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F139300A-CAF5-4E03-AFEC-EA02089C747D}" xr6:coauthVersionLast="47" xr6:coauthVersionMax="47" xr10:uidLastSave="{00000000-0000-0000-0000-000000000000}"/>
  <bookViews>
    <workbookView xWindow="-110" yWindow="-110" windowWidth="19420" windowHeight="10300" tabRatio="698" firstSheet="8" activeTab="9"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WeeklyEarned!$A$1:$F$267</definedName>
    <definedName name="Slicer_Round">#N/A</definedName>
    <definedName name="Slicer_Round1">#N/A</definedName>
    <definedName name="Slicer_Season">#N/A</definedName>
  </definedNames>
  <calcPr calcId="191028"/>
  <pivotCaches>
    <pivotCache cacheId="28"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6" l="1" a="1"/>
  <c r="G2" i="16" s="1"/>
  <c r="H2" i="16" s="1"/>
  <c r="G3" i="16" a="1"/>
  <c r="G3" i="16" s="1"/>
  <c r="H3" i="16" s="1"/>
  <c r="G4" i="16" a="1"/>
  <c r="G4" i="16" s="1"/>
  <c r="H4" i="16" s="1"/>
  <c r="G5" i="16" a="1"/>
  <c r="G5" i="16" s="1"/>
  <c r="H5" i="16" s="1"/>
  <c r="G6" i="16" a="1"/>
  <c r="G6" i="16" s="1"/>
  <c r="H6" i="16" s="1"/>
  <c r="G7" i="16" a="1"/>
  <c r="G7" i="16" s="1"/>
  <c r="H7" i="16" s="1"/>
  <c r="G8" i="16" a="1"/>
  <c r="G8" i="16" s="1"/>
  <c r="H8" i="16" s="1"/>
  <c r="G9" i="16" a="1"/>
  <c r="G9" i="16" s="1"/>
  <c r="H9" i="16" s="1"/>
  <c r="G10" i="16" a="1"/>
  <c r="G10" i="16" s="1"/>
  <c r="H10" i="16" s="1"/>
  <c r="G11" i="16" a="1"/>
  <c r="G11" i="16" s="1"/>
  <c r="H11" i="16" s="1"/>
  <c r="G12" i="16" a="1"/>
  <c r="G12" i="16" s="1"/>
  <c r="H12" i="16" s="1"/>
  <c r="G13" i="16" a="1"/>
  <c r="G13" i="16" s="1"/>
  <c r="H13" i="16" s="1"/>
  <c r="G14" i="16" a="1"/>
  <c r="G14" i="16" s="1"/>
  <c r="H14" i="16" s="1"/>
  <c r="G15" i="16" a="1"/>
  <c r="G15" i="16" s="1"/>
  <c r="H15" i="16" s="1"/>
  <c r="G16" i="16" a="1"/>
  <c r="G16" i="16" s="1"/>
  <c r="H16" i="16" s="1"/>
  <c r="G17" i="16" a="1"/>
  <c r="G17" i="16" s="1"/>
  <c r="G18" i="16" a="1"/>
  <c r="G18" i="16" s="1"/>
  <c r="H18" i="16" s="1"/>
  <c r="G19" i="16" a="1"/>
  <c r="G19" i="16" s="1"/>
  <c r="H19" i="16" s="1"/>
  <c r="G20" i="16" a="1"/>
  <c r="G20" i="16" s="1"/>
  <c r="H20" i="16" s="1"/>
  <c r="G21" i="16" a="1"/>
  <c r="G21" i="16" s="1"/>
  <c r="H21" i="16" s="1"/>
  <c r="G22" i="16" a="1"/>
  <c r="G22" i="16" s="1"/>
  <c r="H22" i="16" s="1"/>
  <c r="G23" i="16" a="1"/>
  <c r="G23" i="16" s="1"/>
  <c r="H23" i="16" s="1"/>
  <c r="G24" i="16" a="1"/>
  <c r="G24" i="16" s="1"/>
  <c r="H24" i="16" s="1"/>
  <c r="G25" i="16" a="1"/>
  <c r="G25" i="16" s="1"/>
  <c r="G26" i="16" a="1"/>
  <c r="G26" i="16" s="1"/>
  <c r="H26" i="16" s="1"/>
  <c r="G27" i="16" a="1"/>
  <c r="G27" i="16" s="1"/>
  <c r="H27" i="16" s="1"/>
  <c r="G28" i="16" a="1"/>
  <c r="G28" i="16" s="1"/>
  <c r="H28" i="16" s="1"/>
  <c r="G29" i="16" a="1"/>
  <c r="G29" i="16" s="1"/>
  <c r="H29" i="16" s="1"/>
  <c r="G30" i="16" a="1"/>
  <c r="G30" i="16" s="1"/>
  <c r="H30" i="16" s="1"/>
  <c r="G31" i="16" a="1"/>
  <c r="G31" i="16" s="1"/>
  <c r="H31" i="16" s="1"/>
  <c r="G32" i="16" a="1"/>
  <c r="G32" i="16" s="1"/>
  <c r="H32" i="16" s="1"/>
  <c r="G33" i="16" a="1"/>
  <c r="G33" i="16" s="1"/>
  <c r="G34" i="16" a="1"/>
  <c r="G34" i="16" s="1"/>
  <c r="H34" i="16" s="1"/>
  <c r="G35" i="16" a="1"/>
  <c r="G35" i="16" s="1"/>
  <c r="H35" i="16" s="1"/>
  <c r="G36" i="16" a="1"/>
  <c r="G36" i="16" s="1"/>
  <c r="H36" i="16" s="1"/>
  <c r="G37" i="16" a="1"/>
  <c r="G37" i="16" s="1"/>
  <c r="H37" i="16" s="1"/>
  <c r="G38" i="16" a="1"/>
  <c r="G38" i="16" s="1"/>
  <c r="H38" i="16" s="1"/>
  <c r="G39" i="16" a="1"/>
  <c r="G39" i="16" s="1"/>
  <c r="H39" i="16" s="1"/>
  <c r="G40" i="16" a="1"/>
  <c r="G40" i="16" s="1"/>
  <c r="H40" i="16" s="1"/>
  <c r="G41" i="16" a="1"/>
  <c r="G41" i="16" s="1"/>
  <c r="G42" i="16" a="1"/>
  <c r="G42" i="16" s="1"/>
  <c r="H42" i="16" s="1"/>
  <c r="G43" i="16" a="1"/>
  <c r="G43" i="16" s="1"/>
  <c r="H43" i="16" s="1"/>
  <c r="G44" i="16" a="1"/>
  <c r="G44" i="16" s="1"/>
  <c r="H44" i="16" s="1"/>
  <c r="G45" i="16" a="1"/>
  <c r="G45" i="16" s="1"/>
  <c r="H45" i="16" s="1"/>
  <c r="G46" i="16" a="1"/>
  <c r="G46" i="16" s="1"/>
  <c r="H46" i="16" s="1"/>
  <c r="G47" i="16" a="1"/>
  <c r="G47" i="16" s="1"/>
  <c r="H47" i="16" s="1"/>
  <c r="G48" i="16" a="1"/>
  <c r="G48" i="16" s="1"/>
  <c r="H48" i="16" s="1"/>
  <c r="G49" i="16" a="1"/>
  <c r="G49" i="16" s="1"/>
  <c r="G50" i="16" a="1"/>
  <c r="G50" i="16" s="1"/>
  <c r="H50" i="16" s="1"/>
  <c r="G51" i="16" a="1"/>
  <c r="G51" i="16" s="1"/>
  <c r="H51" i="16" s="1"/>
  <c r="G52" i="16" a="1"/>
  <c r="G52" i="16" s="1"/>
  <c r="H52" i="16" s="1"/>
  <c r="G53" i="16" a="1"/>
  <c r="G53" i="16" s="1"/>
  <c r="H53" i="16" s="1"/>
  <c r="G54" i="16" a="1"/>
  <c r="G54" i="16" s="1"/>
  <c r="H54" i="16" s="1"/>
  <c r="G55" i="16" a="1"/>
  <c r="G55" i="16" s="1"/>
  <c r="H55" i="16" s="1"/>
  <c r="G56" i="16" a="1"/>
  <c r="G56" i="16" s="1"/>
  <c r="H56" i="16" s="1"/>
  <c r="G57" i="16" a="1"/>
  <c r="G57" i="16" s="1"/>
  <c r="G58" i="16" a="1"/>
  <c r="G58" i="16" s="1"/>
  <c r="H58" i="16" s="1"/>
  <c r="G59" i="16" a="1"/>
  <c r="G59" i="16" s="1"/>
  <c r="H59" i="16" s="1"/>
  <c r="G60" i="16" a="1"/>
  <c r="G60" i="16" s="1"/>
  <c r="H60" i="16" s="1"/>
  <c r="G61" i="16" a="1"/>
  <c r="G61" i="16" s="1"/>
  <c r="H61" i="16" s="1"/>
  <c r="G62" i="16" a="1"/>
  <c r="G62" i="16" s="1"/>
  <c r="H62" i="16" s="1"/>
  <c r="G63" i="16" a="1"/>
  <c r="G63" i="16" s="1"/>
  <c r="H63" i="16" s="1"/>
  <c r="G64" i="16" a="1"/>
  <c r="G64" i="16" s="1"/>
  <c r="H64" i="16" s="1"/>
  <c r="G65" i="16" a="1"/>
  <c r="G65" i="16" s="1"/>
  <c r="G66" i="16" a="1"/>
  <c r="G66" i="16" s="1"/>
  <c r="H66" i="16" s="1"/>
  <c r="G67" i="16" a="1"/>
  <c r="G67" i="16" s="1"/>
  <c r="H67" i="16" s="1"/>
  <c r="G68" i="16" a="1"/>
  <c r="G68" i="16" s="1"/>
  <c r="H68" i="16" s="1"/>
  <c r="G69" i="16" a="1"/>
  <c r="G69" i="16" s="1"/>
  <c r="H69" i="16" s="1"/>
  <c r="G70" i="16" a="1"/>
  <c r="G70" i="16" s="1"/>
  <c r="H70" i="16" s="1"/>
  <c r="G71" i="16" a="1"/>
  <c r="G71" i="16" s="1"/>
  <c r="H71" i="16" s="1"/>
  <c r="G72" i="16" a="1"/>
  <c r="G72" i="16" s="1"/>
  <c r="H72" i="16" s="1"/>
  <c r="G73" i="16" a="1"/>
  <c r="G73" i="16" s="1"/>
  <c r="G74" i="16" a="1"/>
  <c r="G74" i="16" s="1"/>
  <c r="H74" i="16" s="1"/>
  <c r="G75" i="16" a="1"/>
  <c r="G75" i="16"/>
  <c r="G76" i="16" a="1"/>
  <c r="G76" i="16" s="1"/>
  <c r="H76" i="16" s="1"/>
  <c r="G77" i="16" a="1"/>
  <c r="G77" i="16" s="1"/>
  <c r="H77" i="16" s="1"/>
  <c r="G78" i="16" a="1"/>
  <c r="G78" i="16" s="1"/>
  <c r="H78" i="16" s="1"/>
  <c r="G79" i="16" a="1"/>
  <c r="G79" i="16"/>
  <c r="G80" i="16" a="1"/>
  <c r="G80" i="16" s="1"/>
  <c r="H80" i="16" s="1"/>
  <c r="G81" i="16" a="1"/>
  <c r="G81" i="16" s="1"/>
  <c r="G82" i="16" a="1"/>
  <c r="G82" i="16" s="1"/>
  <c r="H82" i="16" s="1"/>
  <c r="G83" i="16" a="1"/>
  <c r="G83" i="16" s="1"/>
  <c r="H83" i="16" s="1"/>
  <c r="G84" i="16" a="1"/>
  <c r="G84" i="16" s="1"/>
  <c r="H84" i="16" s="1"/>
  <c r="G85" i="16" a="1"/>
  <c r="G85" i="16" s="1"/>
  <c r="H85" i="16" s="1"/>
  <c r="G86" i="16" a="1"/>
  <c r="G86" i="16" s="1"/>
  <c r="H86" i="16" s="1"/>
  <c r="G87" i="16" a="1"/>
  <c r="G87" i="16"/>
  <c r="G88" i="16" a="1"/>
  <c r="G88" i="16" s="1"/>
  <c r="H88" i="16" s="1"/>
  <c r="G89" i="16" a="1"/>
  <c r="G89" i="16" s="1"/>
  <c r="G90" i="16" a="1"/>
  <c r="G90" i="16" s="1"/>
  <c r="H90" i="16" s="1"/>
  <c r="G91" i="16" a="1"/>
  <c r="G91" i="16" s="1"/>
  <c r="H91" i="16" s="1"/>
  <c r="G92" i="16" a="1"/>
  <c r="G92" i="16" s="1"/>
  <c r="H92" i="16" s="1"/>
  <c r="G93" i="16" a="1"/>
  <c r="G93" i="16" s="1"/>
  <c r="H93" i="16" s="1"/>
  <c r="G94" i="16" a="1"/>
  <c r="G94" i="16" s="1"/>
  <c r="H94" i="16" s="1"/>
  <c r="G95" i="16" a="1"/>
  <c r="G95" i="16" s="1"/>
  <c r="H95" i="16" s="1"/>
  <c r="G96" i="16" a="1"/>
  <c r="G96" i="16" s="1"/>
  <c r="H96" i="16" s="1"/>
  <c r="G97" i="16" a="1"/>
  <c r="G97" i="16" s="1"/>
  <c r="G98" i="16" a="1"/>
  <c r="G98" i="16" s="1"/>
  <c r="H98" i="16" s="1"/>
  <c r="G99" i="16" a="1"/>
  <c r="G99" i="16" s="1"/>
  <c r="H99" i="16" s="1"/>
  <c r="G100" i="16" a="1"/>
  <c r="G100" i="16" s="1"/>
  <c r="H100" i="16" s="1"/>
  <c r="G101" i="16" a="1"/>
  <c r="G101" i="16" s="1"/>
  <c r="H101" i="16" s="1"/>
  <c r="G102" i="16" a="1"/>
  <c r="G102" i="16" s="1"/>
  <c r="H102" i="16" s="1"/>
  <c r="G103" i="16" a="1"/>
  <c r="G103" i="16" s="1"/>
  <c r="H103" i="16" s="1"/>
  <c r="G104" i="16" a="1"/>
  <c r="G104" i="16" s="1"/>
  <c r="H104" i="16" s="1"/>
  <c r="G105" i="16" a="1"/>
  <c r="G105" i="16" s="1"/>
  <c r="G106" i="16" a="1"/>
  <c r="G106" i="16" s="1"/>
  <c r="H106" i="16" s="1"/>
  <c r="G107" i="16" a="1"/>
  <c r="G107" i="16" s="1"/>
  <c r="H107" i="16" s="1"/>
  <c r="G108" i="16" a="1"/>
  <c r="G108" i="16" s="1"/>
  <c r="H108" i="16" s="1"/>
  <c r="G109" i="16" a="1"/>
  <c r="G109" i="16" s="1"/>
  <c r="H109" i="16" s="1"/>
  <c r="G110" i="16" a="1"/>
  <c r="G110" i="16" s="1"/>
  <c r="H110" i="16" s="1"/>
  <c r="G111" i="16" a="1"/>
  <c r="G111" i="16" s="1"/>
  <c r="H111" i="16" s="1"/>
  <c r="G112" i="16" a="1"/>
  <c r="G112" i="16" s="1"/>
  <c r="H112" i="16" s="1"/>
  <c r="G113" i="16" a="1"/>
  <c r="G113" i="16" s="1"/>
  <c r="G114" i="16" a="1"/>
  <c r="G114" i="16" s="1"/>
  <c r="H114" i="16" s="1"/>
  <c r="G115" i="16" a="1"/>
  <c r="G115" i="16" s="1"/>
  <c r="H115" i="16" s="1"/>
  <c r="G116" i="16" a="1"/>
  <c r="G116" i="16" s="1"/>
  <c r="H116" i="16" s="1"/>
  <c r="G117" i="16" a="1"/>
  <c r="G117" i="16" s="1"/>
  <c r="H117" i="16" s="1"/>
  <c r="G118" i="16" a="1"/>
  <c r="G118" i="16" s="1"/>
  <c r="H118" i="16" s="1"/>
  <c r="G119" i="16" a="1"/>
  <c r="G119" i="16" s="1"/>
  <c r="H119" i="16" s="1"/>
  <c r="G120" i="16" a="1"/>
  <c r="G120" i="16"/>
  <c r="G121" i="16" a="1"/>
  <c r="G121" i="16" s="1"/>
  <c r="G122" i="16" a="1"/>
  <c r="G122" i="16" s="1"/>
  <c r="H122" i="16" s="1"/>
  <c r="G123" i="16" a="1"/>
  <c r="G123" i="16" s="1"/>
  <c r="H123" i="16" s="1"/>
  <c r="G124" i="16" a="1"/>
  <c r="G124" i="16" s="1"/>
  <c r="H124" i="16" s="1"/>
  <c r="G125" i="16" a="1"/>
  <c r="G125" i="16" s="1"/>
  <c r="H125" i="16" s="1"/>
  <c r="G126" i="16" a="1"/>
  <c r="G126" i="16" s="1"/>
  <c r="H126" i="16" s="1"/>
  <c r="G127" i="16" a="1"/>
  <c r="G127" i="16" s="1"/>
  <c r="H127" i="16" s="1"/>
  <c r="G128" i="16" a="1"/>
  <c r="G128" i="16" s="1"/>
  <c r="H128" i="16" s="1"/>
  <c r="G129" i="16" a="1"/>
  <c r="G129" i="16" s="1"/>
  <c r="G130" i="16" a="1"/>
  <c r="G130" i="16" s="1"/>
  <c r="H130" i="16" s="1"/>
  <c r="G131" i="16" a="1"/>
  <c r="G131" i="16" s="1"/>
  <c r="H131" i="16" s="1"/>
  <c r="G132" i="16" a="1"/>
  <c r="G132" i="16" s="1"/>
  <c r="H132" i="16" s="1"/>
  <c r="G133" i="16" a="1"/>
  <c r="G133" i="16" s="1"/>
  <c r="H133" i="16" s="1"/>
  <c r="G134" i="16" a="1"/>
  <c r="G134" i="16" s="1"/>
  <c r="H134" i="16" s="1"/>
  <c r="G135" i="16" a="1"/>
  <c r="G135" i="16" s="1"/>
  <c r="H135" i="16" s="1"/>
  <c r="G136" i="16" a="1"/>
  <c r="G136" i="16" s="1"/>
  <c r="H136" i="16" s="1"/>
  <c r="G137" i="16" a="1"/>
  <c r="G137" i="16" s="1"/>
  <c r="H137" i="16" s="1"/>
  <c r="G138" i="16" a="1"/>
  <c r="G138" i="16" s="1"/>
  <c r="H138" i="16" s="1"/>
  <c r="G139" i="16" a="1"/>
  <c r="G139" i="16"/>
  <c r="G140" i="16" a="1"/>
  <c r="G140" i="16" s="1"/>
  <c r="H140" i="16" s="1"/>
  <c r="G141" i="16" a="1"/>
  <c r="G141" i="16" s="1"/>
  <c r="H141" i="16" s="1"/>
  <c r="G142" i="16" a="1"/>
  <c r="G142" i="16" s="1"/>
  <c r="H142" i="16" s="1"/>
  <c r="G143" i="16" a="1"/>
  <c r="G143" i="16" s="1"/>
  <c r="H143" i="16" s="1"/>
  <c r="G144" i="16" a="1"/>
  <c r="G144" i="16" s="1"/>
  <c r="H144" i="16" s="1"/>
  <c r="G145" i="16" a="1"/>
  <c r="G145" i="16" s="1"/>
  <c r="G146" i="16" a="1"/>
  <c r="G146" i="16" s="1"/>
  <c r="H146" i="16" s="1"/>
  <c r="G147" i="16" a="1"/>
  <c r="G147" i="16" s="1"/>
  <c r="H147" i="16" s="1"/>
  <c r="G148" i="16" a="1"/>
  <c r="G148" i="16" s="1"/>
  <c r="H148" i="16" s="1"/>
  <c r="G149" i="16" a="1"/>
  <c r="G149" i="16" s="1"/>
  <c r="H149" i="16" s="1"/>
  <c r="G150" i="16" a="1"/>
  <c r="G150" i="16" s="1"/>
  <c r="H150" i="16" s="1"/>
  <c r="G151" i="16" a="1"/>
  <c r="G151" i="16" s="1"/>
  <c r="H151" i="16" s="1"/>
  <c r="G152" i="16" a="1"/>
  <c r="G152" i="16" s="1"/>
  <c r="H152" i="16" s="1"/>
  <c r="G153" i="16" a="1"/>
  <c r="G153" i="16" s="1"/>
  <c r="G154" i="16" a="1"/>
  <c r="G154" i="16" s="1"/>
  <c r="H154" i="16" s="1"/>
  <c r="G155" i="16" a="1"/>
  <c r="G155" i="16" s="1"/>
  <c r="H155" i="16" s="1"/>
  <c r="G156" i="16" a="1"/>
  <c r="G156" i="16" s="1"/>
  <c r="H156" i="16" s="1"/>
  <c r="G157" i="16" a="1"/>
  <c r="G157" i="16" s="1"/>
  <c r="G158" i="16" a="1"/>
  <c r="G158" i="16" s="1"/>
  <c r="H158" i="16" s="1"/>
  <c r="G159" i="16" a="1"/>
  <c r="G159" i="16" s="1"/>
  <c r="H159" i="16" s="1"/>
  <c r="G160" i="16" a="1"/>
  <c r="G160" i="16" s="1"/>
  <c r="H160" i="16" s="1"/>
  <c r="G161" i="16" a="1"/>
  <c r="G161" i="16" s="1"/>
  <c r="G162" i="16" a="1"/>
  <c r="G162" i="16"/>
  <c r="H162" i="16" s="1"/>
  <c r="G163" i="16" a="1"/>
  <c r="G163" i="16" s="1"/>
  <c r="H163" i="16" s="1"/>
  <c r="G164" i="16" a="1"/>
  <c r="G164" i="16" s="1"/>
  <c r="H164" i="16" s="1"/>
  <c r="G165" i="16" a="1"/>
  <c r="G165" i="16" s="1"/>
  <c r="G166" i="16" a="1"/>
  <c r="G166" i="16" s="1"/>
  <c r="H166" i="16" s="1"/>
  <c r="G167" i="16" a="1"/>
  <c r="G167" i="16"/>
  <c r="G168" i="16" a="1"/>
  <c r="G168" i="16" s="1"/>
  <c r="H168" i="16" s="1"/>
  <c r="G169" i="16" a="1"/>
  <c r="G169" i="16" s="1"/>
  <c r="H169" i="16" s="1"/>
  <c r="G170" i="16" a="1"/>
  <c r="G170" i="16" s="1"/>
  <c r="H170" i="16" s="1"/>
  <c r="G171" i="16" a="1"/>
  <c r="G171" i="16"/>
  <c r="G172" i="16" a="1"/>
  <c r="G172" i="16" s="1"/>
  <c r="H172" i="16" s="1"/>
  <c r="G173" i="16" a="1"/>
  <c r="G173" i="16" s="1"/>
  <c r="G174" i="16" a="1"/>
  <c r="G174" i="16" s="1"/>
  <c r="H174" i="16" s="1"/>
  <c r="G175" i="16" a="1"/>
  <c r="G175" i="16" s="1"/>
  <c r="H175" i="16" s="1"/>
  <c r="G176" i="16" a="1"/>
  <c r="G176" i="16" s="1"/>
  <c r="H176" i="16" s="1"/>
  <c r="G177" i="16" a="1"/>
  <c r="G177" i="16" s="1"/>
  <c r="G178" i="16" a="1"/>
  <c r="G178" i="16" s="1"/>
  <c r="H178" i="16" s="1"/>
  <c r="G179" i="16" a="1"/>
  <c r="G179" i="16" s="1"/>
  <c r="H179" i="16" s="1"/>
  <c r="G180" i="16" a="1"/>
  <c r="G180" i="16" s="1"/>
  <c r="H180" i="16" s="1"/>
  <c r="G181" i="16" a="1"/>
  <c r="G181" i="16" s="1"/>
  <c r="G182" i="16" a="1"/>
  <c r="G182" i="16" s="1"/>
  <c r="H182" i="16" s="1"/>
  <c r="G183" i="16" a="1"/>
  <c r="G183" i="16" s="1"/>
  <c r="H183" i="16" s="1"/>
  <c r="G184" i="16" a="1"/>
  <c r="G184" i="16" s="1"/>
  <c r="H184" i="16" s="1"/>
  <c r="G185" i="16" a="1"/>
  <c r="G185" i="16" s="1"/>
  <c r="H185" i="16" s="1"/>
  <c r="G186" i="16" a="1"/>
  <c r="G186" i="16" s="1"/>
  <c r="H186" i="16" s="1"/>
  <c r="G187" i="16" a="1"/>
  <c r="G187" i="16" s="1"/>
  <c r="H187" i="16" s="1"/>
  <c r="G188" i="16" a="1"/>
  <c r="G188" i="16" s="1"/>
  <c r="H188" i="16" s="1"/>
  <c r="G189" i="16" a="1"/>
  <c r="G189" i="16" s="1"/>
  <c r="H189" i="16" s="1"/>
  <c r="G190" i="16" a="1"/>
  <c r="G190" i="16" s="1"/>
  <c r="H190" i="16" s="1"/>
  <c r="G191" i="16" a="1"/>
  <c r="G191" i="16" s="1"/>
  <c r="H191" i="16" s="1"/>
  <c r="G192" i="16" a="1"/>
  <c r="G192" i="16" s="1"/>
  <c r="H192" i="16" s="1"/>
  <c r="G193" i="16" a="1"/>
  <c r="G193" i="16" s="1"/>
  <c r="G194" i="16" a="1"/>
  <c r="G194" i="16" s="1"/>
  <c r="H194" i="16" s="1"/>
  <c r="G195" i="16" a="1"/>
  <c r="G195" i="16" s="1"/>
  <c r="H195" i="16" s="1"/>
  <c r="G196" i="16" a="1"/>
  <c r="G196" i="16" s="1"/>
  <c r="H196" i="16" s="1"/>
  <c r="G197" i="16" a="1"/>
  <c r="G197" i="16" s="1"/>
  <c r="G198" i="16" a="1"/>
  <c r="G198" i="16" s="1"/>
  <c r="H198" i="16" s="1"/>
  <c r="G199" i="16" a="1"/>
  <c r="G199" i="16" s="1"/>
  <c r="H199" i="16" s="1"/>
  <c r="G200" i="16" a="1"/>
  <c r="G200" i="16" s="1"/>
  <c r="H200" i="16" s="1"/>
  <c r="G201" i="16" a="1"/>
  <c r="G201" i="16" s="1"/>
  <c r="G202" i="16" a="1"/>
  <c r="G202" i="16" s="1"/>
  <c r="H202" i="16" s="1"/>
  <c r="G203" i="16" a="1"/>
  <c r="G203" i="16" s="1"/>
  <c r="H203" i="16" s="1"/>
  <c r="G204" i="16" a="1"/>
  <c r="G204" i="16" s="1"/>
  <c r="H204" i="16" s="1"/>
  <c r="G205" i="16" a="1"/>
  <c r="G205" i="16" s="1"/>
  <c r="H205" i="16" s="1"/>
  <c r="G206" i="16" a="1"/>
  <c r="G206" i="16" s="1"/>
  <c r="H206" i="16" s="1"/>
  <c r="G207" i="16" a="1"/>
  <c r="G207" i="16"/>
  <c r="H207" i="16" s="1"/>
  <c r="G208" i="16" a="1"/>
  <c r="G208" i="16" s="1"/>
  <c r="H208" i="16" s="1"/>
  <c r="G209" i="16" a="1"/>
  <c r="G209" i="16" s="1"/>
  <c r="H209" i="16" s="1"/>
  <c r="G210" i="16" a="1"/>
  <c r="G210" i="16" s="1"/>
  <c r="H210" i="16" s="1"/>
  <c r="G211" i="16" a="1"/>
  <c r="G211" i="16" s="1"/>
  <c r="H211" i="16" s="1"/>
  <c r="G212" i="16" a="1"/>
  <c r="G212" i="16"/>
  <c r="H212" i="16" s="1"/>
  <c r="G213" i="16" a="1"/>
  <c r="G213" i="16" s="1"/>
  <c r="H213" i="16" s="1"/>
  <c r="G214" i="16" a="1"/>
  <c r="G214" i="16" s="1"/>
  <c r="H214" i="16" s="1"/>
  <c r="G215" i="16" a="1"/>
  <c r="G215" i="16"/>
  <c r="H215" i="16" s="1"/>
  <c r="G216" i="16" a="1"/>
  <c r="G216" i="16" s="1"/>
  <c r="H216" i="16" s="1"/>
  <c r="G217" i="16" a="1"/>
  <c r="G217" i="16" s="1"/>
  <c r="H217" i="16" s="1"/>
  <c r="G218" i="16" a="1"/>
  <c r="G218" i="16" s="1"/>
  <c r="H218" i="16" s="1"/>
  <c r="G219" i="16" a="1"/>
  <c r="G219" i="16" s="1"/>
  <c r="H219" i="16" s="1"/>
  <c r="G220" i="16" a="1"/>
  <c r="G220" i="16" s="1"/>
  <c r="H220" i="16" s="1"/>
  <c r="G221" i="16" a="1"/>
  <c r="G221" i="16" s="1"/>
  <c r="H221" i="16" s="1"/>
  <c r="G222" i="16" a="1"/>
  <c r="G222" i="16" s="1"/>
  <c r="H222" i="16" s="1"/>
  <c r="G223" i="16" a="1"/>
  <c r="G223" i="16" s="1"/>
  <c r="H223" i="16" s="1"/>
  <c r="G224" i="16" a="1"/>
  <c r="G224" i="16" s="1"/>
  <c r="H224" i="16" s="1"/>
  <c r="G225" i="16" a="1"/>
  <c r="G225" i="16" s="1"/>
  <c r="H225" i="16" s="1"/>
  <c r="G226" i="16" a="1"/>
  <c r="G226" i="16" s="1"/>
  <c r="H226" i="16" s="1"/>
  <c r="G227" i="16" a="1"/>
  <c r="G227" i="16" s="1"/>
  <c r="H227" i="16" s="1"/>
  <c r="G229" i="16" a="1"/>
  <c r="G229" i="16" s="1"/>
  <c r="H229" i="16" s="1"/>
  <c r="G228" i="16" a="1"/>
  <c r="G228" i="16" s="1"/>
  <c r="H228" i="16" s="1"/>
  <c r="G230" i="16" a="1"/>
  <c r="G230" i="16"/>
  <c r="G232" i="16" a="1"/>
  <c r="G232" i="16" s="1"/>
  <c r="H232" i="16" s="1"/>
  <c r="G231" i="16" a="1"/>
  <c r="G231" i="16" s="1"/>
  <c r="H231" i="16" s="1"/>
  <c r="G233" i="16" a="1"/>
  <c r="G233" i="16" s="1"/>
  <c r="G234" i="16" a="1"/>
  <c r="G234" i="16" s="1"/>
  <c r="H234" i="16" s="1"/>
  <c r="G235" i="16" a="1"/>
  <c r="G235" i="16" s="1"/>
  <c r="H235" i="16" s="1"/>
  <c r="G236" i="16" a="1"/>
  <c r="G236" i="16" s="1"/>
  <c r="H236" i="16" s="1"/>
  <c r="G237" i="16" a="1"/>
  <c r="G237" i="16" s="1"/>
  <c r="G238" i="16" a="1"/>
  <c r="G238" i="16" s="1"/>
  <c r="H238" i="16" s="1"/>
  <c r="G239" i="16" a="1"/>
  <c r="G239" i="16" s="1"/>
  <c r="H239" i="16" s="1"/>
  <c r="G240" i="16" a="1"/>
  <c r="G240" i="16" s="1"/>
  <c r="H240" i="16" s="1"/>
  <c r="G241" i="16" a="1"/>
  <c r="G241" i="16" s="1"/>
  <c r="H241" i="16" s="1"/>
  <c r="G242" i="16" a="1"/>
  <c r="G242" i="16" s="1"/>
  <c r="H242" i="16" s="1"/>
  <c r="G245" i="16" a="1"/>
  <c r="G245" i="16" s="1"/>
  <c r="H245" i="16" s="1"/>
  <c r="G244" i="16" a="1"/>
  <c r="G244" i="16" s="1"/>
  <c r="H244" i="16" s="1"/>
  <c r="G247" i="16" a="1"/>
  <c r="G247" i="16" s="1"/>
  <c r="H247" i="16" s="1"/>
  <c r="G243" i="16" a="1"/>
  <c r="G243" i="16" s="1"/>
  <c r="H243" i="16" s="1"/>
  <c r="G246" i="16" a="1"/>
  <c r="G246" i="16"/>
  <c r="H246" i="16" s="1"/>
  <c r="G249" i="16" a="1"/>
  <c r="G249" i="16" s="1"/>
  <c r="H249" i="16" s="1"/>
  <c r="G248" i="16" a="1"/>
  <c r="G248" i="16" s="1"/>
  <c r="G250" i="16" a="1"/>
  <c r="G250" i="16" s="1"/>
  <c r="H250" i="16" s="1"/>
  <c r="G253" i="16" a="1"/>
  <c r="G253" i="16" s="1"/>
  <c r="H253" i="16" s="1"/>
  <c r="G251" i="16" a="1"/>
  <c r="G251" i="16" s="1"/>
  <c r="H251" i="16" s="1"/>
  <c r="G252" i="16" a="1"/>
  <c r="G252" i="16" s="1"/>
  <c r="G254" i="16" a="1"/>
  <c r="G254" i="16" s="1"/>
  <c r="H254" i="16" s="1"/>
  <c r="G255" i="16" a="1"/>
  <c r="G255" i="16" s="1"/>
  <c r="H255" i="16" s="1"/>
  <c r="G256" i="16" a="1"/>
  <c r="G256" i="16" s="1"/>
  <c r="H256" i="16" s="1"/>
  <c r="G257" i="16" a="1"/>
  <c r="G257" i="16" s="1"/>
  <c r="G258" i="16" a="1"/>
  <c r="G258" i="16" s="1"/>
  <c r="H258" i="16" s="1"/>
  <c r="G259" i="16" a="1"/>
  <c r="G259" i="16" s="1"/>
  <c r="H259" i="16" s="1"/>
  <c r="G260" i="16" a="1"/>
  <c r="G260" i="16" s="1"/>
  <c r="H260" i="16" s="1"/>
  <c r="G261" i="16" a="1"/>
  <c r="G261" i="16" s="1"/>
  <c r="H261" i="16" s="1"/>
  <c r="G262" i="16" a="1"/>
  <c r="G262" i="16" s="1"/>
  <c r="H262" i="16" s="1"/>
  <c r="G265" i="16" a="1"/>
  <c r="G265" i="16"/>
  <c r="H265" i="16" s="1"/>
  <c r="G264" i="16" a="1"/>
  <c r="G264" i="16" s="1"/>
  <c r="H264" i="16" s="1"/>
  <c r="G267" i="16" a="1"/>
  <c r="G267" i="16" s="1"/>
  <c r="G263" i="16" a="1"/>
  <c r="G263" i="16" s="1"/>
  <c r="H263" i="16" s="1"/>
  <c r="G266" i="16" a="1"/>
  <c r="G266" i="16" s="1"/>
  <c r="H266" i="16" s="1"/>
  <c r="H17" i="16"/>
  <c r="H25" i="16"/>
  <c r="H33" i="16"/>
  <c r="H41" i="16"/>
  <c r="H49" i="16"/>
  <c r="H57" i="16"/>
  <c r="H65" i="16"/>
  <c r="H73" i="16"/>
  <c r="H75" i="16"/>
  <c r="H79" i="16"/>
  <c r="H81" i="16"/>
  <c r="H87" i="16"/>
  <c r="H89" i="16"/>
  <c r="H97" i="16"/>
  <c r="H105" i="16"/>
  <c r="H113" i="16"/>
  <c r="H120" i="16"/>
  <c r="H121" i="16"/>
  <c r="H129" i="16"/>
  <c r="H139" i="16"/>
  <c r="H145" i="16"/>
  <c r="H153" i="16"/>
  <c r="H157" i="16"/>
  <c r="H161" i="16"/>
  <c r="H165" i="16"/>
  <c r="H167" i="16"/>
  <c r="H171" i="16"/>
  <c r="H173" i="16"/>
  <c r="H177" i="16"/>
  <c r="H181" i="16"/>
  <c r="H193" i="16"/>
  <c r="H197" i="16"/>
  <c r="H201" i="16"/>
  <c r="H230" i="16"/>
  <c r="H233" i="16"/>
  <c r="H237" i="16"/>
  <c r="H248" i="16"/>
  <c r="H252" i="16"/>
  <c r="H257" i="16"/>
  <c r="H267" i="16"/>
  <c r="S124" i="14" a="1"/>
  <c r="S124" i="14" s="1"/>
  <c r="S123" i="14" a="1"/>
  <c r="S123" i="14" s="1"/>
  <c r="S122" i="14" a="1"/>
  <c r="S122" i="14" s="1"/>
  <c r="S121" i="14" a="1"/>
  <c r="S121" i="14" s="1"/>
  <c r="S120" i="14" a="1"/>
  <c r="S120" i="14" s="1"/>
  <c r="S119" i="14" a="1"/>
  <c r="S119" i="14" s="1"/>
  <c r="S118" i="14" a="1"/>
  <c r="S118" i="14" s="1"/>
  <c r="S117" i="14" a="1"/>
  <c r="S117" i="14" s="1"/>
  <c r="S116" i="14" a="1"/>
  <c r="S116" i="14" s="1"/>
  <c r="S115" i="14" a="1"/>
  <c r="S115" i="14" s="1"/>
  <c r="S114" i="14" a="1"/>
  <c r="S114" i="14" s="1"/>
  <c r="S113" i="14" a="1"/>
  <c r="S113" i="14" s="1"/>
  <c r="S112" i="14" a="1"/>
  <c r="S112" i="14" s="1"/>
  <c r="S111" i="14" a="1"/>
  <c r="S111" i="14" s="1"/>
  <c r="S110" i="14" a="1"/>
  <c r="S110" i="14" s="1"/>
  <c r="S109" i="14" a="1"/>
  <c r="S109" i="14" s="1"/>
  <c r="S108" i="14" a="1"/>
  <c r="S108" i="14" s="1"/>
  <c r="S107" i="14" a="1"/>
  <c r="S107" i="14" s="1"/>
  <c r="S106" i="14" a="1"/>
  <c r="S106" i="14" s="1"/>
  <c r="S105" i="14" a="1"/>
  <c r="S105" i="14" s="1"/>
  <c r="S104" i="14" a="1"/>
  <c r="S104" i="14" s="1"/>
  <c r="F310" i="5"/>
  <c r="C310" i="5"/>
  <c r="AN106" i="14" l="1"/>
  <c r="AT106" i="14"/>
  <c r="AD106" i="14"/>
  <c r="AJ106" i="14"/>
  <c r="U106" i="14"/>
  <c r="V106" i="14" s="1"/>
  <c r="AP106" i="14"/>
  <c r="X106" i="14"/>
  <c r="AL106" i="14"/>
  <c r="AH106" i="14"/>
  <c r="AV106" i="14"/>
  <c r="AF106" i="14"/>
  <c r="W106" i="14"/>
  <c r="AR106" i="14"/>
  <c r="Z106" i="14"/>
  <c r="AN114" i="14"/>
  <c r="AD114" i="14"/>
  <c r="AT114" i="14"/>
  <c r="AJ114" i="14"/>
  <c r="U114" i="14"/>
  <c r="V114" i="14" s="1"/>
  <c r="AP114" i="14"/>
  <c r="X114" i="14"/>
  <c r="AV114" i="14"/>
  <c r="AF114" i="14"/>
  <c r="W114" i="14"/>
  <c r="AL114" i="14"/>
  <c r="AR114" i="14"/>
  <c r="Z114" i="14"/>
  <c r="AH114" i="14"/>
  <c r="AN122" i="14"/>
  <c r="AT122" i="14"/>
  <c r="AD122" i="14"/>
  <c r="AJ122" i="14"/>
  <c r="U122" i="14"/>
  <c r="V122" i="14" s="1"/>
  <c r="AP122" i="14"/>
  <c r="X122" i="14"/>
  <c r="AV122" i="14"/>
  <c r="AF122" i="14"/>
  <c r="W122" i="14"/>
  <c r="AL122" i="14"/>
  <c r="AH122" i="14"/>
  <c r="AR122" i="14"/>
  <c r="Z122" i="14"/>
  <c r="AT107" i="14"/>
  <c r="AD107" i="14"/>
  <c r="X107" i="14"/>
  <c r="U107" i="14"/>
  <c r="V107" i="14" s="1"/>
  <c r="W107" i="14"/>
  <c r="AJ107" i="14"/>
  <c r="AP107" i="14"/>
  <c r="Z107" i="14"/>
  <c r="AV107" i="14"/>
  <c r="AF107" i="14"/>
  <c r="AN107" i="14"/>
  <c r="AL107" i="14"/>
  <c r="AR107" i="14"/>
  <c r="AH107" i="14"/>
  <c r="AT123" i="14"/>
  <c r="AD123" i="14"/>
  <c r="X123" i="14"/>
  <c r="U123" i="14"/>
  <c r="V123" i="14" s="1"/>
  <c r="AJ123" i="14"/>
  <c r="W123" i="14"/>
  <c r="AP123" i="14"/>
  <c r="AV123" i="14"/>
  <c r="AF123" i="14"/>
  <c r="AL123" i="14"/>
  <c r="Z123" i="14"/>
  <c r="AN123" i="14"/>
  <c r="AR123" i="14"/>
  <c r="AH123" i="14"/>
  <c r="AJ108" i="14"/>
  <c r="U108" i="14"/>
  <c r="V108" i="14" s="1"/>
  <c r="AP108" i="14"/>
  <c r="AV108" i="14"/>
  <c r="AF108" i="14"/>
  <c r="AH108" i="14"/>
  <c r="AD108" i="14"/>
  <c r="AL108" i="14"/>
  <c r="AR108" i="14"/>
  <c r="Z108" i="14"/>
  <c r="X108" i="14"/>
  <c r="AN108" i="14"/>
  <c r="W108" i="14"/>
  <c r="AT108" i="14"/>
  <c r="AJ116" i="14"/>
  <c r="U116" i="14"/>
  <c r="V116" i="14" s="1"/>
  <c r="AP116" i="14"/>
  <c r="AV116" i="14"/>
  <c r="AF116" i="14"/>
  <c r="X116" i="14"/>
  <c r="AL116" i="14"/>
  <c r="AH116" i="14"/>
  <c r="AR116" i="14"/>
  <c r="Z116" i="14"/>
  <c r="AD116" i="14"/>
  <c r="AN116" i="14"/>
  <c r="W116" i="14"/>
  <c r="AT116" i="14"/>
  <c r="AJ124" i="14"/>
  <c r="AP124" i="14"/>
  <c r="AV124" i="14"/>
  <c r="AF124" i="14"/>
  <c r="AT124" i="14"/>
  <c r="AL124" i="14"/>
  <c r="AR124" i="14"/>
  <c r="Z124" i="14"/>
  <c r="AH124" i="14"/>
  <c r="V124" i="14"/>
  <c r="X124" i="14"/>
  <c r="AN124" i="14"/>
  <c r="W124" i="14"/>
  <c r="AD124" i="14"/>
  <c r="AP109" i="14"/>
  <c r="AF109" i="14"/>
  <c r="AV109" i="14"/>
  <c r="AL109" i="14"/>
  <c r="X109" i="14"/>
  <c r="AN109" i="14"/>
  <c r="AR109" i="14"/>
  <c r="Z109" i="14"/>
  <c r="W109" i="14"/>
  <c r="AJ109" i="14"/>
  <c r="AH109" i="14"/>
  <c r="AT109" i="14"/>
  <c r="AD109" i="14"/>
  <c r="U109" i="14"/>
  <c r="V109" i="14" s="1"/>
  <c r="AP117" i="14"/>
  <c r="AV117" i="14"/>
  <c r="AF117" i="14"/>
  <c r="AL117" i="14"/>
  <c r="X117" i="14"/>
  <c r="AJ117" i="14"/>
  <c r="AR117" i="14"/>
  <c r="Z117" i="14"/>
  <c r="W117" i="14"/>
  <c r="U117" i="14"/>
  <c r="V117" i="14" s="1"/>
  <c r="AH117" i="14"/>
  <c r="AN117" i="14"/>
  <c r="AT117" i="14"/>
  <c r="AD117" i="14"/>
  <c r="AV110" i="14"/>
  <c r="AF110" i="14"/>
  <c r="W110" i="14"/>
  <c r="AL110" i="14"/>
  <c r="AR110" i="14"/>
  <c r="Z110" i="14"/>
  <c r="AH110" i="14"/>
  <c r="AN110" i="14"/>
  <c r="X110" i="14"/>
  <c r="AT110" i="14"/>
  <c r="AD110" i="14"/>
  <c r="AJ110" i="14"/>
  <c r="U110" i="14"/>
  <c r="V110" i="14" s="1"/>
  <c r="AP110" i="14"/>
  <c r="AV118" i="14"/>
  <c r="AF118" i="14"/>
  <c r="W118" i="14"/>
  <c r="AL118" i="14"/>
  <c r="AR118" i="14"/>
  <c r="Z118" i="14"/>
  <c r="AD118" i="14"/>
  <c r="AH118" i="14"/>
  <c r="X118" i="14"/>
  <c r="AN118" i="14"/>
  <c r="AT118" i="14"/>
  <c r="AJ118" i="14"/>
  <c r="U118" i="14"/>
  <c r="V118" i="14" s="1"/>
  <c r="AP118" i="14"/>
  <c r="AL111" i="14"/>
  <c r="AR111" i="14"/>
  <c r="Z111" i="14"/>
  <c r="AH111" i="14"/>
  <c r="AN111" i="14"/>
  <c r="U111" i="14"/>
  <c r="V111" i="14" s="1"/>
  <c r="AF111" i="14"/>
  <c r="AT111" i="14"/>
  <c r="AD111" i="14"/>
  <c r="X111" i="14"/>
  <c r="AV111" i="14"/>
  <c r="AJ111" i="14"/>
  <c r="W111" i="14"/>
  <c r="AP111" i="14"/>
  <c r="AL119" i="14"/>
  <c r="Z119" i="14"/>
  <c r="AR119" i="14"/>
  <c r="AH119" i="14"/>
  <c r="AJ119" i="14"/>
  <c r="AN119" i="14"/>
  <c r="W119" i="14"/>
  <c r="AV119" i="14"/>
  <c r="AT119" i="14"/>
  <c r="AD119" i="14"/>
  <c r="X119" i="14"/>
  <c r="U119" i="14"/>
  <c r="V119" i="14" s="1"/>
  <c r="AF119" i="14"/>
  <c r="AP119" i="14"/>
  <c r="AR104" i="14"/>
  <c r="Z104" i="14"/>
  <c r="AH104" i="14"/>
  <c r="X104" i="14"/>
  <c r="AN104" i="14"/>
  <c r="W104" i="14"/>
  <c r="AT104" i="14"/>
  <c r="AD104" i="14"/>
  <c r="AP104" i="14"/>
  <c r="AJ104" i="14"/>
  <c r="U104" i="14"/>
  <c r="V104" i="14" s="1"/>
  <c r="AV104" i="14"/>
  <c r="AF104" i="14"/>
  <c r="AL104" i="14"/>
  <c r="AR112" i="14"/>
  <c r="Z112" i="14"/>
  <c r="X112" i="14"/>
  <c r="AH112" i="14"/>
  <c r="AN112" i="14"/>
  <c r="W112" i="14"/>
  <c r="AT112" i="14"/>
  <c r="AD112" i="14"/>
  <c r="AJ112" i="14"/>
  <c r="U112" i="14"/>
  <c r="V112" i="14" s="1"/>
  <c r="AL112" i="14"/>
  <c r="AP112" i="14"/>
  <c r="AV112" i="14"/>
  <c r="AF112" i="14"/>
  <c r="AR120" i="14"/>
  <c r="Z120" i="14"/>
  <c r="X120" i="14"/>
  <c r="AH120" i="14"/>
  <c r="AN120" i="14"/>
  <c r="W120" i="14"/>
  <c r="AT120" i="14"/>
  <c r="AD120" i="14"/>
  <c r="AJ120" i="14"/>
  <c r="U120" i="14"/>
  <c r="V120" i="14" s="1"/>
  <c r="AP120" i="14"/>
  <c r="AV120" i="14"/>
  <c r="AF120" i="14"/>
  <c r="AL120" i="14"/>
  <c r="AT115" i="14"/>
  <c r="AD115" i="14"/>
  <c r="X115" i="14"/>
  <c r="AJ115" i="14"/>
  <c r="W115" i="14"/>
  <c r="U115" i="14"/>
  <c r="V115" i="14" s="1"/>
  <c r="AP115" i="14"/>
  <c r="AV115" i="14"/>
  <c r="AF115" i="14"/>
  <c r="Z115" i="14"/>
  <c r="AL115" i="14"/>
  <c r="AR115" i="14"/>
  <c r="AH115" i="14"/>
  <c r="AN115" i="14"/>
  <c r="AH105" i="14"/>
  <c r="AR105" i="14"/>
  <c r="AN105" i="14"/>
  <c r="AT105" i="14"/>
  <c r="AD105" i="14"/>
  <c r="AJ105" i="14"/>
  <c r="U105" i="14"/>
  <c r="V105" i="14" s="1"/>
  <c r="AV105" i="14"/>
  <c r="AF105" i="14"/>
  <c r="AP105" i="14"/>
  <c r="Z105" i="14"/>
  <c r="W105" i="14"/>
  <c r="AL105" i="14"/>
  <c r="X105" i="14"/>
  <c r="AH113" i="14"/>
  <c r="AN113" i="14"/>
  <c r="AT113" i="14"/>
  <c r="AD113" i="14"/>
  <c r="AV113" i="14"/>
  <c r="AJ113" i="14"/>
  <c r="U113" i="14"/>
  <c r="V113" i="14" s="1"/>
  <c r="AP113" i="14"/>
  <c r="AF113" i="14"/>
  <c r="AL113" i="14"/>
  <c r="X113" i="14"/>
  <c r="AR113" i="14"/>
  <c r="Z113" i="14"/>
  <c r="W113" i="14"/>
  <c r="AH121" i="14"/>
  <c r="AN121" i="14"/>
  <c r="AT121" i="14"/>
  <c r="AD121" i="14"/>
  <c r="W121" i="14"/>
  <c r="AJ121" i="14"/>
  <c r="U121" i="14"/>
  <c r="V121" i="14" s="1"/>
  <c r="Z121" i="14"/>
  <c r="AP121" i="14"/>
  <c r="AV121" i="14"/>
  <c r="AF121" i="14"/>
  <c r="AL121" i="14"/>
  <c r="X121" i="14"/>
  <c r="AR121" i="14"/>
  <c r="S98" i="14" a="1"/>
  <c r="S98" i="14" s="1"/>
  <c r="C290" i="5"/>
  <c r="F290" i="5"/>
  <c r="C370" i="5"/>
  <c r="C369" i="5"/>
  <c r="C368" i="5"/>
  <c r="C367" i="5"/>
  <c r="C366" i="5"/>
  <c r="C365" i="5"/>
  <c r="C364" i="5"/>
  <c r="C363" i="5"/>
  <c r="C362" i="5"/>
  <c r="C361" i="5"/>
  <c r="C360" i="5"/>
  <c r="C359" i="5"/>
  <c r="C358" i="5"/>
  <c r="C357" i="5"/>
  <c r="C356" i="5"/>
  <c r="C355" i="5"/>
  <c r="C354" i="5"/>
  <c r="C353" i="5"/>
  <c r="C352" i="5"/>
  <c r="F370" i="5"/>
  <c r="F369" i="5"/>
  <c r="F368" i="5"/>
  <c r="F367" i="5"/>
  <c r="F366" i="5"/>
  <c r="F365" i="5"/>
  <c r="F364" i="5"/>
  <c r="F363" i="5"/>
  <c r="F362" i="5"/>
  <c r="F361" i="5"/>
  <c r="F360" i="5"/>
  <c r="F359" i="5"/>
  <c r="F358" i="5"/>
  <c r="F357" i="5"/>
  <c r="F356" i="5"/>
  <c r="F355" i="5"/>
  <c r="F354" i="5"/>
  <c r="F353" i="5"/>
  <c r="F352" i="5"/>
  <c r="F351" i="5"/>
  <c r="C351" i="5"/>
  <c r="AC123" i="14" l="1"/>
  <c r="AC122" i="14"/>
  <c r="AP98" i="14"/>
  <c r="AN98" i="14"/>
  <c r="AC98" i="14"/>
  <c r="U98" i="14"/>
  <c r="AC111" i="14"/>
  <c r="AC104" i="14"/>
  <c r="AC121" i="14"/>
  <c r="AC105" i="14"/>
  <c r="AC119" i="14"/>
  <c r="AC120" i="14"/>
  <c r="AC118" i="14"/>
  <c r="AC113" i="14"/>
  <c r="AC116" i="14"/>
  <c r="AC117" i="14"/>
  <c r="AC108" i="14"/>
  <c r="AC109" i="14"/>
  <c r="AC106" i="14"/>
  <c r="AC114" i="14"/>
  <c r="AC107" i="14"/>
  <c r="AC115" i="14"/>
  <c r="AU120" i="14"/>
  <c r="AC124" i="14"/>
  <c r="AC110" i="14"/>
  <c r="AC112" i="14"/>
  <c r="AU113" i="14" l="1"/>
  <c r="AU119" i="14"/>
  <c r="AU118" i="14"/>
  <c r="AU122" i="14"/>
  <c r="T104" i="14"/>
  <c r="AU110" i="14"/>
  <c r="AU124" i="14"/>
  <c r="AA122" i="14"/>
  <c r="Y122" i="14"/>
  <c r="AO122" i="14"/>
  <c r="AI122" i="14"/>
  <c r="AM123" i="14"/>
  <c r="AK123" i="14"/>
  <c r="AK122" i="14"/>
  <c r="AM122" i="14"/>
  <c r="T123" i="14"/>
  <c r="AI123" i="14"/>
  <c r="AO123" i="14"/>
  <c r="AE122" i="14"/>
  <c r="AG122" i="14"/>
  <c r="AS122" i="14"/>
  <c r="AQ122" i="14"/>
  <c r="AA123" i="14"/>
  <c r="Y123" i="14"/>
  <c r="AE123" i="14"/>
  <c r="AG123" i="14"/>
  <c r="T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50" i="5" l="1"/>
  <c r="C349" i="5"/>
  <c r="C348" i="5"/>
  <c r="C347" i="5"/>
  <c r="C346" i="5"/>
  <c r="C345" i="5"/>
  <c r="C344" i="5"/>
  <c r="C343" i="5"/>
  <c r="C342" i="5"/>
  <c r="C341" i="5"/>
  <c r="C340" i="5"/>
  <c r="C339" i="5"/>
  <c r="C338" i="5"/>
  <c r="C337" i="5"/>
  <c r="C336" i="5"/>
  <c r="C335" i="5"/>
  <c r="C334" i="5"/>
  <c r="C333" i="5"/>
  <c r="C332" i="5"/>
  <c r="F350" i="5"/>
  <c r="F349" i="5"/>
  <c r="F348" i="5"/>
  <c r="F347" i="5"/>
  <c r="F346" i="5"/>
  <c r="F345" i="5"/>
  <c r="F344" i="5"/>
  <c r="F343" i="5"/>
  <c r="F342" i="5"/>
  <c r="F341" i="5"/>
  <c r="F340" i="5"/>
  <c r="F339" i="5"/>
  <c r="F338" i="5"/>
  <c r="F337" i="5"/>
  <c r="F336" i="5"/>
  <c r="F335" i="5"/>
  <c r="F334" i="5"/>
  <c r="F333" i="5"/>
  <c r="F332" i="5"/>
  <c r="F331" i="5"/>
  <c r="C331" i="5"/>
  <c r="C330" i="5"/>
  <c r="C329" i="5"/>
  <c r="C328" i="5"/>
  <c r="C327" i="5"/>
  <c r="C326" i="5"/>
  <c r="C325" i="5"/>
  <c r="C324" i="5"/>
  <c r="C323" i="5"/>
  <c r="C322" i="5"/>
  <c r="C321" i="5"/>
  <c r="C320" i="5"/>
  <c r="C319" i="5"/>
  <c r="C318" i="5"/>
  <c r="C317" i="5"/>
  <c r="C316" i="5"/>
  <c r="C315" i="5"/>
  <c r="C314" i="5"/>
  <c r="C313" i="5"/>
  <c r="C312" i="5"/>
  <c r="F330" i="5"/>
  <c r="F329" i="5"/>
  <c r="F328" i="5"/>
  <c r="F327" i="5"/>
  <c r="F326" i="5"/>
  <c r="F325" i="5"/>
  <c r="F324" i="5"/>
  <c r="F323" i="5"/>
  <c r="F322" i="5"/>
  <c r="F321" i="5"/>
  <c r="F320" i="5"/>
  <c r="F319" i="5"/>
  <c r="F318" i="5"/>
  <c r="F317" i="5"/>
  <c r="F316" i="5"/>
  <c r="F315" i="5"/>
  <c r="F314" i="5"/>
  <c r="F313" i="5"/>
  <c r="F312" i="5"/>
  <c r="F311" i="5"/>
  <c r="C311" i="5"/>
  <c r="C309" i="5"/>
  <c r="C308" i="5"/>
  <c r="C307" i="5"/>
  <c r="C306" i="5"/>
  <c r="C305" i="5"/>
  <c r="C304" i="5"/>
  <c r="C303" i="5"/>
  <c r="C302" i="5"/>
  <c r="C301" i="5"/>
  <c r="C300" i="5"/>
  <c r="C299" i="5"/>
  <c r="C298" i="5"/>
  <c r="C297" i="5"/>
  <c r="C296" i="5"/>
  <c r="C295" i="5"/>
  <c r="C294" i="5"/>
  <c r="C293" i="5"/>
  <c r="C292" i="5"/>
  <c r="F309" i="5"/>
  <c r="F308" i="5"/>
  <c r="F307" i="5"/>
  <c r="F306" i="5"/>
  <c r="F305" i="5"/>
  <c r="F304" i="5"/>
  <c r="F303" i="5"/>
  <c r="F302" i="5"/>
  <c r="F301" i="5"/>
  <c r="F300" i="5"/>
  <c r="F299" i="5"/>
  <c r="F298" i="5"/>
  <c r="F297" i="5"/>
  <c r="F296" i="5"/>
  <c r="F295" i="5"/>
  <c r="F294" i="5"/>
  <c r="F293" i="5"/>
  <c r="F292" i="5"/>
  <c r="F291" i="5"/>
  <c r="C291"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1" i="5"/>
  <c r="C270"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0" i="5"/>
  <c r="F271"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9" i="5"/>
  <c r="C130" i="5"/>
  <c r="C128"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9" i="5"/>
  <c r="F130" i="5"/>
  <c r="F128"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AD91" i="14"/>
  <c r="AD84" i="14"/>
  <c r="Z95" i="14"/>
  <c r="Z87" i="14"/>
  <c r="AH95" i="14"/>
  <c r="AH87" i="14"/>
  <c r="AJ79" i="14"/>
  <c r="AJ92" i="14"/>
  <c r="AJ83" i="14"/>
  <c r="AF95" i="14"/>
  <c r="AF87" i="14"/>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T86" i="14" l="1"/>
  <c r="AK90" i="14"/>
  <c r="AE87" i="14"/>
  <c r="T89" i="14"/>
  <c r="AK84" i="14"/>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futureMetadata>
  <futureMetadata name="XLDAPR" count="1">
    <bk>
      <extLst>
        <ext uri="{bdbb8cdc-fa1e-496e-a857-3c3f30c029c3}">
          <xda:dynamicArrayProperties fDynamic="1" fCollapsed="0"/>
        </ext>
      </extLst>
    </bk>
  </futureMetadata>
  <cellMetadata count="1">
    <bk>
      <rc t="2" v="0"/>
    </bk>
  </cellMetadata>
  <valueMetadata count="4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valueMetadata>
</metadata>
</file>

<file path=xl/sharedStrings.xml><?xml version="1.0" encoding="utf-8"?>
<sst xmlns="http://schemas.openxmlformats.org/spreadsheetml/2006/main" count="3377" uniqueCount="321">
  <si>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</si>
  <si>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</si>
  <si>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</si>
  <si>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</si>
  <si>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</si>
  <si>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</si>
  <si>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</si>
  <si>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</si>
  <si>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</si>
  <si>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</si>
  <si>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</si>
  <si>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</si>
  <si>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</si>
  <si>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</si>
  <si>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</si>
  <si>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</si>
  <si>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</si>
  <si>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</si>
  <si>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</si>
  <si>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</si>
  <si>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</si>
  <si>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</si>
  <si>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</si>
  <si>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</si>
  <si>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</si>
  <si>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</si>
  <si>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</si>
  <si>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</si>
  <si>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</si>
  <si>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</si>
  <si>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</si>
  <si>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</si>
  <si>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</si>
  <si>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</si>
  <si>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</si>
  <si>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</si>
  <si>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</si>
  <si>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</si>
  <si>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</si>
  <si>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</si>
  <si>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</si>
  <si>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</si>
  <si>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</si>
  <si>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</si>
  <si>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</si>
  <si>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</si>
  <si>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</si>
  <si>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</si>
  <si>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</si>
  <si>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</si>
  <si>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</si>
  <si>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</si>
  <si>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</si>
  <si>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</si>
  <si>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</si>
  <si>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</si>
  <si>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</si>
  <si>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</si>
  <si>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</si>
  <si>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</si>
  <si>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</si>
  <si>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</si>
  <si>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</si>
  <si>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</si>
  <si>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</si>
  <si>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</si>
  <si>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</si>
  <si>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</si>
  <si>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</si>
  <si>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</si>
  <si>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</si>
  <si>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</si>
  <si>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</si>
  <si>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</si>
  <si>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</si>
  <si>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</si>
  <si>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</si>
  <si>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</si>
  <si>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</si>
  <si>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</si>
  <si>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</si>
  <si>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</si>
  <si>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</si>
  <si>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</si>
  <si>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</si>
  <si>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</si>
  <si>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</si>
  <si>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</si>
  <si>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</si>
  <si>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</si>
  <si>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</si>
  <si>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</si>
  <si>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</si>
  <si>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</si>
  <si>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</si>
  <si>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</si>
  <si>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</si>
  <si>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</si>
  <si>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</si>
  <si>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</si>
  <si>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</si>
  <si>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</si>
  <si>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</si>
  <si>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</si>
  <si>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</si>
  <si>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</si>
  <si>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</si>
  <si>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</si>
  <si>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</si>
  <si>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</si>
  <si>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</si>
  <si>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</si>
  <si>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</si>
  <si>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</si>
  <si>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</si>
  <si>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</si>
  <si>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</si>
  <si>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</si>
  <si>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</si>
  <si>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</si>
  <si>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</si>
  <si>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</si>
  <si>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</si>
  <si>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</si>
  <si>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</si>
  <si>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</si>
  <si>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</si>
  <si>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</si>
  <si>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</si>
  <si>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</si>
  <si>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</si>
  <si>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</si>
  <si>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</si>
  <si>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</si>
  <si>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</si>
  <si>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</si>
  <si>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</si>
  <si>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</si>
  <si>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</si>
  <si>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</si>
  <si>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</si>
  <si>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</si>
  <si>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</si>
  <si>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</si>
  <si>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</si>
  <si>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</si>
  <si>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</si>
  <si>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</si>
  <si>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</si>
  <si>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</si>
  <si>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</si>
  <si>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</si>
  <si>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</si>
  <si>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</si>
  <si>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</si>
  <si>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</si>
  <si>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</si>
  <si>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</si>
  <si>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</si>
  <si>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</si>
  <si>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</si>
  <si>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</si>
  <si>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</si>
  <si>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</si>
  <si>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</si>
  <si>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</si>
  <si>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</si>
  <si>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</si>
  <si>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</si>
  <si>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</si>
  <si>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</si>
  <si>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</si>
  <si>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</si>
  <si>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</si>
  <si>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</si>
  <si>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</si>
  <si>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</si>
  <si>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</si>
  <si>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</si>
  <si>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</si>
  <si>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</si>
  <si>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</si>
  <si>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</si>
  <si>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</si>
  <si>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</si>
  <si>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</si>
  <si>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</si>
  <si>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</si>
  <si>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</si>
  <si>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</si>
  <si>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</si>
  <si>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</si>
  <si>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</si>
  <si>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</si>
  <si>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</si>
  <si>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</si>
  <si>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</si>
  <si>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</si>
  <si>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</si>
  <si>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</si>
  <si>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</si>
  <si>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</si>
  <si>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</si>
  <si>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</si>
  <si>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</si>
  <si>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</si>
  <si>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</si>
  <si>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</si>
  <si>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</si>
  <si>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</si>
  <si>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</si>
  <si>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</si>
  <si>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</si>
  <si>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</si>
  <si>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</si>
  <si>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</si>
  <si>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</si>
  <si>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</si>
  <si>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</si>
  <si>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</si>
  <si>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</si>
  <si>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</si>
  <si>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</si>
  <si>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</si>
  <si>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</si>
  <si>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</si>
  <si>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</si>
  <si>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</si>
  <si>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</si>
  <si>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</si>
  <si>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</si>
  <si>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</si>
  <si>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</si>
  <si>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</si>
  <si>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</si>
  <si>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</si>
  <si>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</si>
  <si>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</si>
  <si>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</si>
  <si>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</si>
  <si>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</si>
  <si>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</si>
  <si>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</si>
  <si>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</si>
  <si>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</si>
  <si>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</si>
  <si>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</si>
  <si>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</si>
  <si>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</si>
  <si>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</si>
  <si>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</si>
  <si>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</si>
  <si>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</si>
  <si>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</si>
  <si>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</si>
  <si>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</si>
  <si>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</si>
  <si>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</si>
  <si>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</si>
  <si>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</si>
  <si>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</si>
  <si>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</si>
  <si>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</si>
  <si>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</si>
  <si>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</si>
  <si>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</si>
  <si>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</si>
  <si>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</si>
  <si>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</si>
  <si>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</si>
  <si>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</si>
  <si>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</si>
  <si>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</si>
  <si>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</si>
  <si>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</si>
  <si>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</si>
  <si>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</si>
  <si>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</si>
  <si>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</si>
  <si>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</si>
  <si>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</si>
  <si>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</si>
  <si>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</si>
  <si>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</si>
  <si>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</si>
  <si>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</si>
  <si>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</si>
  <si>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</si>
  <si>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</si>
  <si>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</si>
  <si>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</si>
  <si>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</si>
  <si>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</si>
  <si>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</si>
  <si>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</si>
  <si>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</si>
  <si>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</si>
  <si>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</si>
  <si>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</si>
  <si>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</si>
  <si>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</si>
  <si>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</si>
  <si>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</si>
  <si>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</si>
  <si>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</si>
  <si>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</si>
  <si>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</si>
  <si>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</si>
  <si>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</si>
  <si>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</si>
  <si>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</si>
  <si>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</si>
  <si>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</si>
  <si>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</si>
  <si>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</si>
  <si>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</si>
  <si>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</si>
  <si>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</si>
  <si>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감동</t>
  </si>
  <si>
    <t>SeasonRank</t>
  </si>
  <si>
    <t>RankTotal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</si>
</sst>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5">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32">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5" xfId="0" applyBorder="1"/>
    <xf numFmtId="166" fontId="0" fillId="12" borderId="63" xfId="0" applyNumberFormat="1" applyFill="1" applyBorder="1"/>
    <xf numFmtId="0" fontId="0" fillId="0" borderId="9" xfId="0" applyBorder="1"/>
    <xf numFmtId="0" fontId="5" fillId="0" borderId="66"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4" xfId="0" applyNumberFormat="1" applyFont="1" applyFill="1" applyBorder="1"/>
    <xf numFmtId="165" fontId="35" fillId="3" borderId="50" xfId="1" applyNumberFormat="1" applyFont="1" applyFill="1" applyBorder="1"/>
    <xf numFmtId="167" fontId="35" fillId="3" borderId="65"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7" xfId="0" applyNumberFormat="1" applyFont="1" applyBorder="1" applyAlignment="1">
      <alignment horizontal="left"/>
    </xf>
    <xf numFmtId="166" fontId="3" fillId="0" borderId="68" xfId="0" applyNumberFormat="1" applyFont="1" applyBorder="1" applyAlignment="1">
      <alignment horizontal="right"/>
    </xf>
    <xf numFmtId="175" fontId="60" fillId="0" borderId="69" xfId="0" applyNumberFormat="1" applyFont="1" applyBorder="1" applyAlignment="1">
      <alignment horizontal="left"/>
    </xf>
    <xf numFmtId="166" fontId="3" fillId="0" borderId="70" xfId="0" applyNumberFormat="1" applyFont="1" applyBorder="1" applyAlignment="1">
      <alignment horizontal="right"/>
    </xf>
    <xf numFmtId="175" fontId="60" fillId="0" borderId="69" xfId="0" applyNumberFormat="1" applyFont="1" applyBorder="1" applyAlignment="1">
      <alignment horizontal="right"/>
    </xf>
    <xf numFmtId="175" fontId="60" fillId="0" borderId="71" xfId="0" applyNumberFormat="1" applyFont="1" applyBorder="1" applyAlignment="1">
      <alignment horizontal="right"/>
    </xf>
    <xf numFmtId="166" fontId="3" fillId="0" borderId="72"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7" fontId="3" fillId="0" borderId="0" xfId="0" applyNumberFormat="1" applyFont="1" applyAlignment="1">
      <alignment horizontal="left" indent="5"/>
    </xf>
    <xf numFmtId="0" fontId="5" fillId="0" borderId="4" xfId="0" applyFont="1" applyBorder="1" applyAlignment="1">
      <alignment horizontal="right"/>
    </xf>
    <xf numFmtId="180" fontId="41" fillId="0" borderId="33" xfId="0" applyNumberFormat="1" applyFont="1" applyBorder="1"/>
    <xf numFmtId="167" fontId="3" fillId="0" borderId="0" xfId="0" applyNumberFormat="1" applyFont="1" applyAlignment="1">
      <alignment horizontal="left" indent="2"/>
    </xf>
    <xf numFmtId="0" fontId="42" fillId="0" borderId="4" xfId="0" applyFont="1" applyBorder="1"/>
    <xf numFmtId="180" fontId="41" fillId="0" borderId="0" xfId="0" applyNumberFormat="1" applyFont="1"/>
    <xf numFmtId="165" fontId="3" fillId="0" borderId="0" xfId="1" applyNumberFormat="1" applyFont="1" applyBorder="1" applyAlignment="1">
      <alignment horizontal="left"/>
    </xf>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0" fillId="0" borderId="0" xfId="0" applyAlignment="1">
      <alignment horizontal="center"/>
    </xf>
    <xf numFmtId="0" fontId="60" fillId="3" borderId="28" xfId="0" applyFont="1" applyFill="1" applyBorder="1" applyAlignment="1">
      <alignment horizontal="left" indent="1"/>
    </xf>
    <xf numFmtId="0" fontId="60" fillId="0" borderId="26" xfId="0" applyFont="1" applyFill="1" applyBorder="1" applyAlignment="1">
      <alignment horizontal="left" indent="1"/>
    </xf>
    <xf numFmtId="0" fontId="60" fillId="0" borderId="27" xfId="0" applyFont="1" applyFill="1" applyBorder="1" applyAlignment="1">
      <alignment horizontal="left" indent="1"/>
    </xf>
    <xf numFmtId="0" fontId="60" fillId="0" borderId="28" xfId="0" applyFont="1" applyFill="1" applyBorder="1" applyAlignment="1">
      <alignment horizontal="left" indent="1"/>
    </xf>
    <xf numFmtId="175" fontId="60" fillId="0" borderId="3" xfId="0" applyNumberFormat="1" applyFont="1" applyFill="1" applyBorder="1" applyAlignment="1">
      <alignment horizontal="left"/>
    </xf>
    <xf numFmtId="175" fontId="60" fillId="0" borderId="5" xfId="0" applyNumberFormat="1" applyFont="1" applyFill="1" applyBorder="1" applyAlignment="1">
      <alignment horizontal="left"/>
    </xf>
    <xf numFmtId="175" fontId="60" fillId="0" borderId="74" xfId="0" applyNumberFormat="1" applyFont="1" applyFill="1" applyBorder="1" applyAlignment="1">
      <alignment horizontal="left"/>
    </xf>
    <xf numFmtId="0" fontId="0" fillId="0" borderId="0" xfId="0" applyBorder="1"/>
    <xf numFmtId="175" fontId="60" fillId="0" borderId="2" xfId="0" applyNumberFormat="1" applyFont="1" applyFill="1" applyBorder="1" applyAlignment="1">
      <alignment horizontal="left"/>
    </xf>
    <xf numFmtId="175" fontId="60" fillId="0" borderId="4" xfId="0" applyNumberFormat="1" applyFont="1" applyFill="1" applyBorder="1" applyAlignment="1">
      <alignment horizontal="left"/>
    </xf>
    <xf numFmtId="175" fontId="60" fillId="0" borderId="73" xfId="0" applyNumberFormat="1" applyFont="1" applyFill="1" applyBorder="1" applyAlignment="1">
      <alignment horizontal="left"/>
    </xf>
    <xf numFmtId="175" fontId="60" fillId="0" borderId="4" xfId="0" applyNumberFormat="1" applyFont="1" applyFill="1" applyBorder="1" applyAlignment="1">
      <alignment horizontal="right"/>
    </xf>
    <xf numFmtId="175" fontId="60" fillId="0" borderId="5" xfId="0" applyNumberFormat="1" applyFont="1" applyFill="1" applyBorder="1"/>
    <xf numFmtId="166" fontId="0" fillId="16" borderId="59" xfId="0" applyNumberFormat="1" applyFill="1" applyBorder="1"/>
    <xf numFmtId="166" fontId="0" fillId="16" borderId="60" xfId="0" applyNumberFormat="1" applyFill="1" applyBorder="1"/>
    <xf numFmtId="166" fontId="0" fillId="16" borderId="61" xfId="0" applyNumberFormat="1" applyFill="1" applyBorder="1"/>
    <xf numFmtId="0" fontId="0" fillId="0" borderId="0" xfId="0" applyNumberFormat="1" applyBorder="1"/>
    <xf numFmtId="0" fontId="0" fillId="0" borderId="9" xfId="0" applyNumberFormat="1" applyBorder="1"/>
    <xf numFmtId="0" fontId="0" fillId="0" borderId="8" xfId="0" applyNumberFormat="1" applyBorder="1"/>
    <xf numFmtId="0" fontId="0" fillId="15" borderId="8" xfId="0" applyNumberFormat="1" applyFill="1" applyBorder="1"/>
    <xf numFmtId="0" fontId="0" fillId="15" borderId="0" xfId="0" applyNumberFormat="1" applyFill="1" applyBorder="1"/>
    <xf numFmtId="0" fontId="0" fillId="15" borderId="9" xfId="0" applyNumberFormat="1" applyFill="1" applyBorder="1"/>
    <xf numFmtId="0" fontId="0" fillId="16" borderId="8" xfId="0" applyNumberFormat="1" applyFill="1" applyBorder="1"/>
    <xf numFmtId="0" fontId="0" fillId="16" borderId="0" xfId="0" applyNumberFormat="1" applyFill="1" applyBorder="1"/>
    <xf numFmtId="0" fontId="0" fillId="16" borderId="9" xfId="0" applyNumberFormat="1" applyFill="1" applyBorder="1"/>
    <xf numFmtId="0" fontId="0" fillId="12" borderId="8" xfId="0" applyNumberFormat="1" applyFill="1" applyBorder="1"/>
    <xf numFmtId="0" fontId="0" fillId="12" borderId="0" xfId="0" applyNumberFormat="1" applyFill="1" applyBorder="1"/>
    <xf numFmtId="0" fontId="0" fillId="12" borderId="9" xfId="0" applyNumberFormat="1" applyFill="1" applyBorder="1"/>
    <xf numFmtId="0" fontId="0" fillId="0" borderId="2" xfId="0" applyNumberFormat="1" applyBorder="1"/>
    <xf numFmtId="0" fontId="0" fillId="0" borderId="4" xfId="0" applyNumberFormat="1" applyBorder="1"/>
    <xf numFmtId="0" fontId="0" fillId="0" borderId="6" xfId="0" applyNumberFormat="1" applyBorder="1"/>
    <xf numFmtId="0" fontId="0" fillId="12" borderId="2" xfId="0" applyNumberFormat="1" applyFill="1" applyBorder="1"/>
    <xf numFmtId="0" fontId="0" fillId="12" borderId="4" xfId="0" applyNumberFormat="1" applyFill="1" applyBorder="1"/>
    <xf numFmtId="0" fontId="0" fillId="12" borderId="6" xfId="0" applyNumberFormat="1" applyFill="1" applyBorder="1"/>
    <xf numFmtId="0" fontId="0" fillId="16" borderId="2" xfId="0" applyNumberFormat="1" applyFill="1" applyBorder="1"/>
    <xf numFmtId="0" fontId="0" fillId="16" borderId="4" xfId="0" applyNumberFormat="1" applyFill="1" applyBorder="1"/>
    <xf numFmtId="0" fontId="0" fillId="16" borderId="6" xfId="0" applyNumberFormat="1" applyFill="1" applyBorder="1"/>
  </cellXfs>
  <cellStyles count="3">
    <cellStyle name="Comma" xfId="1" builtinId="3"/>
    <cellStyle name="Normal" xfId="0" builtinId="0"/>
    <cellStyle name="Normal 2" xfId="2" xr:uid="{9B0F0BB8-464C-4806-9734-DDEA28856C7A}"/>
  </cellStyles>
  <dxfs count="803">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numFmt numFmtId="165" formatCode="_-* #,##0_-;\-* #,##0_-;_-* &quot;-&quot;??_-;_-@_-"/>
    </dxf>
    <dxf>
      <numFmt numFmtId="165" formatCode="_-* #,##0_-;\-* #,##0_-;_-* &quot;-&quot;??_-;_-@_-"/>
    </dxf>
    <dxf>
      <numFmt numFmtId="165" formatCode="_-* #,##0_-;\-* #,##0_-;_-* &quot;-&quot;??_-;_-@_-"/>
    </dxf>
    <dxf>
      <numFmt numFmtId="0" formatCode="General"/>
      <alignment horizontal="center" vertical="bottom" textRotation="0" wrapText="0" indent="0" justifyLastLine="0" shrinkToFit="0" readingOrder="0"/>
    </dxf>
    <dxf>
      <numFmt numFmtId="179" formatCode="[$]d\ mmm\ yyyy;@" x16r2:formatCode16="[$-en-001,1]d\ mmm\ yyyy;@"/>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numFmt numFmtId="0" formatCode="Genera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bottom/>
      </border>
    </dxf>
    <dxf>
      <alignment horizontal="center"/>
    </dxf>
    <dxf>
      <numFmt numFmtId="175" formatCode="0.0%;[Red]0.0%"/>
    </dxf>
    <dxf>
      <numFmt numFmtId="175" formatCode="0.0%;[Red]0.0%"/>
      <alignment horizontal="left"/>
    </dxf>
    <dxf>
      <alignment horizontal="left" indent="1"/>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81" formatCode="#,##0_ ;[Red]\-#,##0_ ;\ @"/>
    </dxf>
    <dxf>
      <alignment wrapText="1"/>
    </dxf>
    <dxf>
      <numFmt numFmtId="165" formatCode="_-* #,##0_-;\-* #,##0_-;_-* &quot;-&quot;??_-;_-@_-"/>
    </dxf>
    <dxf>
      <numFmt numFmtId="165" formatCode="_-* #,##0_-;\-* #,##0_-;_-* &quot;-&quot;??_-;_-@_-"/>
    </dxf>
    <dxf>
      <numFmt numFmtId="0" formatCode="General"/>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802"/>
      <tableStyleElement type="headerRow" dxfId="801"/>
    </tableStyle>
    <tableStyle name="SlicerStyleLight1 2 2" pivot="0" table="0" count="10" xr9:uid="{C7F314DF-FEA3-487A-968B-90154A2AFA1C}">
      <tableStyleElement type="wholeTable" dxfId="800"/>
      <tableStyleElement type="headerRow" dxfId="799"/>
    </tableStyle>
  </tableStyles>
  <colors>
    <mruColors>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5.xml"/><Relationship Id="rId21" Type="http://schemas.openxmlformats.org/officeDocument/2006/relationships/styles" Target="style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microsoft.com/office/2022/11/relationships/FeaturePropertyBag" Target="featurePropertyBag/featurePropertyBag.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5.emf"/><Relationship Id="rId1" Type="http://schemas.openxmlformats.org/officeDocument/2006/relationships/image" Target="../media/image24.emf"/></Relationships>
</file>

<file path=xl/drawings/_rels/drawing3.xml.rels><?xml version="1.0" encoding="UTF-8" standalone="yes"?>
<Relationships xmlns="http://schemas.openxmlformats.org/package/2006/relationships"><Relationship Id="rId1" Type="http://schemas.openxmlformats.org/officeDocument/2006/relationships/image" Target="../media/image26.emf"/></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86</xdr:row>
      <xdr:rowOff>69204</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87</xdr:row>
      <xdr:rowOff>69202</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88</xdr:row>
      <xdr:rowOff>69205</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89</xdr:row>
      <xdr:rowOff>69204</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90</xdr:row>
      <xdr:rowOff>69203</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91</xdr:row>
      <xdr:rowOff>69204</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92</xdr:row>
      <xdr:rowOff>69204</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93</xdr:row>
      <xdr:rowOff>69204</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94</xdr:row>
      <xdr:rowOff>69203</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95</xdr:row>
      <xdr:rowOff>69205</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96</xdr:row>
      <xdr:rowOff>69203</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97</xdr:row>
      <xdr:rowOff>69205</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98</xdr:row>
      <xdr:rowOff>79388</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99</xdr:row>
      <xdr:rowOff>69203</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100</xdr:row>
      <xdr:rowOff>69203</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101</xdr:row>
      <xdr:rowOff>69205</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102</xdr:row>
      <xdr:rowOff>69203</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103</xdr:row>
      <xdr:rowOff>69204</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104</xdr:row>
      <xdr:rowOff>69204</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105</xdr:row>
      <xdr:rowOff>69203</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107</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108</xdr:row>
      <xdr:rowOff>54623</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109</xdr:row>
      <xdr:rowOff>54623</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110</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111</xdr:row>
      <xdr:rowOff>54624</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112</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113</xdr:row>
      <xdr:rowOff>54622</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114</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115</xdr:row>
      <xdr:rowOff>54623</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116</xdr:row>
      <xdr:rowOff>54623</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117</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118</xdr:row>
      <xdr:rowOff>54623</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119</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120</xdr:row>
      <xdr:rowOff>54622</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121</xdr:row>
      <xdr:rowOff>54624</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122</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123</xdr:row>
      <xdr:rowOff>54622</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124</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125</xdr:row>
      <xdr:rowOff>54622</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126</xdr:row>
      <xdr:rowOff>54621</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638870</xdr:colOff>
      <xdr:row>106</xdr:row>
      <xdr:rowOff>152400</xdr:rowOff>
    </xdr:from>
    <xdr:to>
      <xdr:col>18</xdr:col>
      <xdr:colOff>1064684</xdr:colOff>
      <xdr:row>108</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165920" y="2105660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120</xdr:row>
      <xdr:rowOff>139699</xdr:rowOff>
    </xdr:from>
    <xdr:to>
      <xdr:col>18</xdr:col>
      <xdr:colOff>1212850</xdr:colOff>
      <xdr:row>121</xdr:row>
      <xdr:rowOff>171450</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025331" y="23710899"/>
          <a:ext cx="714569" cy="2222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th-TH" sz="1000" b="1">
            <a:solidFill>
              <a:srgbClr val="002060"/>
            </a:solidFill>
            <a:effectLst/>
            <a:latin typeface="Noto Serif Thai Cond" panose="02020506060505020204" pitchFamily="18"/>
            <a:ea typeface="+mn-ea"/>
            <a:cs typeface="Noto Serif Thai Cond" panose="02020506060505020204" pitchFamily="18"/>
          </a:endParaRP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122</xdr:row>
      <xdr:rowOff>146049</xdr:rowOff>
    </xdr:from>
    <xdr:to>
      <xdr:col>18</xdr:col>
      <xdr:colOff>1238250</xdr:colOff>
      <xdr:row>123</xdr:row>
      <xdr:rowOff>146050</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025331" y="24098249"/>
          <a:ext cx="739969" cy="190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41</xdr:col>
      <xdr:colOff>1069340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30</xdr:col>
      <xdr:colOff>331470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62"/>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37.972130208334" createdVersion="8" refreshedVersion="8" minRefreshableVersion="8" recordCount="368"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4">
        <s v="열매"/>
        <s v="무야호"/>
        <s v="재난경보"/>
        <s v="Peppermint"/>
        <s v="MolochTH"/>
        <s v="이지스"/>
        <s v="Nigiri"/>
        <s v="S7AR"/>
        <s v="사혼"/>
        <s v="Nobility"/>
        <s v="DEKWAT"/>
        <s v="Spearmint"/>
        <s v="Vivid"/>
        <s v="Nobless"/>
        <s v="미라클"/>
        <s v="LAODA"/>
        <s v="님"/>
        <s v="Crown"/>
        <s v="오로라"/>
        <s v="MyTH"/>
        <s v="쿠벤저스"/>
        <s v="秋"/>
        <s v="감동"/>
        <m u="1"/>
      </sharedItems>
    </cacheField>
    <cacheField name="Total Trophies" numFmtId="165">
      <sharedItems containsString="0" containsBlank="1" containsNumber="1" containsInteger="1" minValue="7048925" maxValue="44067480"/>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1"/>
    <s v="Spearmint"/>
    <x v="11"/>
    <n v="42756015"/>
    <m/>
  </r>
  <r>
    <x v="7"/>
    <x v="1"/>
    <x v="7"/>
    <n v="2"/>
    <s v="Vivid"/>
    <x v="12"/>
    <n v="42502265"/>
    <m/>
  </r>
  <r>
    <x v="7"/>
    <x v="1"/>
    <x v="7"/>
    <n v="3"/>
    <s v="Nobless"/>
    <x v="13"/>
    <n v="4128497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Vivid"/>
    <x v="12"/>
    <n v="33555615"/>
    <m/>
  </r>
  <r>
    <x v="14"/>
    <x v="3"/>
    <x v="14"/>
    <n v="2"/>
    <s v="Spearmint"/>
    <x v="11"/>
    <n v="33549290"/>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2"/>
    <s v="Spearmint"/>
    <x v="11"/>
    <n v="11773265"/>
    <m/>
  </r>
  <r>
    <x v="15"/>
    <x v="4"/>
    <x v="15"/>
    <n v="1"/>
    <s v="Vivid"/>
    <x v="12"/>
    <n v="11856320"/>
    <m/>
  </r>
  <r>
    <x v="15"/>
    <x v="4"/>
    <x v="15"/>
    <n v="3"/>
    <s v="Nobless"/>
    <x v="13"/>
    <n v="11397880"/>
    <m/>
  </r>
  <r>
    <x v="15"/>
    <x v="4"/>
    <x v="15"/>
    <n v="5"/>
    <s v="님"/>
    <x v="16"/>
    <n v="11240180"/>
    <m/>
  </r>
  <r>
    <x v="15"/>
    <x v="4"/>
    <x v="15"/>
    <n v="4"/>
    <s v="LAODA"/>
    <x v="15"/>
    <n v="11242265"/>
    <m/>
  </r>
  <r>
    <x v="15"/>
    <x v="4"/>
    <x v="15"/>
    <n v="6"/>
    <s v="이지스"/>
    <x v="5"/>
    <n v="11148110"/>
    <m/>
  </r>
  <r>
    <x v="15"/>
    <x v="4"/>
    <x v="15"/>
    <n v="7"/>
    <s v="미라클"/>
    <x v="14"/>
    <n v="11141720"/>
    <m/>
  </r>
  <r>
    <x v="15"/>
    <x v="4"/>
    <x v="15"/>
    <n v="8"/>
    <s v="Crown"/>
    <x v="17"/>
    <n v="11053810"/>
    <m/>
  </r>
  <r>
    <x v="15"/>
    <x v="4"/>
    <x v="15"/>
    <n v="9"/>
    <s v="Picture"/>
    <x v="4"/>
    <n v="11048890"/>
    <m/>
  </r>
  <r>
    <x v="15"/>
    <x v="4"/>
    <x v="15"/>
    <n v="10"/>
    <s v="열매"/>
    <x v="0"/>
    <n v="11045180"/>
    <m/>
  </r>
  <r>
    <x v="15"/>
    <x v="4"/>
    <x v="15"/>
    <n v="11"/>
    <s v="무야호"/>
    <x v="1"/>
    <n v="10804960"/>
    <m/>
  </r>
  <r>
    <x v="15"/>
    <x v="4"/>
    <x v="15"/>
    <n v="12"/>
    <s v="Peppermint"/>
    <x v="3"/>
    <n v="10355160"/>
    <m/>
  </r>
  <r>
    <x v="15"/>
    <x v="4"/>
    <x v="15"/>
    <n v="13"/>
    <s v="재난경보"/>
    <x v="2"/>
    <n v="10269885"/>
    <m/>
  </r>
  <r>
    <x v="15"/>
    <x v="4"/>
    <x v="15"/>
    <n v="14"/>
    <s v="사혼"/>
    <x v="8"/>
    <n v="10187485"/>
    <m/>
  </r>
  <r>
    <x v="15"/>
    <x v="4"/>
    <x v="15"/>
    <n v="15"/>
    <s v="Nigiri"/>
    <x v="6"/>
    <n v="10183210"/>
    <m/>
  </r>
  <r>
    <x v="15"/>
    <x v="4"/>
    <x v="15"/>
    <n v="18"/>
    <s v="Nobility"/>
    <x v="9"/>
    <n v="9721785"/>
    <m/>
  </r>
  <r>
    <x v="15"/>
    <x v="4"/>
    <x v="15"/>
    <n v="17"/>
    <s v="STAR"/>
    <x v="7"/>
    <n v="9771950"/>
    <m/>
  </r>
  <r>
    <x v="15"/>
    <x v="4"/>
    <x v="15"/>
    <n v="20"/>
    <s v="DEKWAT"/>
    <x v="10"/>
    <n v="9710100"/>
    <m/>
  </r>
  <r>
    <x v="15"/>
    <x v="4"/>
    <x v="15"/>
    <n v="16"/>
    <s v="MyTH"/>
    <x v="19"/>
    <n v="9848575"/>
    <m/>
  </r>
  <r>
    <x v="15"/>
    <x v="4"/>
    <x v="15"/>
    <n v="19"/>
    <s v="N/A"/>
    <x v="22"/>
    <n v="9718605"/>
    <m/>
  </r>
  <r>
    <x v="16"/>
    <x v="4"/>
    <x v="16"/>
    <n v="2"/>
    <s v="Spearmint"/>
    <x v="11"/>
    <n v="23541330"/>
    <m/>
  </r>
  <r>
    <x v="16"/>
    <x v="4"/>
    <x v="16"/>
    <n v="1"/>
    <s v="Vivid"/>
    <x v="12"/>
    <n v="23638505"/>
    <m/>
  </r>
  <r>
    <x v="16"/>
    <x v="4"/>
    <x v="16"/>
    <n v="3"/>
    <s v="Nobless"/>
    <x v="13"/>
    <n v="22805570"/>
    <m/>
  </r>
  <r>
    <x v="16"/>
    <x v="4"/>
    <x v="16"/>
    <n v="6"/>
    <s v="님"/>
    <x v="16"/>
    <n v="22470940"/>
    <m/>
  </r>
  <r>
    <x v="16"/>
    <x v="4"/>
    <x v="16"/>
    <n v="4"/>
    <s v="LAODA"/>
    <x v="15"/>
    <n v="22653580"/>
    <m/>
  </r>
  <r>
    <x v="16"/>
    <x v="4"/>
    <x v="16"/>
    <n v="5"/>
    <s v="이지스"/>
    <x v="5"/>
    <n v="22557055"/>
    <m/>
  </r>
  <r>
    <x v="16"/>
    <x v="4"/>
    <x v="16"/>
    <n v="7"/>
    <s v="미라클"/>
    <x v="14"/>
    <n v="22375310"/>
    <m/>
  </r>
  <r>
    <x v="16"/>
    <x v="4"/>
    <x v="16"/>
    <n v="8"/>
    <s v="Crown"/>
    <x v="17"/>
    <n v="22280370"/>
    <m/>
  </r>
  <r>
    <x v="16"/>
    <x v="4"/>
    <x v="16"/>
    <n v="9"/>
    <s v="Picture"/>
    <x v="4"/>
    <n v="22191830"/>
    <m/>
  </r>
  <r>
    <x v="16"/>
    <x v="4"/>
    <x v="16"/>
    <n v="10"/>
    <s v="열매"/>
    <x v="0"/>
    <n v="21930365"/>
    <m/>
  </r>
  <r>
    <x v="16"/>
    <x v="4"/>
    <x v="16"/>
    <n v="11"/>
    <s v="무야호"/>
    <x v="1"/>
    <n v="21775140"/>
    <m/>
  </r>
  <r>
    <x v="16"/>
    <x v="4"/>
    <x v="16"/>
    <n v="12"/>
    <s v="Peppermint"/>
    <x v="3"/>
    <n v="20721230"/>
    <m/>
  </r>
  <r>
    <x v="16"/>
    <x v="4"/>
    <x v="16"/>
    <n v="13"/>
    <s v="재난경보"/>
    <x v="2"/>
    <n v="20539590"/>
    <m/>
  </r>
  <r>
    <x v="16"/>
    <x v="4"/>
    <x v="16"/>
    <n v="14"/>
    <s v="사혼"/>
    <x v="8"/>
    <n v="20367415"/>
    <m/>
  </r>
  <r>
    <x v="16"/>
    <x v="4"/>
    <x v="16"/>
    <n v="15"/>
    <s v="Nigiri"/>
    <x v="6"/>
    <n v="20208155"/>
    <m/>
  </r>
  <r>
    <x v="16"/>
    <x v="4"/>
    <x v="16"/>
    <n v="18"/>
    <s v="Nobility"/>
    <x v="9"/>
    <n v="19596815"/>
    <m/>
  </r>
  <r>
    <x v="16"/>
    <x v="4"/>
    <x v="16"/>
    <n v="17"/>
    <s v="STAR"/>
    <x v="7"/>
    <n v="19714575"/>
    <m/>
  </r>
  <r>
    <x v="16"/>
    <x v="4"/>
    <x v="16"/>
    <n v="20"/>
    <s v="DEKWAT"/>
    <x v="10"/>
    <n v="19411890"/>
    <m/>
  </r>
  <r>
    <x v="16"/>
    <x v="4"/>
    <x v="16"/>
    <n v="16"/>
    <s v="MyTH"/>
    <x v="19"/>
    <n v="19792945"/>
    <m/>
  </r>
  <r>
    <x v="16"/>
    <x v="4"/>
    <x v="16"/>
    <n v="19"/>
    <s v="N/A"/>
    <x v="22"/>
    <n v="19511665"/>
    <m/>
  </r>
  <r>
    <x v="17"/>
    <x v="4"/>
    <x v="17"/>
    <n v="1"/>
    <s v="Spearmint"/>
    <x v="11"/>
    <m/>
    <m/>
  </r>
  <r>
    <x v="17"/>
    <x v="4"/>
    <x v="17"/>
    <n v="2"/>
    <s v="Vivid"/>
    <x v="12"/>
    <m/>
    <m/>
  </r>
  <r>
    <x v="17"/>
    <x v="4"/>
    <x v="17"/>
    <n v="3"/>
    <s v="Nobless"/>
    <x v="13"/>
    <m/>
    <m/>
  </r>
  <r>
    <x v="17"/>
    <x v="4"/>
    <x v="17"/>
    <n v="4"/>
    <s v="님"/>
    <x v="16"/>
    <m/>
    <m/>
  </r>
  <r>
    <x v="17"/>
    <x v="4"/>
    <x v="17"/>
    <n v="5"/>
    <s v="LAODA"/>
    <x v="15"/>
    <m/>
    <m/>
  </r>
  <r>
    <x v="17"/>
    <x v="4"/>
    <x v="17"/>
    <n v="6"/>
    <s v="이지스"/>
    <x v="5"/>
    <m/>
    <m/>
  </r>
  <r>
    <x v="17"/>
    <x v="4"/>
    <x v="17"/>
    <n v="7"/>
    <s v="미라클"/>
    <x v="14"/>
    <m/>
    <m/>
  </r>
  <r>
    <x v="17"/>
    <x v="4"/>
    <x v="17"/>
    <n v="8"/>
    <s v="Crown"/>
    <x v="17"/>
    <m/>
    <m/>
  </r>
  <r>
    <x v="17"/>
    <x v="4"/>
    <x v="17"/>
    <n v="9"/>
    <s v="Picture"/>
    <x v="4"/>
    <m/>
    <m/>
  </r>
  <r>
    <x v="17"/>
    <x v="4"/>
    <x v="17"/>
    <n v="10"/>
    <s v="열매"/>
    <x v="0"/>
    <m/>
    <m/>
  </r>
  <r>
    <x v="17"/>
    <x v="4"/>
    <x v="17"/>
    <n v="11"/>
    <s v="무야호"/>
    <x v="1"/>
    <m/>
    <m/>
  </r>
  <r>
    <x v="17"/>
    <x v="4"/>
    <x v="17"/>
    <n v="12"/>
    <s v="Peppermint"/>
    <x v="3"/>
    <m/>
    <m/>
  </r>
  <r>
    <x v="17"/>
    <x v="4"/>
    <x v="17"/>
    <n v="13"/>
    <s v="재난경보"/>
    <x v="2"/>
    <m/>
    <m/>
  </r>
  <r>
    <x v="17"/>
    <x v="4"/>
    <x v="17"/>
    <n v="14"/>
    <s v="사혼"/>
    <x v="8"/>
    <m/>
    <m/>
  </r>
  <r>
    <x v="17"/>
    <x v="4"/>
    <x v="17"/>
    <n v="15"/>
    <s v="Nigiri"/>
    <x v="6"/>
    <m/>
    <m/>
  </r>
  <r>
    <x v="17"/>
    <x v="4"/>
    <x v="17"/>
    <n v="16"/>
    <s v="Nobility"/>
    <x v="9"/>
    <m/>
    <m/>
  </r>
  <r>
    <x v="17"/>
    <x v="4"/>
    <x v="17"/>
    <n v="17"/>
    <s v="STAR"/>
    <x v="7"/>
    <m/>
    <m/>
  </r>
  <r>
    <x v="17"/>
    <x v="4"/>
    <x v="17"/>
    <n v="18"/>
    <s v="DEKWAT"/>
    <x v="10"/>
    <m/>
    <m/>
  </r>
  <r>
    <x v="17"/>
    <x v="4"/>
    <x v="17"/>
    <n v="19"/>
    <s v="MyTH"/>
    <x v="19"/>
    <m/>
    <m/>
  </r>
  <r>
    <x v="17"/>
    <x v="4"/>
    <x v="17"/>
    <n v="20"/>
    <s v="쿠벤저스"/>
    <x v="20"/>
    <m/>
    <m/>
  </r>
  <r>
    <x v="18"/>
    <x v="4"/>
    <x v="18"/>
    <n v="1"/>
    <s v="Spearmint"/>
    <x v="11"/>
    <m/>
    <m/>
  </r>
  <r>
    <x v="18"/>
    <x v="4"/>
    <x v="18"/>
    <n v="2"/>
    <s v="Vivid"/>
    <x v="12"/>
    <m/>
    <m/>
  </r>
  <r>
    <x v="18"/>
    <x v="4"/>
    <x v="18"/>
    <n v="3"/>
    <s v="Nobless"/>
    <x v="13"/>
    <m/>
    <m/>
  </r>
  <r>
    <x v="18"/>
    <x v="4"/>
    <x v="18"/>
    <n v="4"/>
    <s v="님"/>
    <x v="16"/>
    <m/>
    <m/>
  </r>
  <r>
    <x v="18"/>
    <x v="4"/>
    <x v="18"/>
    <n v="5"/>
    <s v="LAODA"/>
    <x v="15"/>
    <m/>
    <m/>
  </r>
  <r>
    <x v="18"/>
    <x v="4"/>
    <x v="18"/>
    <n v="6"/>
    <s v="이지스"/>
    <x v="5"/>
    <m/>
    <m/>
  </r>
  <r>
    <x v="18"/>
    <x v="4"/>
    <x v="18"/>
    <n v="7"/>
    <s v="미라클"/>
    <x v="14"/>
    <m/>
    <m/>
  </r>
  <r>
    <x v="18"/>
    <x v="4"/>
    <x v="18"/>
    <n v="8"/>
    <s v="Crown"/>
    <x v="17"/>
    <m/>
    <m/>
  </r>
  <r>
    <x v="18"/>
    <x v="4"/>
    <x v="18"/>
    <n v="9"/>
    <s v="Picture"/>
    <x v="4"/>
    <m/>
    <m/>
  </r>
  <r>
    <x v="18"/>
    <x v="4"/>
    <x v="18"/>
    <n v="10"/>
    <s v="열매"/>
    <x v="0"/>
    <m/>
    <m/>
  </r>
  <r>
    <x v="18"/>
    <x v="4"/>
    <x v="18"/>
    <n v="11"/>
    <s v="무야호"/>
    <x v="1"/>
    <m/>
    <m/>
  </r>
  <r>
    <x v="18"/>
    <x v="4"/>
    <x v="18"/>
    <n v="12"/>
    <s v="Peppermint"/>
    <x v="3"/>
    <m/>
    <m/>
  </r>
  <r>
    <x v="18"/>
    <x v="4"/>
    <x v="18"/>
    <n v="13"/>
    <s v="재난경보"/>
    <x v="2"/>
    <m/>
    <m/>
  </r>
  <r>
    <x v="18"/>
    <x v="4"/>
    <x v="18"/>
    <n v="14"/>
    <s v="사혼"/>
    <x v="8"/>
    <m/>
    <m/>
  </r>
  <r>
    <x v="18"/>
    <x v="4"/>
    <x v="18"/>
    <n v="15"/>
    <s v="Nigiri"/>
    <x v="6"/>
    <m/>
    <m/>
  </r>
  <r>
    <x v="18"/>
    <x v="4"/>
    <x v="18"/>
    <n v="16"/>
    <s v="Nobility"/>
    <x v="9"/>
    <m/>
    <m/>
  </r>
  <r>
    <x v="18"/>
    <x v="4"/>
    <x v="18"/>
    <n v="17"/>
    <s v="STAR"/>
    <x v="7"/>
    <m/>
    <m/>
  </r>
  <r>
    <x v="18"/>
    <x v="4"/>
    <x v="18"/>
    <n v="18"/>
    <s v="DEKWAT"/>
    <x v="10"/>
    <m/>
    <m/>
  </r>
  <r>
    <x v="18"/>
    <x v="4"/>
    <x v="18"/>
    <n v="19"/>
    <s v="MyTH"/>
    <x v="19"/>
    <m/>
    <m/>
  </r>
  <r>
    <x v="18"/>
    <x v="4"/>
    <x v="18"/>
    <n v="20"/>
    <s v="쿠벤저스"/>
    <x v="20"/>
    <m/>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28" applyNumberFormats="0" applyBorderFormats="0" applyFontFormats="0" applyPatternFormats="0" applyAlignmentFormats="0" applyWidthHeightFormats="1" dataCaption="Values" missingCaption="NA()" updatedVersion="8" minRefreshableVersion="8" rowGrandTotals="0" colGrandTotals="0" itemPrintTitles="1" createdVersion="8" indent="0" compact="0" compactData="0" multipleFieldFilters="0">
  <location ref="A3:E269"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h="1" sd="0" x="17"/>
        <item h="1" sd="0" x="18"/>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4">
        <item x="17"/>
        <item x="10"/>
        <item x="15"/>
        <item x="4"/>
        <item x="19"/>
        <item x="6"/>
        <item x="9"/>
        <item x="13"/>
        <item x="3"/>
        <item x="7"/>
        <item x="11"/>
        <item x="12"/>
        <item x="16"/>
        <item x="1"/>
        <item x="14"/>
        <item x="8"/>
        <item x="0"/>
        <item x="18"/>
        <item x="5"/>
        <item x="2"/>
        <item x="20"/>
        <item m="1" x="23"/>
        <item x="21"/>
        <item x="2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66">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i>
      <x v="14"/>
      <x v="16"/>
      <x/>
    </i>
    <i r="2">
      <x v="1"/>
    </i>
    <i r="2">
      <x v="2"/>
    </i>
    <i r="2">
      <x v="3"/>
    </i>
    <i r="2">
      <x v="4"/>
    </i>
    <i r="2">
      <x v="5"/>
    </i>
    <i r="2">
      <x v="6"/>
    </i>
    <i r="2">
      <x v="7"/>
    </i>
    <i r="2">
      <x v="8"/>
    </i>
    <i r="2">
      <x v="9"/>
    </i>
    <i r="2">
      <x v="10"/>
    </i>
    <i r="2">
      <x v="11"/>
    </i>
    <i r="2">
      <x v="12"/>
    </i>
    <i r="2">
      <x v="13"/>
    </i>
    <i r="2">
      <x v="14"/>
    </i>
    <i r="2">
      <x v="15"/>
    </i>
    <i r="2">
      <x v="16"/>
    </i>
    <i r="2">
      <x v="18"/>
    </i>
    <i r="2">
      <x v="19"/>
    </i>
    <i r="2">
      <x v="23"/>
    </i>
    <i r="1">
      <x v="17"/>
      <x/>
    </i>
    <i r="2">
      <x v="1"/>
    </i>
    <i r="2">
      <x v="2"/>
    </i>
    <i r="2">
      <x v="3"/>
    </i>
    <i r="2">
      <x v="4"/>
    </i>
    <i r="2">
      <x v="5"/>
    </i>
    <i r="2">
      <x v="6"/>
    </i>
    <i r="2">
      <x v="7"/>
    </i>
    <i r="2">
      <x v="8"/>
    </i>
    <i r="2">
      <x v="9"/>
    </i>
    <i r="2">
      <x v="10"/>
    </i>
    <i r="2">
      <x v="11"/>
    </i>
    <i r="2">
      <x v="12"/>
    </i>
    <i r="2">
      <x v="13"/>
    </i>
    <i r="2">
      <x v="14"/>
    </i>
    <i r="2">
      <x v="15"/>
    </i>
    <i r="2">
      <x v="16"/>
    </i>
    <i r="2">
      <x v="18"/>
    </i>
    <i r="2">
      <x v="19"/>
    </i>
    <i r="2">
      <x v="23"/>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729">
      <pivotArea dataOnly="0" outline="0" fieldPosition="0">
        <references count="1">
          <reference field="4294967294" count="1">
            <x v="0"/>
          </reference>
        </references>
      </pivotArea>
    </format>
    <format dxfId="728">
      <pivotArea dataOnly="0" outline="0" fieldPosition="0">
        <references count="1">
          <reference field="4294967294" count="1">
            <x v="1"/>
          </reference>
        </references>
      </pivotArea>
    </format>
    <format dxfId="727">
      <pivotArea dataOnly="0" labelOnly="1" outline="0" fieldPosition="0">
        <references count="1">
          <reference field="4294967294" count="2">
            <x v="0"/>
            <x v="1"/>
          </reference>
        </references>
      </pivotArea>
    </format>
    <format dxfId="726">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28"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C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compact="0" numFmtId="1" outline="0" subtotalTop="0" showAll="0" defaultSubtotal="0"/>
    <pivotField compact="0" outline="0" showAll="0" defaultSubtotal="0"/>
    <pivotField axis="axisRow" compact="0" outline="0" showAll="0" defaultSubtotal="0">
      <items count="24">
        <item x="17"/>
        <item x="10"/>
        <item x="15"/>
        <item x="4"/>
        <item x="19"/>
        <item x="6"/>
        <item x="9"/>
        <item x="13"/>
        <item x="3"/>
        <item x="7"/>
        <item x="11"/>
        <item x="12"/>
        <item x="16"/>
        <item x="1"/>
        <item x="14"/>
        <item x="8"/>
        <item x="5"/>
        <item x="2"/>
        <item m="1" x="23"/>
        <item x="0"/>
        <item x="18"/>
        <item x="20"/>
        <item x="21"/>
        <item x="22"/>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i>
    <i>
      <x v="1"/>
    </i>
    <i>
      <x v="2"/>
    </i>
    <i>
      <x v="3"/>
    </i>
    <i>
      <x v="4"/>
    </i>
    <i>
      <x v="5"/>
    </i>
    <i>
      <x v="6"/>
    </i>
    <i>
      <x v="7"/>
    </i>
    <i>
      <x v="8"/>
    </i>
    <i>
      <x v="9"/>
    </i>
    <i>
      <x v="10"/>
    </i>
    <i>
      <x v="11"/>
    </i>
    <i>
      <x v="12"/>
    </i>
    <i>
      <x v="13"/>
    </i>
    <i>
      <x v="14"/>
    </i>
    <i>
      <x v="15"/>
    </i>
    <i>
      <x v="16"/>
    </i>
    <i>
      <x v="17"/>
    </i>
    <i>
      <x v="19"/>
    </i>
    <i>
      <x v="21"/>
    </i>
    <i>
      <x v="22"/>
    </i>
  </rowItems>
  <colFields count="2">
    <field x="0"/>
    <field x="-2"/>
  </colFields>
  <colItems count="2">
    <i>
      <x v="14"/>
      <x/>
    </i>
    <i r="1" i="1">
      <x v="1"/>
    </i>
  </colItems>
  <pageFields count="1">
    <pageField fld="2" item="15" hier="-1"/>
  </pageFields>
  <dataFields count="2">
    <dataField name="สัดส่วน" fld="6" subtotal="max" showDataAs="percentDiff" baseField="5" baseItem="3" numFmtId="10"/>
    <dataField name="แต้มห่าง" fld="6" subtotal="max" showDataAs="difference" baseField="5" baseItem="3" numFmtId="166"/>
  </dataFields>
  <formats count="118">
    <format dxfId="708">
      <pivotArea outline="0" fieldPosition="0">
        <references count="2">
          <reference field="4294967294" count="1" selected="0">
            <x v="0"/>
          </reference>
          <reference field="5" count="10" selected="0">
            <x v="0"/>
            <x v="2"/>
            <x v="7"/>
            <x v="10"/>
            <x v="11"/>
            <x v="12"/>
            <x v="13"/>
            <x v="14"/>
            <x v="19"/>
            <x v="20"/>
          </reference>
        </references>
      </pivotArea>
    </format>
    <format dxfId="707">
      <pivotArea outline="0" fieldPosition="0">
        <references count="2">
          <reference field="4294967294" count="1" selected="0">
            <x v="0"/>
          </reference>
          <reference field="5" count="10" selected="0">
            <x v="0"/>
            <x v="2"/>
            <x v="7"/>
            <x v="10"/>
            <x v="11"/>
            <x v="12"/>
            <x v="13"/>
            <x v="14"/>
            <x v="19"/>
            <x v="20"/>
          </reference>
        </references>
      </pivotArea>
    </format>
    <format dxfId="706">
      <pivotArea outline="0" fieldPosition="0">
        <references count="2">
          <reference field="4294967294" count="1" selected="0">
            <x v="0"/>
          </reference>
          <reference field="5" count="10" selected="0">
            <x v="0"/>
            <x v="2"/>
            <x v="7"/>
            <x v="10"/>
            <x v="11"/>
            <x v="12"/>
            <x v="13"/>
            <x v="14"/>
            <x v="19"/>
            <x v="20"/>
          </reference>
        </references>
      </pivotArea>
    </format>
    <format dxfId="705">
      <pivotArea outline="0" fieldPosition="0">
        <references count="2">
          <reference field="4294967294" count="1" selected="0">
            <x v="0"/>
          </reference>
          <reference field="5" count="10" selected="0">
            <x v="0"/>
            <x v="2"/>
            <x v="7"/>
            <x v="10"/>
            <x v="11"/>
            <x v="12"/>
            <x v="13"/>
            <x v="14"/>
            <x v="19"/>
            <x v="20"/>
          </reference>
        </references>
      </pivotArea>
    </format>
    <format dxfId="704">
      <pivotArea outline="0" fieldPosition="0">
        <references count="2">
          <reference field="4294967294" count="1" selected="0">
            <x v="0"/>
          </reference>
          <reference field="5" count="10" selected="0">
            <x v="0"/>
            <x v="2"/>
            <x v="7"/>
            <x v="10"/>
            <x v="11"/>
            <x v="12"/>
            <x v="13"/>
            <x v="14"/>
            <x v="19"/>
            <x v="20"/>
          </reference>
        </references>
      </pivotArea>
    </format>
    <format dxfId="703">
      <pivotArea outline="0" fieldPosition="0">
        <references count="2">
          <reference field="4294967294" count="1" selected="0">
            <x v="0"/>
          </reference>
          <reference field="5" count="10" selected="0">
            <x v="0"/>
            <x v="2"/>
            <x v="7"/>
            <x v="10"/>
            <x v="11"/>
            <x v="12"/>
            <x v="13"/>
            <x v="14"/>
            <x v="19"/>
            <x v="20"/>
          </reference>
        </references>
      </pivotArea>
    </format>
    <format dxfId="702">
      <pivotArea outline="0" fieldPosition="0">
        <references count="2">
          <reference field="4294967294" count="1" selected="0">
            <x v="0"/>
          </reference>
          <reference field="5" count="10" selected="0">
            <x v="0"/>
            <x v="2"/>
            <x v="7"/>
            <x v="10"/>
            <x v="11"/>
            <x v="12"/>
            <x v="13"/>
            <x v="14"/>
            <x v="19"/>
            <x v="20"/>
          </reference>
        </references>
      </pivotArea>
    </format>
    <format dxfId="701">
      <pivotArea outline="0" fieldPosition="0">
        <references count="2">
          <reference field="4294967294" count="1" selected="0">
            <x v="0"/>
          </reference>
          <reference field="5" count="10" selected="0">
            <x v="0"/>
            <x v="2"/>
            <x v="7"/>
            <x v="10"/>
            <x v="11"/>
            <x v="12"/>
            <x v="13"/>
            <x v="14"/>
            <x v="19"/>
            <x v="20"/>
          </reference>
        </references>
      </pivotArea>
    </format>
    <format dxfId="700">
      <pivotArea outline="0" fieldPosition="0">
        <references count="2">
          <reference field="4294967294" count="1" selected="0">
            <x v="0"/>
          </reference>
          <reference field="5" count="10" selected="0">
            <x v="0"/>
            <x v="2"/>
            <x v="7"/>
            <x v="10"/>
            <x v="11"/>
            <x v="12"/>
            <x v="13"/>
            <x v="14"/>
            <x v="19"/>
            <x v="20"/>
          </reference>
        </references>
      </pivotArea>
    </format>
    <format dxfId="699">
      <pivotArea outline="0" fieldPosition="0">
        <references count="2">
          <reference field="4294967294" count="1" selected="0">
            <x v="0"/>
          </reference>
          <reference field="5" count="10" selected="0">
            <x v="0"/>
            <x v="2"/>
            <x v="7"/>
            <x v="10"/>
            <x v="11"/>
            <x v="12"/>
            <x v="13"/>
            <x v="14"/>
            <x v="19"/>
            <x v="20"/>
          </reference>
        </references>
      </pivotArea>
    </format>
    <format dxfId="698">
      <pivotArea outline="0" fieldPosition="0">
        <references count="2">
          <reference field="4294967294" count="1" selected="0">
            <x v="0"/>
          </reference>
          <reference field="5" count="10" selected="0">
            <x v="0"/>
            <x v="2"/>
            <x v="7"/>
            <x v="10"/>
            <x v="11"/>
            <x v="12"/>
            <x v="13"/>
            <x v="14"/>
            <x v="19"/>
            <x v="20"/>
          </reference>
        </references>
      </pivotArea>
    </format>
    <format dxfId="697">
      <pivotArea outline="0" fieldPosition="0">
        <references count="2">
          <reference field="4294967294" count="1" selected="0">
            <x v="0"/>
          </reference>
          <reference field="5" count="10" selected="0">
            <x v="0"/>
            <x v="2"/>
            <x v="7"/>
            <x v="10"/>
            <x v="11"/>
            <x v="12"/>
            <x v="13"/>
            <x v="14"/>
            <x v="19"/>
            <x v="20"/>
          </reference>
        </references>
      </pivotArea>
    </format>
    <format dxfId="696">
      <pivotArea outline="0" fieldPosition="0">
        <references count="2">
          <reference field="4294967294" count="1" selected="0">
            <x v="0"/>
          </reference>
          <reference field="5" count="10" selected="0">
            <x v="0"/>
            <x v="2"/>
            <x v="7"/>
            <x v="10"/>
            <x v="11"/>
            <x v="12"/>
            <x v="13"/>
            <x v="14"/>
            <x v="19"/>
            <x v="20"/>
          </reference>
        </references>
      </pivotArea>
    </format>
    <format dxfId="695">
      <pivotArea outline="0" fieldPosition="0">
        <references count="2">
          <reference field="4294967294" count="1" selected="0">
            <x v="0"/>
          </reference>
          <reference field="5" count="10" selected="0">
            <x v="0"/>
            <x v="2"/>
            <x v="7"/>
            <x v="10"/>
            <x v="11"/>
            <x v="12"/>
            <x v="13"/>
            <x v="14"/>
            <x v="19"/>
            <x v="20"/>
          </reference>
        </references>
      </pivotArea>
    </format>
    <format dxfId="694">
      <pivotArea outline="0" fieldPosition="0">
        <references count="2">
          <reference field="4294967294" count="1" selected="0">
            <x v="0"/>
          </reference>
          <reference field="5" count="10" selected="0">
            <x v="0"/>
            <x v="2"/>
            <x v="7"/>
            <x v="10"/>
            <x v="11"/>
            <x v="12"/>
            <x v="13"/>
            <x v="14"/>
            <x v="19"/>
            <x v="20"/>
          </reference>
        </references>
      </pivotArea>
    </format>
    <format dxfId="693">
      <pivotArea outline="0" fieldPosition="0">
        <references count="2">
          <reference field="4294967294" count="1" selected="0">
            <x v="0"/>
          </reference>
          <reference field="5" count="10" selected="0">
            <x v="0"/>
            <x v="2"/>
            <x v="7"/>
            <x v="10"/>
            <x v="11"/>
            <x v="12"/>
            <x v="13"/>
            <x v="14"/>
            <x v="19"/>
            <x v="20"/>
          </reference>
        </references>
      </pivotArea>
    </format>
    <format dxfId="692">
      <pivotArea outline="0" fieldPosition="0">
        <references count="2">
          <reference field="4294967294" count="1" selected="0">
            <x v="0"/>
          </reference>
          <reference field="5" count="10" selected="0">
            <x v="0"/>
            <x v="2"/>
            <x v="7"/>
            <x v="10"/>
            <x v="11"/>
            <x v="12"/>
            <x v="13"/>
            <x v="14"/>
            <x v="19"/>
            <x v="20"/>
          </reference>
        </references>
      </pivotArea>
    </format>
    <format dxfId="691">
      <pivotArea outline="0" fieldPosition="0">
        <references count="2">
          <reference field="4294967294" count="1" selected="0">
            <x v="0"/>
          </reference>
          <reference field="5" count="10" selected="0">
            <x v="0"/>
            <x v="2"/>
            <x v="7"/>
            <x v="10"/>
            <x v="11"/>
            <x v="12"/>
            <x v="13"/>
            <x v="14"/>
            <x v="19"/>
            <x v="20"/>
          </reference>
        </references>
      </pivotArea>
    </format>
    <format dxfId="690">
      <pivotArea outline="0" fieldPosition="0">
        <references count="2">
          <reference field="4294967294" count="1" selected="0">
            <x v="0"/>
          </reference>
          <reference field="5" count="10" selected="0">
            <x v="0"/>
            <x v="2"/>
            <x v="7"/>
            <x v="10"/>
            <x v="11"/>
            <x v="12"/>
            <x v="13"/>
            <x v="14"/>
            <x v="19"/>
            <x v="20"/>
          </reference>
        </references>
      </pivotArea>
    </format>
    <format dxfId="689">
      <pivotArea outline="0" fieldPosition="0">
        <references count="2">
          <reference field="4294967294" count="1" selected="0">
            <x v="0"/>
          </reference>
          <reference field="5" count="10" selected="0">
            <x v="0"/>
            <x v="2"/>
            <x v="7"/>
            <x v="10"/>
            <x v="11"/>
            <x v="12"/>
            <x v="13"/>
            <x v="14"/>
            <x v="19"/>
            <x v="20"/>
          </reference>
        </references>
      </pivotArea>
    </format>
    <format dxfId="688">
      <pivotArea outline="0" fieldPosition="0">
        <references count="2">
          <reference field="4294967294" count="1" selected="0">
            <x v="0"/>
          </reference>
          <reference field="5" count="10" selected="0">
            <x v="0"/>
            <x v="2"/>
            <x v="7"/>
            <x v="10"/>
            <x v="11"/>
            <x v="12"/>
            <x v="13"/>
            <x v="14"/>
            <x v="19"/>
            <x v="20"/>
          </reference>
        </references>
      </pivotArea>
    </format>
    <format dxfId="687">
      <pivotArea outline="0" fieldPosition="0">
        <references count="2">
          <reference field="4294967294" count="1" selected="0">
            <x v="0"/>
          </reference>
          <reference field="5" count="10" selected="0">
            <x v="0"/>
            <x v="2"/>
            <x v="7"/>
            <x v="10"/>
            <x v="11"/>
            <x v="12"/>
            <x v="13"/>
            <x v="14"/>
            <x v="19"/>
            <x v="20"/>
          </reference>
        </references>
      </pivotArea>
    </format>
    <format dxfId="686">
      <pivotArea outline="0" fieldPosition="0">
        <references count="2">
          <reference field="4294967294" count="1" selected="0">
            <x v="0"/>
          </reference>
          <reference field="5" count="10" selected="0">
            <x v="0"/>
            <x v="2"/>
            <x v="7"/>
            <x v="10"/>
            <x v="11"/>
            <x v="12"/>
            <x v="13"/>
            <x v="14"/>
            <x v="19"/>
            <x v="20"/>
          </reference>
        </references>
      </pivotArea>
    </format>
    <format dxfId="685">
      <pivotArea outline="0" fieldPosition="0">
        <references count="2">
          <reference field="4294967294" count="1" selected="0">
            <x v="0"/>
          </reference>
          <reference field="5" count="10" selected="0">
            <x v="0"/>
            <x v="2"/>
            <x v="7"/>
            <x v="10"/>
            <x v="11"/>
            <x v="12"/>
            <x v="13"/>
            <x v="14"/>
            <x v="19"/>
            <x v="20"/>
          </reference>
        </references>
      </pivotArea>
    </format>
    <format dxfId="684">
      <pivotArea outline="0" fieldPosition="0">
        <references count="2">
          <reference field="4294967294" count="1" selected="0">
            <x v="0"/>
          </reference>
          <reference field="5" count="10" selected="0">
            <x v="0"/>
            <x v="2"/>
            <x v="7"/>
            <x v="10"/>
            <x v="11"/>
            <x v="12"/>
            <x v="13"/>
            <x v="14"/>
            <x v="19"/>
            <x v="20"/>
          </reference>
        </references>
      </pivotArea>
    </format>
    <format dxfId="683">
      <pivotArea outline="0" fieldPosition="0">
        <references count="2">
          <reference field="4294967294" count="1" selected="0">
            <x v="0"/>
          </reference>
          <reference field="5" count="10" selected="0">
            <x v="0"/>
            <x v="2"/>
            <x v="7"/>
            <x v="10"/>
            <x v="11"/>
            <x v="12"/>
            <x v="13"/>
            <x v="14"/>
            <x v="19"/>
            <x v="20"/>
          </reference>
        </references>
      </pivotArea>
    </format>
    <format dxfId="682">
      <pivotArea outline="0" fieldPosition="0">
        <references count="2">
          <reference field="4294967294" count="1" selected="0">
            <x v="0"/>
          </reference>
          <reference field="5" count="10" selected="0">
            <x v="0"/>
            <x v="2"/>
            <x v="7"/>
            <x v="10"/>
            <x v="11"/>
            <x v="12"/>
            <x v="13"/>
            <x v="14"/>
            <x v="19"/>
            <x v="20"/>
          </reference>
        </references>
      </pivotArea>
    </format>
    <format dxfId="681">
      <pivotArea outline="0" fieldPosition="0">
        <references count="2">
          <reference field="4294967294" count="1" selected="0">
            <x v="0"/>
          </reference>
          <reference field="5" count="10" selected="0">
            <x v="0"/>
            <x v="2"/>
            <x v="7"/>
            <x v="10"/>
            <x v="11"/>
            <x v="12"/>
            <x v="13"/>
            <x v="14"/>
            <x v="19"/>
            <x v="20"/>
          </reference>
        </references>
      </pivotArea>
    </format>
    <format dxfId="680">
      <pivotArea outline="0" fieldPosition="0">
        <references count="2">
          <reference field="4294967294" count="1" selected="0">
            <x v="0"/>
          </reference>
          <reference field="5" count="10" selected="0">
            <x v="0"/>
            <x v="2"/>
            <x v="7"/>
            <x v="10"/>
            <x v="11"/>
            <x v="12"/>
            <x v="13"/>
            <x v="14"/>
            <x v="19"/>
            <x v="20"/>
          </reference>
        </references>
      </pivotArea>
    </format>
    <format dxfId="679">
      <pivotArea outline="0" fieldPosition="0">
        <references count="2">
          <reference field="4294967294" count="1" selected="0">
            <x v="0"/>
          </reference>
          <reference field="5" count="10" selected="0">
            <x v="0"/>
            <x v="2"/>
            <x v="7"/>
            <x v="10"/>
            <x v="11"/>
            <x v="12"/>
            <x v="13"/>
            <x v="14"/>
            <x v="19"/>
            <x v="20"/>
          </reference>
        </references>
      </pivotArea>
    </format>
    <format dxfId="678">
      <pivotArea outline="0" fieldPosition="0">
        <references count="2">
          <reference field="4294967294" count="1" selected="0">
            <x v="0"/>
          </reference>
          <reference field="5" count="10" selected="0">
            <x v="0"/>
            <x v="2"/>
            <x v="7"/>
            <x v="10"/>
            <x v="11"/>
            <x v="12"/>
            <x v="13"/>
            <x v="14"/>
            <x v="19"/>
            <x v="20"/>
          </reference>
        </references>
      </pivotArea>
    </format>
    <format dxfId="677">
      <pivotArea outline="0" fieldPosition="0">
        <references count="2">
          <reference field="4294967294" count="1" selected="0">
            <x v="0"/>
          </reference>
          <reference field="5" count="10" selected="0">
            <x v="0"/>
            <x v="2"/>
            <x v="7"/>
            <x v="10"/>
            <x v="11"/>
            <x v="12"/>
            <x v="13"/>
            <x v="14"/>
            <x v="19"/>
            <x v="20"/>
          </reference>
        </references>
      </pivotArea>
    </format>
    <format dxfId="676">
      <pivotArea outline="0" fieldPosition="0">
        <references count="2">
          <reference field="4294967294" count="1" selected="0">
            <x v="0"/>
          </reference>
          <reference field="5" count="10" selected="0">
            <x v="0"/>
            <x v="2"/>
            <x v="7"/>
            <x v="10"/>
            <x v="11"/>
            <x v="12"/>
            <x v="13"/>
            <x v="14"/>
            <x v="19"/>
            <x v="20"/>
          </reference>
        </references>
      </pivotArea>
    </format>
    <format dxfId="675">
      <pivotArea outline="0" fieldPosition="0">
        <references count="2">
          <reference field="4294967294" count="1" selected="0">
            <x v="0"/>
          </reference>
          <reference field="5" count="10" selected="0">
            <x v="0"/>
            <x v="2"/>
            <x v="7"/>
            <x v="10"/>
            <x v="11"/>
            <x v="12"/>
            <x v="13"/>
            <x v="14"/>
            <x v="19"/>
            <x v="20"/>
          </reference>
        </references>
      </pivotArea>
    </format>
    <format dxfId="674">
      <pivotArea outline="0" fieldPosition="0">
        <references count="2">
          <reference field="4294967294" count="1" selected="0">
            <x v="0"/>
          </reference>
          <reference field="5" count="10" selected="0">
            <x v="0"/>
            <x v="2"/>
            <x v="7"/>
            <x v="10"/>
            <x v="11"/>
            <x v="12"/>
            <x v="13"/>
            <x v="14"/>
            <x v="19"/>
            <x v="20"/>
          </reference>
        </references>
      </pivotArea>
    </format>
    <format dxfId="673">
      <pivotArea outline="0" fieldPosition="0">
        <references count="2">
          <reference field="4294967294" count="1" selected="0">
            <x v="0"/>
          </reference>
          <reference field="5" count="10" selected="0">
            <x v="0"/>
            <x v="2"/>
            <x v="7"/>
            <x v="10"/>
            <x v="11"/>
            <x v="12"/>
            <x v="13"/>
            <x v="14"/>
            <x v="19"/>
            <x v="20"/>
          </reference>
        </references>
      </pivotArea>
    </format>
    <format dxfId="672">
      <pivotArea outline="0" fieldPosition="0">
        <references count="2">
          <reference field="4294967294" count="1" selected="0">
            <x v="0"/>
          </reference>
          <reference field="5" count="10" selected="0">
            <x v="0"/>
            <x v="2"/>
            <x v="7"/>
            <x v="10"/>
            <x v="11"/>
            <x v="12"/>
            <x v="13"/>
            <x v="14"/>
            <x v="19"/>
            <x v="20"/>
          </reference>
        </references>
      </pivotArea>
    </format>
    <format dxfId="671">
      <pivotArea outline="0" fieldPosition="0">
        <references count="2">
          <reference field="4294967294" count="1" selected="0">
            <x v="0"/>
          </reference>
          <reference field="5" count="10" selected="0">
            <x v="0"/>
            <x v="2"/>
            <x v="7"/>
            <x v="10"/>
            <x v="11"/>
            <x v="12"/>
            <x v="13"/>
            <x v="14"/>
            <x v="19"/>
            <x v="20"/>
          </reference>
        </references>
      </pivotArea>
    </format>
    <format dxfId="670">
      <pivotArea outline="0" fieldPosition="0">
        <references count="2">
          <reference field="4294967294" count="1" selected="0">
            <x v="0"/>
          </reference>
          <reference field="5" count="10" selected="0">
            <x v="0"/>
            <x v="2"/>
            <x v="7"/>
            <x v="10"/>
            <x v="11"/>
            <x v="12"/>
            <x v="13"/>
            <x v="14"/>
            <x v="19"/>
            <x v="20"/>
          </reference>
        </references>
      </pivotArea>
    </format>
    <format dxfId="669">
      <pivotArea outline="0" fieldPosition="0">
        <references count="2">
          <reference field="4294967294" count="1" selected="0">
            <x v="0"/>
          </reference>
          <reference field="5" count="10" selected="0">
            <x v="0"/>
            <x v="2"/>
            <x v="7"/>
            <x v="10"/>
            <x v="11"/>
            <x v="12"/>
            <x v="13"/>
            <x v="14"/>
            <x v="19"/>
            <x v="20"/>
          </reference>
        </references>
      </pivotArea>
    </format>
    <format dxfId="668">
      <pivotArea outline="0" fieldPosition="0">
        <references count="2">
          <reference field="4294967294" count="1" selected="0">
            <x v="0"/>
          </reference>
          <reference field="5" count="10" selected="0">
            <x v="0"/>
            <x v="2"/>
            <x v="7"/>
            <x v="10"/>
            <x v="11"/>
            <x v="12"/>
            <x v="13"/>
            <x v="14"/>
            <x v="19"/>
            <x v="20"/>
          </reference>
        </references>
      </pivotArea>
    </format>
    <format dxfId="667">
      <pivotArea outline="0" fieldPosition="0">
        <references count="2">
          <reference field="4294967294" count="1" selected="0">
            <x v="0"/>
          </reference>
          <reference field="5" count="10" selected="0">
            <x v="0"/>
            <x v="2"/>
            <x v="7"/>
            <x v="10"/>
            <x v="11"/>
            <x v="12"/>
            <x v="13"/>
            <x v="14"/>
            <x v="19"/>
            <x v="20"/>
          </reference>
        </references>
      </pivotArea>
    </format>
    <format dxfId="666">
      <pivotArea outline="0" fieldPosition="0">
        <references count="2">
          <reference field="4294967294" count="1" selected="0">
            <x v="0"/>
          </reference>
          <reference field="5" count="10" selected="0">
            <x v="0"/>
            <x v="2"/>
            <x v="7"/>
            <x v="10"/>
            <x v="11"/>
            <x v="12"/>
            <x v="13"/>
            <x v="14"/>
            <x v="19"/>
            <x v="20"/>
          </reference>
        </references>
      </pivotArea>
    </format>
    <format dxfId="665">
      <pivotArea outline="0" fieldPosition="0">
        <references count="2">
          <reference field="4294967294" count="1" selected="0">
            <x v="0"/>
          </reference>
          <reference field="5" count="10" selected="0">
            <x v="0"/>
            <x v="2"/>
            <x v="7"/>
            <x v="10"/>
            <x v="11"/>
            <x v="12"/>
            <x v="13"/>
            <x v="14"/>
            <x v="19"/>
            <x v="20"/>
          </reference>
        </references>
      </pivotArea>
    </format>
    <format dxfId="664">
      <pivotArea outline="0" fieldPosition="0">
        <references count="2">
          <reference field="4294967294" count="1" selected="0">
            <x v="0"/>
          </reference>
          <reference field="5" count="10" selected="0">
            <x v="0"/>
            <x v="2"/>
            <x v="7"/>
            <x v="10"/>
            <x v="11"/>
            <x v="12"/>
            <x v="13"/>
            <x v="14"/>
            <x v="19"/>
            <x v="20"/>
          </reference>
        </references>
      </pivotArea>
    </format>
    <format dxfId="663">
      <pivotArea outline="0" fieldPosition="0">
        <references count="2">
          <reference field="4294967294" count="1" selected="0">
            <x v="0"/>
          </reference>
          <reference field="5" count="10" selected="0">
            <x v="0"/>
            <x v="2"/>
            <x v="7"/>
            <x v="10"/>
            <x v="11"/>
            <x v="12"/>
            <x v="13"/>
            <x v="14"/>
            <x v="19"/>
            <x v="20"/>
          </reference>
        </references>
      </pivotArea>
    </format>
    <format dxfId="662">
      <pivotArea outline="0" fieldPosition="0">
        <references count="2">
          <reference field="4294967294" count="1" selected="0">
            <x v="0"/>
          </reference>
          <reference field="5" count="10" selected="0">
            <x v="0"/>
            <x v="2"/>
            <x v="7"/>
            <x v="10"/>
            <x v="11"/>
            <x v="12"/>
            <x v="13"/>
            <x v="14"/>
            <x v="19"/>
            <x v="20"/>
          </reference>
        </references>
      </pivotArea>
    </format>
    <format dxfId="661">
      <pivotArea outline="0" fieldPosition="0">
        <references count="2">
          <reference field="4294967294" count="1" selected="0">
            <x v="0"/>
          </reference>
          <reference field="5" count="10" selected="0">
            <x v="0"/>
            <x v="2"/>
            <x v="7"/>
            <x v="10"/>
            <x v="11"/>
            <x v="12"/>
            <x v="13"/>
            <x v="14"/>
            <x v="19"/>
            <x v="20"/>
          </reference>
        </references>
      </pivotArea>
    </format>
    <format dxfId="660">
      <pivotArea outline="0" fieldPosition="0">
        <references count="2">
          <reference field="4294967294" count="1" selected="0">
            <x v="0"/>
          </reference>
          <reference field="5" count="10" selected="0">
            <x v="0"/>
            <x v="2"/>
            <x v="7"/>
            <x v="10"/>
            <x v="11"/>
            <x v="12"/>
            <x v="13"/>
            <x v="14"/>
            <x v="19"/>
            <x v="20"/>
          </reference>
        </references>
      </pivotArea>
    </format>
    <format dxfId="659">
      <pivotArea outline="0" fieldPosition="0">
        <references count="2">
          <reference field="4294967294" count="1" selected="0">
            <x v="0"/>
          </reference>
          <reference field="5" count="10" selected="0">
            <x v="0"/>
            <x v="2"/>
            <x v="7"/>
            <x v="10"/>
            <x v="11"/>
            <x v="12"/>
            <x v="13"/>
            <x v="14"/>
            <x v="19"/>
            <x v="20"/>
          </reference>
        </references>
      </pivotArea>
    </format>
    <format dxfId="658">
      <pivotArea outline="0" fieldPosition="0">
        <references count="2">
          <reference field="4294967294" count="1" selected="0">
            <x v="0"/>
          </reference>
          <reference field="5" count="10" selected="0">
            <x v="0"/>
            <x v="2"/>
            <x v="7"/>
            <x v="10"/>
            <x v="11"/>
            <x v="12"/>
            <x v="13"/>
            <x v="14"/>
            <x v="19"/>
            <x v="20"/>
          </reference>
        </references>
      </pivotArea>
    </format>
    <format dxfId="657">
      <pivotArea outline="0" fieldPosition="0">
        <references count="2">
          <reference field="4294967294" count="1" selected="0">
            <x v="0"/>
          </reference>
          <reference field="5" count="10" selected="0">
            <x v="0"/>
            <x v="2"/>
            <x v="7"/>
            <x v="10"/>
            <x v="11"/>
            <x v="12"/>
            <x v="13"/>
            <x v="14"/>
            <x v="19"/>
            <x v="20"/>
          </reference>
        </references>
      </pivotArea>
    </format>
    <format dxfId="656">
      <pivotArea outline="0" fieldPosition="0">
        <references count="2">
          <reference field="4294967294" count="1" selected="0">
            <x v="0"/>
          </reference>
          <reference field="5" count="10" selected="0">
            <x v="0"/>
            <x v="2"/>
            <x v="7"/>
            <x v="10"/>
            <x v="11"/>
            <x v="12"/>
            <x v="13"/>
            <x v="14"/>
            <x v="19"/>
            <x v="20"/>
          </reference>
        </references>
      </pivotArea>
    </format>
    <format dxfId="655">
      <pivotArea outline="0" fieldPosition="0">
        <references count="2">
          <reference field="4294967294" count="1" selected="0">
            <x v="0"/>
          </reference>
          <reference field="5" count="10" selected="0">
            <x v="0"/>
            <x v="2"/>
            <x v="7"/>
            <x v="10"/>
            <x v="11"/>
            <x v="12"/>
            <x v="13"/>
            <x v="14"/>
            <x v="19"/>
            <x v="20"/>
          </reference>
        </references>
      </pivotArea>
    </format>
    <format dxfId="654">
      <pivotArea outline="0" fieldPosition="0">
        <references count="2">
          <reference field="4294967294" count="1" selected="0">
            <x v="0"/>
          </reference>
          <reference field="5" count="10" selected="0">
            <x v="0"/>
            <x v="2"/>
            <x v="7"/>
            <x v="10"/>
            <x v="11"/>
            <x v="12"/>
            <x v="13"/>
            <x v="14"/>
            <x v="19"/>
            <x v="20"/>
          </reference>
        </references>
      </pivotArea>
    </format>
    <format dxfId="653">
      <pivotArea outline="0" fieldPosition="0">
        <references count="2">
          <reference field="4294967294" count="1" selected="0">
            <x v="0"/>
          </reference>
          <reference field="5" count="10" selected="0">
            <x v="0"/>
            <x v="2"/>
            <x v="7"/>
            <x v="10"/>
            <x v="11"/>
            <x v="12"/>
            <x v="13"/>
            <x v="14"/>
            <x v="19"/>
            <x v="20"/>
          </reference>
        </references>
      </pivotArea>
    </format>
    <format dxfId="652">
      <pivotArea outline="0" fieldPosition="0">
        <references count="2">
          <reference field="4294967294" count="1" selected="0">
            <x v="0"/>
          </reference>
          <reference field="5" count="10" selected="0">
            <x v="0"/>
            <x v="2"/>
            <x v="7"/>
            <x v="10"/>
            <x v="11"/>
            <x v="12"/>
            <x v="13"/>
            <x v="14"/>
            <x v="19"/>
            <x v="20"/>
          </reference>
        </references>
      </pivotArea>
    </format>
    <format dxfId="651">
      <pivotArea outline="0" fieldPosition="0">
        <references count="2">
          <reference field="4294967294" count="1" selected="0">
            <x v="0"/>
          </reference>
          <reference field="5" count="10" selected="0">
            <x v="0"/>
            <x v="2"/>
            <x v="7"/>
            <x v="10"/>
            <x v="11"/>
            <x v="12"/>
            <x v="13"/>
            <x v="14"/>
            <x v="19"/>
            <x v="20"/>
          </reference>
        </references>
      </pivotArea>
    </format>
    <format dxfId="650">
      <pivotArea outline="0" fieldPosition="0">
        <references count="2">
          <reference field="4294967294" count="1" selected="0">
            <x v="0"/>
          </reference>
          <reference field="5" count="10" selected="0">
            <x v="0"/>
            <x v="2"/>
            <x v="7"/>
            <x v="10"/>
            <x v="11"/>
            <x v="12"/>
            <x v="13"/>
            <x v="14"/>
            <x v="19"/>
            <x v="20"/>
          </reference>
        </references>
      </pivotArea>
    </format>
    <format dxfId="649">
      <pivotArea outline="0" fieldPosition="0">
        <references count="2">
          <reference field="4294967294" count="1" selected="0">
            <x v="0"/>
          </reference>
          <reference field="5" count="10" selected="0">
            <x v="0"/>
            <x v="2"/>
            <x v="7"/>
            <x v="10"/>
            <x v="11"/>
            <x v="12"/>
            <x v="13"/>
            <x v="14"/>
            <x v="19"/>
            <x v="20"/>
          </reference>
        </references>
      </pivotArea>
    </format>
    <format dxfId="648">
      <pivotArea outline="0" fieldPosition="0">
        <references count="2">
          <reference field="4294967294" count="1" selected="0">
            <x v="0"/>
          </reference>
          <reference field="5" count="10" selected="0">
            <x v="0"/>
            <x v="2"/>
            <x v="7"/>
            <x v="10"/>
            <x v="11"/>
            <x v="12"/>
            <x v="13"/>
            <x v="14"/>
            <x v="19"/>
            <x v="20"/>
          </reference>
        </references>
      </pivotArea>
    </format>
    <format dxfId="647">
      <pivotArea outline="0" fieldPosition="0">
        <references count="2">
          <reference field="4294967294" count="1" selected="0">
            <x v="0"/>
          </reference>
          <reference field="5" count="10" selected="0">
            <x v="0"/>
            <x v="2"/>
            <x v="7"/>
            <x v="10"/>
            <x v="11"/>
            <x v="12"/>
            <x v="13"/>
            <x v="14"/>
            <x v="19"/>
            <x v="20"/>
          </reference>
        </references>
      </pivotArea>
    </format>
    <format dxfId="646">
      <pivotArea dataOnly="0" labelOnly="1" outline="0" fieldPosition="0">
        <references count="1">
          <reference field="2" count="1">
            <x v="4"/>
          </reference>
        </references>
      </pivotArea>
    </format>
    <format dxfId="645">
      <pivotArea type="all" dataOnly="0" outline="0" fieldPosition="0"/>
    </format>
    <format dxfId="644">
      <pivotArea outline="0" collapsedLevelsAreSubtotals="1" fieldPosition="0"/>
    </format>
    <format dxfId="643">
      <pivotArea dataOnly="0" labelOnly="1" outline="0" fieldPosition="0">
        <references count="1">
          <reference field="5" count="20">
            <x v="0"/>
            <x v="1"/>
            <x v="2"/>
            <x v="3"/>
            <x v="4"/>
            <x v="5"/>
            <x v="7"/>
            <x v="8"/>
            <x v="9"/>
            <x v="10"/>
            <x v="11"/>
            <x v="12"/>
            <x v="13"/>
            <x v="14"/>
            <x v="15"/>
            <x v="16"/>
            <x v="17"/>
            <x v="19"/>
            <x v="20"/>
            <x v="21"/>
          </reference>
        </references>
      </pivotArea>
    </format>
    <format dxfId="642">
      <pivotArea dataOnly="0" labelOnly="1" outline="0" fieldPosition="0">
        <references count="1">
          <reference field="4294967294" count="1">
            <x v="0"/>
          </reference>
        </references>
      </pivotArea>
    </format>
    <format dxfId="641">
      <pivotArea type="all" dataOnly="0" outline="0" fieldPosition="0"/>
    </format>
    <format dxfId="640">
      <pivotArea outline="0" collapsedLevelsAreSubtotals="1" fieldPosition="0"/>
    </format>
    <format dxfId="639">
      <pivotArea dataOnly="0" labelOnly="1" outline="0" fieldPosition="0">
        <references count="1">
          <reference field="5" count="20">
            <x v="0"/>
            <x v="1"/>
            <x v="2"/>
            <x v="3"/>
            <x v="4"/>
            <x v="5"/>
            <x v="7"/>
            <x v="8"/>
            <x v="9"/>
            <x v="10"/>
            <x v="11"/>
            <x v="12"/>
            <x v="13"/>
            <x v="14"/>
            <x v="15"/>
            <x v="16"/>
            <x v="17"/>
            <x v="19"/>
            <x v="20"/>
            <x v="21"/>
          </reference>
        </references>
      </pivotArea>
    </format>
    <format dxfId="638">
      <pivotArea dataOnly="0" labelOnly="1" outline="0" fieldPosition="0">
        <references count="1">
          <reference field="4294967294" count="1">
            <x v="0"/>
          </reference>
        </references>
      </pivotArea>
    </format>
    <format dxfId="637">
      <pivotArea outline="0" fieldPosition="0">
        <references count="2">
          <reference field="4294967294" count="1" selected="0">
            <x v="0"/>
          </reference>
          <reference field="5" count="10" selected="0">
            <x v="0"/>
            <x v="2"/>
            <x v="7"/>
            <x v="10"/>
            <x v="11"/>
            <x v="12"/>
            <x v="13"/>
            <x v="14"/>
            <x v="19"/>
            <x v="20"/>
          </reference>
        </references>
      </pivotArea>
    </format>
    <format dxfId="636">
      <pivotArea outline="0" fieldPosition="0">
        <references count="2">
          <reference field="4294967294" count="1" selected="0">
            <x v="0"/>
          </reference>
          <reference field="5" count="10" selected="0">
            <x v="0"/>
            <x v="2"/>
            <x v="7"/>
            <x v="10"/>
            <x v="11"/>
            <x v="12"/>
            <x v="13"/>
            <x v="14"/>
            <x v="19"/>
            <x v="20"/>
          </reference>
        </references>
      </pivotArea>
    </format>
    <format dxfId="635">
      <pivotArea outline="0" fieldPosition="0">
        <references count="2">
          <reference field="4294967294" count="1" selected="0">
            <x v="0"/>
          </reference>
          <reference field="5" count="10" selected="0">
            <x v="0"/>
            <x v="2"/>
            <x v="7"/>
            <x v="10"/>
            <x v="11"/>
            <x v="12"/>
            <x v="13"/>
            <x v="14"/>
            <x v="19"/>
            <x v="20"/>
          </reference>
        </references>
      </pivotArea>
    </format>
    <format dxfId="634">
      <pivotArea outline="0" fieldPosition="0">
        <references count="2">
          <reference field="4294967294" count="1" selected="0">
            <x v="0"/>
          </reference>
          <reference field="5" count="10" selected="0">
            <x v="0"/>
            <x v="2"/>
            <x v="7"/>
            <x v="10"/>
            <x v="11"/>
            <x v="12"/>
            <x v="13"/>
            <x v="14"/>
            <x v="19"/>
            <x v="20"/>
          </reference>
        </references>
      </pivotArea>
    </format>
    <format dxfId="633">
      <pivotArea outline="0" fieldPosition="0">
        <references count="2">
          <reference field="4294967294" count="1" selected="0">
            <x v="0"/>
          </reference>
          <reference field="5" count="10" selected="0">
            <x v="0"/>
            <x v="2"/>
            <x v="7"/>
            <x v="10"/>
            <x v="11"/>
            <x v="12"/>
            <x v="13"/>
            <x v="14"/>
            <x v="19"/>
            <x v="20"/>
          </reference>
        </references>
      </pivotArea>
    </format>
    <format dxfId="632">
      <pivotArea outline="0" fieldPosition="0">
        <references count="1">
          <reference field="4294967294" count="1" selected="0">
            <x v="0"/>
          </reference>
        </references>
      </pivotArea>
    </format>
    <format dxfId="631">
      <pivotArea outline="0" fieldPosition="0">
        <references count="1">
          <reference field="4294967294" count="1" selected="0">
            <x v="0"/>
          </reference>
        </references>
      </pivotArea>
    </format>
    <format dxfId="630">
      <pivotArea outline="0" fieldPosition="0">
        <references count="1">
          <reference field="4294967294" count="1" selected="0">
            <x v="0"/>
          </reference>
        </references>
      </pivotArea>
    </format>
    <format dxfId="629">
      <pivotArea outline="0" fieldPosition="0">
        <references count="1">
          <reference field="4294967294" count="1" selected="0">
            <x v="0"/>
          </reference>
        </references>
      </pivotArea>
    </format>
    <format dxfId="628">
      <pivotArea outline="0" fieldPosition="0">
        <references count="1">
          <reference field="4294967294" count="1" selected="0">
            <x v="0"/>
          </reference>
        </references>
      </pivotArea>
    </format>
    <format dxfId="627">
      <pivotArea outline="0" fieldPosition="0">
        <references count="1">
          <reference field="4294967294" count="1" selected="0">
            <x v="0"/>
          </reference>
        </references>
      </pivotArea>
    </format>
    <format dxfId="626">
      <pivotArea outline="0" fieldPosition="0">
        <references count="1">
          <reference field="4294967294" count="1" selected="0">
            <x v="0"/>
          </reference>
        </references>
      </pivotArea>
    </format>
    <format dxfId="625">
      <pivotArea outline="0" fieldPosition="0">
        <references count="1">
          <reference field="4294967294" count="1" selected="0">
            <x v="0"/>
          </reference>
        </references>
      </pivotArea>
    </format>
    <format dxfId="624">
      <pivotArea outline="0" fieldPosition="0">
        <references count="1">
          <reference field="4294967294" count="1" selected="0">
            <x v="0"/>
          </reference>
        </references>
      </pivotArea>
    </format>
    <format dxfId="623">
      <pivotArea outline="0" fieldPosition="0">
        <references count="2">
          <reference field="4294967294" count="1" selected="0">
            <x v="0"/>
          </reference>
          <reference field="5" count="10" selected="0">
            <x v="0"/>
            <x v="2"/>
            <x v="7"/>
            <x v="10"/>
            <x v="11"/>
            <x v="12"/>
            <x v="13"/>
            <x v="14"/>
            <x v="19"/>
            <x v="20"/>
          </reference>
        </references>
      </pivotArea>
    </format>
    <format dxfId="622">
      <pivotArea outline="0" fieldPosition="0">
        <references count="2">
          <reference field="4294967294" count="1" selected="0">
            <x v="0"/>
          </reference>
          <reference field="5" count="10" selected="0">
            <x v="0"/>
            <x v="2"/>
            <x v="7"/>
            <x v="10"/>
            <x v="11"/>
            <x v="12"/>
            <x v="13"/>
            <x v="14"/>
            <x v="19"/>
            <x v="20"/>
          </reference>
        </references>
      </pivotArea>
    </format>
    <format dxfId="621">
      <pivotArea outline="0" fieldPosition="0">
        <references count="2">
          <reference field="4294967294" count="1" selected="0">
            <x v="0"/>
          </reference>
          <reference field="5" count="10" selected="0">
            <x v="0"/>
            <x v="2"/>
            <x v="7"/>
            <x v="10"/>
            <x v="11"/>
            <x v="12"/>
            <x v="13"/>
            <x v="14"/>
            <x v="19"/>
            <x v="20"/>
          </reference>
        </references>
      </pivotArea>
    </format>
    <format dxfId="620">
      <pivotArea outline="0" fieldPosition="0">
        <references count="2">
          <reference field="4294967294" count="1" selected="0">
            <x v="0"/>
          </reference>
          <reference field="5" count="10" selected="0">
            <x v="0"/>
            <x v="2"/>
            <x v="7"/>
            <x v="10"/>
            <x v="11"/>
            <x v="12"/>
            <x v="13"/>
            <x v="14"/>
            <x v="19"/>
            <x v="20"/>
          </reference>
        </references>
      </pivotArea>
    </format>
    <format dxfId="619">
      <pivotArea outline="0" fieldPosition="0">
        <references count="2">
          <reference field="4294967294" count="1" selected="0">
            <x v="0"/>
          </reference>
          <reference field="5" count="10" selected="0">
            <x v="0"/>
            <x v="2"/>
            <x v="7"/>
            <x v="10"/>
            <x v="11"/>
            <x v="12"/>
            <x v="13"/>
            <x v="14"/>
            <x v="19"/>
            <x v="20"/>
          </reference>
        </references>
      </pivotArea>
    </format>
    <format dxfId="618">
      <pivotArea outline="0" fieldPosition="0">
        <references count="2">
          <reference field="4294967294" count="1" selected="0">
            <x v="0"/>
          </reference>
          <reference field="5" count="10" selected="0">
            <x v="0"/>
            <x v="2"/>
            <x v="7"/>
            <x v="10"/>
            <x v="11"/>
            <x v="12"/>
            <x v="13"/>
            <x v="14"/>
            <x v="19"/>
            <x v="20"/>
          </reference>
        </references>
      </pivotArea>
    </format>
    <format dxfId="617">
      <pivotArea outline="0" fieldPosition="0">
        <references count="2">
          <reference field="4294967294" count="1" selected="0">
            <x v="0"/>
          </reference>
          <reference field="5" count="10" selected="0">
            <x v="0"/>
            <x v="2"/>
            <x v="7"/>
            <x v="10"/>
            <x v="11"/>
            <x v="12"/>
            <x v="13"/>
            <x v="14"/>
            <x v="19"/>
            <x v="20"/>
          </reference>
        </references>
      </pivotArea>
    </format>
    <format dxfId="616">
      <pivotArea outline="0" fieldPosition="0">
        <references count="2">
          <reference field="4294967294" count="1" selected="0">
            <x v="0"/>
          </reference>
          <reference field="5" count="10" selected="0">
            <x v="0"/>
            <x v="2"/>
            <x v="7"/>
            <x v="10"/>
            <x v="11"/>
            <x v="12"/>
            <x v="13"/>
            <x v="14"/>
            <x v="19"/>
            <x v="20"/>
          </reference>
        </references>
      </pivotArea>
    </format>
    <format dxfId="615">
      <pivotArea outline="0" fieldPosition="0">
        <references count="2">
          <reference field="4294967294" count="1" selected="0">
            <x v="0"/>
          </reference>
          <reference field="5" count="10" selected="0">
            <x v="0"/>
            <x v="2"/>
            <x v="7"/>
            <x v="10"/>
            <x v="11"/>
            <x v="12"/>
            <x v="13"/>
            <x v="14"/>
            <x v="19"/>
            <x v="20"/>
          </reference>
        </references>
      </pivotArea>
    </format>
    <format dxfId="614">
      <pivotArea outline="0" fieldPosition="0">
        <references count="1">
          <reference field="4294967294" count="1">
            <x v="0"/>
          </reference>
        </references>
      </pivotArea>
    </format>
    <format dxfId="613">
      <pivotArea outline="0" fieldPosition="0">
        <references count="1">
          <reference field="4294967294" count="1">
            <x v="1"/>
          </reference>
        </references>
      </pivotArea>
    </format>
    <format dxfId="612">
      <pivotArea outline="0" collapsedLevelsAreSubtotals="1" fieldPosition="0"/>
    </format>
    <format dxfId="611">
      <pivotArea dataOnly="0" labelOnly="1" outline="0" fieldPosition="0">
        <references count="1">
          <reference field="5" count="21">
            <x v="0"/>
            <x v="1"/>
            <x v="2"/>
            <x v="3"/>
            <x v="4"/>
            <x v="5"/>
            <x v="6"/>
            <x v="7"/>
            <x v="8"/>
            <x v="9"/>
            <x v="10"/>
            <x v="11"/>
            <x v="12"/>
            <x v="13"/>
            <x v="14"/>
            <x v="15"/>
            <x v="16"/>
            <x v="17"/>
            <x v="19"/>
            <x v="20"/>
            <x v="21"/>
          </reference>
        </references>
      </pivotArea>
    </format>
    <format dxfId="610">
      <pivotArea outline="0" collapsedLevelsAreSubtotals="1" fieldPosition="0"/>
    </format>
    <format dxfId="609">
      <pivotArea dataOnly="0" labelOnly="1" outline="0" fieldPosition="0">
        <references count="1">
          <reference field="5" count="21">
            <x v="0"/>
            <x v="1"/>
            <x v="2"/>
            <x v="3"/>
            <x v="4"/>
            <x v="5"/>
            <x v="6"/>
            <x v="7"/>
            <x v="8"/>
            <x v="9"/>
            <x v="10"/>
            <x v="11"/>
            <x v="12"/>
            <x v="13"/>
            <x v="14"/>
            <x v="15"/>
            <x v="16"/>
            <x v="17"/>
            <x v="19"/>
            <x v="20"/>
            <x v="21"/>
          </reference>
        </references>
      </pivotArea>
    </format>
    <format dxfId="608">
      <pivotArea outline="0" collapsedLevelsAreSubtotals="1" fieldPosition="0"/>
    </format>
    <format dxfId="607">
      <pivotArea dataOnly="0" labelOnly="1" outline="0" fieldPosition="0">
        <references count="1">
          <reference field="5" count="21">
            <x v="0"/>
            <x v="1"/>
            <x v="2"/>
            <x v="3"/>
            <x v="4"/>
            <x v="5"/>
            <x v="6"/>
            <x v="7"/>
            <x v="8"/>
            <x v="9"/>
            <x v="10"/>
            <x v="11"/>
            <x v="12"/>
            <x v="13"/>
            <x v="14"/>
            <x v="15"/>
            <x v="16"/>
            <x v="17"/>
            <x v="19"/>
            <x v="20"/>
            <x v="21"/>
          </reference>
        </references>
      </pivotArea>
    </format>
    <format dxfId="606">
      <pivotArea dataOnly="0" labelOnly="1" outline="0" fieldPosition="0">
        <references count="1">
          <reference field="5" count="20">
            <x v="0"/>
            <x v="1"/>
            <x v="2"/>
            <x v="3"/>
            <x v="4"/>
            <x v="5"/>
            <x v="6"/>
            <x v="7"/>
            <x v="8"/>
            <x v="9"/>
            <x v="10"/>
            <x v="11"/>
            <x v="12"/>
            <x v="13"/>
            <x v="14"/>
            <x v="15"/>
            <x v="16"/>
            <x v="17"/>
            <x v="19"/>
            <x v="21"/>
          </reference>
        </references>
      </pivotArea>
    </format>
    <format dxfId="605">
      <pivotArea type="all" dataOnly="0" outline="0" fieldPosition="0"/>
    </format>
    <format dxfId="604">
      <pivotArea outline="0" collapsedLevelsAreSubtotals="1" fieldPosition="0"/>
    </format>
    <format dxfId="603">
      <pivotArea dataOnly="0" labelOnly="1" outline="0" fieldPosition="0">
        <references count="1">
          <reference field="5" count="20">
            <x v="0"/>
            <x v="1"/>
            <x v="2"/>
            <x v="3"/>
            <x v="4"/>
            <x v="5"/>
            <x v="6"/>
            <x v="7"/>
            <x v="8"/>
            <x v="9"/>
            <x v="10"/>
            <x v="11"/>
            <x v="12"/>
            <x v="13"/>
            <x v="14"/>
            <x v="15"/>
            <x v="16"/>
            <x v="17"/>
            <x v="19"/>
            <x v="21"/>
          </reference>
        </references>
      </pivotArea>
    </format>
    <format dxfId="602">
      <pivotArea outline="0" fieldPosition="0">
        <references count="1">
          <reference field="5" count="1" selected="0">
            <x v="3"/>
          </reference>
        </references>
      </pivotArea>
    </format>
    <format dxfId="601">
      <pivotArea outline="0" collapsedLevelsAreSubtotals="1" fieldPosition="0"/>
    </format>
    <format dxfId="600">
      <pivotArea dataOnly="0" labelOnly="1" outline="0" fieldPosition="0">
        <references count="1">
          <reference field="5" count="20">
            <x v="0"/>
            <x v="1"/>
            <x v="2"/>
            <x v="3"/>
            <x v="4"/>
            <x v="5"/>
            <x v="6"/>
            <x v="7"/>
            <x v="8"/>
            <x v="9"/>
            <x v="10"/>
            <x v="11"/>
            <x v="12"/>
            <x v="13"/>
            <x v="14"/>
            <x v="15"/>
            <x v="16"/>
            <x v="17"/>
            <x v="19"/>
            <x v="21"/>
          </reference>
        </references>
      </pivotArea>
    </format>
    <format dxfId="599">
      <pivotArea outline="0" collapsedLevelsAreSubtotals="1" fieldPosition="0"/>
    </format>
    <format dxfId="598">
      <pivotArea dataOnly="0" labelOnly="1" outline="0" fieldPosition="0">
        <references count="1">
          <reference field="5" count="20">
            <x v="0"/>
            <x v="1"/>
            <x v="2"/>
            <x v="3"/>
            <x v="4"/>
            <x v="5"/>
            <x v="6"/>
            <x v="7"/>
            <x v="8"/>
            <x v="9"/>
            <x v="10"/>
            <x v="11"/>
            <x v="12"/>
            <x v="13"/>
            <x v="14"/>
            <x v="15"/>
            <x v="16"/>
            <x v="17"/>
            <x v="19"/>
            <x v="21"/>
          </reference>
        </references>
      </pivotArea>
    </format>
    <format dxfId="597">
      <pivotArea dataOnly="0" labelOnly="1" outline="0" fieldPosition="0">
        <references count="1">
          <reference field="5" count="21">
            <x v="0"/>
            <x v="1"/>
            <x v="2"/>
            <x v="3"/>
            <x v="4"/>
            <x v="5"/>
            <x v="6"/>
            <x v="7"/>
            <x v="8"/>
            <x v="9"/>
            <x v="10"/>
            <x v="11"/>
            <x v="12"/>
            <x v="13"/>
            <x v="14"/>
            <x v="15"/>
            <x v="16"/>
            <x v="17"/>
            <x v="19"/>
            <x v="21"/>
            <x v="22"/>
          </reference>
        </references>
      </pivotArea>
    </format>
    <format dxfId="596">
      <pivotArea dataOnly="0" labelOnly="1" outline="0" fieldPosition="0">
        <references count="1">
          <reference field="5" count="1">
            <x v="22"/>
          </reference>
        </references>
      </pivotArea>
    </format>
    <format dxfId="595">
      <pivotArea outline="0" fieldPosition="0">
        <references count="3">
          <reference field="4294967294" count="2" selected="0">
            <x v="0"/>
            <x v="1"/>
          </reference>
          <reference field="0" count="1" selected="0">
            <x v="14"/>
          </reference>
          <reference field="5" count="20" selected="0">
            <x v="0"/>
            <x v="1"/>
            <x v="2"/>
            <x v="3"/>
            <x v="4"/>
            <x v="5"/>
            <x v="6"/>
            <x v="7"/>
            <x v="8"/>
            <x v="9"/>
            <x v="10"/>
            <x v="11"/>
            <x v="12"/>
            <x v="13"/>
            <x v="14"/>
            <x v="15"/>
            <x v="16"/>
            <x v="17"/>
            <x v="19"/>
            <x v="22"/>
          </reference>
        </references>
      </pivotArea>
    </format>
    <format dxfId="594">
      <pivotArea outline="0" fieldPosition="0">
        <references count="3">
          <reference field="4294967294" count="2" selected="0">
            <x v="0"/>
            <x v="1"/>
          </reference>
          <reference field="0" count="1" selected="0">
            <x v="14"/>
          </reference>
          <reference field="5" count="1" selected="0">
            <x v="21"/>
          </reference>
        </references>
      </pivotArea>
    </format>
    <format dxfId="593">
      <pivotArea dataOnly="0" labelOnly="1" outline="0" fieldPosition="0">
        <references count="1">
          <reference field="0" count="1">
            <x v="14"/>
          </reference>
        </references>
      </pivotArea>
    </format>
    <format dxfId="592">
      <pivotArea outline="0" fieldPosition="0">
        <references count="3">
          <reference field="4294967294" count="2" selected="0">
            <x v="0"/>
            <x v="1"/>
          </reference>
          <reference field="0" count="1" selected="0">
            <x v="14"/>
          </reference>
          <reference field="5" count="1" selected="0">
            <x v="22"/>
          </reference>
        </references>
      </pivotArea>
    </format>
    <format dxfId="591">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0"/>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28"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4"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4">
        <item x="11"/>
        <item x="12"/>
        <item x="13"/>
        <item x="16"/>
        <item x="15"/>
        <item x="5"/>
        <item x="14"/>
        <item x="4"/>
        <item x="17"/>
        <item x="0"/>
        <item x="1"/>
        <item x="3"/>
        <item x="2"/>
        <item x="8"/>
        <item x="9"/>
        <item x="6"/>
        <item x="7"/>
        <item x="10"/>
        <item x="19"/>
        <item m="1" x="23"/>
        <item x="20"/>
        <item x="21"/>
        <item x="18"/>
        <item x="22"/>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3">
    <i>
      <x/>
    </i>
    <i>
      <x v="1"/>
    </i>
    <i>
      <x v="2"/>
    </i>
    <i>
      <x v="3"/>
    </i>
    <i>
      <x v="4"/>
    </i>
    <i>
      <x v="5"/>
    </i>
    <i>
      <x v="6"/>
    </i>
    <i>
      <x v="7"/>
    </i>
    <i>
      <x v="8"/>
    </i>
    <i>
      <x v="9"/>
    </i>
    <i>
      <x v="10"/>
    </i>
    <i>
      <x v="11"/>
    </i>
    <i>
      <x v="12"/>
    </i>
    <i>
      <x v="13"/>
    </i>
    <i>
      <x v="14"/>
    </i>
    <i>
      <x v="15"/>
    </i>
    <i>
      <x v="16"/>
    </i>
    <i>
      <x v="17"/>
    </i>
    <i>
      <x v="18"/>
    </i>
    <i>
      <x v="20"/>
    </i>
    <i>
      <x v="21"/>
    </i>
    <i>
      <x v="22"/>
    </i>
    <i>
      <x v="23"/>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SeasonRank" fld="3" baseField="0" baseItem="0"/>
    <dataField name="แต้มสะสม" fld="6" subtotal="max" baseField="5" baseItem="13" numFmtId="166"/>
    <dataField name="แต้มที่ได้รอบนี้" fld="6" subtotal="max" showDataAs="difference" baseField="2" baseItem="1048828" numFmtId="166"/>
  </dataFields>
  <formats count="85">
    <format dxfId="590">
      <pivotArea outline="0" fieldPosition="0">
        <references count="1">
          <reference field="4294967294" count="1">
            <x v="1"/>
          </reference>
        </references>
      </pivotArea>
    </format>
    <format dxfId="589">
      <pivotArea outline="0" fieldPosition="0">
        <references count="1">
          <reference field="4294967294" count="1">
            <x v="2"/>
          </reference>
        </references>
      </pivotArea>
    </format>
    <format dxfId="588">
      <pivotArea type="all" dataOnly="0" outline="0" fieldPosition="0"/>
    </format>
    <format dxfId="587">
      <pivotArea outline="0" collapsedLevelsAreSubtotals="1" fieldPosition="0"/>
    </format>
    <format dxfId="586">
      <pivotArea dataOnly="0" labelOnly="1" outline="0" fieldPosition="0">
        <references count="1">
          <reference field="5" count="0"/>
        </references>
      </pivotArea>
    </format>
    <format dxfId="585">
      <pivotArea dataOnly="0" labelOnly="1" outline="0" fieldPosition="0">
        <references count="1">
          <reference field="1" count="0"/>
        </references>
      </pivotArea>
    </format>
    <format dxfId="584">
      <pivotArea dataOnly="0" labelOnly="1" outline="0" fieldPosition="0">
        <references count="2">
          <reference field="1" count="1" selected="0">
            <x v="9"/>
          </reference>
          <reference field="2" count="4">
            <x v="0"/>
            <x v="1"/>
            <x v="2"/>
            <x v="3"/>
          </reference>
        </references>
      </pivotArea>
    </format>
    <format dxfId="583">
      <pivotArea dataOnly="0" labelOnly="1" outline="0" fieldPosition="0">
        <references count="2">
          <reference field="1" count="1" selected="0">
            <x v="10"/>
          </reference>
          <reference field="2" count="4">
            <x v="4"/>
            <x v="5"/>
            <x v="6"/>
            <x v="7"/>
          </reference>
        </references>
      </pivotArea>
    </format>
    <format dxfId="582">
      <pivotArea dataOnly="0" labelOnly="1" outline="0" fieldPosition="0">
        <references count="2">
          <reference field="1" count="1" selected="0">
            <x v="11"/>
          </reference>
          <reference field="2" count="1">
            <x v="8"/>
          </reference>
        </references>
      </pivotArea>
    </format>
    <format dxfId="581">
      <pivotArea outline="0" fieldPosition="0">
        <references count="3">
          <reference field="4294967294" count="2" selected="0">
            <x v="1"/>
            <x v="2"/>
          </reference>
          <reference field="1" count="1" selected="0">
            <x v="9"/>
          </reference>
          <reference field="2" count="4" selected="0">
            <x v="0"/>
            <x v="1"/>
            <x v="2"/>
            <x v="3"/>
          </reference>
        </references>
      </pivotArea>
    </format>
    <format dxfId="580">
      <pivotArea dataOnly="0" labelOnly="1" outline="0" fieldPosition="0">
        <references count="1">
          <reference field="1" count="1">
            <x v="9"/>
          </reference>
        </references>
      </pivotArea>
    </format>
    <format dxfId="579">
      <pivotArea dataOnly="0" labelOnly="1" outline="0" fieldPosition="0">
        <references count="2">
          <reference field="1" count="1" selected="0">
            <x v="9"/>
          </reference>
          <reference field="2" count="4">
            <x v="0"/>
            <x v="1"/>
            <x v="2"/>
            <x v="3"/>
          </reference>
        </references>
      </pivotArea>
    </format>
    <format dxfId="578">
      <pivotArea dataOnly="0" labelOnly="1" outline="0" fieldPosition="0">
        <references count="2">
          <reference field="1" count="1" selected="0">
            <x v="9"/>
          </reference>
          <reference field="2" count="4">
            <x v="0"/>
            <x v="1"/>
            <x v="2"/>
            <x v="3"/>
          </reference>
        </references>
      </pivotArea>
    </format>
    <format dxfId="577">
      <pivotArea dataOnly="0" labelOnly="1" outline="0" fieldPosition="0">
        <references count="2">
          <reference field="1" count="1" selected="0">
            <x v="10"/>
          </reference>
          <reference field="2" count="4">
            <x v="4"/>
            <x v="5"/>
            <x v="6"/>
            <x v="7"/>
          </reference>
        </references>
      </pivotArea>
    </format>
    <format dxfId="576">
      <pivotArea dataOnly="0" labelOnly="1" outline="0" fieldPosition="0">
        <references count="2">
          <reference field="1" count="1" selected="0">
            <x v="11"/>
          </reference>
          <reference field="2" count="1">
            <x v="8"/>
          </reference>
        </references>
      </pivotArea>
    </format>
    <format dxfId="575">
      <pivotArea outline="0" fieldPosition="0">
        <references count="3">
          <reference field="4294967294" count="2" selected="0">
            <x v="1"/>
            <x v="2"/>
          </reference>
          <reference field="1" count="1" selected="0">
            <x v="9"/>
          </reference>
          <reference field="2" count="1" selected="0">
            <x v="0"/>
          </reference>
        </references>
      </pivotArea>
    </format>
    <format dxfId="574">
      <pivotArea dataOnly="0" labelOnly="1" outline="0" offset="A256:C256" fieldPosition="0">
        <references count="1">
          <reference field="1" count="1">
            <x v="9"/>
          </reference>
        </references>
      </pivotArea>
    </format>
    <format dxfId="573">
      <pivotArea outline="0" fieldPosition="0">
        <references count="3">
          <reference field="4294967294" count="2" selected="0">
            <x v="1"/>
            <x v="2"/>
          </reference>
          <reference field="1" count="1" selected="0">
            <x v="9"/>
          </reference>
          <reference field="2" count="1" selected="0">
            <x v="1"/>
          </reference>
        </references>
      </pivotArea>
    </format>
    <format dxfId="572">
      <pivotArea dataOnly="0" labelOnly="1" outline="0" offset="D256:F256" fieldPosition="0">
        <references count="1">
          <reference field="1" count="1">
            <x v="9"/>
          </reference>
        </references>
      </pivotArea>
    </format>
    <format dxfId="571">
      <pivotArea outline="0" fieldPosition="0">
        <references count="3">
          <reference field="4294967294" count="2" selected="0">
            <x v="1"/>
            <x v="2"/>
          </reference>
          <reference field="1" count="1" selected="0">
            <x v="9"/>
          </reference>
          <reference field="2" count="1" selected="0">
            <x v="3"/>
          </reference>
        </references>
      </pivotArea>
    </format>
    <format dxfId="570">
      <pivotArea outline="0" fieldPosition="0">
        <references count="3">
          <reference field="4294967294" count="2" selected="0">
            <x v="1"/>
            <x v="2"/>
          </reference>
          <reference field="1" count="1" selected="0">
            <x v="10"/>
          </reference>
          <reference field="2" count="1" selected="0">
            <x v="5"/>
          </reference>
        </references>
      </pivotArea>
    </format>
    <format dxfId="569">
      <pivotArea dataOnly="0" labelOnly="1" outline="0" offset="D256:F256" fieldPosition="0">
        <references count="1">
          <reference field="1" count="1">
            <x v="10"/>
          </reference>
        </references>
      </pivotArea>
    </format>
    <format dxfId="568">
      <pivotArea dataOnly="0" labelOnly="1" outline="0" fieldPosition="0">
        <references count="2">
          <reference field="1" count="1" selected="0">
            <x v="10"/>
          </reference>
          <reference field="2" count="1">
            <x v="5"/>
          </reference>
        </references>
      </pivotArea>
    </format>
    <format dxfId="567">
      <pivotArea outline="0" fieldPosition="0">
        <references count="3">
          <reference field="4294967294" count="2" selected="0">
            <x v="1"/>
            <x v="2"/>
          </reference>
          <reference field="1" count="1" selected="0">
            <x v="10"/>
          </reference>
          <reference field="2" count="1" selected="0">
            <x v="7"/>
          </reference>
        </references>
      </pivotArea>
    </format>
    <format dxfId="566">
      <pivotArea dataOnly="0" labelOnly="1" outline="0" offset="J256:IV256" fieldPosition="0">
        <references count="1">
          <reference field="1" count="1">
            <x v="10"/>
          </reference>
        </references>
      </pivotArea>
    </format>
    <format dxfId="565">
      <pivotArea dataOnly="0" labelOnly="1" outline="0" fieldPosition="0">
        <references count="2">
          <reference field="1" count="1" selected="0">
            <x v="10"/>
          </reference>
          <reference field="2" count="1">
            <x v="7"/>
          </reference>
        </references>
      </pivotArea>
    </format>
    <format dxfId="564">
      <pivotArea dataOnly="0" labelOnly="1" outline="0" fieldPosition="0">
        <references count="2">
          <reference field="1" count="1" selected="0">
            <x v="9"/>
          </reference>
          <reference field="2" count="4">
            <x v="0"/>
            <x v="1"/>
            <x v="2"/>
            <x v="3"/>
          </reference>
        </references>
      </pivotArea>
    </format>
    <format dxfId="563">
      <pivotArea dataOnly="0" labelOnly="1" outline="0" fieldPosition="0">
        <references count="2">
          <reference field="1" count="1" selected="0">
            <x v="10"/>
          </reference>
          <reference field="2" count="4">
            <x v="4"/>
            <x v="5"/>
            <x v="6"/>
            <x v="7"/>
          </reference>
        </references>
      </pivotArea>
    </format>
    <format dxfId="562">
      <pivotArea dataOnly="0" labelOnly="1" outline="0" fieldPosition="0">
        <references count="2">
          <reference field="1" count="1" selected="0">
            <x v="11"/>
          </reference>
          <reference field="2" count="1">
            <x v="8"/>
          </reference>
        </references>
      </pivotArea>
    </format>
    <format dxfId="561">
      <pivotArea outline="0" fieldPosition="0">
        <references count="3">
          <reference field="4294967294" count="1" selected="0">
            <x v="1"/>
          </reference>
          <reference field="1" count="1" selected="0">
            <x v="9"/>
          </reference>
          <reference field="2" count="1" selected="0">
            <x v="0"/>
          </reference>
        </references>
      </pivotArea>
    </format>
    <format dxfId="560">
      <pivotArea dataOnly="0" labelOnly="1" outline="0" offset="B256" fieldPosition="0">
        <references count="2">
          <reference field="1" count="1" selected="0">
            <x v="9"/>
          </reference>
          <reference field="2" count="1">
            <x v="0"/>
          </reference>
        </references>
      </pivotArea>
    </format>
    <format dxfId="559">
      <pivotArea outline="0" fieldPosition="0">
        <references count="3">
          <reference field="4294967294" count="1" selected="0">
            <x v="1"/>
          </reference>
          <reference field="1" count="1" selected="0">
            <x v="9"/>
          </reference>
          <reference field="2" count="1" selected="0">
            <x v="1"/>
          </reference>
        </references>
      </pivotArea>
    </format>
    <format dxfId="558">
      <pivotArea dataOnly="0" labelOnly="1" outline="0" offset="B256" fieldPosition="0">
        <references count="2">
          <reference field="1" count="1" selected="0">
            <x v="9"/>
          </reference>
          <reference field="2" count="1">
            <x v="1"/>
          </reference>
        </references>
      </pivotArea>
    </format>
    <format dxfId="557">
      <pivotArea outline="0" fieldPosition="0">
        <references count="3">
          <reference field="4294967294" count="1" selected="0">
            <x v="1"/>
          </reference>
          <reference field="1" count="1" selected="0">
            <x v="9"/>
          </reference>
          <reference field="2" count="1" selected="0">
            <x v="2"/>
          </reference>
        </references>
      </pivotArea>
    </format>
    <format dxfId="556">
      <pivotArea dataOnly="0" labelOnly="1" outline="0" offset="B256" fieldPosition="0">
        <references count="2">
          <reference field="1" count="1" selected="0">
            <x v="9"/>
          </reference>
          <reference field="2" count="1">
            <x v="2"/>
          </reference>
        </references>
      </pivotArea>
    </format>
    <format dxfId="555">
      <pivotArea outline="0" fieldPosition="0">
        <references count="3">
          <reference field="4294967294" count="1" selected="0">
            <x v="1"/>
          </reference>
          <reference field="1" count="1" selected="0">
            <x v="9"/>
          </reference>
          <reference field="2" count="1" selected="0">
            <x v="3"/>
          </reference>
        </references>
      </pivotArea>
    </format>
    <format dxfId="554">
      <pivotArea dataOnly="0" labelOnly="1" outline="0" offset="B256" fieldPosition="0">
        <references count="2">
          <reference field="1" count="1" selected="0">
            <x v="9"/>
          </reference>
          <reference field="2" count="1">
            <x v="3"/>
          </reference>
        </references>
      </pivotArea>
    </format>
    <format dxfId="553">
      <pivotArea outline="0" fieldPosition="0">
        <references count="3">
          <reference field="4294967294" count="1" selected="0">
            <x v="1"/>
          </reference>
          <reference field="1" count="1" selected="0">
            <x v="10"/>
          </reference>
          <reference field="2" count="1" selected="0">
            <x v="4"/>
          </reference>
        </references>
      </pivotArea>
    </format>
    <format dxfId="552">
      <pivotArea dataOnly="0" labelOnly="1" outline="0" offset="B256" fieldPosition="0">
        <references count="2">
          <reference field="1" count="1" selected="0">
            <x v="10"/>
          </reference>
          <reference field="2" count="1">
            <x v="4"/>
          </reference>
        </references>
      </pivotArea>
    </format>
    <format dxfId="551">
      <pivotArea outline="0" fieldPosition="0">
        <references count="3">
          <reference field="4294967294" count="1" selected="0">
            <x v="1"/>
          </reference>
          <reference field="1" count="1" selected="0">
            <x v="10"/>
          </reference>
          <reference field="2" count="1" selected="0">
            <x v="5"/>
          </reference>
        </references>
      </pivotArea>
    </format>
    <format dxfId="550">
      <pivotArea dataOnly="0" labelOnly="1" outline="0" offset="B256" fieldPosition="0">
        <references count="2">
          <reference field="1" count="1" selected="0">
            <x v="10"/>
          </reference>
          <reference field="2" count="1">
            <x v="5"/>
          </reference>
        </references>
      </pivotArea>
    </format>
    <format dxfId="549">
      <pivotArea outline="0" fieldPosition="0">
        <references count="3">
          <reference field="4294967294" count="1" selected="0">
            <x v="1"/>
          </reference>
          <reference field="1" count="1" selected="0">
            <x v="10"/>
          </reference>
          <reference field="2" count="1" selected="0">
            <x v="6"/>
          </reference>
        </references>
      </pivotArea>
    </format>
    <format dxfId="548">
      <pivotArea dataOnly="0" labelOnly="1" outline="0" offset="B256" fieldPosition="0">
        <references count="2">
          <reference field="1" count="1" selected="0">
            <x v="10"/>
          </reference>
          <reference field="2" count="1">
            <x v="6"/>
          </reference>
        </references>
      </pivotArea>
    </format>
    <format dxfId="547">
      <pivotArea outline="0" fieldPosition="0">
        <references count="3">
          <reference field="4294967294" count="1" selected="0">
            <x v="1"/>
          </reference>
          <reference field="1" count="1" selected="0">
            <x v="10"/>
          </reference>
          <reference field="2" count="1" selected="0">
            <x v="7"/>
          </reference>
        </references>
      </pivotArea>
    </format>
    <format dxfId="546">
      <pivotArea dataOnly="0" labelOnly="1" outline="0" offset="B256" fieldPosition="0">
        <references count="2">
          <reference field="1" count="1" selected="0">
            <x v="10"/>
          </reference>
          <reference field="2" count="1">
            <x v="7"/>
          </reference>
        </references>
      </pivotArea>
    </format>
    <format dxfId="545">
      <pivotArea outline="0" fieldPosition="0">
        <references count="3">
          <reference field="4294967294" count="1" selected="0">
            <x v="1"/>
          </reference>
          <reference field="1" count="1" selected="0">
            <x v="11"/>
          </reference>
          <reference field="2" count="1" selected="0">
            <x v="8"/>
          </reference>
        </references>
      </pivotArea>
    </format>
    <format dxfId="544">
      <pivotArea dataOnly="0" labelOnly="1" outline="0" offset="B256" fieldPosition="0">
        <references count="2">
          <reference field="1" count="1" selected="0">
            <x v="11"/>
          </reference>
          <reference field="2" count="1">
            <x v="8"/>
          </reference>
        </references>
      </pivotArea>
    </format>
    <format dxfId="543">
      <pivotArea outline="0" collapsedLevelsAreSubtotals="1" fieldPosition="0"/>
    </format>
    <format dxfId="542">
      <pivotArea dataOnly="0" labelOnly="1" outline="0" fieldPosition="0">
        <references count="1">
          <reference field="5" count="0"/>
        </references>
      </pivotArea>
    </format>
    <format dxfId="541">
      <pivotArea dataOnly="0" labelOnly="1" outline="0" fieldPosition="0">
        <references count="1">
          <reference field="1" count="0"/>
        </references>
      </pivotArea>
    </format>
    <format dxfId="540">
      <pivotArea dataOnly="0" labelOnly="1" outline="0" offset="B256" fieldPosition="0">
        <references count="1">
          <reference field="1" count="1">
            <x v="11"/>
          </reference>
        </references>
      </pivotArea>
    </format>
    <format dxfId="539">
      <pivotArea dataOnly="0" outline="0" fieldPosition="0">
        <references count="1">
          <reference field="4294967294" count="1">
            <x v="1"/>
          </reference>
        </references>
      </pivotArea>
    </format>
    <format dxfId="538">
      <pivotArea outline="0" fieldPosition="0">
        <references count="3">
          <reference field="4294967294" count="2" selected="0">
            <x v="1"/>
            <x v="2"/>
          </reference>
          <reference field="1" count="1" selected="0">
            <x v="12"/>
          </reference>
          <reference field="2" count="1" selected="0">
            <x v="9"/>
          </reference>
        </references>
      </pivotArea>
    </format>
    <format dxfId="537">
      <pivotArea dataOnly="0" labelOnly="1" outline="0" fieldPosition="0">
        <references count="2">
          <reference field="1" count="1" selected="0">
            <x v="12"/>
          </reference>
          <reference field="2" count="1">
            <x v="9"/>
          </reference>
        </references>
      </pivotArea>
    </format>
    <format dxfId="536">
      <pivotArea dataOnly="0" outline="0" fieldPosition="0">
        <references count="1">
          <reference field="2" count="1">
            <x v="7"/>
          </reference>
        </references>
      </pivotArea>
    </format>
    <format dxfId="535">
      <pivotArea dataOnly="0" outline="0" fieldPosition="0">
        <references count="1">
          <reference field="1" count="1">
            <x v="10"/>
          </reference>
        </references>
      </pivotArea>
    </format>
    <format dxfId="534">
      <pivotArea dataOnly="0" outline="0" fieldPosition="0">
        <references count="1">
          <reference field="1" count="1">
            <x v="12"/>
          </reference>
        </references>
      </pivotArea>
    </format>
    <format dxfId="533">
      <pivotArea dataOnly="0" outline="0" fieldPosition="0">
        <references count="1">
          <reference field="1" count="1">
            <x v="9"/>
          </reference>
        </references>
      </pivotArea>
    </format>
    <format dxfId="532">
      <pivotArea dataOnly="0" outline="0" fieldPosition="0">
        <references count="1">
          <reference field="1" count="1">
            <x v="9"/>
          </reference>
        </references>
      </pivotArea>
    </format>
    <format dxfId="531">
      <pivotArea type="all" dataOnly="0" outline="0" fieldPosition="0"/>
    </format>
    <format dxfId="530">
      <pivotArea type="origin" dataOnly="0" labelOnly="1" outline="0" fieldPosition="0"/>
    </format>
    <format dxfId="529">
      <pivotArea dataOnly="0" outline="0" fieldPosition="0">
        <references count="1">
          <reference field="1" count="1">
            <x v="9"/>
          </reference>
        </references>
      </pivotArea>
    </format>
    <format dxfId="528">
      <pivotArea dataOnly="0" outline="0" fieldPosition="0">
        <references count="1">
          <reference field="4294967294" count="1">
            <x v="1"/>
          </reference>
        </references>
      </pivotArea>
    </format>
    <format dxfId="527">
      <pivotArea dataOnly="0" outline="0" fieldPosition="0">
        <references count="1">
          <reference field="4294967294" count="1">
            <x v="2"/>
          </reference>
        </references>
      </pivotArea>
    </format>
    <format dxfId="526">
      <pivotArea dataOnly="0" outline="0" fieldPosition="0">
        <references count="1">
          <reference field="2" count="1">
            <x v="0"/>
          </reference>
        </references>
      </pivotArea>
    </format>
    <format dxfId="525">
      <pivotArea dataOnly="0" outline="0" fieldPosition="0">
        <references count="1">
          <reference field="2" count="1">
            <x v="1"/>
          </reference>
        </references>
      </pivotArea>
    </format>
    <format dxfId="524">
      <pivotArea dataOnly="0" outline="0" fieldPosition="0">
        <references count="1">
          <reference field="2" count="1">
            <x v="2"/>
          </reference>
        </references>
      </pivotArea>
    </format>
    <format dxfId="523">
      <pivotArea dataOnly="0" outline="0" fieldPosition="0">
        <references count="1">
          <reference field="2" count="1">
            <x v="3"/>
          </reference>
        </references>
      </pivotArea>
    </format>
    <format dxfId="522">
      <pivotArea dataOnly="0" outline="0" fieldPosition="0">
        <references count="1">
          <reference field="1" count="1">
            <x v="10"/>
          </reference>
        </references>
      </pivotArea>
    </format>
    <format dxfId="521">
      <pivotArea dataOnly="0" outline="0" fieldPosition="0">
        <references count="1">
          <reference field="2" count="1">
            <x v="4"/>
          </reference>
        </references>
      </pivotArea>
    </format>
    <format dxfId="520">
      <pivotArea dataOnly="0" outline="0" fieldPosition="0">
        <references count="1">
          <reference field="2" count="1">
            <x v="5"/>
          </reference>
        </references>
      </pivotArea>
    </format>
    <format dxfId="519">
      <pivotArea dataOnly="0" outline="0" fieldPosition="0">
        <references count="1">
          <reference field="2" count="1">
            <x v="6"/>
          </reference>
        </references>
      </pivotArea>
    </format>
    <format dxfId="518">
      <pivotArea dataOnly="0" outline="0" fieldPosition="0">
        <references count="1">
          <reference field="1" count="1">
            <x v="12"/>
          </reference>
        </references>
      </pivotArea>
    </format>
    <format dxfId="517">
      <pivotArea dataOnly="0" outline="0" fieldPosition="0">
        <references count="1">
          <reference field="2" count="1">
            <x v="9"/>
          </reference>
        </references>
      </pivotArea>
    </format>
    <format dxfId="516">
      <pivotArea dataOnly="0" outline="0" fieldPosition="0">
        <references count="1">
          <reference field="2" count="1">
            <x v="10"/>
          </reference>
        </references>
      </pivotArea>
    </format>
    <format dxfId="515">
      <pivotArea dataOnly="0" outline="0" fieldPosition="0">
        <references count="1">
          <reference field="2" count="1">
            <x v="11"/>
          </reference>
        </references>
      </pivotArea>
    </format>
    <format dxfId="514">
      <pivotArea dataOnly="0" outline="0" fieldPosition="0">
        <references count="1">
          <reference field="2" count="1">
            <x v="12"/>
          </reference>
        </references>
      </pivotArea>
    </format>
    <format dxfId="513">
      <pivotArea dataOnly="0" outline="0" fieldPosition="0">
        <references count="1">
          <reference field="2" count="1">
            <x v="13"/>
          </reference>
        </references>
      </pivotArea>
    </format>
    <format dxfId="512">
      <pivotArea dataOnly="0" outline="0" fieldPosition="0">
        <references count="1">
          <reference field="2" count="1">
            <x v="14"/>
          </reference>
        </references>
      </pivotArea>
    </format>
    <format dxfId="511">
      <pivotArea dataOnly="0" outline="0" fieldPosition="0">
        <references count="1">
          <reference field="2" count="1">
            <x v="15"/>
          </reference>
        </references>
      </pivotArea>
    </format>
    <format dxfId="510">
      <pivotArea dataOnly="0" outline="0" fieldPosition="0">
        <references count="1">
          <reference field="1" count="1">
            <x v="14"/>
          </reference>
        </references>
      </pivotArea>
    </format>
    <format dxfId="509">
      <pivotArea dataOnly="0" outline="0" fieldPosition="0">
        <references count="1">
          <reference field="2" count="1">
            <x v="16"/>
          </reference>
        </references>
      </pivotArea>
    </format>
    <format dxfId="508">
      <pivotArea dataOnly="0" outline="0" fieldPosition="0">
        <references count="1">
          <reference field="2" count="1">
            <x v="17"/>
          </reference>
        </references>
      </pivotArea>
    </format>
    <format dxfId="507">
      <pivotArea dataOnly="0" outline="0" fieldPosition="0">
        <references count="1">
          <reference field="2" count="1">
            <x v="18"/>
          </reference>
        </references>
      </pivotArea>
    </format>
    <format dxfId="506">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69">
    <v t="r">22</v>
    <v t="r">23</v>
    <v t="r">24</v>
    <v t="r">25</v>
    <v t="r">26</v>
    <v t="r">27</v>
    <v t="r">28</v>
    <v t="r">29</v>
    <v t="r">30</v>
    <v t="r">31</v>
    <v t="r">32</v>
    <v t="r">22</v>
    <v t="r">23</v>
    <v t="r">25</v>
    <v t="r">24</v>
    <v t="r">26</v>
    <v t="r">27</v>
    <v t="r">28</v>
    <v t="r">29</v>
    <v t="r">30</v>
    <v t="r">31</v>
    <v t="r">32</v>
    <v t="r">33</v>
    <v t="r">34</v>
    <v t="r">35</v>
    <v t="r">36</v>
    <v t="r">37</v>
    <v t="r">38</v>
    <v t="r">39</v>
    <v t="r">40</v>
    <v t="r">41</v>
    <v t="r">22</v>
    <v t="r">23</v>
    <v t="r">25</v>
    <v t="r">26</v>
    <v t="r">24</v>
    <v t="r">27</v>
    <v t="r">28</v>
    <v t="r">29</v>
    <v t="r">30</v>
    <v t="r">31</v>
    <v t="r">32</v>
    <v t="r">33</v>
    <v t="r">34</v>
    <v t="r">35</v>
    <v t="r">36</v>
    <v t="r">37</v>
    <v t="r">38</v>
    <v t="r">39</v>
    <v t="r">40</v>
    <v t="r">41</v>
    <v t="r">22</v>
    <v t="r">23</v>
    <v t="r">25</v>
    <v t="r">26</v>
    <v t="r">24</v>
    <v t="r">27</v>
    <v t="r">28</v>
    <v t="r">29</v>
    <v t="r">30</v>
    <v t="r">31</v>
    <v t="r">32</v>
    <v t="r">33</v>
    <v t="r">34</v>
    <v t="r">35</v>
    <v t="r">37</v>
    <v t="r">36</v>
    <v t="r">38</v>
    <v t="r">40</v>
    <v t="r">39</v>
    <v t="r">23</v>
    <v t="r">22</v>
    <v t="r">26</v>
    <v t="r">41</v>
    <v t="r">27</v>
    <v t="r">24</v>
    <v t="r">25</v>
    <v t="r">30</v>
    <v t="r">28</v>
    <v t="r">29</v>
    <v t="r">32</v>
    <v t="r">42</v>
    <v t="r">31</v>
    <v t="r">33</v>
    <v t="r">34</v>
    <v t="r">35</v>
    <v t="r">37</v>
    <v t="r">36</v>
    <v t="r">38</v>
    <v t="r">39</v>
    <v t="r">40</v>
    <v t="r">22</v>
    <v t="r">23</v>
    <v t="r">26</v>
    <v t="r">41</v>
    <v t="r">27</v>
    <v t="r">24</v>
    <v t="r">25</v>
    <v t="r">30</v>
    <v t="r">28</v>
    <v t="r">29</v>
    <v t="r">32</v>
    <v t="r">42</v>
    <v t="r">31</v>
    <v t="r">33</v>
    <v t="r">34</v>
    <v t="r">35</v>
    <v t="r">37</v>
    <v t="r">36</v>
    <v t="r">38</v>
    <v t="r">39</v>
    <v t="r">40</v>
    <v t="r">22</v>
    <v t="r">23</v>
    <v t="r">26</v>
    <v t="r">27</v>
    <v t="r">41</v>
    <v t="r">25</v>
    <v t="r">24</v>
    <v t="r">30</v>
    <v t="r">28</v>
    <v t="r">29</v>
    <v t="r">32</v>
    <v t="r">42</v>
    <v t="r">31</v>
    <v t="r">33</v>
    <v t="r">34</v>
    <v t="r">35</v>
    <v t="r">37</v>
    <v t="r">36</v>
    <v t="r">38</v>
    <v t="r">39</v>
    <v t="r">40</v>
    <v t="r">23</v>
    <v t="r">22</v>
    <v t="r">26</v>
    <v t="r">27</v>
    <v t="r">41</v>
    <v t="r">25</v>
    <v t="r">24</v>
    <v t="r">30</v>
    <v t="r">28</v>
    <v t="r">29</v>
    <v t="r">32</v>
    <v t="r">42</v>
    <v t="r">31</v>
    <v t="r">33</v>
    <v t="r">34</v>
    <v t="r">35</v>
    <v t="r">36</v>
    <v t="r">38</v>
    <v t="r">37</v>
    <v t="r">39</v>
    <v t="r">27</v>
    <v t="r">40</v>
    <v t="r">22</v>
    <v t="r">26</v>
    <v t="r">23</v>
    <v t="r">25</v>
    <v t="r">41</v>
    <v t="r">30</v>
    <v t="r">24</v>
    <v t="r">29</v>
    <v t="r">28</v>
    <v t="r">32</v>
    <v t="r">42</v>
    <v t="r">31</v>
    <v t="r">33</v>
    <v t="r">34</v>
    <v t="r">35</v>
    <v t="r">36</v>
    <v t="r">38</v>
    <v t="r">37</v>
    <v t="r">39</v>
    <v t="r">27</v>
    <v t="r">26</v>
    <v t="r">22</v>
    <v t="r">23</v>
    <v t="r">25</v>
    <v t="r">30</v>
    <v t="r">41</v>
    <v t="r">24</v>
    <v t="r">29</v>
    <v t="r">32</v>
    <v t="r">28</v>
    <v t="r">31</v>
    <v t="r">42</v>
    <v t="r">33</v>
    <v t="r">34</v>
    <v t="r">35</v>
    <v t="r">37</v>
    <v t="r">36</v>
    <v t="r">38</v>
    <v t="r">27</v>
    <v t="r">39</v>
    <v t="r">26</v>
    <v t="r">22</v>
    <v t="r">23</v>
    <v t="r">25</v>
    <v t="r">30</v>
    <v t="r">24</v>
    <v t="r">41</v>
    <v t="r">29</v>
    <v t="r">32</v>
    <v t="r">31</v>
    <v t="r">28</v>
    <v t="r">42</v>
    <v t="r">33</v>
    <v t="r">34</v>
    <v t="r">35</v>
    <v t="r">37</v>
    <v t="r">36</v>
    <v t="r">38</v>
    <v t="r">27</v>
    <v t="r">39</v>
    <v t="r">26</v>
    <v t="r">22</v>
    <v t="r">23</v>
    <v t="r">25</v>
    <v t="r">30</v>
    <v t="r">24</v>
    <v t="r">41</v>
    <v t="r">29</v>
    <v t="r">32</v>
    <v t="r">28</v>
    <v t="r">31</v>
    <v t="r">42</v>
    <v t="r">33</v>
    <v t="r">34</v>
    <v t="r">35</v>
    <v t="r">38</v>
    <v t="r">37</v>
    <v t="r">27</v>
    <v t="r">36</v>
    <v t="r">26</v>
    <v t="r">39</v>
    <v t="r">22</v>
    <v t="r">23</v>
    <v t="r">25</v>
    <v t="r">24</v>
    <v t="r">30</v>
    <v t="r">31</v>
    <v t="r">28</v>
    <v t="r">29</v>
    <v t="r">32</v>
    <v t="r">41</v>
    <v t="r">42</v>
    <v t="r">33</v>
    <v t="r">34</v>
    <v t="r">35</v>
    <v t="r">38</v>
    <v t="r">37</v>
    <v t="r">27</v>
    <v t="r">36</v>
    <v t="r">39</v>
    <v t="r">26</v>
    <v t="r">22</v>
    <v t="r">23</v>
    <v t="r">25</v>
    <v t="r">24</v>
    <v t="r">30</v>
    <v t="r">28</v>
    <v t="r">31</v>
    <v t="r">29</v>
    <v t="r">32</v>
    <v t="r">41</v>
    <v t="r">42</v>
    <v t="r">34</v>
    <v t="r">33</v>
    <v t="r">35</v>
    <v t="r">38</v>
    <v t="r">37</v>
    <v t="r">27</v>
    <v t="r">39</v>
    <v t="r">36</v>
    <v t="r">26</v>
    <v t="r">22</v>
    <v t="r">23</v>
    <v t="r">25</v>
    <v t="r">30</v>
    <v t="r">24</v>
    <v t="r">28</v>
    <v t="r">31</v>
    <v t="r">29</v>
    <v t="r">32</v>
    <v t="r">41</v>
    <v t="r">43</v>
    <v t="r">42</v>
    <v t="r">33</v>
    <v t="r">34</v>
    <v t="r">35</v>
    <v t="r">38</v>
    <v t="r">37</v>
    <v t="r">27</v>
    <v t="r">36</v>
    <v t="r">39</v>
    <v t="r">26</v>
    <v t="r">22</v>
    <v t="r">23</v>
    <v t="r">25</v>
    <v t="r">24</v>
    <v t="r">30</v>
    <v t="r">28</v>
    <v t="r">31</v>
    <v t="r">29</v>
    <v t="r">32</v>
    <v t="r">41</v>
    <v t="e">#NULL!</v>
    <v t="r">33</v>
    <v t="r">34</v>
    <v t="r">35</v>
    <v t="r">38</v>
    <v t="r">37</v>
    <v t="r">27</v>
    <v t="r">36</v>
    <v t="r">39</v>
    <v t="r">26</v>
    <v t="r">22</v>
    <v t="r">23</v>
    <v t="r">25</v>
    <v t="r">24</v>
    <v t="r">30</v>
    <v t="r">28</v>
    <v t="r">31</v>
    <v t="r">29</v>
    <v t="r">32</v>
    <v t="r">41</v>
    <v t="e">#NULL!</v>
    <v t="r">33</v>
    <v t="r">34</v>
    <v t="r">35</v>
    <v t="r">38</v>
    <v t="r">37</v>
    <v t="r">27</v>
    <v t="r">36</v>
    <v t="r">39</v>
    <v t="r">26</v>
    <v t="r">22</v>
    <v t="r">23</v>
    <v t="r">25</v>
    <v t="r">24</v>
    <v t="r">30</v>
    <v t="r">28</v>
    <v t="r">31</v>
    <v t="r">29</v>
    <v t="r">32</v>
    <v t="r">41</v>
    <v t="r">42</v>
    <v t="r">33</v>
    <v t="r">34</v>
    <v t="r">35</v>
    <v t="r">38</v>
    <v t="r">37</v>
    <v t="r">27</v>
    <v t="r">36</v>
    <v t="r">39</v>
    <v t="r">26</v>
    <v t="r">22</v>
    <v t="r">23</v>
    <v t="r">25</v>
    <v t="r">24</v>
    <v t="r">30</v>
    <v t="r">28</v>
    <v t="r">31</v>
    <v t="r">29</v>
    <v t="r">32</v>
    <v t="r">41</v>
    <v t="r">42</v>
    <v t="i">2</v>
  </a>
</arrayData>
</file>

<file path=xl/richData/rdrichvalue.xml><?xml version="1.0" encoding="utf-8"?>
<rvData xmlns="http://schemas.microsoft.com/office/spreadsheetml/2017/richdata" count="47">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5</v>
    <v>이지스</v>
  </rv>
  <rv s="2">
    <v>0</v>
  </rv>
  <rv s="3">
    <v>{CD4EB7D6-AF3B-4FED-93FA-0F3BB110C7F1}</v>
    <v>0</v>
    <v>0</v>
    <v>45</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nd="1"/>
        <i x="18" nd="1"/>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798" headerRowBorderDxfId="797" tableBorderDxfId="796">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795" totalsRowDxfId="794"/>
    <tableColumn id="2" xr3:uid="{C9207508-379C-469B-BB58-895CFDEABD05}" name="Trophies" totalsRowFunction="sum" dataDxfId="793" totalsRowDxfId="792"/>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791" dataDxfId="790">
  <autoFilter ref="C2:M44" xr:uid="{0F643592-2D37-47D5-A228-E432A3670F67}"/>
  <sortState xmlns:xlrd2="http://schemas.microsoft.com/office/spreadsheetml/2017/richdata2" ref="C3:G32">
    <sortCondition ref="E2:E32"/>
  </sortState>
  <tableColumns count="11">
    <tableColumn id="1" xr3:uid="{2067D153-700C-48A8-A046-25C6C35F8C5A}" name="id" dataDxfId="789">
      <calculatedColumnFormula>B3</calculatedColumnFormula>
    </tableColumn>
    <tableColumn id="10" xr3:uid="{847AE285-2B18-478A-9B6C-0D10B6BB19F3}" name="Status" dataDxfId="788"/>
    <tableColumn id="2" xr3:uid="{6FAEC248-D85D-41E7-B820-B545479723F0}" name="GameName" dataDxfId="787"/>
    <tableColumn id="3" xr3:uid="{D65C9CC3-7567-4001-9170-34DA4C84D757}" name="LineName" dataDxfId="786"/>
    <tableColumn id="4" xr3:uid="{C5925DF8-BD91-49D7-A310-6CE1FD913E7C}" name="FacebookName" dataDxfId="785"/>
    <tableColumn id="11" xr3:uid="{EACEADCA-551F-47AE-AF1C-CC403B6A144A}" name="Nickname" dataDxfId="784"/>
    <tableColumn id="6" xr3:uid="{637C66FA-55E9-42D6-9DAC-59919A3E6F9F}" name="ฝากรหัส" dataDxfId="783"/>
    <tableColumn id="5" xr3:uid="{4689F8BB-1A3F-402C-B7AE-AD0852D38F61}" name="ฝากรหัส2" dataDxfId="782"/>
    <tableColumn id="8" xr3:uid="{4E2B30A8-8C70-4097-81D1-DFDAD26500A1}" name="Username" dataDxfId="781">
      <calculatedColumnFormula>IF(id[[#This Row],[ฝากรหัส2]]="No","n/a","")</calculatedColumnFormula>
    </tableColumn>
    <tableColumn id="9" xr3:uid="{4D75F834-B665-42A3-95A7-49D54CEF3D02}" name="Password" dataDxfId="780">
      <calculatedColumnFormula>IF(id[[#This Row],[ฝากรหัส2]]="No","n/a","")</calculatedColumnFormula>
    </tableColumn>
    <tableColumn id="7" xr3:uid="{37FB8C9C-22DE-476F-9473-DB4BEA777E5D}" name="Note" dataDxfId="779"/>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778" dataDxfId="776" headerRowBorderDxfId="777" tableBorderDxfId="775" totalsRowBorderDxfId="774">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773" totalsRowDxfId="772">
      <calculatedColumnFormula>$M3</calculatedColumnFormula>
    </tableColumn>
    <tableColumn id="10" xr3:uid="{AE60A402-7596-451A-9F8A-CE681762DB1C}" name="status" dataDxfId="771" totalsRowDxfId="770">
      <calculatedColumnFormula>_xlfn.XLOOKUP(abyss[[#This Row],[idx]],id[id],id[Status],"")</calculatedColumnFormula>
    </tableColumn>
    <tableColumn id="4" xr3:uid="{5227E13A-2024-4D95-9340-97EAB67DBC3E}" name="delegate" dataDxfId="769" totalsRowDxfId="768"/>
    <tableColumn id="2" xr3:uid="{C52D12BC-2B94-4555-AA60-B370AA5B1C38}" name="Name" dataDxfId="767" totalsRowDxfId="766"/>
    <tableColumn id="11" xr3:uid="{25A91C5D-91E0-4827-A022-99CAE5408555}" name="ID Name" dataDxfId="765" totalsRowDxfId="764">
      <calculatedColumnFormula>_xlfn.XLOOKUP(abyss[[#This Row],[idx]],id[id],id[GameName],"")</calculatedColumnFormula>
    </tableColumn>
    <tableColumn id="6" xr3:uid="{498E2408-2080-47D8-9B72-75F8D444F18F}" name="ทีมที่ใช้" dataDxfId="763" totalsRowDxfId="762"/>
    <tableColumn id="3" xr3:uid="{9A9EB432-893C-4070-862E-D7F26A7A73AD}" name="ดาเมจต่อไม้" dataDxfId="761" totalsRowDxfId="760"/>
    <tableColumn id="8" xr3:uid="{91C801CD-0491-465F-B94A-B22B8456C38F}" name="ดาเมจ7หน้า" dataDxfId="759" totalsRowDxfId="758"/>
    <tableColumn id="9" xr3:uid="{01B21AF9-8A11-42AC-B30E-13A523D94EBC}" name="ดาเมจ10" dataDxfId="757" totalsRowDxfId="756"/>
    <tableColumn id="7" xr3:uid="{04B0F406-E805-4F9C-975D-CD20F83166A7}" name="ดาเมจ7หลัง" dataDxfId="755" totalsRowDxfId="754"/>
    <tableColumn id="5" xr3:uid="{63D757CE-EC9F-4A6E-A846-348418E11BED}" name="Note" dataDxfId="753" totalsRowDxfId="752"/>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751" dataDxfId="750">
  <autoFilter ref="A2:I44" xr:uid="{77A9D271-B9FF-4FD5-9340-F9847AC2479A}"/>
  <tableColumns count="9">
    <tableColumn id="1" xr3:uid="{30593C8C-B3AD-4295-A4E8-FE8E295B91A1}" name="idx" totalsRowLabel="Total" dataDxfId="749">
      <calculatedColumnFormula>$K3</calculatedColumnFormula>
    </tableColumn>
    <tableColumn id="10" xr3:uid="{87F947CE-E710-4275-9605-6D3E7F23974B}" name="status" dataDxfId="748">
      <calculatedColumnFormula>_xlfn.XLOOKUP(dragon[[#This Row],[idx]],id[id],id[Status],"")</calculatedColumnFormula>
    </tableColumn>
    <tableColumn id="9" xr3:uid="{89982FA0-189C-48D4-B8B2-6EEA95479A02}" name="delegate" dataDxfId="747"/>
    <tableColumn id="11" xr3:uid="{65CF76AD-0659-4B63-B39D-39A726A8AA4C}" name="ID Name" dataDxfId="746">
      <calculatedColumnFormula>_xlfn.XLOOKUP(dragon[[#This Row],[idx]],id[id],id[GameName],"")</calculatedColumnFormula>
    </tableColumn>
    <tableColumn id="2" xr3:uid="{44F0FA94-66E4-4086-8D69-038A5B0719B8}" name="Name" dataDxfId="745"/>
    <tableColumn id="5" xr3:uid="{5C1D8A22-EDE2-4175-AD36-05D7411CC1DC}" name="ทีมที่ใช้" dataDxfId="744"/>
    <tableColumn id="3" xr3:uid="{38A0FF28-2259-4FA3-8614-968D9021F613}" name="ดาเมจต่อไม้(เก่า)" dataDxfId="743"/>
    <tableColumn id="7" xr3:uid="{9E5717D3-9E35-43AF-97C1-094ED7816219}" name="ดาเมจต่อไม้" dataDxfId="742"/>
    <tableColumn id="4" xr3:uid="{6A7ECB49-06C4-4B79-9968-BA5062F080D8}" name="Note" totalsRowFunction="count" dataDxfId="741"/>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3" totalsRowShown="0">
  <autoFilter ref="A1:C23"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0" totalsRowShown="0" headerRowDxfId="740" dataDxfId="739">
  <autoFilter ref="B2:I370" xr:uid="{251DDDE8-FE18-409C-BBAF-11E1CA7E0D2D}"/>
  <sortState xmlns:xlrd2="http://schemas.microsoft.com/office/spreadsheetml/2017/richdata2" ref="B3:I370">
    <sortCondition ref="D3:D370"/>
    <sortCondition ref="E3:E370"/>
  </sortState>
  <tableColumns count="8">
    <tableColumn id="6" xr3:uid="{3ECAE0E5-D4F2-4C5E-A26A-38717DC12D1D}" name="Date" dataDxfId="738"/>
    <tableColumn id="8" xr3:uid="{666AE542-F969-4741-9C0E-34AB7B6E65C6}" name="Season" dataDxfId="737">
      <calculatedColumnFormula>_xlfn.TEXTBEFORE(rank[[#This Row],[Round]],"-")</calculatedColumnFormula>
    </tableColumn>
    <tableColumn id="1" xr3:uid="{69CBF7A5-5010-4EE6-B902-E2D143984C76}" name="Round" dataDxfId="736"/>
    <tableColumn id="3" xr3:uid="{1E7DB091-209D-46BA-9317-734E1DAEB3C2}" name="Season_x000a_Rank" dataDxfId="735"/>
    <tableColumn id="7" xr3:uid="{6404929B-7D83-49AD-9724-3FE5CD7C46F0}" name="GuildPic" dataDxfId="734">
      <calculatedColumnFormula>_xlfn.XLOOKUP(rank[[#This Row],[GuildName]],GuildPic[Name],GuildPic[Pic],"N/A")</calculatedColumnFormula>
    </tableColumn>
    <tableColumn id="2" xr3:uid="{A72AFF6A-F0B7-4F6C-94D2-6E03A81C0FA6}" name="GuildName" dataDxfId="733"/>
    <tableColumn id="4" xr3:uid="{DF44C9BF-1E7C-4DF6-B3D9-776AE9D8E49A}" name="Total Trophies" dataDxfId="732"/>
    <tableColumn id="5" xr3:uid="{17B86F8E-37E7-4896-BFE3-3229EAFF5278}" name="Note" dataDxfId="731"/>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267" tableType="queryTable" totalsRowShown="0">
  <autoFilter ref="A1:H267" xr:uid="{AB2F416D-015B-42A7-9CAB-1113D0FBA0B5}"/>
  <sortState xmlns:xlrd2="http://schemas.microsoft.com/office/spreadsheetml/2017/richdata2" ref="A2:H267">
    <sortCondition ref="C2:C267"/>
    <sortCondition ref="E2:E267"/>
  </sortState>
  <tableColumns count="8">
    <tableColumn id="1" xr3:uid="{0EFC5B56-DE04-4991-83A5-7B47B3DE93C2}" uniqueName="1" name="Date" queryTableFieldId="1" dataDxfId="259"/>
    <tableColumn id="2" xr3:uid="{0D31F95B-96BE-46F2-8E48-4CF9AC856ED3}" uniqueName="2" name="Season" queryTableFieldId="2" dataDxfId="258"/>
    <tableColumn id="3" xr3:uid="{F6481E43-3ED0-4A99-A964-B65F5B47C451}" uniqueName="3" name="Round" queryTableFieldId="3" dataDxfId="467"/>
    <tableColumn id="5" xr3:uid="{AD33A484-439F-4C13-8BA1-C3A165992CBC}" uniqueName="5" name="GuildName" queryTableFieldId="5" dataDxfId="730"/>
    <tableColumn id="10" xr3:uid="{51D5BDAA-50C2-4796-AA18-1B4A4A012EC0}" uniqueName="10" name="RankTotal" queryTableFieldId="10"/>
    <tableColumn id="11" xr3:uid="{97E8DB3B-0EC6-40BF-9F44-81FE7CFDC6AA}" uniqueName="11" name="TotalTrophies" queryTableFieldId="11" dataDxfId="257" dataCellStyle="Comma"/>
    <tableColumn id="7" xr3:uid="{CC412E36-6106-42C1-8127-FB7136F5D589}" uniqueName="7" name="EarnCalc" queryTableFieldId="8" dataDxfId="256" dataCellStyle="Comma">
      <calculatedColumnFormula array="1">_xlfn.XLOOKUP(1,(EarnedPivot!$B$4:$B$269=$C2)*(EarnedPivot!$C$4:$C$269=$D2),EarnedPivot!$E$4:$E$269,0)</calculatedColumnFormula>
    </tableColumn>
    <tableColumn id="9" xr3:uid="{9D18F2E4-08C3-454C-920E-7446D888259D}" uniqueName="9" name="EarnedTrophies" queryTableFieldId="9" dataDxfId="255"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725"/>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724"/>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723"/>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722"/>
    <tableColumn id="3" xr3:uid="{961BA435-B187-4220-887A-8C1C571DF011}" name="แต้มห่าง" dataDxfId="721"/>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720" dataDxfId="718" totalsRowDxfId="716" headerRowBorderDxfId="719" tableBorderDxfId="717">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715" totalsRowDxfId="714"/>
    <tableColumn id="2" xr3:uid="{F5C6876F-1B23-487B-8390-92034F1C0F8D}" name="อันดับ" dataDxfId="713"/>
    <tableColumn id="3" xr3:uid="{625D6DE2-C005-4748-9A3E-2B2041E41A45}" name="สัดส่วน" dataDxfId="712" totalsRowDxfId="711"/>
    <tableColumn id="4" xr3:uid="{4C9ACCDE-C313-497B-8D9D-7A4E2BC5DAF1}" name="แต้มห่าง" totalsRowFunction="sum" dataDxfId="710" totalsRowDxfId="709"/>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505"/>
    <tableColumn id="6" xr3:uid="{38B4762F-FDAF-4D5C-85FD-BC1C918D37E1}" name="อันดับ_x000a_SS ย่อย 10-4" dataDxfId="504"/>
    <tableColumn id="4" xr3:uid="{B860409A-BE0D-4B15-815F-E7073A7B972A}" name="แต้มที่ได้_x000a_SS ย่อย 10-4" dataDxfId="503"/>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54296875" defaultRowHeight="14.5" outlineLevelRow="1"/>
  <cols>
    <col min="1" max="1" width="9.1796875" customWidth="1"/>
    <col min="2" max="2" width="37.1796875" customWidth="1"/>
    <col min="3" max="3" width="45.453125" customWidth="1"/>
    <col min="4" max="4" width="1.1796875" customWidth="1"/>
    <col min="6" max="6" width="13.54296875" customWidth="1"/>
    <col min="7" max="7" width="9.54296875" customWidth="1"/>
    <col min="8" max="8" width="15.453125" customWidth="1"/>
  </cols>
  <sheetData>
    <row r="1" spans="1:12" ht="36" thickBot="1">
      <c r="A1" s="6" t="s">
        <v>0</v>
      </c>
      <c r="B1" s="5"/>
      <c r="J1" t="s">
        <v>1</v>
      </c>
    </row>
    <row r="2" spans="1:12" ht="15" thickBot="1">
      <c r="A2" s="76" t="s">
        <v>2</v>
      </c>
      <c r="B2" s="77" t="s">
        <v>3</v>
      </c>
      <c r="C2" s="78" t="s">
        <v>4</v>
      </c>
    </row>
    <row r="3" spans="1:12" outlineLevel="1">
      <c r="A3" s="28">
        <v>1</v>
      </c>
      <c r="B3" s="79">
        <v>400</v>
      </c>
      <c r="C3" s="80"/>
      <c r="E3" s="591">
        <f>SUM(B3:B12)</f>
        <v>6550</v>
      </c>
    </row>
    <row r="4" spans="1:12" ht="14.9" customHeight="1" outlineLevel="1">
      <c r="A4" s="81">
        <v>2</v>
      </c>
      <c r="B4" s="72">
        <v>450</v>
      </c>
      <c r="C4" s="82"/>
      <c r="E4" s="592"/>
    </row>
    <row r="5" spans="1:12" ht="14.9" customHeight="1" outlineLevel="1">
      <c r="A5" s="81">
        <v>3</v>
      </c>
      <c r="B5" s="72">
        <v>500</v>
      </c>
      <c r="C5" s="82"/>
      <c r="E5" s="592"/>
    </row>
    <row r="6" spans="1:12" ht="14.9" customHeight="1" outlineLevel="1">
      <c r="A6" s="81">
        <v>4</v>
      </c>
      <c r="B6" s="72">
        <v>550</v>
      </c>
      <c r="C6" s="82"/>
      <c r="E6" s="592"/>
    </row>
    <row r="7" spans="1:12" ht="14.9" customHeight="1" outlineLevel="1">
      <c r="A7" s="81">
        <v>5</v>
      </c>
      <c r="B7" s="72">
        <v>600</v>
      </c>
      <c r="C7" s="82"/>
      <c r="E7" s="592"/>
      <c r="I7" t="s">
        <v>5</v>
      </c>
    </row>
    <row r="8" spans="1:12" ht="14.9" customHeight="1" outlineLevel="1">
      <c r="A8" s="81">
        <v>6</v>
      </c>
      <c r="B8" s="72">
        <v>650</v>
      </c>
      <c r="C8" s="82"/>
      <c r="E8" s="592"/>
      <c r="I8" t="s">
        <v>6</v>
      </c>
    </row>
    <row r="9" spans="1:12" ht="14.9" customHeight="1" outlineLevel="1">
      <c r="A9" s="81">
        <v>7</v>
      </c>
      <c r="B9" s="72">
        <v>700</v>
      </c>
      <c r="C9" s="82"/>
      <c r="E9" s="592"/>
      <c r="I9" t="s">
        <v>7</v>
      </c>
    </row>
    <row r="10" spans="1:12" ht="14.9" customHeight="1" outlineLevel="1">
      <c r="A10" s="81">
        <v>8</v>
      </c>
      <c r="B10" s="72">
        <v>800</v>
      </c>
      <c r="C10" s="82"/>
      <c r="E10" s="592"/>
      <c r="I10" t="s">
        <v>8</v>
      </c>
    </row>
    <row r="11" spans="1:12" ht="14.9" customHeight="1" outlineLevel="1">
      <c r="A11" s="81">
        <v>9</v>
      </c>
      <c r="B11" s="72">
        <v>900</v>
      </c>
      <c r="C11" s="82"/>
      <c r="E11" s="592"/>
      <c r="L11" s="69" t="s">
        <v>9</v>
      </c>
    </row>
    <row r="12" spans="1:12" ht="14.9" customHeight="1" outlineLevel="1" thickBot="1">
      <c r="A12" s="83">
        <v>10</v>
      </c>
      <c r="B12" s="84">
        <v>1000</v>
      </c>
      <c r="C12" s="85"/>
      <c r="E12" s="593"/>
    </row>
    <row r="13" spans="1:12" outlineLevel="1">
      <c r="A13" s="28">
        <v>11</v>
      </c>
      <c r="B13" s="79">
        <v>1100</v>
      </c>
      <c r="C13" s="80"/>
      <c r="E13" s="591">
        <f>SUM(B13:B22)</f>
        <v>15700</v>
      </c>
    </row>
    <row r="14" spans="1:12" outlineLevel="1">
      <c r="A14" s="81">
        <v>12</v>
      </c>
      <c r="B14" s="72">
        <v>1200</v>
      </c>
      <c r="C14" s="82"/>
      <c r="E14" s="592"/>
    </row>
    <row r="15" spans="1:12" outlineLevel="1">
      <c r="A15" s="81">
        <v>13</v>
      </c>
      <c r="B15" s="72">
        <v>1300</v>
      </c>
      <c r="C15" s="82"/>
      <c r="E15" s="592"/>
    </row>
    <row r="16" spans="1:12" outlineLevel="1">
      <c r="A16" s="81">
        <v>14</v>
      </c>
      <c r="B16" s="72">
        <v>1400</v>
      </c>
      <c r="C16" s="82"/>
      <c r="E16" s="592"/>
    </row>
    <row r="17" spans="1:5" outlineLevel="1">
      <c r="A17" s="81">
        <v>15</v>
      </c>
      <c r="B17" s="72">
        <v>1500</v>
      </c>
      <c r="C17" s="82"/>
      <c r="E17" s="592"/>
    </row>
    <row r="18" spans="1:5" outlineLevel="1">
      <c r="A18" s="81">
        <v>16</v>
      </c>
      <c r="B18" s="72">
        <v>1600</v>
      </c>
      <c r="C18" s="82"/>
      <c r="E18" s="592"/>
    </row>
    <row r="19" spans="1:5" outlineLevel="1">
      <c r="A19" s="81">
        <v>17</v>
      </c>
      <c r="B19" s="72">
        <v>1700</v>
      </c>
      <c r="C19" s="82"/>
      <c r="E19" s="592"/>
    </row>
    <row r="20" spans="1:5" outlineLevel="1">
      <c r="A20" s="81">
        <v>18</v>
      </c>
      <c r="B20" s="72">
        <v>1830</v>
      </c>
      <c r="C20" s="82"/>
      <c r="E20" s="592"/>
    </row>
    <row r="21" spans="1:5" outlineLevel="1">
      <c r="A21" s="81">
        <v>19</v>
      </c>
      <c r="B21" s="72">
        <v>1965</v>
      </c>
      <c r="C21" s="82"/>
      <c r="E21" s="592"/>
    </row>
    <row r="22" spans="1:5" ht="15" outlineLevel="1" thickBot="1">
      <c r="A22" s="83">
        <v>20</v>
      </c>
      <c r="B22" s="84">
        <v>2105</v>
      </c>
      <c r="C22" s="85"/>
      <c r="E22" s="593"/>
    </row>
    <row r="23" spans="1:5">
      <c r="A23" s="28">
        <v>21</v>
      </c>
      <c r="B23" s="79">
        <v>2250</v>
      </c>
      <c r="C23" s="80"/>
      <c r="E23" s="591">
        <f>SUM(B23:B32)</f>
        <v>29850</v>
      </c>
    </row>
    <row r="24" spans="1:5">
      <c r="A24" s="81">
        <v>22</v>
      </c>
      <c r="B24" s="72">
        <v>2400</v>
      </c>
      <c r="C24" s="82"/>
      <c r="E24" s="592"/>
    </row>
    <row r="25" spans="1:5">
      <c r="A25" s="81">
        <v>23</v>
      </c>
      <c r="B25" s="72">
        <v>2555</v>
      </c>
      <c r="C25" s="82"/>
      <c r="E25" s="592"/>
    </row>
    <row r="26" spans="1:5">
      <c r="A26" s="81">
        <v>24</v>
      </c>
      <c r="B26" s="72">
        <v>2715</v>
      </c>
      <c r="C26" s="82"/>
      <c r="E26" s="592"/>
    </row>
    <row r="27" spans="1:5">
      <c r="A27" s="81">
        <v>25</v>
      </c>
      <c r="B27" s="72">
        <v>2880</v>
      </c>
      <c r="C27" s="82"/>
      <c r="E27" s="592"/>
    </row>
    <row r="28" spans="1:5">
      <c r="A28" s="81">
        <v>26</v>
      </c>
      <c r="B28" s="72">
        <v>3050</v>
      </c>
      <c r="C28" s="82"/>
      <c r="E28" s="592"/>
    </row>
    <row r="29" spans="1:5">
      <c r="A29" s="81">
        <v>27</v>
      </c>
      <c r="B29" s="72">
        <v>3225</v>
      </c>
      <c r="C29" s="82"/>
      <c r="E29" s="592"/>
    </row>
    <row r="30" spans="1:5">
      <c r="A30" s="81">
        <v>28</v>
      </c>
      <c r="B30" s="72">
        <v>3405</v>
      </c>
      <c r="C30" s="82"/>
      <c r="E30" s="592"/>
    </row>
    <row r="31" spans="1:5">
      <c r="A31" s="81">
        <v>29</v>
      </c>
      <c r="B31" s="72">
        <v>3590</v>
      </c>
      <c r="C31" s="82"/>
      <c r="E31" s="592"/>
    </row>
    <row r="32" spans="1:5" ht="15" thickBot="1">
      <c r="A32" s="83">
        <v>30</v>
      </c>
      <c r="B32" s="84">
        <v>3780</v>
      </c>
      <c r="C32" s="85"/>
      <c r="E32" s="593"/>
    </row>
    <row r="33" spans="1:5">
      <c r="A33" s="28">
        <v>31</v>
      </c>
      <c r="B33" s="79">
        <v>3975</v>
      </c>
      <c r="C33" s="80"/>
      <c r="E33" s="591"/>
    </row>
    <row r="34" spans="1:5">
      <c r="A34" s="81">
        <v>32</v>
      </c>
      <c r="B34" s="72">
        <v>4175</v>
      </c>
      <c r="C34" s="82"/>
      <c r="E34" s="592"/>
    </row>
    <row r="35" spans="1:5">
      <c r="A35" s="81">
        <v>33</v>
      </c>
      <c r="B35" s="72">
        <v>4380</v>
      </c>
      <c r="C35" s="82"/>
      <c r="E35" s="592"/>
    </row>
    <row r="36" spans="1:5">
      <c r="A36" s="81">
        <v>34</v>
      </c>
      <c r="B36" s="72">
        <v>4590</v>
      </c>
      <c r="C36" s="82"/>
      <c r="E36" s="592"/>
    </row>
    <row r="37" spans="1:5">
      <c r="A37" s="81">
        <v>35</v>
      </c>
      <c r="B37" s="72">
        <v>4805</v>
      </c>
      <c r="C37" s="82"/>
      <c r="E37" s="592"/>
    </row>
    <row r="38" spans="1:5">
      <c r="A38" s="81">
        <v>36</v>
      </c>
      <c r="B38" s="72">
        <v>5025</v>
      </c>
      <c r="C38" s="82"/>
      <c r="E38" s="592"/>
    </row>
    <row r="39" spans="1:5">
      <c r="A39" s="81">
        <v>37</v>
      </c>
      <c r="B39" s="72">
        <v>5250</v>
      </c>
      <c r="C39" s="82"/>
      <c r="E39" s="592"/>
    </row>
    <row r="40" spans="1:5">
      <c r="A40" s="81">
        <v>38</v>
      </c>
      <c r="B40" s="72">
        <v>5480</v>
      </c>
      <c r="C40" s="82"/>
      <c r="E40" s="592"/>
    </row>
    <row r="41" spans="1:5">
      <c r="A41" s="81">
        <v>39</v>
      </c>
      <c r="B41" s="72">
        <v>5715</v>
      </c>
      <c r="C41" s="82"/>
      <c r="E41" s="592"/>
    </row>
    <row r="42" spans="1:5" ht="15" thickBot="1">
      <c r="A42" s="86">
        <v>40</v>
      </c>
      <c r="B42" s="84">
        <v>5955</v>
      </c>
      <c r="C42" s="85"/>
      <c r="E42" s="593"/>
    </row>
    <row r="43" spans="1:5">
      <c r="A43" s="88">
        <v>41</v>
      </c>
      <c r="B43" s="89"/>
      <c r="C43" s="80" t="s">
        <v>10</v>
      </c>
      <c r="E43" s="591"/>
    </row>
    <row r="44" spans="1:5">
      <c r="A44" s="81">
        <v>42</v>
      </c>
      <c r="B44" s="72">
        <v>6450</v>
      </c>
      <c r="C44" s="82"/>
      <c r="E44" s="592"/>
    </row>
    <row r="45" spans="1:5">
      <c r="A45" s="81">
        <v>43</v>
      </c>
      <c r="B45" s="72">
        <v>6705</v>
      </c>
      <c r="C45" s="82"/>
      <c r="E45" s="592"/>
    </row>
    <row r="46" spans="1:5">
      <c r="A46" s="81">
        <v>44</v>
      </c>
      <c r="B46" s="72">
        <v>6975</v>
      </c>
      <c r="C46" s="82"/>
      <c r="E46" s="592"/>
    </row>
    <row r="47" spans="1:5">
      <c r="A47" s="81">
        <v>45</v>
      </c>
      <c r="B47" s="72">
        <v>7500</v>
      </c>
      <c r="C47" s="82"/>
      <c r="E47" s="592"/>
    </row>
    <row r="48" spans="1:5">
      <c r="A48" s="81">
        <v>46</v>
      </c>
      <c r="B48" s="72">
        <v>7775</v>
      </c>
      <c r="C48" s="82"/>
      <c r="E48" s="592"/>
    </row>
    <row r="49" spans="1:5">
      <c r="A49" s="81">
        <v>47</v>
      </c>
      <c r="B49" s="72">
        <v>8055</v>
      </c>
      <c r="C49" s="82"/>
      <c r="E49" s="592"/>
    </row>
    <row r="50" spans="1:5">
      <c r="A50" s="81">
        <v>48</v>
      </c>
      <c r="B50" s="72"/>
      <c r="C50" s="82" t="s">
        <v>10</v>
      </c>
      <c r="E50" s="592"/>
    </row>
    <row r="51" spans="1:5">
      <c r="A51" s="81">
        <v>49</v>
      </c>
      <c r="B51" s="72"/>
      <c r="C51" s="82" t="s">
        <v>10</v>
      </c>
      <c r="E51" s="592"/>
    </row>
    <row r="52" spans="1:5" ht="15" thickBot="1">
      <c r="A52" s="86">
        <v>50</v>
      </c>
      <c r="B52" s="84">
        <v>8630</v>
      </c>
      <c r="C52" s="85"/>
      <c r="E52" s="593"/>
    </row>
    <row r="53" spans="1:5">
      <c r="A53" s="28">
        <v>51</v>
      </c>
      <c r="B53" s="79">
        <v>8925</v>
      </c>
      <c r="C53" s="80"/>
      <c r="E53" s="591">
        <f>SUM(B53:B62)</f>
        <v>93200</v>
      </c>
    </row>
    <row r="54" spans="1:5">
      <c r="A54" s="81">
        <v>52</v>
      </c>
      <c r="B54" s="72">
        <v>9225</v>
      </c>
      <c r="C54" s="82"/>
      <c r="E54" s="592"/>
    </row>
    <row r="55" spans="1:5">
      <c r="A55" s="81">
        <v>53</v>
      </c>
      <c r="B55" s="72">
        <v>9530</v>
      </c>
      <c r="C55" s="82"/>
      <c r="E55" s="592"/>
    </row>
    <row r="56" spans="1:5">
      <c r="A56" s="81">
        <v>54</v>
      </c>
      <c r="B56" s="72">
        <v>9840</v>
      </c>
      <c r="C56" s="82"/>
      <c r="E56" s="592"/>
    </row>
    <row r="57" spans="1:5">
      <c r="A57" s="81">
        <v>55</v>
      </c>
      <c r="B57" s="72"/>
      <c r="C57" s="82" t="s">
        <v>10</v>
      </c>
      <c r="E57" s="592"/>
    </row>
    <row r="58" spans="1:5">
      <c r="A58" s="81">
        <v>56</v>
      </c>
      <c r="B58" s="72">
        <v>10470</v>
      </c>
      <c r="C58" s="82"/>
      <c r="E58" s="592"/>
    </row>
    <row r="59" spans="1:5">
      <c r="A59" s="81">
        <v>57</v>
      </c>
      <c r="B59" s="73">
        <v>10800</v>
      </c>
      <c r="C59" s="82"/>
      <c r="E59" s="592"/>
    </row>
    <row r="60" spans="1:5">
      <c r="A60" s="81">
        <v>58</v>
      </c>
      <c r="B60" s="72">
        <v>11130</v>
      </c>
      <c r="C60" s="82"/>
      <c r="E60" s="592"/>
    </row>
    <row r="61" spans="1:5">
      <c r="A61" s="81">
        <v>59</v>
      </c>
      <c r="B61" s="72">
        <v>11475</v>
      </c>
      <c r="C61" s="82"/>
      <c r="E61" s="592"/>
    </row>
    <row r="62" spans="1:5" ht="15" thickBot="1">
      <c r="A62" s="86">
        <v>60</v>
      </c>
      <c r="B62" s="84">
        <v>11805</v>
      </c>
      <c r="C62" s="85"/>
      <c r="E62" s="593"/>
    </row>
    <row r="63" spans="1:5">
      <c r="A63" s="28">
        <v>61</v>
      </c>
      <c r="B63" s="79">
        <v>12150</v>
      </c>
      <c r="C63" s="80"/>
      <c r="E63" s="591">
        <f>SUM(B63:B72)</f>
        <v>137870</v>
      </c>
    </row>
    <row r="64" spans="1:5">
      <c r="A64" s="81">
        <v>62</v>
      </c>
      <c r="B64" s="72">
        <v>12500</v>
      </c>
      <c r="C64" s="82"/>
      <c r="E64" s="592"/>
    </row>
    <row r="65" spans="1:7">
      <c r="A65" s="81">
        <v>63</v>
      </c>
      <c r="B65" s="73">
        <v>12855</v>
      </c>
      <c r="C65" s="82"/>
      <c r="E65" s="592"/>
    </row>
    <row r="66" spans="1:7">
      <c r="A66" s="81">
        <v>64</v>
      </c>
      <c r="B66" s="73">
        <v>13225</v>
      </c>
      <c r="C66" s="82"/>
      <c r="E66" s="592"/>
    </row>
    <row r="67" spans="1:7">
      <c r="A67" s="81">
        <v>65</v>
      </c>
      <c r="B67" s="72">
        <v>13580</v>
      </c>
      <c r="C67" s="82"/>
      <c r="E67" s="592"/>
    </row>
    <row r="68" spans="1:7">
      <c r="A68" s="81">
        <v>66</v>
      </c>
      <c r="B68" s="72">
        <v>13950</v>
      </c>
      <c r="C68" s="82"/>
      <c r="E68" s="592"/>
    </row>
    <row r="69" spans="1:7">
      <c r="A69" s="81">
        <v>67</v>
      </c>
      <c r="B69" s="72">
        <v>14335</v>
      </c>
      <c r="C69" s="82"/>
      <c r="E69" s="592"/>
    </row>
    <row r="70" spans="1:7">
      <c r="A70" s="81">
        <v>68</v>
      </c>
      <c r="B70" s="72">
        <v>14705</v>
      </c>
      <c r="C70" s="82"/>
      <c r="E70" s="592"/>
    </row>
    <row r="71" spans="1:7">
      <c r="A71" s="81">
        <v>69</v>
      </c>
      <c r="B71" s="72">
        <v>15090</v>
      </c>
      <c r="C71" s="82"/>
      <c r="E71" s="592"/>
    </row>
    <row r="72" spans="1:7" ht="15" thickBot="1">
      <c r="A72" s="86">
        <v>70</v>
      </c>
      <c r="B72" s="84">
        <v>15480</v>
      </c>
      <c r="C72" s="85"/>
      <c r="E72" s="593"/>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502"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54296875" defaultRowHeight="12.75" customHeight="1"/>
  <cols>
    <col min="1" max="1" width="8.54296875" style="34"/>
    <col min="2" max="2" width="6" style="34" bestFit="1" customWidth="1"/>
    <col min="3" max="3" width="18.1796875" style="34" customWidth="1"/>
    <col min="4" max="4" width="6" style="34" bestFit="1" customWidth="1"/>
    <col min="5" max="5" width="18.1796875" style="34" customWidth="1"/>
    <col min="6" max="6" width="6" style="34" bestFit="1" customWidth="1"/>
    <col min="7" max="7" width="20" style="34" customWidth="1"/>
    <col min="8" max="8" width="6" style="34" bestFit="1" customWidth="1"/>
    <col min="9" max="9" width="18.1796875" style="34" customWidth="1"/>
    <col min="10" max="10" width="6" style="34" bestFit="1" customWidth="1"/>
    <col min="11" max="11" width="18.1796875" style="34" customWidth="1"/>
    <col min="12" max="12" width="5.54296875" style="34" bestFit="1" customWidth="1"/>
    <col min="13" max="13" width="18.54296875" style="34" customWidth="1"/>
    <col min="14" max="14" width="8.54296875" style="34"/>
    <col min="15" max="15" width="21.453125" style="34" customWidth="1"/>
    <col min="16" max="16" width="8.54296875" style="34"/>
    <col min="17" max="17" width="16.1796875" style="34" bestFit="1" customWidth="1"/>
    <col min="18" max="18" width="8.54296875" style="34"/>
    <col min="19" max="19" width="15.453125" style="34" customWidth="1"/>
    <col min="20" max="16384" width="8.54296875" style="34"/>
  </cols>
  <sheetData>
    <row r="1" spans="2:21" ht="18.75" customHeight="1">
      <c r="B1" s="47" t="s">
        <v>14</v>
      </c>
      <c r="C1" s="47"/>
      <c r="D1" s="47"/>
      <c r="E1" s="47"/>
      <c r="F1" s="48"/>
      <c r="G1" s="48"/>
      <c r="H1" s="48"/>
      <c r="I1" s="48"/>
      <c r="J1" s="48"/>
      <c r="K1" s="48"/>
      <c r="L1" s="48"/>
      <c r="M1" s="48"/>
    </row>
    <row r="2" spans="2:21" ht="16">
      <c r="B2" s="49" t="s">
        <v>2</v>
      </c>
      <c r="C2" s="50" t="s">
        <v>15</v>
      </c>
      <c r="D2" s="51" t="s">
        <v>2</v>
      </c>
      <c r="E2" s="51" t="s">
        <v>15</v>
      </c>
      <c r="F2" s="52" t="s">
        <v>2</v>
      </c>
      <c r="G2" s="52" t="s">
        <v>15</v>
      </c>
      <c r="H2" s="53" t="s">
        <v>2</v>
      </c>
      <c r="I2" s="53" t="s">
        <v>15</v>
      </c>
      <c r="J2" s="54" t="s">
        <v>2</v>
      </c>
      <c r="K2" s="55" t="s">
        <v>15</v>
      </c>
      <c r="L2" s="376" t="s">
        <v>16</v>
      </c>
      <c r="M2" s="377" t="s">
        <v>15</v>
      </c>
    </row>
    <row r="3" spans="2:21" ht="16">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6">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6">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6">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6">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6">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6">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6">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6">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6">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6">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6">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6">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6">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6">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6">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6">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6">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6">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6">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6">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6">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6">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6">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6">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6">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6">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6">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6">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6">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4">
      <c r="O33" s="34" t="s">
        <v>26</v>
      </c>
    </row>
    <row r="34" spans="12:17" ht="14">
      <c r="O34" s="34" t="s">
        <v>27</v>
      </c>
      <c r="Q34" s="122">
        <f>SUM(M17:M26)</f>
        <v>107159052000</v>
      </c>
    </row>
    <row r="35" spans="12:17" ht="14">
      <c r="O35" s="34" t="s">
        <v>28</v>
      </c>
    </row>
    <row r="36" spans="12:17" ht="14">
      <c r="O36" s="34" t="s">
        <v>29</v>
      </c>
      <c r="Q36" s="34" t="s">
        <v>30</v>
      </c>
    </row>
    <row r="37" spans="12:17" ht="14">
      <c r="Q37" s="122">
        <f>SUM(M26:M28)</f>
        <v>37684508000</v>
      </c>
    </row>
    <row r="38" spans="12:17" ht="14">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1796875" defaultRowHeight="14"/>
  <cols>
    <col min="1" max="1" width="2.1796875" style="2" customWidth="1"/>
    <col min="2" max="2" width="6.54296875" style="2" customWidth="1"/>
    <col min="3" max="3" width="7.54296875" style="2" hidden="1" customWidth="1"/>
    <col min="4" max="4" width="11.1796875" style="2" bestFit="1" customWidth="1"/>
    <col min="5" max="5" width="17.54296875" style="2" customWidth="1"/>
    <col min="6" max="6" width="20" style="2" bestFit="1" customWidth="1"/>
    <col min="7" max="7" width="24.54296875" style="2" bestFit="1" customWidth="1"/>
    <col min="8" max="8" width="13" style="264" bestFit="1" customWidth="1"/>
    <col min="9" max="9" width="11.1796875" style="2" customWidth="1"/>
    <col min="10" max="10" width="10" style="2" hidden="1" customWidth="1"/>
    <col min="11" max="11" width="12.54296875" style="2" hidden="1" customWidth="1"/>
    <col min="12" max="12" width="12.1796875" style="2" hidden="1" customWidth="1"/>
    <col min="13" max="13" width="36.453125" style="2" customWidth="1"/>
    <col min="14" max="16384" width="9.179687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501" priority="2" operator="containsText" text="l">
      <formula>NOT(ISERROR(SEARCH("l",D3)))</formula>
    </cfRule>
    <cfRule type="cellIs" dxfId="500" priority="3" operator="equal">
      <formula>"Active"</formula>
    </cfRule>
    <cfRule type="cellIs" dxfId="499" priority="4" operator="equal">
      <formula>"n/a"</formula>
    </cfRule>
    <cfRule type="containsBlanks" dxfId="498" priority="5">
      <formula>LEN(TRIM(D3))=0</formula>
    </cfRule>
  </conditionalFormatting>
  <conditionalFormatting sqref="E3:H44">
    <cfRule type="expression" dxfId="497" priority="1">
      <formula>OR(($D3="Expelled"),($D3="Left"))</formula>
    </cfRule>
  </conditionalFormatting>
  <conditionalFormatting sqref="E3:L44">
    <cfRule type="containsBlanks" dxfId="496" priority="10">
      <formula>LEN(TRIM(E3))=0</formula>
    </cfRule>
  </conditionalFormatting>
  <conditionalFormatting sqref="K3:L44">
    <cfRule type="cellIs" dxfId="495"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54296875" defaultRowHeight="15" customHeight="1"/>
  <cols>
    <col min="1" max="1" width="6" customWidth="1"/>
    <col min="2" max="2" width="9.453125" hidden="1" customWidth="1"/>
    <col min="3" max="3" width="10" customWidth="1"/>
    <col min="4" max="4" width="15.54296875" hidden="1" customWidth="1"/>
    <col min="5" max="5" width="15.54296875" customWidth="1"/>
    <col min="6" max="6" width="12.1796875" bestFit="1" customWidth="1"/>
    <col min="7" max="7" width="12.54296875" bestFit="1" customWidth="1"/>
    <col min="8" max="8" width="13" bestFit="1" customWidth="1"/>
    <col min="9" max="9" width="11.54296875" bestFit="1" customWidth="1"/>
    <col min="10" max="10" width="12.1796875" bestFit="1" customWidth="1"/>
    <col min="11" max="11" width="32.453125" customWidth="1"/>
    <col min="13" max="13" width="0" hidden="1" customWidth="1"/>
    <col min="14" max="14" width="18.453125" customWidth="1"/>
    <col min="15" max="15" width="9.453125" customWidth="1"/>
  </cols>
  <sheetData>
    <row r="1" spans="1:15" ht="33" customHeight="1">
      <c r="A1" s="6" t="s">
        <v>163</v>
      </c>
      <c r="B1" s="6"/>
      <c r="C1" s="6"/>
      <c r="D1" s="6"/>
      <c r="E1" s="6"/>
      <c r="F1" s="6"/>
      <c r="G1" s="6"/>
      <c r="I1" s="11"/>
    </row>
    <row r="2" spans="1:15" ht="14.5">
      <c r="A2" s="1" t="s">
        <v>35</v>
      </c>
      <c r="B2" s="1" t="s">
        <v>164</v>
      </c>
      <c r="C2" s="1" t="s">
        <v>165</v>
      </c>
      <c r="D2" s="1" t="s">
        <v>166</v>
      </c>
      <c r="E2" s="1" t="s">
        <v>167</v>
      </c>
      <c r="F2" s="1" t="s">
        <v>168</v>
      </c>
      <c r="G2" s="4" t="s">
        <v>169</v>
      </c>
      <c r="H2" s="4" t="s">
        <v>170</v>
      </c>
      <c r="I2" s="4" t="s">
        <v>171</v>
      </c>
      <c r="J2" s="4" t="s">
        <v>172</v>
      </c>
      <c r="K2" s="10" t="s">
        <v>4</v>
      </c>
      <c r="M2" t="s">
        <v>35</v>
      </c>
    </row>
    <row r="3" spans="1:15" ht="14.5">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5">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5">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5">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5">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5">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5">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5">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5">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5">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5">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5">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5">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5">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5">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5">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5">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5">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5">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5">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5">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5">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5">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5">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5">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5">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5"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5">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5">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5">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5">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5">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494" priority="1" operator="equal">
      <formula>0</formula>
    </cfRule>
  </conditionalFormatting>
  <conditionalFormatting sqref="A3:J42">
    <cfRule type="expression" dxfId="493" priority="2">
      <formula>OR(($B3="Expelled"),($B3="Left"))</formula>
    </cfRule>
  </conditionalFormatting>
  <conditionalFormatting sqref="C3:C42 F3:J42">
    <cfRule type="containsBlanks" dxfId="492" priority="4">
      <formula>LEN(TRIM(C3))=0</formula>
    </cfRule>
  </conditionalFormatting>
  <conditionalFormatting sqref="D9:E9">
    <cfRule type="containsBlanks" dxfId="491"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54296875" defaultRowHeight="15" customHeight="1"/>
  <cols>
    <col min="1" max="1" width="6.453125" customWidth="1"/>
    <col min="2" max="2" width="9.1796875" hidden="1" customWidth="1"/>
    <col min="3" max="3" width="9.54296875" customWidth="1"/>
    <col min="4" max="4" width="17.54296875" customWidth="1"/>
    <col min="5" max="5" width="14" hidden="1" customWidth="1"/>
    <col min="6" max="6" width="10.453125" customWidth="1"/>
    <col min="7" max="7" width="16.1796875" hidden="1" customWidth="1"/>
    <col min="8" max="8" width="13.453125" bestFit="1" customWidth="1"/>
    <col min="9" max="9" width="27.453125" customWidth="1"/>
    <col min="11" max="11" width="0" hidden="1" customWidth="1"/>
    <col min="12" max="12" width="27.81640625" style="372" customWidth="1"/>
    <col min="15" max="15" width="13" customWidth="1"/>
  </cols>
  <sheetData>
    <row r="1" spans="1:14" ht="40.5" customHeight="1">
      <c r="A1" s="6" t="s">
        <v>184</v>
      </c>
      <c r="B1" s="6"/>
      <c r="C1" s="6"/>
      <c r="D1" s="6"/>
      <c r="E1" s="7"/>
      <c r="F1" s="5"/>
    </row>
    <row r="2" spans="1:14" ht="18.5">
      <c r="A2" s="1" t="s">
        <v>35</v>
      </c>
      <c r="B2" s="1" t="s">
        <v>164</v>
      </c>
      <c r="C2" s="1" t="s">
        <v>165</v>
      </c>
      <c r="D2" s="1" t="s">
        <v>167</v>
      </c>
      <c r="E2" s="1" t="s">
        <v>166</v>
      </c>
      <c r="F2" s="1" t="s">
        <v>168</v>
      </c>
      <c r="G2" s="1" t="s">
        <v>185</v>
      </c>
      <c r="H2" s="1" t="s">
        <v>169</v>
      </c>
      <c r="I2" s="9" t="s">
        <v>4</v>
      </c>
    </row>
    <row r="3" spans="1:14" ht="18.5">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5">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5">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5">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5">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5">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5">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5">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5">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5">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5">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5">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5">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5">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5">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5">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5">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5">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5">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5">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5">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5">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5">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5">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5">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5">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5">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5">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5">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5">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5">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5">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5">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5">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490" priority="2">
      <formula>OR(($B3="Expelled"),($B3="Left"))</formula>
    </cfRule>
  </conditionalFormatting>
  <conditionalFormatting sqref="A3:I44">
    <cfRule type="cellIs" dxfId="489" priority="1" operator="equal">
      <formula>0</formula>
    </cfRule>
  </conditionalFormatting>
  <conditionalFormatting sqref="C3:C44 F3:H44">
    <cfRule type="containsBlanks" dxfId="488"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3"/>
  <sheetViews>
    <sheetView topLeftCell="A13" zoomScale="220" zoomScaleNormal="220" workbookViewId="0">
      <selection activeCell="C14" sqref="C14:C23"/>
    </sheetView>
  </sheetViews>
  <sheetFormatPr defaultColWidth="8.54296875" defaultRowHeight="14.5"/>
  <cols>
    <col min="1" max="1" width="12.54296875" customWidth="1"/>
    <col min="2" max="2" width="10.179687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307</v>
      </c>
    </row>
    <row r="15" spans="1:5">
      <c r="A15" t="s">
        <v>203</v>
      </c>
      <c r="B15" t="e" vm="14">
        <v>#VALUE!</v>
      </c>
      <c r="C15" t="s">
        <v>308</v>
      </c>
    </row>
    <row r="16" spans="1:5">
      <c r="A16" s="17" t="s">
        <v>204</v>
      </c>
      <c r="B16" t="e" vm="15">
        <v>#VALUE!</v>
      </c>
      <c r="C16" t="s">
        <v>309</v>
      </c>
    </row>
    <row r="17" spans="1:3">
      <c r="A17" t="s">
        <v>205</v>
      </c>
      <c r="B17" t="e" vm="16">
        <v>#VALUE!</v>
      </c>
      <c r="C17" t="s">
        <v>310</v>
      </c>
    </row>
    <row r="18" spans="1:3">
      <c r="A18" t="s">
        <v>206</v>
      </c>
      <c r="B18" t="e" vm="17">
        <v>#VALUE!</v>
      </c>
      <c r="C18" t="s">
        <v>311</v>
      </c>
    </row>
    <row r="19" spans="1:3">
      <c r="A19" t="s">
        <v>208</v>
      </c>
      <c r="B19" t="e" vm="18">
        <v>#VALUE!</v>
      </c>
      <c r="C19" t="s">
        <v>312</v>
      </c>
    </row>
    <row r="20" spans="1:3">
      <c r="A20" t="s">
        <v>209</v>
      </c>
      <c r="B20" t="e" vm="19">
        <v>#VALUE!</v>
      </c>
      <c r="C20" t="s">
        <v>313</v>
      </c>
    </row>
    <row r="21" spans="1:3">
      <c r="A21" t="s">
        <v>210</v>
      </c>
      <c r="B21" t="e" vm="20">
        <v>#VALUE!</v>
      </c>
      <c r="C21" t="s">
        <v>314</v>
      </c>
    </row>
    <row r="22" spans="1:3">
      <c r="A22" s="17" t="s">
        <v>211</v>
      </c>
      <c r="B22" t="e" vm="21">
        <v>#VALUE!</v>
      </c>
      <c r="C22" t="s">
        <v>315</v>
      </c>
    </row>
    <row r="23" spans="1:3">
      <c r="A23" t="s">
        <v>306</v>
      </c>
      <c r="B23" t="e" vm="22">
        <v>#VALUE!</v>
      </c>
      <c r="C23" t="s">
        <v>316</v>
      </c>
    </row>
  </sheetData>
  <conditionalFormatting sqref="E3:E5">
    <cfRule type="containsText" dxfId="487" priority="1" operator="containsText" text="l">
      <formula>NOT(ISERROR(SEARCH("l",E3)))</formula>
    </cfRule>
    <cfRule type="cellIs" dxfId="486" priority="2" operator="equal">
      <formula>"Active"</formula>
    </cfRule>
    <cfRule type="cellIs" dxfId="485" priority="3" operator="equal">
      <formula>"n/a"</formula>
    </cfRule>
    <cfRule type="containsBlanks" dxfId="484"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0"/>
  <sheetViews>
    <sheetView zoomScale="85" zoomScaleNormal="85" workbookViewId="0">
      <pane ySplit="2" topLeftCell="A3" activePane="bottomLeft" state="frozen"/>
      <selection pane="bottomLeft" activeCell="E3" sqref="E3"/>
    </sheetView>
  </sheetViews>
  <sheetFormatPr defaultColWidth="8.54296875" defaultRowHeight="20.149999999999999" customHeight="1"/>
  <cols>
    <col min="1" max="1" width="2.54296875" customWidth="1"/>
    <col min="2" max="2" width="7.54296875" bestFit="1" customWidth="1"/>
    <col min="3" max="3" width="10.1796875" bestFit="1" customWidth="1"/>
    <col min="4" max="4" width="9.1796875" bestFit="1" customWidth="1"/>
    <col min="5" max="5" width="8.54296875" customWidth="1"/>
    <col min="6" max="6" width="18.54296875" customWidth="1"/>
    <col min="7" max="7" width="15.54296875" bestFit="1" customWidth="1"/>
    <col min="8" max="8" width="19" bestFit="1" customWidth="1"/>
    <col min="9" max="9" width="28" customWidth="1"/>
    <col min="10" max="10" width="10.81640625" customWidth="1"/>
    <col min="11" max="11" width="25.54296875" customWidth="1"/>
    <col min="12" max="12" width="25.1796875" bestFit="1" customWidth="1"/>
    <col min="13" max="13" width="11.54296875" bestFit="1" customWidth="1"/>
  </cols>
  <sheetData>
    <row r="1" spans="2:9" ht="56.15"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20.149999999999999" customHeight="1">
      <c r="B3" s="90">
        <v>45321</v>
      </c>
      <c r="C3" s="90" t="str">
        <f>_xlfn.TEXTBEFORE(rank[[#This Row],[Round]],"-")</f>
        <v>10</v>
      </c>
      <c r="D3" s="9" t="s">
        <v>220</v>
      </c>
      <c r="E3" s="162">
        <v>10</v>
      </c>
      <c r="F3" s="35" t="e" vm="23">
        <f>_xlfn.XLOOKUP(rank[[#This Row],[GuildName]],GuildPic[Name],GuildPic[Pic],"N/A")</f>
        <v>#VALUE!</v>
      </c>
      <c r="G3" s="112" t="s">
        <v>206</v>
      </c>
      <c r="H3" s="19">
        <v>8367945</v>
      </c>
      <c r="I3" s="39" t="s">
        <v>207</v>
      </c>
    </row>
    <row r="4" spans="2:9" ht="20.149999999999999" customHeight="1">
      <c r="B4" s="90">
        <v>45321</v>
      </c>
      <c r="C4" s="90" t="str">
        <f>_xlfn.TEXTBEFORE(rank[[#This Row],[Round]],"-")</f>
        <v>10</v>
      </c>
      <c r="D4" s="9" t="s">
        <v>220</v>
      </c>
      <c r="E4" s="162">
        <v>11</v>
      </c>
      <c r="F4" s="35" t="e" vm="24">
        <f>_xlfn.XLOOKUP(rank[[#This Row],[GuildName]],GuildPic[Name],GuildPic[Pic],"N/A")</f>
        <v>#VALUE!</v>
      </c>
      <c r="G4" s="112" t="s">
        <v>203</v>
      </c>
      <c r="H4" s="19">
        <v>8217900</v>
      </c>
      <c r="I4" s="39" t="s">
        <v>221</v>
      </c>
    </row>
    <row r="5" spans="2:9" ht="20.149999999999999" customHeight="1">
      <c r="B5" s="90">
        <v>45321</v>
      </c>
      <c r="C5" s="90" t="str">
        <f>_xlfn.TEXTBEFORE(rank[[#This Row],[Round]],"-")</f>
        <v>10</v>
      </c>
      <c r="D5" s="9" t="s">
        <v>220</v>
      </c>
      <c r="E5" s="162">
        <v>12</v>
      </c>
      <c r="F5" s="35" t="e" vm="25">
        <f>_xlfn.XLOOKUP(rank[[#This Row],[GuildName]],GuildPic[Name],GuildPic[Pic],"N/A")</f>
        <v>#VALUE!</v>
      </c>
      <c r="G5" s="112" t="s">
        <v>210</v>
      </c>
      <c r="H5" s="19">
        <v>8149795</v>
      </c>
      <c r="I5" s="39" t="s">
        <v>222</v>
      </c>
    </row>
    <row r="6" spans="2:9" ht="20.149999999999999" customHeight="1">
      <c r="B6" s="90">
        <v>45321</v>
      </c>
      <c r="C6" s="90" t="str">
        <f>_xlfn.TEXTBEFORE(rank[[#This Row],[Round]],"-")</f>
        <v>10</v>
      </c>
      <c r="D6" s="9" t="s">
        <v>220</v>
      </c>
      <c r="E6" s="162">
        <v>13</v>
      </c>
      <c r="F6" s="35" t="e" vm="26">
        <f>_xlfn.XLOOKUP(rank[[#This Row],[GuildName]],GuildPic[Name],GuildPic[Pic],"N/A")</f>
        <v>#VALUE!</v>
      </c>
      <c r="G6" s="112" t="s">
        <v>198</v>
      </c>
      <c r="H6" s="19">
        <v>8000885</v>
      </c>
      <c r="I6" s="39"/>
    </row>
    <row r="7" spans="2:9" ht="20.149999999999999" customHeight="1">
      <c r="B7" s="90">
        <v>45321</v>
      </c>
      <c r="C7" s="90" t="str">
        <f>_xlfn.TEXTBEFORE(rank[[#This Row],[Round]],"-")</f>
        <v>10</v>
      </c>
      <c r="D7" s="9" t="s">
        <v>220</v>
      </c>
      <c r="E7" s="162">
        <v>14</v>
      </c>
      <c r="F7" s="35" t="e" vm="27">
        <f>_xlfn.XLOOKUP(rank[[#This Row],[GuildName]],GuildPic[Name],GuildPic[Pic],"N/A")</f>
        <v>#VALUE!</v>
      </c>
      <c r="G7" s="112" t="s">
        <v>193</v>
      </c>
      <c r="H7" s="19">
        <v>7859975</v>
      </c>
      <c r="I7" s="39"/>
    </row>
    <row r="8" spans="2:9" ht="20.149999999999999" customHeight="1">
      <c r="B8" s="90">
        <v>45321</v>
      </c>
      <c r="C8" s="90" t="str">
        <f>_xlfn.TEXTBEFORE(rank[[#This Row],[Round]],"-")</f>
        <v>10</v>
      </c>
      <c r="D8" s="9" t="s">
        <v>220</v>
      </c>
      <c r="E8" s="162">
        <v>15</v>
      </c>
      <c r="F8" s="166" t="e" vm="28">
        <f>_xlfn.XLOOKUP(rank[[#This Row],[GuildName]],GuildPic[Name],GuildPic[Pic],"N/A")</f>
        <v>#VALUE!</v>
      </c>
      <c r="G8" s="112" t="s">
        <v>209</v>
      </c>
      <c r="H8" s="19">
        <v>7723535</v>
      </c>
      <c r="I8" s="39" t="s">
        <v>223</v>
      </c>
    </row>
    <row r="9" spans="2:9" ht="20.149999999999999" customHeight="1">
      <c r="B9" s="90">
        <v>45321</v>
      </c>
      <c r="C9" s="90" t="str">
        <f>_xlfn.TEXTBEFORE(rank[[#This Row],[Round]],"-")</f>
        <v>10</v>
      </c>
      <c r="D9" s="9" t="s">
        <v>220</v>
      </c>
      <c r="E9" s="162">
        <v>16</v>
      </c>
      <c r="F9" s="166" t="e" vm="29">
        <f>_xlfn.XLOOKUP(rank[[#This Row],[GuildName]],GuildPic[Name],GuildPic[Pic],"N/A")</f>
        <v>#VALUE!</v>
      </c>
      <c r="G9" s="112" t="s">
        <v>195</v>
      </c>
      <c r="H9" s="19">
        <v>7582090</v>
      </c>
      <c r="I9" s="39"/>
    </row>
    <row r="10" spans="2:9" ht="20.149999999999999" customHeight="1">
      <c r="B10" s="90">
        <v>45321</v>
      </c>
      <c r="C10" s="90" t="str">
        <f>_xlfn.TEXTBEFORE(rank[[#This Row],[Round]],"-")</f>
        <v>10</v>
      </c>
      <c r="D10" s="9" t="s">
        <v>220</v>
      </c>
      <c r="E10" s="162">
        <v>17</v>
      </c>
      <c r="F10" s="166" t="e" vm="30">
        <f>_xlfn.XLOOKUP(rank[[#This Row],[GuildName]],GuildPic[Name],GuildPic[Pic],"N/A")</f>
        <v>#VALUE!</v>
      </c>
      <c r="G10" s="112" t="s">
        <v>199</v>
      </c>
      <c r="H10" s="19">
        <v>7378420</v>
      </c>
      <c r="I10" s="39"/>
    </row>
    <row r="11" spans="2:9" ht="20.149999999999999" customHeight="1">
      <c r="B11" s="90">
        <v>45321</v>
      </c>
      <c r="C11" s="90" t="str">
        <f>_xlfn.TEXTBEFORE(rank[[#This Row],[Round]],"-")</f>
        <v>10</v>
      </c>
      <c r="D11" s="9" t="s">
        <v>220</v>
      </c>
      <c r="E11" s="162">
        <v>18</v>
      </c>
      <c r="F11" s="166" t="e" vm="31">
        <f>_xlfn.XLOOKUP(rank[[#This Row],[GuildName]],GuildPic[Name],GuildPic[Pic],"N/A")</f>
        <v>#VALUE!</v>
      </c>
      <c r="G11" s="112" t="s">
        <v>205</v>
      </c>
      <c r="H11" s="19">
        <v>7054405</v>
      </c>
      <c r="I11" s="39" t="s">
        <v>224</v>
      </c>
    </row>
    <row r="12" spans="2:9" ht="20.149999999999999" customHeight="1">
      <c r="B12" s="90">
        <v>45321</v>
      </c>
      <c r="C12" s="90" t="str">
        <f>_xlfn.TEXTBEFORE(rank[[#This Row],[Round]],"-")</f>
        <v>10</v>
      </c>
      <c r="D12" s="9" t="s">
        <v>220</v>
      </c>
      <c r="E12" s="162">
        <v>19</v>
      </c>
      <c r="F12" s="166" t="e" vm="32">
        <f>_xlfn.XLOOKUP(rank[[#This Row],[GuildName]],GuildPic[Name],GuildPic[Pic],"N/A")</f>
        <v>#VALUE!</v>
      </c>
      <c r="G12" s="112" t="s">
        <v>196</v>
      </c>
      <c r="H12" s="19">
        <v>7050210</v>
      </c>
      <c r="I12" s="39"/>
    </row>
    <row r="13" spans="2:9" ht="20.149999999999999" customHeight="1">
      <c r="B13" s="90">
        <v>45321</v>
      </c>
      <c r="C13" s="90" t="str">
        <f>_xlfn.TEXTBEFORE(rank[[#This Row],[Round]],"-")</f>
        <v>10</v>
      </c>
      <c r="D13" s="9" t="s">
        <v>220</v>
      </c>
      <c r="E13" s="162">
        <v>20</v>
      </c>
      <c r="F13" s="166" t="e" vm="33">
        <f>_xlfn.XLOOKUP(rank[[#This Row],[GuildName]],GuildPic[Name],GuildPic[Pic],"N/A")</f>
        <v>#VALUE!</v>
      </c>
      <c r="G13" s="112" t="s">
        <v>191</v>
      </c>
      <c r="H13" s="19">
        <v>7048925</v>
      </c>
      <c r="I13" s="39" t="s">
        <v>225</v>
      </c>
    </row>
    <row r="14" spans="2:9" ht="20.149999999999999" customHeight="1">
      <c r="B14" s="91">
        <v>45328</v>
      </c>
      <c r="C14" s="91" t="str">
        <f>_xlfn.TEXTBEFORE(rank[[#This Row],[Round]],"-")</f>
        <v>10</v>
      </c>
      <c r="D14" s="20" t="s">
        <v>226</v>
      </c>
      <c r="E14" s="162">
        <v>10</v>
      </c>
      <c r="F14" s="384" t="e" vm="23">
        <f>_xlfn.XLOOKUP(rank[[#This Row],[GuildName]],GuildPic[Name],GuildPic[Pic],"N/A")</f>
        <v>#VALUE!</v>
      </c>
      <c r="G14" s="112" t="s">
        <v>206</v>
      </c>
      <c r="H14" s="93">
        <v>17102895</v>
      </c>
      <c r="I14" s="39"/>
    </row>
    <row r="15" spans="2:9" ht="20.149999999999999" customHeight="1">
      <c r="B15" s="91">
        <v>45328</v>
      </c>
      <c r="C15" s="91" t="str">
        <f>_xlfn.TEXTBEFORE(rank[[#This Row],[Round]],"-")</f>
        <v>10</v>
      </c>
      <c r="D15" s="20" t="s">
        <v>226</v>
      </c>
      <c r="E15" s="162">
        <v>11</v>
      </c>
      <c r="F15" s="384" t="e" vm="24">
        <f>_xlfn.XLOOKUP(rank[[#This Row],[GuildName]],GuildPic[Name],GuildPic[Pic],"N/A")</f>
        <v>#VALUE!</v>
      </c>
      <c r="G15" s="112" t="s">
        <v>203</v>
      </c>
      <c r="H15" s="93">
        <v>16741150</v>
      </c>
      <c r="I15" s="39"/>
    </row>
    <row r="16" spans="2:9" ht="20.149999999999999" customHeight="1">
      <c r="B16" s="91">
        <v>45328</v>
      </c>
      <c r="C16" s="91" t="str">
        <f>_xlfn.TEXTBEFORE(rank[[#This Row],[Round]],"-")</f>
        <v>10</v>
      </c>
      <c r="D16" s="20" t="s">
        <v>226</v>
      </c>
      <c r="E16" s="162">
        <v>12</v>
      </c>
      <c r="F16" s="384" t="e" vm="26">
        <f>_xlfn.XLOOKUP(rank[[#This Row],[GuildName]],GuildPic[Name],GuildPic[Pic],"N/A")</f>
        <v>#VALUE!</v>
      </c>
      <c r="G16" s="112" t="s">
        <v>198</v>
      </c>
      <c r="H16" s="93">
        <v>16362870</v>
      </c>
      <c r="I16" s="590"/>
    </row>
    <row r="17" spans="2:12" ht="20.149999999999999" customHeight="1">
      <c r="B17" s="91">
        <v>45328</v>
      </c>
      <c r="C17" s="91" t="str">
        <f>_xlfn.TEXTBEFORE(rank[[#This Row],[Round]],"-")</f>
        <v>10</v>
      </c>
      <c r="D17" s="20" t="s">
        <v>226</v>
      </c>
      <c r="E17" s="162">
        <v>13</v>
      </c>
      <c r="F17" s="384" t="e" vm="25">
        <f>_xlfn.XLOOKUP(rank[[#This Row],[GuildName]],GuildPic[Name],GuildPic[Pic],"N/A")</f>
        <v>#VALUE!</v>
      </c>
      <c r="G17" s="112" t="s">
        <v>210</v>
      </c>
      <c r="H17" s="93">
        <v>16204835</v>
      </c>
      <c r="I17" s="39"/>
    </row>
    <row r="18" spans="2:12" ht="20.149999999999999" customHeight="1">
      <c r="B18" s="91">
        <v>45328</v>
      </c>
      <c r="C18" s="91" t="str">
        <f>_xlfn.TEXTBEFORE(rank[[#This Row],[Round]],"-")</f>
        <v>10</v>
      </c>
      <c r="D18" s="20" t="s">
        <v>226</v>
      </c>
      <c r="E18" s="162">
        <v>14</v>
      </c>
      <c r="F18" s="384" t="e" vm="27">
        <f>_xlfn.XLOOKUP(rank[[#This Row],[GuildName]],GuildPic[Name],GuildPic[Pic],"N/A")</f>
        <v>#VALUE!</v>
      </c>
      <c r="G18" s="112" t="s">
        <v>193</v>
      </c>
      <c r="H18" s="93">
        <v>16156305</v>
      </c>
      <c r="I18" s="39" t="s">
        <v>227</v>
      </c>
    </row>
    <row r="19" spans="2:12" ht="20.149999999999999" customHeight="1">
      <c r="B19" s="91">
        <v>45328</v>
      </c>
      <c r="C19" s="91" t="str">
        <f>_xlfn.TEXTBEFORE(rank[[#This Row],[Round]],"-")</f>
        <v>10</v>
      </c>
      <c r="D19" s="20" t="s">
        <v>226</v>
      </c>
      <c r="E19" s="162">
        <v>15</v>
      </c>
      <c r="F19" s="384" t="e" vm="28">
        <f>_xlfn.XLOOKUP(rank[[#This Row],[GuildName]],GuildPic[Name],GuildPic[Pic],"N/A")</f>
        <v>#VALUE!</v>
      </c>
      <c r="G19" s="112" t="s">
        <v>209</v>
      </c>
      <c r="H19" s="93">
        <v>15591005</v>
      </c>
      <c r="I19" s="39"/>
    </row>
    <row r="20" spans="2:12" ht="20.149999999999999" customHeight="1">
      <c r="B20" s="91">
        <v>45328</v>
      </c>
      <c r="C20" s="91" t="str">
        <f>_xlfn.TEXTBEFORE(rank[[#This Row],[Round]],"-")</f>
        <v>10</v>
      </c>
      <c r="D20" s="20" t="s">
        <v>226</v>
      </c>
      <c r="E20" s="162">
        <v>16</v>
      </c>
      <c r="F20" s="384" t="e" vm="29">
        <f>_xlfn.XLOOKUP(rank[[#This Row],[GuildName]],GuildPic[Name],GuildPic[Pic],"N/A")</f>
        <v>#VALUE!</v>
      </c>
      <c r="G20" s="112" t="s">
        <v>195</v>
      </c>
      <c r="H20" s="93">
        <v>15371620</v>
      </c>
      <c r="I20" s="39"/>
    </row>
    <row r="21" spans="2:12" ht="20.149999999999999" customHeight="1">
      <c r="B21" s="91">
        <v>45328</v>
      </c>
      <c r="C21" s="91" t="str">
        <f>_xlfn.TEXTBEFORE(rank[[#This Row],[Round]],"-")</f>
        <v>10</v>
      </c>
      <c r="D21" s="20" t="s">
        <v>226</v>
      </c>
      <c r="E21" s="162">
        <v>17</v>
      </c>
      <c r="F21" s="384" t="e" vm="30">
        <f>_xlfn.XLOOKUP(rank[[#This Row],[GuildName]],GuildPic[Name],GuildPic[Pic],"N/A")</f>
        <v>#VALUE!</v>
      </c>
      <c r="G21" s="112" t="s">
        <v>199</v>
      </c>
      <c r="H21" s="93">
        <v>14757760</v>
      </c>
      <c r="I21" s="39"/>
      <c r="L21" s="18"/>
    </row>
    <row r="22" spans="2:12" ht="20.149999999999999" customHeight="1">
      <c r="B22" s="91">
        <v>45328</v>
      </c>
      <c r="C22" s="91" t="str">
        <f>_xlfn.TEXTBEFORE(rank[[#This Row],[Round]],"-")</f>
        <v>10</v>
      </c>
      <c r="D22" s="20" t="s">
        <v>226</v>
      </c>
      <c r="E22" s="162">
        <v>18</v>
      </c>
      <c r="F22" s="384" t="e" vm="31">
        <f>_xlfn.XLOOKUP(rank[[#This Row],[GuildName]],GuildPic[Name],GuildPic[Pic],"N/A")</f>
        <v>#VALUE!</v>
      </c>
      <c r="G22" s="112" t="s">
        <v>205</v>
      </c>
      <c r="H22" s="93">
        <v>14577005</v>
      </c>
      <c r="I22" s="39"/>
      <c r="L22" s="18"/>
    </row>
    <row r="23" spans="2:12" ht="20.149999999999999" customHeight="1">
      <c r="B23" s="91">
        <v>45328</v>
      </c>
      <c r="C23" s="91" t="str">
        <f>_xlfn.TEXTBEFORE(rank[[#This Row],[Round]],"-")</f>
        <v>10</v>
      </c>
      <c r="D23" s="20" t="s">
        <v>226</v>
      </c>
      <c r="E23" s="162">
        <v>19</v>
      </c>
      <c r="F23" s="384" t="e" vm="32">
        <f>_xlfn.XLOOKUP(rank[[#This Row],[GuildName]],GuildPic[Name],GuildPic[Pic],"N/A")</f>
        <v>#VALUE!</v>
      </c>
      <c r="G23" s="112" t="s">
        <v>196</v>
      </c>
      <c r="H23" s="93">
        <v>14369950</v>
      </c>
      <c r="I23" s="39"/>
      <c r="L23" s="18"/>
    </row>
    <row r="24" spans="2:12" ht="20.149999999999999" customHeight="1">
      <c r="B24" s="91">
        <v>45328</v>
      </c>
      <c r="C24" s="91" t="str">
        <f>_xlfn.TEXTBEFORE(rank[[#This Row],[Round]],"-")</f>
        <v>10</v>
      </c>
      <c r="D24" s="20" t="s">
        <v>226</v>
      </c>
      <c r="E24" s="162">
        <v>20</v>
      </c>
      <c r="F24" s="384" t="e" vm="33">
        <f>_xlfn.XLOOKUP(rank[[#This Row],[GuildName]],GuildPic[Name],GuildPic[Pic],"N/A")</f>
        <v>#VALUE!</v>
      </c>
      <c r="G24" s="112" t="s">
        <v>191</v>
      </c>
      <c r="H24" s="93">
        <v>14367895</v>
      </c>
      <c r="I24" s="39" t="s">
        <v>225</v>
      </c>
    </row>
    <row r="25" spans="2:12" ht="20.149999999999999" customHeight="1">
      <c r="B25" s="91">
        <v>45335</v>
      </c>
      <c r="C25" s="91" t="str">
        <f>_xlfn.TEXTBEFORE(rank[[#This Row],[Round]],"-")</f>
        <v>10</v>
      </c>
      <c r="D25" s="20" t="s">
        <v>228</v>
      </c>
      <c r="E25" s="162">
        <v>1</v>
      </c>
      <c r="F25" s="166" t="e" vm="34">
        <f>_xlfn.XLOOKUP(rank[[#This Row],[GuildName]],GuildPic[Name],GuildPic[Pic],"N/A")</f>
        <v>#VALUE!</v>
      </c>
      <c r="G25" s="112" t="s">
        <v>200</v>
      </c>
      <c r="H25" s="19">
        <v>29460795</v>
      </c>
      <c r="I25" s="112"/>
      <c r="K25" s="46"/>
    </row>
    <row r="26" spans="2:12" ht="20.149999999999999" customHeight="1">
      <c r="B26" s="91">
        <v>45335</v>
      </c>
      <c r="C26" s="91" t="str">
        <f>_xlfn.TEXTBEFORE(rank[[#This Row],[Round]],"-")</f>
        <v>10</v>
      </c>
      <c r="D26" s="20" t="s">
        <v>228</v>
      </c>
      <c r="E26" s="162">
        <v>2</v>
      </c>
      <c r="F26" s="166" t="e" vm="35">
        <f>_xlfn.XLOOKUP(rank[[#This Row],[GuildName]],GuildPic[Name],GuildPic[Pic],"N/A")</f>
        <v>#VALUE!</v>
      </c>
      <c r="G26" s="112" t="s">
        <v>201</v>
      </c>
      <c r="H26" s="19">
        <v>29125015</v>
      </c>
      <c r="I26" s="112"/>
    </row>
    <row r="27" spans="2:12" ht="20.149999999999999" customHeight="1">
      <c r="B27" s="91">
        <v>45335</v>
      </c>
      <c r="C27" s="91" t="str">
        <f>_xlfn.TEXTBEFORE(rank[[#This Row],[Round]],"-")</f>
        <v>10</v>
      </c>
      <c r="D27" s="20" t="s">
        <v>228</v>
      </c>
      <c r="E27" s="162">
        <v>3</v>
      </c>
      <c r="F27" s="166" t="e" vm="36">
        <f>_xlfn.XLOOKUP(rank[[#This Row],[GuildName]],GuildPic[Name],GuildPic[Pic],"N/A")</f>
        <v>#VALUE!</v>
      </c>
      <c r="G27" s="112" t="s">
        <v>197</v>
      </c>
      <c r="H27" s="19">
        <v>28723325</v>
      </c>
      <c r="I27" s="112"/>
    </row>
    <row r="28" spans="2:12" ht="20.149999999999999" customHeight="1">
      <c r="B28" s="91">
        <v>45335</v>
      </c>
      <c r="C28" s="91" t="str">
        <f>_xlfn.TEXTBEFORE(rank[[#This Row],[Round]],"-")</f>
        <v>10</v>
      </c>
      <c r="D28" s="20" t="s">
        <v>228</v>
      </c>
      <c r="E28" s="162">
        <v>4</v>
      </c>
      <c r="F28" s="166" t="e" vm="37">
        <f>_xlfn.XLOOKUP(rank[[#This Row],[GuildName]],GuildPic[Name],GuildPic[Pic],"N/A")</f>
        <v>#VALUE!</v>
      </c>
      <c r="G28" s="112" t="s">
        <v>204</v>
      </c>
      <c r="H28" s="19">
        <v>27858905</v>
      </c>
      <c r="I28" s="147" t="s">
        <v>229</v>
      </c>
    </row>
    <row r="29" spans="2:12" ht="20.149999999999999" customHeight="1">
      <c r="B29" s="91">
        <v>45335</v>
      </c>
      <c r="C29" s="91" t="str">
        <f>_xlfn.TEXTBEFORE(rank[[#This Row],[Round]],"-")</f>
        <v>10</v>
      </c>
      <c r="D29" s="20" t="s">
        <v>228</v>
      </c>
      <c r="E29" s="162">
        <v>5</v>
      </c>
      <c r="F29" s="166" t="e" vm="38">
        <f>_xlfn.XLOOKUP(rank[[#This Row],[GuildName]],GuildPic[Name],GuildPic[Pic],"N/A")</f>
        <v>#VALUE!</v>
      </c>
      <c r="G29" s="112" t="s">
        <v>192</v>
      </c>
      <c r="H29" s="19">
        <v>27625625</v>
      </c>
      <c r="I29" s="112"/>
    </row>
    <row r="30" spans="2:12" ht="20.149999999999999" customHeight="1">
      <c r="B30" s="91">
        <v>45335</v>
      </c>
      <c r="C30" s="91" t="str">
        <f>_xlfn.TEXTBEFORE(rank[[#This Row],[Round]],"-")</f>
        <v>10</v>
      </c>
      <c r="D30" s="20" t="s">
        <v>228</v>
      </c>
      <c r="E30" s="162">
        <v>6</v>
      </c>
      <c r="F30" s="35" t="e" vm="39">
        <f>_xlfn.XLOOKUP(rank[[#This Row],[GuildName]],GuildPic[Name],GuildPic[Pic],"N/A")</f>
        <v>#VALUE!</v>
      </c>
      <c r="G30" s="112" t="s">
        <v>202</v>
      </c>
      <c r="H30" s="19">
        <v>26846050</v>
      </c>
      <c r="I30" s="112" t="s">
        <v>230</v>
      </c>
    </row>
    <row r="31" spans="2:12" ht="20.149999999999999" customHeight="1">
      <c r="B31" s="91">
        <v>45335</v>
      </c>
      <c r="C31" s="91" t="str">
        <f>_xlfn.TEXTBEFORE(rank[[#This Row],[Round]],"-")</f>
        <v>10</v>
      </c>
      <c r="D31" s="20" t="s">
        <v>228</v>
      </c>
      <c r="E31" s="162">
        <v>7</v>
      </c>
      <c r="F31" s="35" t="e" vm="40">
        <f>_xlfn.XLOOKUP(rank[[#This Row],[GuildName]],GuildPic[Name],GuildPic[Pic],"N/A")</f>
        <v>#VALUE!</v>
      </c>
      <c r="G31" s="112" t="s">
        <v>190</v>
      </c>
      <c r="H31" s="19">
        <v>26667330</v>
      </c>
      <c r="I31" s="112"/>
    </row>
    <row r="32" spans="2:12" ht="20.149999999999999" customHeight="1">
      <c r="B32" s="91">
        <v>45335</v>
      </c>
      <c r="C32" s="91" t="str">
        <f>_xlfn.TEXTBEFORE(rank[[#This Row],[Round]],"-")</f>
        <v>10</v>
      </c>
      <c r="D32" s="20" t="s">
        <v>228</v>
      </c>
      <c r="E32" s="162">
        <v>8</v>
      </c>
      <c r="F32" s="35" t="e" vm="41">
        <f>_xlfn.XLOOKUP(rank[[#This Row],[GuildName]],GuildPic[Name],GuildPic[Pic],"N/A")</f>
        <v>#VALUE!</v>
      </c>
      <c r="G32" s="112" t="s">
        <v>208</v>
      </c>
      <c r="H32" s="19">
        <v>26297210</v>
      </c>
      <c r="I32" s="112" t="s">
        <v>231</v>
      </c>
    </row>
    <row r="33" spans="2:11" ht="20.149999999999999" customHeight="1">
      <c r="B33" s="91">
        <v>45335</v>
      </c>
      <c r="C33" s="91" t="str">
        <f>_xlfn.TEXTBEFORE(rank[[#This Row],[Round]],"-")</f>
        <v>10</v>
      </c>
      <c r="D33" s="20" t="s">
        <v>228</v>
      </c>
      <c r="E33" s="162">
        <v>9</v>
      </c>
      <c r="F33" s="35" t="e" vm="42">
        <f>_xlfn.XLOOKUP(rank[[#This Row],[GuildName]],GuildPic[Name],GuildPic[Pic],"N/A")</f>
        <v>#VALUE!</v>
      </c>
      <c r="G33" s="112" t="s">
        <v>194</v>
      </c>
      <c r="H33" s="19">
        <v>26248370</v>
      </c>
      <c r="I33" s="112"/>
    </row>
    <row r="34" spans="2:11" ht="20.149999999999999" customHeight="1">
      <c r="B34" s="91">
        <v>45335</v>
      </c>
      <c r="C34" s="91" t="str">
        <f>_xlfn.TEXTBEFORE(rank[[#This Row],[Round]],"-")</f>
        <v>10</v>
      </c>
      <c r="D34" s="20" t="s">
        <v>228</v>
      </c>
      <c r="E34" s="162">
        <v>10</v>
      </c>
      <c r="F34" s="141" t="e" vm="23">
        <f>_xlfn.XLOOKUP(rank[[#This Row],[GuildName]],GuildPic[Name],GuildPic[Pic],"N/A")</f>
        <v>#VALUE!</v>
      </c>
      <c r="G34" s="112" t="s">
        <v>206</v>
      </c>
      <c r="H34" s="19">
        <v>25860670</v>
      </c>
      <c r="I34" s="21"/>
      <c r="K34" s="114"/>
    </row>
    <row r="35" spans="2:11" ht="20.149999999999999" customHeight="1">
      <c r="B35" s="91">
        <v>45335</v>
      </c>
      <c r="C35" s="91" t="str">
        <f>_xlfn.TEXTBEFORE(rank[[#This Row],[Round]],"-")</f>
        <v>10</v>
      </c>
      <c r="D35" s="20" t="s">
        <v>228</v>
      </c>
      <c r="E35" s="162">
        <v>11</v>
      </c>
      <c r="F35" s="141" t="e" vm="24">
        <f>_xlfn.XLOOKUP(rank[[#This Row],[GuildName]],GuildPic[Name],GuildPic[Pic],"N/A")</f>
        <v>#VALUE!</v>
      </c>
      <c r="G35" s="112" t="s">
        <v>203</v>
      </c>
      <c r="H35" s="93">
        <v>26146105</v>
      </c>
      <c r="I35" s="115"/>
    </row>
    <row r="36" spans="2:11" ht="20.149999999999999" customHeight="1">
      <c r="B36" s="91">
        <v>45335</v>
      </c>
      <c r="C36" s="91" t="str">
        <f>_xlfn.TEXTBEFORE(rank[[#This Row],[Round]],"-")</f>
        <v>10</v>
      </c>
      <c r="D36" s="20" t="s">
        <v>228</v>
      </c>
      <c r="E36" s="162">
        <v>12</v>
      </c>
      <c r="F36" s="141" t="e" vm="26">
        <f>_xlfn.XLOOKUP(rank[[#This Row],[GuildName]],GuildPic[Name],GuildPic[Pic],"N/A")</f>
        <v>#VALUE!</v>
      </c>
      <c r="G36" s="112" t="s">
        <v>198</v>
      </c>
      <c r="H36" s="93">
        <v>25178960</v>
      </c>
      <c r="I36" s="21"/>
    </row>
    <row r="37" spans="2:11" ht="20.149999999999999" customHeight="1">
      <c r="B37" s="91">
        <v>45335</v>
      </c>
      <c r="C37" s="91" t="str">
        <f>_xlfn.TEXTBEFORE(rank[[#This Row],[Round]],"-")</f>
        <v>10</v>
      </c>
      <c r="D37" s="20" t="s">
        <v>228</v>
      </c>
      <c r="E37" s="162">
        <v>13</v>
      </c>
      <c r="F37" s="141" t="e" vm="27">
        <f>_xlfn.XLOOKUP(rank[[#This Row],[GuildName]],GuildPic[Name],GuildPic[Pic],"N/A")</f>
        <v>#VALUE!</v>
      </c>
      <c r="G37" s="112" t="s">
        <v>193</v>
      </c>
      <c r="H37" s="93">
        <v>24821480</v>
      </c>
      <c r="I37" s="21"/>
    </row>
    <row r="38" spans="2:11" ht="20.149999999999999" customHeight="1">
      <c r="B38" s="91">
        <v>45335</v>
      </c>
      <c r="C38" s="91" t="str">
        <f>_xlfn.TEXTBEFORE(rank[[#This Row],[Round]],"-")</f>
        <v>10</v>
      </c>
      <c r="D38" s="20" t="s">
        <v>228</v>
      </c>
      <c r="E38" s="162">
        <v>14</v>
      </c>
      <c r="F38" s="141" t="e" vm="25">
        <f>_xlfn.XLOOKUP(rank[[#This Row],[GuildName]],GuildPic[Name],GuildPic[Pic],"N/A")</f>
        <v>#VALUE!</v>
      </c>
      <c r="G38" s="112" t="s">
        <v>210</v>
      </c>
      <c r="H38" s="93">
        <v>24721595</v>
      </c>
      <c r="I38" s="21"/>
    </row>
    <row r="39" spans="2:11" ht="20.149999999999999" customHeight="1">
      <c r="B39" s="91">
        <v>45335</v>
      </c>
      <c r="C39" s="91" t="str">
        <f>_xlfn.TEXTBEFORE(rank[[#This Row],[Round]],"-")</f>
        <v>10</v>
      </c>
      <c r="D39" s="20" t="s">
        <v>228</v>
      </c>
      <c r="E39" s="162">
        <v>15</v>
      </c>
      <c r="F39" s="141" t="e" vm="28">
        <f>_xlfn.XLOOKUP(rank[[#This Row],[GuildName]],GuildPic[Name],GuildPic[Pic],"N/A")</f>
        <v>#VALUE!</v>
      </c>
      <c r="G39" s="112" t="s">
        <v>209</v>
      </c>
      <c r="H39" s="93">
        <v>24336130</v>
      </c>
      <c r="I39" s="21"/>
    </row>
    <row r="40" spans="2:11" ht="20.149999999999999" customHeight="1">
      <c r="B40" s="91">
        <v>45335</v>
      </c>
      <c r="C40" s="91" t="str">
        <f>_xlfn.TEXTBEFORE(rank[[#This Row],[Round]],"-")</f>
        <v>10</v>
      </c>
      <c r="D40" s="20" t="s">
        <v>228</v>
      </c>
      <c r="E40" s="162">
        <v>16</v>
      </c>
      <c r="F40" s="141" t="e" vm="29">
        <f>_xlfn.XLOOKUP(rank[[#This Row],[GuildName]],GuildPic[Name],GuildPic[Pic],"N/A")</f>
        <v>#VALUE!</v>
      </c>
      <c r="G40" s="112" t="s">
        <v>195</v>
      </c>
      <c r="H40" s="93">
        <v>23236490</v>
      </c>
      <c r="I40" s="21"/>
    </row>
    <row r="41" spans="2:11" ht="20.149999999999999" customHeight="1">
      <c r="B41" s="91">
        <v>45335</v>
      </c>
      <c r="C41" s="91" t="str">
        <f>_xlfn.TEXTBEFORE(rank[[#This Row],[Round]],"-")</f>
        <v>10</v>
      </c>
      <c r="D41" s="20" t="s">
        <v>228</v>
      </c>
      <c r="E41" s="162">
        <v>17</v>
      </c>
      <c r="F41" s="141" t="e" vm="30">
        <f>_xlfn.XLOOKUP(rank[[#This Row],[GuildName]],GuildPic[Name],GuildPic[Pic],"N/A")</f>
        <v>#VALUE!</v>
      </c>
      <c r="G41" s="112" t="s">
        <v>199</v>
      </c>
      <c r="H41" s="93">
        <v>22903515</v>
      </c>
      <c r="I41" s="21"/>
    </row>
    <row r="42" spans="2:11" ht="20.149999999999999" customHeight="1">
      <c r="B42" s="91">
        <v>45335</v>
      </c>
      <c r="C42" s="91" t="str">
        <f>_xlfn.TEXTBEFORE(rank[[#This Row],[Round]],"-")</f>
        <v>10</v>
      </c>
      <c r="D42" s="20" t="s">
        <v>228</v>
      </c>
      <c r="E42" s="162">
        <v>18</v>
      </c>
      <c r="F42" s="141" t="e" vm="31">
        <f>_xlfn.XLOOKUP(rank[[#This Row],[GuildName]],GuildPic[Name],GuildPic[Pic],"N/A")</f>
        <v>#VALUE!</v>
      </c>
      <c r="G42" s="112" t="s">
        <v>205</v>
      </c>
      <c r="H42" s="93">
        <v>22662645</v>
      </c>
      <c r="I42" s="21"/>
    </row>
    <row r="43" spans="2:11" ht="20.149999999999999" customHeight="1">
      <c r="B43" s="91">
        <v>45335</v>
      </c>
      <c r="C43" s="91" t="str">
        <f>_xlfn.TEXTBEFORE(rank[[#This Row],[Round]],"-")</f>
        <v>10</v>
      </c>
      <c r="D43" s="20" t="s">
        <v>228</v>
      </c>
      <c r="E43" s="162">
        <v>19</v>
      </c>
      <c r="F43" s="141" t="e" vm="32">
        <f>_xlfn.XLOOKUP(rank[[#This Row],[GuildName]],GuildPic[Name],GuildPic[Pic],"N/A")</f>
        <v>#VALUE!</v>
      </c>
      <c r="G43" s="112" t="s">
        <v>196</v>
      </c>
      <c r="H43" s="93">
        <v>22114930</v>
      </c>
      <c r="I43" s="21"/>
    </row>
    <row r="44" spans="2:11" ht="20.149999999999999" customHeight="1">
      <c r="B44" s="91">
        <v>45335</v>
      </c>
      <c r="C44" s="91" t="str">
        <f>_xlfn.TEXTBEFORE(rank[[#This Row],[Round]],"-")</f>
        <v>10</v>
      </c>
      <c r="D44" s="20" t="s">
        <v>228</v>
      </c>
      <c r="E44" s="162">
        <v>20</v>
      </c>
      <c r="F44" s="141" t="e" vm="33">
        <f>_xlfn.XLOOKUP(rank[[#This Row],[GuildName]],GuildPic[Name],GuildPic[Pic],"N/A")</f>
        <v>#VALUE!</v>
      </c>
      <c r="G44" s="112" t="s">
        <v>191</v>
      </c>
      <c r="H44" s="93">
        <v>21961625</v>
      </c>
      <c r="I44" s="21" t="s">
        <v>225</v>
      </c>
    </row>
    <row r="45" spans="2:11" ht="20.149999999999999" customHeight="1">
      <c r="B45" s="91">
        <v>45342</v>
      </c>
      <c r="C45" s="91" t="str">
        <f>_xlfn.TEXTBEFORE(rank[[#This Row],[Round]],"-")</f>
        <v>10</v>
      </c>
      <c r="D45" s="20" t="s">
        <v>232</v>
      </c>
      <c r="E45" s="162">
        <v>1</v>
      </c>
      <c r="F45" s="141" t="e" vm="34">
        <f>_xlfn.XLOOKUP(rank[[#This Row],[GuildName]],GuildPic[Name],GuildPic[Pic],"N/A")</f>
        <v>#VALUE!</v>
      </c>
      <c r="G45" s="112" t="s">
        <v>200</v>
      </c>
      <c r="H45" s="19">
        <v>39808885</v>
      </c>
      <c r="I45" s="21"/>
    </row>
    <row r="46" spans="2:11" ht="20.149999999999999" customHeight="1">
      <c r="B46" s="91">
        <v>45342</v>
      </c>
      <c r="C46" s="91" t="str">
        <f>_xlfn.TEXTBEFORE(rank[[#This Row],[Round]],"-")</f>
        <v>10</v>
      </c>
      <c r="D46" s="20" t="s">
        <v>232</v>
      </c>
      <c r="E46" s="162">
        <v>2</v>
      </c>
      <c r="F46" s="141" t="e" vm="35">
        <f>_xlfn.XLOOKUP(rank[[#This Row],[GuildName]],GuildPic[Name],GuildPic[Pic],"N/A")</f>
        <v>#VALUE!</v>
      </c>
      <c r="G46" s="112" t="s">
        <v>201</v>
      </c>
      <c r="H46" s="19">
        <v>39468865</v>
      </c>
      <c r="I46" s="19"/>
    </row>
    <row r="47" spans="2:11" ht="20.149999999999999" customHeight="1">
      <c r="B47" s="91">
        <v>45342</v>
      </c>
      <c r="C47" s="91" t="str">
        <f>_xlfn.TEXTBEFORE(rank[[#This Row],[Round]],"-")</f>
        <v>10</v>
      </c>
      <c r="D47" s="20" t="s">
        <v>232</v>
      </c>
      <c r="E47" s="162">
        <v>3</v>
      </c>
      <c r="F47" s="141" t="e" vm="36">
        <f>_xlfn.XLOOKUP(rank[[#This Row],[GuildName]],GuildPic[Name],GuildPic[Pic],"N/A")</f>
        <v>#VALUE!</v>
      </c>
      <c r="G47" s="112" t="s">
        <v>197</v>
      </c>
      <c r="H47" s="19">
        <v>38741745</v>
      </c>
      <c r="I47" s="21"/>
    </row>
    <row r="48" spans="2:11" ht="20.149999999999999" customHeight="1">
      <c r="B48" s="91">
        <v>45342</v>
      </c>
      <c r="C48" s="91" t="str">
        <f>_xlfn.TEXTBEFORE(rank[[#This Row],[Round]],"-")</f>
        <v>10</v>
      </c>
      <c r="D48" s="20" t="s">
        <v>232</v>
      </c>
      <c r="E48" s="162">
        <v>4</v>
      </c>
      <c r="F48" s="141" t="e" vm="37">
        <f>_xlfn.XLOOKUP(rank[[#This Row],[GuildName]],GuildPic[Name],GuildPic[Pic],"N/A")</f>
        <v>#VALUE!</v>
      </c>
      <c r="G48" s="112" t="s">
        <v>204</v>
      </c>
      <c r="H48" s="19">
        <v>37611715</v>
      </c>
      <c r="I48" s="21"/>
    </row>
    <row r="49" spans="2:9" ht="20.149999999999999" customHeight="1">
      <c r="B49" s="91">
        <v>45342</v>
      </c>
      <c r="C49" s="91" t="str">
        <f>_xlfn.TEXTBEFORE(rank[[#This Row],[Round]],"-")</f>
        <v>10</v>
      </c>
      <c r="D49" s="20" t="s">
        <v>232</v>
      </c>
      <c r="E49" s="162">
        <v>5</v>
      </c>
      <c r="F49" s="141" t="e" vm="38">
        <f>_xlfn.XLOOKUP(rank[[#This Row],[GuildName]],GuildPic[Name],GuildPic[Pic],"N/A")</f>
        <v>#VALUE!</v>
      </c>
      <c r="G49" s="112" t="s">
        <v>192</v>
      </c>
      <c r="H49" s="19">
        <v>37321350</v>
      </c>
      <c r="I49" s="21"/>
    </row>
    <row r="50" spans="2:9" ht="20.149999999999999" customHeight="1">
      <c r="B50" s="91">
        <v>45342</v>
      </c>
      <c r="C50" s="91" t="str">
        <f>_xlfn.TEXTBEFORE(rank[[#This Row],[Round]],"-")</f>
        <v>10</v>
      </c>
      <c r="D50" s="20" t="s">
        <v>232</v>
      </c>
      <c r="E50" s="162">
        <v>6</v>
      </c>
      <c r="F50" s="141" t="e" vm="39">
        <f>_xlfn.XLOOKUP(rank[[#This Row],[GuildName]],GuildPic[Name],GuildPic[Pic],"N/A")</f>
        <v>#VALUE!</v>
      </c>
      <c r="G50" s="112" t="s">
        <v>202</v>
      </c>
      <c r="H50" s="19">
        <v>36376320</v>
      </c>
      <c r="I50" s="21"/>
    </row>
    <row r="51" spans="2:9" ht="20.149999999999999" customHeight="1">
      <c r="B51" s="91">
        <v>45342</v>
      </c>
      <c r="C51" s="91" t="str">
        <f>_xlfn.TEXTBEFORE(rank[[#This Row],[Round]],"-")</f>
        <v>10</v>
      </c>
      <c r="D51" s="20" t="s">
        <v>232</v>
      </c>
      <c r="E51" s="162">
        <v>7</v>
      </c>
      <c r="F51" s="141" t="e" vm="40">
        <f>_xlfn.XLOOKUP(rank[[#This Row],[GuildName]],GuildPic[Name],GuildPic[Pic],"N/A")</f>
        <v>#VALUE!</v>
      </c>
      <c r="G51" s="112" t="s">
        <v>190</v>
      </c>
      <c r="H51" s="19">
        <v>36258880</v>
      </c>
      <c r="I51" s="21"/>
    </row>
    <row r="52" spans="2:9" ht="20.149999999999999" customHeight="1">
      <c r="B52" s="91">
        <v>45342</v>
      </c>
      <c r="C52" s="91" t="str">
        <f>_xlfn.TEXTBEFORE(rank[[#This Row],[Round]],"-")</f>
        <v>10</v>
      </c>
      <c r="D52" s="20" t="s">
        <v>232</v>
      </c>
      <c r="E52" s="162">
        <v>8</v>
      </c>
      <c r="F52" s="141" t="e" vm="41">
        <f>_xlfn.XLOOKUP(rank[[#This Row],[GuildName]],GuildPic[Name],GuildPic[Pic],"N/A")</f>
        <v>#VALUE!</v>
      </c>
      <c r="G52" s="112" t="s">
        <v>208</v>
      </c>
      <c r="H52" s="19">
        <v>35654255</v>
      </c>
      <c r="I52" s="21"/>
    </row>
    <row r="53" spans="2:9" ht="20.149999999999999" customHeight="1">
      <c r="B53" s="91">
        <v>45342</v>
      </c>
      <c r="C53" s="91" t="str">
        <f>_xlfn.TEXTBEFORE(rank[[#This Row],[Round]],"-")</f>
        <v>10</v>
      </c>
      <c r="D53" s="20" t="s">
        <v>232</v>
      </c>
      <c r="E53" s="162">
        <v>9</v>
      </c>
      <c r="F53" s="141" t="e" vm="42">
        <f>_xlfn.XLOOKUP(rank[[#This Row],[GuildName]],GuildPic[Name],GuildPic[Pic],"N/A")</f>
        <v>#VALUE!</v>
      </c>
      <c r="G53" s="112" t="s">
        <v>194</v>
      </c>
      <c r="H53" s="19">
        <v>35520245</v>
      </c>
      <c r="I53" s="21"/>
    </row>
    <row r="54" spans="2:9" ht="20.149999999999999" customHeight="1">
      <c r="B54" s="91">
        <v>45342</v>
      </c>
      <c r="C54" s="91" t="str">
        <f>_xlfn.TEXTBEFORE(rank[[#This Row],[Round]],"-")</f>
        <v>10</v>
      </c>
      <c r="D54" s="20" t="s">
        <v>232</v>
      </c>
      <c r="E54" s="162">
        <v>10</v>
      </c>
      <c r="F54" s="141" t="e" vm="23">
        <f>_xlfn.XLOOKUP(rank[[#This Row],[GuildName]],GuildPic[Name],GuildPic[Pic],"N/A")</f>
        <v>#VALUE!</v>
      </c>
      <c r="G54" s="112" t="s">
        <v>206</v>
      </c>
      <c r="H54" s="19">
        <v>35424730</v>
      </c>
      <c r="I54" s="21"/>
    </row>
    <row r="55" spans="2:9" ht="20.149999999999999" customHeight="1">
      <c r="B55" s="91">
        <v>45342</v>
      </c>
      <c r="C55" s="91" t="str">
        <f>_xlfn.TEXTBEFORE(rank[[#This Row],[Round]],"-")</f>
        <v>10</v>
      </c>
      <c r="D55" s="20" t="s">
        <v>232</v>
      </c>
      <c r="E55" s="162">
        <v>11</v>
      </c>
      <c r="F55" s="141" t="e" vm="24">
        <f>_xlfn.XLOOKUP(rank[[#This Row],[GuildName]],GuildPic[Name],GuildPic[Pic],"N/A")</f>
        <v>#VALUE!</v>
      </c>
      <c r="G55" s="112" t="s">
        <v>203</v>
      </c>
      <c r="H55" s="93">
        <v>35226695</v>
      </c>
      <c r="I55" s="21"/>
    </row>
    <row r="56" spans="2:9" ht="20.149999999999999" customHeight="1">
      <c r="B56" s="91">
        <v>45342</v>
      </c>
      <c r="C56" s="91" t="str">
        <f>_xlfn.TEXTBEFORE(rank[[#This Row],[Round]],"-")</f>
        <v>10</v>
      </c>
      <c r="D56" s="20" t="s">
        <v>232</v>
      </c>
      <c r="E56" s="162">
        <v>12</v>
      </c>
      <c r="F56" s="35" t="e" vm="26">
        <f>_xlfn.XLOOKUP(rank[[#This Row],[GuildName]],GuildPic[Name],GuildPic[Pic],"N/A")</f>
        <v>#VALUE!</v>
      </c>
      <c r="G56" s="112" t="s">
        <v>198</v>
      </c>
      <c r="H56" s="93">
        <v>34151845</v>
      </c>
      <c r="I56" s="116"/>
    </row>
    <row r="57" spans="2:9" ht="20.149999999999999" customHeight="1">
      <c r="B57" s="91">
        <v>45342</v>
      </c>
      <c r="C57" s="91" t="str">
        <f>_xlfn.TEXTBEFORE(rank[[#This Row],[Round]],"-")</f>
        <v>10</v>
      </c>
      <c r="D57" s="20" t="s">
        <v>232</v>
      </c>
      <c r="E57" s="162">
        <v>13</v>
      </c>
      <c r="F57" s="35" t="e" vm="27">
        <f>_xlfn.XLOOKUP(rank[[#This Row],[GuildName]],GuildPic[Name],GuildPic[Pic],"N/A")</f>
        <v>#VALUE!</v>
      </c>
      <c r="G57" s="112" t="s">
        <v>193</v>
      </c>
      <c r="H57" s="19">
        <v>33716190</v>
      </c>
      <c r="I57" s="116"/>
    </row>
    <row r="58" spans="2:9" ht="20.149999999999999" customHeight="1">
      <c r="B58" s="91">
        <v>45342</v>
      </c>
      <c r="C58" s="91" t="str">
        <f>_xlfn.TEXTBEFORE(rank[[#This Row],[Round]],"-")</f>
        <v>10</v>
      </c>
      <c r="D58" s="20" t="s">
        <v>232</v>
      </c>
      <c r="E58" s="162">
        <v>14</v>
      </c>
      <c r="F58" s="35" t="e" vm="25">
        <f>_xlfn.XLOOKUP(rank[[#This Row],[GuildName]],GuildPic[Name],GuildPic[Pic],"N/A")</f>
        <v>#VALUE!</v>
      </c>
      <c r="G58" s="112" t="s">
        <v>210</v>
      </c>
      <c r="H58" s="93">
        <v>33540095</v>
      </c>
      <c r="I58" s="116"/>
    </row>
    <row r="59" spans="2:9" ht="20.149999999999999" customHeight="1">
      <c r="B59" s="91">
        <v>45342</v>
      </c>
      <c r="C59" s="91" t="str">
        <f>_xlfn.TEXTBEFORE(rank[[#This Row],[Round]],"-")</f>
        <v>10</v>
      </c>
      <c r="D59" s="20" t="s">
        <v>232</v>
      </c>
      <c r="E59" s="162">
        <v>15</v>
      </c>
      <c r="F59" s="35" t="e" vm="28">
        <f>_xlfn.XLOOKUP(rank[[#This Row],[GuildName]],GuildPic[Name],GuildPic[Pic],"N/A")</f>
        <v>#VALUE!</v>
      </c>
      <c r="G59" s="112" t="s">
        <v>209</v>
      </c>
      <c r="H59" s="93">
        <v>33236980</v>
      </c>
      <c r="I59" s="116"/>
    </row>
    <row r="60" spans="2:9" ht="20.149999999999999" customHeight="1">
      <c r="B60" s="91">
        <v>45342</v>
      </c>
      <c r="C60" s="91" t="str">
        <f>_xlfn.TEXTBEFORE(rank[[#This Row],[Round]],"-")</f>
        <v>10</v>
      </c>
      <c r="D60" s="20" t="s">
        <v>232</v>
      </c>
      <c r="E60" s="162">
        <v>16</v>
      </c>
      <c r="F60" s="35" t="e" vm="29">
        <f>_xlfn.XLOOKUP(rank[[#This Row],[GuildName]],GuildPic[Name],GuildPic[Pic],"N/A")</f>
        <v>#VALUE!</v>
      </c>
      <c r="G60" s="112" t="s">
        <v>195</v>
      </c>
      <c r="H60" s="93">
        <v>31601190</v>
      </c>
      <c r="I60" s="116"/>
    </row>
    <row r="61" spans="2:9" ht="20.149999999999999" customHeight="1">
      <c r="B61" s="91">
        <v>45342</v>
      </c>
      <c r="C61" s="91" t="str">
        <f>_xlfn.TEXTBEFORE(rank[[#This Row],[Round]],"-")</f>
        <v>10</v>
      </c>
      <c r="D61" s="20" t="s">
        <v>232</v>
      </c>
      <c r="E61" s="162">
        <v>17</v>
      </c>
      <c r="F61" s="35" t="e" vm="30">
        <f>_xlfn.XLOOKUP(rank[[#This Row],[GuildName]],GuildPic[Name],GuildPic[Pic],"N/A")</f>
        <v>#VALUE!</v>
      </c>
      <c r="G61" s="112" t="s">
        <v>199</v>
      </c>
      <c r="H61" s="93">
        <v>31192185</v>
      </c>
      <c r="I61" s="116"/>
    </row>
    <row r="62" spans="2:9" ht="20.149999999999999" customHeight="1">
      <c r="B62" s="91">
        <v>45342</v>
      </c>
      <c r="C62" s="91" t="str">
        <f>_xlfn.TEXTBEFORE(rank[[#This Row],[Round]],"-")</f>
        <v>10</v>
      </c>
      <c r="D62" s="20" t="s">
        <v>232</v>
      </c>
      <c r="E62" s="162">
        <v>18</v>
      </c>
      <c r="F62" s="35" t="e" vm="31">
        <f>_xlfn.XLOOKUP(rank[[#This Row],[GuildName]],GuildPic[Name],GuildPic[Pic],"N/A")</f>
        <v>#VALUE!</v>
      </c>
      <c r="G62" s="112" t="s">
        <v>205</v>
      </c>
      <c r="H62" s="93">
        <v>31114860</v>
      </c>
      <c r="I62" s="116"/>
    </row>
    <row r="63" spans="2:9" ht="20.149999999999999" customHeight="1">
      <c r="B63" s="91">
        <v>45342</v>
      </c>
      <c r="C63" s="91" t="str">
        <f>_xlfn.TEXTBEFORE(rank[[#This Row],[Round]],"-")</f>
        <v>10</v>
      </c>
      <c r="D63" s="20" t="s">
        <v>232</v>
      </c>
      <c r="E63" s="162">
        <v>19</v>
      </c>
      <c r="F63" s="35" t="e" vm="32">
        <f>_xlfn.XLOOKUP(rank[[#This Row],[GuildName]],GuildPic[Name],GuildPic[Pic],"N/A")</f>
        <v>#VALUE!</v>
      </c>
      <c r="G63" s="112" t="s">
        <v>196</v>
      </c>
      <c r="H63" s="93">
        <v>30006255</v>
      </c>
      <c r="I63" s="116"/>
    </row>
    <row r="64" spans="2:9" ht="20.149999999999999" customHeight="1">
      <c r="B64" s="91">
        <v>45342</v>
      </c>
      <c r="C64" s="91" t="str">
        <f>_xlfn.TEXTBEFORE(rank[[#This Row],[Round]],"-")</f>
        <v>10</v>
      </c>
      <c r="D64" s="20" t="s">
        <v>232</v>
      </c>
      <c r="E64" s="162">
        <v>20</v>
      </c>
      <c r="F64" s="35" t="e" vm="33">
        <f>_xlfn.XLOOKUP(rank[[#This Row],[GuildName]],GuildPic[Name],GuildPic[Pic],"N/A")</f>
        <v>#VALUE!</v>
      </c>
      <c r="G64" s="112" t="s">
        <v>191</v>
      </c>
      <c r="H64" s="93">
        <v>29919460</v>
      </c>
      <c r="I64" s="116"/>
    </row>
    <row r="65" spans="2:9" ht="20.149999999999999" customHeight="1">
      <c r="B65" s="90">
        <v>45349</v>
      </c>
      <c r="C65" s="90" t="str">
        <f>_xlfn.TEXTBEFORE(rank[[#This Row],[Round]],"-")</f>
        <v>1</v>
      </c>
      <c r="D65" s="20" t="s">
        <v>233</v>
      </c>
      <c r="E65" s="162">
        <v>1</v>
      </c>
      <c r="F65" s="141" t="e" vm="34">
        <f>_xlfn.XLOOKUP(rank[[#This Row],[GuildName]],GuildPic[Name],GuildPic[Pic],"N/A")</f>
        <v>#VALUE!</v>
      </c>
      <c r="G65" s="112" t="s">
        <v>200</v>
      </c>
      <c r="H65" s="19">
        <v>10513190</v>
      </c>
      <c r="I65" s="140"/>
    </row>
    <row r="66" spans="2:9" ht="20.149999999999999" customHeight="1">
      <c r="B66" s="90">
        <v>45349</v>
      </c>
      <c r="C66" s="90" t="str">
        <f>_xlfn.TEXTBEFORE(rank[[#This Row],[Round]],"-")</f>
        <v>1</v>
      </c>
      <c r="D66" s="20" t="s">
        <v>233</v>
      </c>
      <c r="E66" s="162">
        <v>2</v>
      </c>
      <c r="F66" s="141" t="e" vm="35">
        <f>_xlfn.XLOOKUP(rank[[#This Row],[GuildName]],GuildPic[Name],GuildPic[Pic],"N/A")</f>
        <v>#VALUE!</v>
      </c>
      <c r="G66" s="112" t="s">
        <v>201</v>
      </c>
      <c r="H66" s="19">
        <v>10510940</v>
      </c>
      <c r="I66" s="140"/>
    </row>
    <row r="67" spans="2:9" ht="20.149999999999999" customHeight="1">
      <c r="B67" s="90">
        <v>45349</v>
      </c>
      <c r="C67" s="90" t="str">
        <f>_xlfn.TEXTBEFORE(rank[[#This Row],[Round]],"-")</f>
        <v>1</v>
      </c>
      <c r="D67" s="20" t="s">
        <v>233</v>
      </c>
      <c r="E67" s="162">
        <v>3</v>
      </c>
      <c r="F67" s="141" t="e" vm="36">
        <f>_xlfn.XLOOKUP(rank[[#This Row],[GuildName]],GuildPic[Name],GuildPic[Pic],"N/A")</f>
        <v>#VALUE!</v>
      </c>
      <c r="G67" s="112" t="s">
        <v>197</v>
      </c>
      <c r="H67" s="19">
        <v>10251975</v>
      </c>
      <c r="I67" s="140"/>
    </row>
    <row r="68" spans="2:9" ht="20.149999999999999" customHeight="1">
      <c r="B68" s="90">
        <v>45349</v>
      </c>
      <c r="C68" s="90" t="str">
        <f>_xlfn.TEXTBEFORE(rank[[#This Row],[Round]],"-")</f>
        <v>1</v>
      </c>
      <c r="D68" s="20" t="s">
        <v>233</v>
      </c>
      <c r="E68" s="162">
        <v>4</v>
      </c>
      <c r="F68" s="141" t="e" vm="38">
        <f>_xlfn.XLOOKUP(rank[[#This Row],[GuildName]],GuildPic[Name],GuildPic[Pic],"N/A")</f>
        <v>#VALUE!</v>
      </c>
      <c r="G68" s="112" t="s">
        <v>192</v>
      </c>
      <c r="H68" s="19">
        <v>10011795</v>
      </c>
      <c r="I68" s="140"/>
    </row>
    <row r="69" spans="2:9" ht="20.149999999999999" customHeight="1">
      <c r="B69" s="90">
        <v>45349</v>
      </c>
      <c r="C69" s="90" t="str">
        <f>_xlfn.TEXTBEFORE(rank[[#This Row],[Round]],"-")</f>
        <v>1</v>
      </c>
      <c r="D69" s="20" t="s">
        <v>233</v>
      </c>
      <c r="E69" s="162">
        <v>5</v>
      </c>
      <c r="F69" s="141" t="e" vm="37">
        <f>_xlfn.XLOOKUP(rank[[#This Row],[GuildName]],GuildPic[Name],GuildPic[Pic],"N/A")</f>
        <v>#VALUE!</v>
      </c>
      <c r="G69" s="112" t="s">
        <v>204</v>
      </c>
      <c r="H69" s="19">
        <v>9930645</v>
      </c>
      <c r="I69" s="112"/>
    </row>
    <row r="70" spans="2:9" ht="20.149999999999999" customHeight="1">
      <c r="B70" s="90">
        <v>45349</v>
      </c>
      <c r="C70" s="90" t="str">
        <f>_xlfn.TEXTBEFORE(rank[[#This Row],[Round]],"-")</f>
        <v>1</v>
      </c>
      <c r="D70" s="20" t="s">
        <v>233</v>
      </c>
      <c r="E70" s="162">
        <v>6</v>
      </c>
      <c r="F70" s="141" t="e" vm="39">
        <f>_xlfn.XLOOKUP(rank[[#This Row],[GuildName]],GuildPic[Name],GuildPic[Pic],"N/A")</f>
        <v>#VALUE!</v>
      </c>
      <c r="G70" s="112" t="s">
        <v>202</v>
      </c>
      <c r="H70" s="19">
        <v>9688065</v>
      </c>
      <c r="I70" s="140"/>
    </row>
    <row r="71" spans="2:9" ht="20.149999999999999" customHeight="1">
      <c r="B71" s="90">
        <v>45349</v>
      </c>
      <c r="C71" s="90" t="str">
        <f>_xlfn.TEXTBEFORE(rank[[#This Row],[Round]],"-")</f>
        <v>1</v>
      </c>
      <c r="D71" s="20" t="s">
        <v>233</v>
      </c>
      <c r="E71" s="162">
        <v>7</v>
      </c>
      <c r="F71" s="141" t="e" vm="41">
        <f>_xlfn.XLOOKUP(rank[[#This Row],[GuildName]],GuildPic[Name],GuildPic[Pic],"N/A")</f>
        <v>#VALUE!</v>
      </c>
      <c r="G71" s="112" t="s">
        <v>208</v>
      </c>
      <c r="H71" s="19">
        <v>9677210</v>
      </c>
      <c r="I71" s="140"/>
    </row>
    <row r="72" spans="2:9" ht="20.149999999999999" customHeight="1">
      <c r="B72" s="90">
        <v>45349</v>
      </c>
      <c r="C72" s="90" t="str">
        <f>_xlfn.TEXTBEFORE(rank[[#This Row],[Round]],"-")</f>
        <v>1</v>
      </c>
      <c r="D72" s="20" t="s">
        <v>233</v>
      </c>
      <c r="E72" s="162">
        <v>8</v>
      </c>
      <c r="F72" s="141" t="e" vm="40">
        <f>_xlfn.XLOOKUP(rank[[#This Row],[GuildName]],GuildPic[Name],GuildPic[Pic],"N/A")</f>
        <v>#VALUE!</v>
      </c>
      <c r="G72" s="112" t="s">
        <v>190</v>
      </c>
      <c r="H72" s="19">
        <v>9591650</v>
      </c>
      <c r="I72" s="140"/>
    </row>
    <row r="73" spans="2:9" ht="20.149999999999999" customHeight="1">
      <c r="B73" s="90">
        <v>45349</v>
      </c>
      <c r="C73" s="90" t="str">
        <f>_xlfn.TEXTBEFORE(rank[[#This Row],[Round]],"-")</f>
        <v>1</v>
      </c>
      <c r="D73" s="20" t="s">
        <v>233</v>
      </c>
      <c r="E73" s="162">
        <v>9</v>
      </c>
      <c r="F73" s="141" t="e" vm="24">
        <f>_xlfn.XLOOKUP(rank[[#This Row],[GuildName]],GuildPic[Name],GuildPic[Pic],"N/A")</f>
        <v>#VALUE!</v>
      </c>
      <c r="G73" s="112" t="s">
        <v>203</v>
      </c>
      <c r="H73" s="19">
        <v>9525015</v>
      </c>
      <c r="I73" s="140"/>
    </row>
    <row r="74" spans="2:9" ht="20.149999999999999" customHeight="1">
      <c r="B74" s="90">
        <v>45349</v>
      </c>
      <c r="C74" s="90" t="str">
        <f>_xlfn.TEXTBEFORE(rank[[#This Row],[Round]],"-")</f>
        <v>1</v>
      </c>
      <c r="D74" s="20" t="s">
        <v>233</v>
      </c>
      <c r="E74" s="162">
        <v>10</v>
      </c>
      <c r="F74" s="141" t="e" vm="23">
        <f>_xlfn.XLOOKUP(rank[[#This Row],[GuildName]],GuildPic[Name],GuildPic[Pic],"N/A")</f>
        <v>#VALUE!</v>
      </c>
      <c r="G74" s="112" t="s">
        <v>206</v>
      </c>
      <c r="H74" s="19">
        <v>9516665</v>
      </c>
      <c r="I74" s="140"/>
    </row>
    <row r="75" spans="2:9" ht="20.149999999999999" customHeight="1">
      <c r="B75" s="90">
        <v>45349</v>
      </c>
      <c r="C75" s="90" t="str">
        <f>_xlfn.TEXTBEFORE(rank[[#This Row],[Round]],"-")</f>
        <v>1</v>
      </c>
      <c r="D75" s="20" t="s">
        <v>233</v>
      </c>
      <c r="E75" s="162">
        <v>11</v>
      </c>
      <c r="F75" s="141" t="e" vm="27">
        <f>_xlfn.XLOOKUP(rank[[#This Row],[GuildName]],GuildPic[Name],GuildPic[Pic],"N/A")</f>
        <v>#VALUE!</v>
      </c>
      <c r="G75" s="112" t="s">
        <v>193</v>
      </c>
      <c r="H75" s="19">
        <v>9356625</v>
      </c>
      <c r="I75" s="116"/>
    </row>
    <row r="76" spans="2:9" ht="20.149999999999999" customHeight="1">
      <c r="B76" s="90">
        <v>45349</v>
      </c>
      <c r="C76" s="90" t="str">
        <f>_xlfn.TEXTBEFORE(rank[[#This Row],[Round]],"-")</f>
        <v>1</v>
      </c>
      <c r="D76" s="20" t="s">
        <v>233</v>
      </c>
      <c r="E76" s="162">
        <v>12</v>
      </c>
      <c r="F76" s="35" t="e" vm="42">
        <f>_xlfn.XLOOKUP(rank[[#This Row],[GuildName]],GuildPic[Name],GuildPic[Pic],"N/A")</f>
        <v>#VALUE!</v>
      </c>
      <c r="G76" s="112" t="s">
        <v>194</v>
      </c>
      <c r="H76" s="19">
        <v>9351425</v>
      </c>
      <c r="I76" s="116"/>
    </row>
    <row r="77" spans="2:9" ht="20.149999999999999" customHeight="1">
      <c r="B77" s="90">
        <v>45349</v>
      </c>
      <c r="C77" s="90" t="str">
        <f>_xlfn.TEXTBEFORE(rank[[#This Row],[Round]],"-")</f>
        <v>1</v>
      </c>
      <c r="D77" s="20" t="s">
        <v>233</v>
      </c>
      <c r="E77" s="162">
        <v>13</v>
      </c>
      <c r="F77" s="35" t="e" vm="28">
        <f>_xlfn.XLOOKUP(rank[[#This Row],[GuildName]],GuildPic[Name],GuildPic[Pic],"N/A")</f>
        <v>#VALUE!</v>
      </c>
      <c r="G77" s="112" t="s">
        <v>209</v>
      </c>
      <c r="H77" s="19">
        <v>9286600</v>
      </c>
      <c r="I77" s="116"/>
    </row>
    <row r="78" spans="2:9" ht="20.149999999999999" customHeight="1">
      <c r="B78" s="90">
        <v>45349</v>
      </c>
      <c r="C78" s="90" t="str">
        <f>_xlfn.TEXTBEFORE(rank[[#This Row],[Round]],"-")</f>
        <v>1</v>
      </c>
      <c r="D78" s="20" t="s">
        <v>233</v>
      </c>
      <c r="E78" s="162">
        <v>14</v>
      </c>
      <c r="F78" s="35" t="e" vm="25">
        <f>_xlfn.XLOOKUP(rank[[#This Row],[GuildName]],GuildPic[Name],GuildPic[Pic],"N/A")</f>
        <v>#VALUE!</v>
      </c>
      <c r="G78" s="112" t="s">
        <v>210</v>
      </c>
      <c r="H78" s="19">
        <v>9201780</v>
      </c>
      <c r="I78" s="116"/>
    </row>
    <row r="79" spans="2:9" ht="20.149999999999999" customHeight="1">
      <c r="B79" s="90">
        <v>45349</v>
      </c>
      <c r="C79" s="90" t="str">
        <f>_xlfn.TEXTBEFORE(rank[[#This Row],[Round]],"-")</f>
        <v>1</v>
      </c>
      <c r="D79" s="20" t="s">
        <v>233</v>
      </c>
      <c r="E79" s="162">
        <v>15</v>
      </c>
      <c r="F79" s="35" t="e" vm="26">
        <f>_xlfn.XLOOKUP(rank[[#This Row],[GuildName]],GuildPic[Name],GuildPic[Pic],"N/A")</f>
        <v>#VALUE!</v>
      </c>
      <c r="G79" s="112" t="s">
        <v>198</v>
      </c>
      <c r="H79" s="19">
        <v>8974230</v>
      </c>
      <c r="I79" s="116"/>
    </row>
    <row r="80" spans="2:9" ht="20.149999999999999" customHeight="1">
      <c r="B80" s="90">
        <v>45349</v>
      </c>
      <c r="C80" s="90" t="str">
        <f>_xlfn.TEXTBEFORE(rank[[#This Row],[Round]],"-")</f>
        <v>1</v>
      </c>
      <c r="D80" s="20" t="s">
        <v>233</v>
      </c>
      <c r="E80" s="162">
        <v>16</v>
      </c>
      <c r="F80" s="35" t="e" vm="31">
        <f>_xlfn.XLOOKUP(rank[[#This Row],[GuildName]],GuildPic[Name],GuildPic[Pic],"N/A")</f>
        <v>#VALUE!</v>
      </c>
      <c r="G80" s="112" t="s">
        <v>205</v>
      </c>
      <c r="H80" s="19">
        <v>8530020</v>
      </c>
      <c r="I80" s="116"/>
    </row>
    <row r="81" spans="2:11" ht="20.149999999999999" customHeight="1">
      <c r="B81" s="90">
        <v>45349</v>
      </c>
      <c r="C81" s="90" t="str">
        <f>_xlfn.TEXTBEFORE(rank[[#This Row],[Round]],"-")</f>
        <v>1</v>
      </c>
      <c r="D81" s="20" t="s">
        <v>233</v>
      </c>
      <c r="E81" s="162">
        <v>17</v>
      </c>
      <c r="F81" s="35" t="e" vm="29">
        <f>_xlfn.XLOOKUP(rank[[#This Row],[GuildName]],GuildPic[Name],GuildPic[Pic],"N/A")</f>
        <v>#VALUE!</v>
      </c>
      <c r="G81" s="112" t="s">
        <v>195</v>
      </c>
      <c r="H81" s="19">
        <v>8445275</v>
      </c>
      <c r="I81" s="116"/>
    </row>
    <row r="82" spans="2:11" ht="20.149999999999999" customHeight="1">
      <c r="B82" s="90">
        <v>45349</v>
      </c>
      <c r="C82" s="90" t="str">
        <f>_xlfn.TEXTBEFORE(rank[[#This Row],[Round]],"-")</f>
        <v>1</v>
      </c>
      <c r="D82" s="20" t="s">
        <v>233</v>
      </c>
      <c r="E82" s="162">
        <v>18</v>
      </c>
      <c r="F82" s="35" t="e" vm="30">
        <f>_xlfn.XLOOKUP(rank[[#This Row],[GuildName]],GuildPic[Name],GuildPic[Pic],"N/A")</f>
        <v>#VALUE!</v>
      </c>
      <c r="G82" s="112" t="s">
        <v>199</v>
      </c>
      <c r="H82" s="19">
        <v>8439280</v>
      </c>
      <c r="I82" s="116"/>
      <c r="K82" s="12"/>
    </row>
    <row r="83" spans="2:11" ht="20.149999999999999" customHeight="1">
      <c r="B83" s="90">
        <v>45349</v>
      </c>
      <c r="C83" s="90" t="str">
        <f>_xlfn.TEXTBEFORE(rank[[#This Row],[Round]],"-")</f>
        <v>1</v>
      </c>
      <c r="D83" s="20" t="s">
        <v>233</v>
      </c>
      <c r="E83" s="162">
        <v>19</v>
      </c>
      <c r="F83" s="35" t="e" vm="33">
        <f>_xlfn.XLOOKUP(rank[[#This Row],[GuildName]],GuildPic[Name],GuildPic[Pic],"N/A")</f>
        <v>#VALUE!</v>
      </c>
      <c r="G83" s="112" t="s">
        <v>191</v>
      </c>
      <c r="H83" s="19">
        <v>8241380</v>
      </c>
      <c r="I83" s="116"/>
    </row>
    <row r="84" spans="2:11" ht="20.149999999999999" customHeight="1">
      <c r="B84" s="90">
        <v>45349</v>
      </c>
      <c r="C84" s="90" t="str">
        <f>_xlfn.TEXTBEFORE(rank[[#This Row],[Round]],"-")</f>
        <v>1</v>
      </c>
      <c r="D84" s="20" t="s">
        <v>233</v>
      </c>
      <c r="E84" s="162">
        <v>20</v>
      </c>
      <c r="F84" s="35" t="e" vm="43">
        <f>_xlfn.XLOOKUP(rank[[#This Row],[GuildName]],GuildPic[Name],GuildPic[Pic],"N/A")</f>
        <v>#VALUE!</v>
      </c>
      <c r="G84" s="112" t="s">
        <v>211</v>
      </c>
      <c r="H84" s="19">
        <v>8157340</v>
      </c>
      <c r="I84" s="116"/>
    </row>
    <row r="85" spans="2:11" ht="20.149999999999999" customHeight="1">
      <c r="B85" s="90">
        <v>45349</v>
      </c>
      <c r="C85" s="90" t="str">
        <f>_xlfn.TEXTBEFORE(rank[[#This Row],[Round]],"-")</f>
        <v>1</v>
      </c>
      <c r="D85" s="20" t="s">
        <v>233</v>
      </c>
      <c r="E85" s="162">
        <v>22</v>
      </c>
      <c r="F85" s="166" t="e" vm="32">
        <f>_xlfn.XLOOKUP(rank[[#This Row],[GuildName]],GuildPic[Name],GuildPic[Pic],"N/A")</f>
        <v>#VALUE!</v>
      </c>
      <c r="G85" s="112" t="s">
        <v>196</v>
      </c>
      <c r="H85" s="19">
        <v>8022685</v>
      </c>
      <c r="I85" s="140"/>
    </row>
    <row r="86" spans="2:11" ht="20.149999999999999" customHeight="1">
      <c r="B86" s="90">
        <v>45356</v>
      </c>
      <c r="C86" s="90" t="str">
        <f>_xlfn.TEXTBEFORE(rank[[#This Row],[Round]],"-")</f>
        <v>1</v>
      </c>
      <c r="D86" s="138" t="s">
        <v>234</v>
      </c>
      <c r="E86" s="163">
        <v>1</v>
      </c>
      <c r="F86" s="142" t="e" vm="34">
        <f>_xlfn.XLOOKUP(rank[[#This Row],[GuildName]],GuildPic[Name],GuildPic[Pic],"N/A")</f>
        <v>#VALUE!</v>
      </c>
      <c r="G86" s="112" t="s">
        <v>200</v>
      </c>
      <c r="H86" s="19">
        <v>21205735</v>
      </c>
      <c r="I86" s="116"/>
    </row>
    <row r="87" spans="2:11" ht="20.149999999999999" customHeight="1">
      <c r="B87" s="90">
        <v>45356</v>
      </c>
      <c r="C87" s="90" t="str">
        <f>_xlfn.TEXTBEFORE(rank[[#This Row],[Round]],"-")</f>
        <v>1</v>
      </c>
      <c r="D87" s="138" t="s">
        <v>234</v>
      </c>
      <c r="E87" s="163">
        <v>2</v>
      </c>
      <c r="F87" s="142" t="e" vm="35">
        <f>_xlfn.XLOOKUP(rank[[#This Row],[GuildName]],GuildPic[Name],GuildPic[Pic],"N/A")</f>
        <v>#VALUE!</v>
      </c>
      <c r="G87" s="112" t="s">
        <v>201</v>
      </c>
      <c r="H87" s="19">
        <v>21109635</v>
      </c>
      <c r="I87" s="116"/>
    </row>
    <row r="88" spans="2:11" ht="20.149999999999999" customHeight="1">
      <c r="B88" s="90">
        <v>45356</v>
      </c>
      <c r="C88" s="90" t="str">
        <f>_xlfn.TEXTBEFORE(rank[[#This Row],[Round]],"-")</f>
        <v>1</v>
      </c>
      <c r="D88" s="138" t="s">
        <v>234</v>
      </c>
      <c r="E88" s="163">
        <v>3</v>
      </c>
      <c r="F88" s="142" t="e" vm="36">
        <f>_xlfn.XLOOKUP(rank[[#This Row],[GuildName]],GuildPic[Name],GuildPic[Pic],"N/A")</f>
        <v>#VALUE!</v>
      </c>
      <c r="G88" s="112" t="s">
        <v>197</v>
      </c>
      <c r="H88" s="19">
        <v>20511620</v>
      </c>
      <c r="I88" s="116"/>
    </row>
    <row r="89" spans="2:11" ht="20.149999999999999" customHeight="1">
      <c r="B89" s="90">
        <v>45356</v>
      </c>
      <c r="C89" s="90" t="str">
        <f>_xlfn.TEXTBEFORE(rank[[#This Row],[Round]],"-")</f>
        <v>1</v>
      </c>
      <c r="D89" s="138" t="s">
        <v>234</v>
      </c>
      <c r="E89" s="163">
        <v>4</v>
      </c>
      <c r="F89" s="142" t="e" vm="38">
        <f>_xlfn.XLOOKUP(rank[[#This Row],[GuildName]],GuildPic[Name],GuildPic[Pic],"N/A")</f>
        <v>#VALUE!</v>
      </c>
      <c r="G89" s="112" t="s">
        <v>192</v>
      </c>
      <c r="H89" s="19">
        <v>20103665</v>
      </c>
      <c r="I89" s="116"/>
    </row>
    <row r="90" spans="2:11" ht="20.149999999999999" customHeight="1">
      <c r="B90" s="90">
        <v>45356</v>
      </c>
      <c r="C90" s="90" t="str">
        <f>_xlfn.TEXTBEFORE(rank[[#This Row],[Round]],"-")</f>
        <v>1</v>
      </c>
      <c r="D90" s="138" t="s">
        <v>234</v>
      </c>
      <c r="E90" s="163">
        <v>5</v>
      </c>
      <c r="F90" s="142" t="e" vm="37">
        <f>_xlfn.XLOOKUP(rank[[#This Row],[GuildName]],GuildPic[Name],GuildPic[Pic],"N/A")</f>
        <v>#VALUE!</v>
      </c>
      <c r="G90" s="112" t="s">
        <v>204</v>
      </c>
      <c r="H90" s="19">
        <v>19861340</v>
      </c>
      <c r="I90" s="116"/>
    </row>
    <row r="91" spans="2:11" ht="20.149999999999999" customHeight="1">
      <c r="B91" s="90">
        <v>45356</v>
      </c>
      <c r="C91" s="90" t="str">
        <f>_xlfn.TEXTBEFORE(rank[[#This Row],[Round]],"-")</f>
        <v>1</v>
      </c>
      <c r="D91" s="138" t="s">
        <v>234</v>
      </c>
      <c r="E91" s="163">
        <v>6</v>
      </c>
      <c r="F91" s="142" t="e" vm="39">
        <f>_xlfn.XLOOKUP(rank[[#This Row],[GuildName]],GuildPic[Name],GuildPic[Pic],"N/A")</f>
        <v>#VALUE!</v>
      </c>
      <c r="G91" s="112" t="s">
        <v>202</v>
      </c>
      <c r="H91" s="19">
        <v>19861340</v>
      </c>
      <c r="I91" s="116"/>
    </row>
    <row r="92" spans="2:11" ht="20.149999999999999" customHeight="1">
      <c r="B92" s="90">
        <v>45356</v>
      </c>
      <c r="C92" s="90" t="str">
        <f>_xlfn.TEXTBEFORE(rank[[#This Row],[Round]],"-")</f>
        <v>1</v>
      </c>
      <c r="D92" s="138" t="s">
        <v>234</v>
      </c>
      <c r="E92" s="163">
        <v>7</v>
      </c>
      <c r="F92" s="142" t="e" vm="40">
        <f>_xlfn.XLOOKUP(rank[[#This Row],[GuildName]],GuildPic[Name],GuildPic[Pic],"N/A")</f>
        <v>#VALUE!</v>
      </c>
      <c r="G92" s="112" t="s">
        <v>190</v>
      </c>
      <c r="H92" s="19">
        <v>19427660</v>
      </c>
      <c r="I92" s="116"/>
    </row>
    <row r="93" spans="2:11" ht="20.149999999999999" customHeight="1">
      <c r="B93" s="90">
        <v>45356</v>
      </c>
      <c r="C93" s="90" t="str">
        <f>_xlfn.TEXTBEFORE(rank[[#This Row],[Round]],"-")</f>
        <v>1</v>
      </c>
      <c r="D93" s="138" t="s">
        <v>234</v>
      </c>
      <c r="E93" s="163">
        <v>8</v>
      </c>
      <c r="F93" s="142" t="e" vm="41">
        <f>_xlfn.XLOOKUP(rank[[#This Row],[GuildName]],GuildPic[Name],GuildPic[Pic],"N/A")</f>
        <v>#VALUE!</v>
      </c>
      <c r="G93" s="112" t="s">
        <v>208</v>
      </c>
      <c r="H93" s="19">
        <v>19360110</v>
      </c>
      <c r="I93" s="116"/>
    </row>
    <row r="94" spans="2:11" ht="20.149999999999999" customHeight="1">
      <c r="B94" s="90">
        <v>45356</v>
      </c>
      <c r="C94" s="90" t="str">
        <f>_xlfn.TEXTBEFORE(rank[[#This Row],[Round]],"-")</f>
        <v>1</v>
      </c>
      <c r="D94" s="138" t="s">
        <v>234</v>
      </c>
      <c r="E94" s="163">
        <v>9</v>
      </c>
      <c r="F94" s="142" t="e" vm="23">
        <f>_xlfn.XLOOKUP(rank[[#This Row],[GuildName]],GuildPic[Name],GuildPic[Pic],"N/A")</f>
        <v>#VALUE!</v>
      </c>
      <c r="G94" s="112" t="s">
        <v>206</v>
      </c>
      <c r="H94" s="19">
        <v>19199830</v>
      </c>
      <c r="I94" s="116"/>
    </row>
    <row r="95" spans="2:11" ht="20.149999999999999" customHeight="1">
      <c r="B95" s="90">
        <v>45356</v>
      </c>
      <c r="C95" s="90" t="str">
        <f>_xlfn.TEXTBEFORE(rank[[#This Row],[Round]],"-")</f>
        <v>1</v>
      </c>
      <c r="D95" s="138" t="s">
        <v>234</v>
      </c>
      <c r="E95" s="163">
        <v>10</v>
      </c>
      <c r="F95" s="142" t="e" vm="24">
        <f>_xlfn.XLOOKUP(rank[[#This Row],[GuildName]],GuildPic[Name],GuildPic[Pic],"N/A")</f>
        <v>#VALUE!</v>
      </c>
      <c r="G95" s="112" t="s">
        <v>203</v>
      </c>
      <c r="H95" s="19">
        <v>19138980</v>
      </c>
      <c r="I95" s="116"/>
    </row>
    <row r="96" spans="2:11" ht="20.149999999999999" customHeight="1">
      <c r="B96" s="90">
        <v>45356</v>
      </c>
      <c r="C96" s="90" t="str">
        <f>_xlfn.TEXTBEFORE(rank[[#This Row],[Round]],"-")</f>
        <v>1</v>
      </c>
      <c r="D96" s="138" t="s">
        <v>234</v>
      </c>
      <c r="E96" s="163">
        <v>11</v>
      </c>
      <c r="F96" s="142" t="e" vm="27">
        <f>_xlfn.XLOOKUP(rank[[#This Row],[GuildName]],GuildPic[Name],GuildPic[Pic],"N/A")</f>
        <v>#VALUE!</v>
      </c>
      <c r="G96" s="112" t="s">
        <v>193</v>
      </c>
      <c r="H96" s="19">
        <v>18886815</v>
      </c>
      <c r="I96" s="116"/>
      <c r="K96" s="12"/>
    </row>
    <row r="97" spans="2:11" ht="20.149999999999999" customHeight="1">
      <c r="B97" s="90">
        <v>45356</v>
      </c>
      <c r="C97" s="90" t="str">
        <f>_xlfn.TEXTBEFORE(rank[[#This Row],[Round]],"-")</f>
        <v>1</v>
      </c>
      <c r="D97" s="138" t="s">
        <v>234</v>
      </c>
      <c r="E97" s="163">
        <v>12</v>
      </c>
      <c r="F97" s="142" t="e" vm="42">
        <f>_xlfn.XLOOKUP(rank[[#This Row],[GuildName]],GuildPic[Name],GuildPic[Pic],"N/A")</f>
        <v>#VALUE!</v>
      </c>
      <c r="G97" s="112" t="s">
        <v>194</v>
      </c>
      <c r="H97" s="19">
        <v>18873860</v>
      </c>
      <c r="I97" s="116"/>
    </row>
    <row r="98" spans="2:11" ht="20.149999999999999" customHeight="1">
      <c r="B98" s="90">
        <v>45356</v>
      </c>
      <c r="C98" s="90" t="str">
        <f>_xlfn.TEXTBEFORE(rank[[#This Row],[Round]],"-")</f>
        <v>1</v>
      </c>
      <c r="D98" s="138" t="s">
        <v>234</v>
      </c>
      <c r="E98" s="163">
        <v>13</v>
      </c>
      <c r="F98" s="142" t="e" vm="28">
        <f>_xlfn.XLOOKUP(rank[[#This Row],[GuildName]],GuildPic[Name],GuildPic[Pic],"N/A")</f>
        <v>#VALUE!</v>
      </c>
      <c r="G98" s="112" t="s">
        <v>209</v>
      </c>
      <c r="H98" s="19">
        <v>18654250</v>
      </c>
      <c r="I98" s="116"/>
      <c r="K98" s="12"/>
    </row>
    <row r="99" spans="2:11" ht="20.149999999999999" customHeight="1">
      <c r="B99" s="90">
        <v>45356</v>
      </c>
      <c r="C99" s="90" t="str">
        <f>_xlfn.TEXTBEFORE(rank[[#This Row],[Round]],"-")</f>
        <v>1</v>
      </c>
      <c r="D99" s="138" t="s">
        <v>234</v>
      </c>
      <c r="E99" s="163">
        <v>14</v>
      </c>
      <c r="F99" s="142" t="e" vm="25">
        <f>_xlfn.XLOOKUP(rank[[#This Row],[GuildName]],GuildPic[Name],GuildPic[Pic],"N/A")</f>
        <v>#VALUE!</v>
      </c>
      <c r="G99" s="112" t="s">
        <v>210</v>
      </c>
      <c r="H99" s="19">
        <v>18399780</v>
      </c>
      <c r="I99" s="116"/>
    </row>
    <row r="100" spans="2:11" ht="20.149999999999999" customHeight="1">
      <c r="B100" s="90">
        <v>45356</v>
      </c>
      <c r="C100" s="90" t="str">
        <f>_xlfn.TEXTBEFORE(rank[[#This Row],[Round]],"-")</f>
        <v>1</v>
      </c>
      <c r="D100" s="138" t="s">
        <v>234</v>
      </c>
      <c r="E100" s="163">
        <v>15</v>
      </c>
      <c r="F100" s="142" t="e" vm="26">
        <f>_xlfn.XLOOKUP(rank[[#This Row],[GuildName]],GuildPic[Name],GuildPic[Pic],"N/A")</f>
        <v>#VALUE!</v>
      </c>
      <c r="G100" s="112" t="s">
        <v>198</v>
      </c>
      <c r="H100" s="19">
        <v>18258770</v>
      </c>
      <c r="I100" s="116"/>
      <c r="K100" s="12"/>
    </row>
    <row r="101" spans="2:11" ht="20.149999999999999" customHeight="1">
      <c r="B101" s="90">
        <v>45356</v>
      </c>
      <c r="C101" s="90" t="str">
        <f>_xlfn.TEXTBEFORE(rank[[#This Row],[Round]],"-")</f>
        <v>1</v>
      </c>
      <c r="D101" s="138" t="s">
        <v>234</v>
      </c>
      <c r="E101" s="163">
        <v>16</v>
      </c>
      <c r="F101" s="142" t="e" vm="31">
        <f>_xlfn.XLOOKUP(rank[[#This Row],[GuildName]],GuildPic[Name],GuildPic[Pic],"N/A")</f>
        <v>#VALUE!</v>
      </c>
      <c r="G101" s="112" t="s">
        <v>205</v>
      </c>
      <c r="H101" s="19">
        <v>17356940</v>
      </c>
      <c r="I101" s="116"/>
    </row>
    <row r="102" spans="2:11" ht="20.149999999999999" customHeight="1">
      <c r="B102" s="90">
        <v>45356</v>
      </c>
      <c r="C102" s="90" t="str">
        <f>_xlfn.TEXTBEFORE(rank[[#This Row],[Round]],"-")</f>
        <v>1</v>
      </c>
      <c r="D102" s="138" t="s">
        <v>234</v>
      </c>
      <c r="E102" s="163">
        <v>17</v>
      </c>
      <c r="F102" s="142" t="e" vm="29">
        <f>_xlfn.XLOOKUP(rank[[#This Row],[GuildName]],GuildPic[Name],GuildPic[Pic],"N/A")</f>
        <v>#VALUE!</v>
      </c>
      <c r="G102" s="112" t="s">
        <v>195</v>
      </c>
      <c r="H102" s="19">
        <v>17116655</v>
      </c>
      <c r="I102" s="116"/>
    </row>
    <row r="103" spans="2:11" ht="20.149999999999999" customHeight="1">
      <c r="B103" s="90">
        <v>45356</v>
      </c>
      <c r="C103" s="90" t="str">
        <f>_xlfn.TEXTBEFORE(rank[[#This Row],[Round]],"-")</f>
        <v>1</v>
      </c>
      <c r="D103" s="138" t="s">
        <v>234</v>
      </c>
      <c r="E103" s="163">
        <v>18</v>
      </c>
      <c r="F103" s="142" t="e" vm="30">
        <f>_xlfn.XLOOKUP(rank[[#This Row],[GuildName]],GuildPic[Name],GuildPic[Pic],"N/A")</f>
        <v>#VALUE!</v>
      </c>
      <c r="G103" s="112" t="s">
        <v>199</v>
      </c>
      <c r="H103" s="19">
        <v>16958780</v>
      </c>
      <c r="I103" s="116"/>
    </row>
    <row r="104" spans="2:11" ht="20.149999999999999" customHeight="1">
      <c r="B104" s="90">
        <v>45356</v>
      </c>
      <c r="C104" s="90" t="str">
        <f>_xlfn.TEXTBEFORE(rank[[#This Row],[Round]],"-")</f>
        <v>1</v>
      </c>
      <c r="D104" s="138" t="s">
        <v>234</v>
      </c>
      <c r="E104" s="163">
        <v>19</v>
      </c>
      <c r="F104" s="142" t="e" vm="33">
        <f>_xlfn.XLOOKUP(rank[[#This Row],[GuildName]],GuildPic[Name],GuildPic[Pic],"N/A")</f>
        <v>#VALUE!</v>
      </c>
      <c r="G104" s="112" t="s">
        <v>191</v>
      </c>
      <c r="H104" s="19">
        <v>16689095</v>
      </c>
      <c r="I104" s="116"/>
    </row>
    <row r="105" spans="2:11" ht="20.149999999999999" customHeight="1">
      <c r="B105" s="90">
        <v>45356</v>
      </c>
      <c r="C105" s="90" t="str">
        <f>_xlfn.TEXTBEFORE(rank[[#This Row],[Round]],"-")</f>
        <v>1</v>
      </c>
      <c r="D105" s="138" t="s">
        <v>234</v>
      </c>
      <c r="E105" s="163">
        <v>20</v>
      </c>
      <c r="F105" s="142" t="e" vm="43">
        <f>_xlfn.XLOOKUP(rank[[#This Row],[GuildName]],GuildPic[Name],GuildPic[Pic],"N/A")</f>
        <v>#VALUE!</v>
      </c>
      <c r="G105" s="112" t="s">
        <v>211</v>
      </c>
      <c r="H105" s="19">
        <v>16444945</v>
      </c>
      <c r="I105" s="116"/>
    </row>
    <row r="106" spans="2:11" ht="20.149999999999999" customHeight="1">
      <c r="B106" s="90">
        <v>45356</v>
      </c>
      <c r="C106" s="90" t="str">
        <f>_xlfn.TEXTBEFORE(rank[[#This Row],[Round]],"-")</f>
        <v>1</v>
      </c>
      <c r="D106" s="138" t="s">
        <v>234</v>
      </c>
      <c r="E106" s="163">
        <v>23</v>
      </c>
      <c r="F106" s="166" t="e" vm="32">
        <f>_xlfn.XLOOKUP(rank[[#This Row],[GuildName]],GuildPic[Name],GuildPic[Pic],"N/A")</f>
        <v>#VALUE!</v>
      </c>
      <c r="G106" s="112" t="s">
        <v>196</v>
      </c>
      <c r="H106" s="19">
        <v>16113965</v>
      </c>
      <c r="I106" s="140"/>
    </row>
    <row r="107" spans="2:11" ht="20.149999999999999" customHeight="1">
      <c r="B107" s="90">
        <v>45363</v>
      </c>
      <c r="C107" s="90" t="str">
        <f>_xlfn.TEXTBEFORE(rank[[#This Row],[Round]],"-")</f>
        <v>1</v>
      </c>
      <c r="D107" s="138" t="s">
        <v>235</v>
      </c>
      <c r="E107" s="163">
        <v>1</v>
      </c>
      <c r="F107" s="142" t="e" vm="34">
        <f>_xlfn.XLOOKUP(rank[[#This Row],[GuildName]],GuildPic[Name],GuildPic[Pic],"N/A")</f>
        <v>#VALUE!</v>
      </c>
      <c r="G107" s="112" t="s">
        <v>200</v>
      </c>
      <c r="H107" s="19">
        <v>31976605</v>
      </c>
      <c r="I107" s="116"/>
    </row>
    <row r="108" spans="2:11" ht="20.149999999999999" customHeight="1">
      <c r="B108" s="90">
        <v>45363</v>
      </c>
      <c r="C108" s="90" t="str">
        <f>_xlfn.TEXTBEFORE(rank[[#This Row],[Round]],"-")</f>
        <v>1</v>
      </c>
      <c r="D108" s="138" t="s">
        <v>235</v>
      </c>
      <c r="E108" s="163">
        <v>2</v>
      </c>
      <c r="F108" s="142" t="e" vm="35">
        <f>_xlfn.XLOOKUP(rank[[#This Row],[GuildName]],GuildPic[Name],GuildPic[Pic],"N/A")</f>
        <v>#VALUE!</v>
      </c>
      <c r="G108" s="112" t="s">
        <v>201</v>
      </c>
      <c r="H108" s="19">
        <v>31799905</v>
      </c>
      <c r="I108" s="116"/>
    </row>
    <row r="109" spans="2:11" ht="20.149999999999999" customHeight="1">
      <c r="B109" s="90">
        <v>45363</v>
      </c>
      <c r="C109" s="90" t="str">
        <f>_xlfn.TEXTBEFORE(rank[[#This Row],[Round]],"-")</f>
        <v>1</v>
      </c>
      <c r="D109" s="138" t="s">
        <v>235</v>
      </c>
      <c r="E109" s="163">
        <v>3</v>
      </c>
      <c r="F109" s="142" t="e" vm="36">
        <f>_xlfn.XLOOKUP(rank[[#This Row],[GuildName]],GuildPic[Name],GuildPic[Pic],"N/A")</f>
        <v>#VALUE!</v>
      </c>
      <c r="G109" s="112" t="s">
        <v>197</v>
      </c>
      <c r="H109" s="19">
        <v>30935880</v>
      </c>
      <c r="I109" s="116"/>
    </row>
    <row r="110" spans="2:11" ht="20.149999999999999" customHeight="1">
      <c r="B110" s="90">
        <v>45363</v>
      </c>
      <c r="C110" s="90" t="str">
        <f>_xlfn.TEXTBEFORE(rank[[#This Row],[Round]],"-")</f>
        <v>1</v>
      </c>
      <c r="D110" s="138" t="s">
        <v>235</v>
      </c>
      <c r="E110" s="163">
        <v>4</v>
      </c>
      <c r="F110" s="142" t="e" vm="38">
        <f>_xlfn.XLOOKUP(rank[[#This Row],[GuildName]],GuildPic[Name],GuildPic[Pic],"N/A")</f>
        <v>#VALUE!</v>
      </c>
      <c r="G110" s="112" t="s">
        <v>192</v>
      </c>
      <c r="H110" s="19">
        <v>30207265</v>
      </c>
      <c r="I110" s="116"/>
    </row>
    <row r="111" spans="2:11" ht="20.149999999999999" customHeight="1">
      <c r="B111" s="90">
        <v>45363</v>
      </c>
      <c r="C111" s="90" t="str">
        <f>_xlfn.TEXTBEFORE(rank[[#This Row],[Round]],"-")</f>
        <v>1</v>
      </c>
      <c r="D111" s="138" t="s">
        <v>235</v>
      </c>
      <c r="E111" s="163">
        <v>5</v>
      </c>
      <c r="F111" s="142" t="e" vm="37">
        <f>_xlfn.XLOOKUP(rank[[#This Row],[GuildName]],GuildPic[Name],GuildPic[Pic],"N/A")</f>
        <v>#VALUE!</v>
      </c>
      <c r="G111" s="112" t="s">
        <v>204</v>
      </c>
      <c r="H111" s="19">
        <v>29958250</v>
      </c>
      <c r="I111" s="116"/>
    </row>
    <row r="112" spans="2:11" ht="20.149999999999999" customHeight="1">
      <c r="B112" s="90">
        <v>45363</v>
      </c>
      <c r="C112" s="90" t="str">
        <f>_xlfn.TEXTBEFORE(rank[[#This Row],[Round]],"-")</f>
        <v>1</v>
      </c>
      <c r="D112" s="138" t="s">
        <v>235</v>
      </c>
      <c r="E112" s="163">
        <v>6</v>
      </c>
      <c r="F112" s="142" t="e" vm="39">
        <f>_xlfn.XLOOKUP(rank[[#This Row],[GuildName]],GuildPic[Name],GuildPic[Pic],"N/A")</f>
        <v>#VALUE!</v>
      </c>
      <c r="G112" s="112" t="s">
        <v>202</v>
      </c>
      <c r="H112" s="19">
        <v>29539600</v>
      </c>
      <c r="I112" s="116"/>
    </row>
    <row r="113" spans="2:9" ht="20.149999999999999" customHeight="1">
      <c r="B113" s="90">
        <v>45363</v>
      </c>
      <c r="C113" s="90" t="str">
        <f>_xlfn.TEXTBEFORE(rank[[#This Row],[Round]],"-")</f>
        <v>1</v>
      </c>
      <c r="D113" s="138" t="s">
        <v>235</v>
      </c>
      <c r="E113" s="163">
        <v>7</v>
      </c>
      <c r="F113" s="142" t="e" vm="40">
        <f>_xlfn.XLOOKUP(rank[[#This Row],[GuildName]],GuildPic[Name],GuildPic[Pic],"N/A")</f>
        <v>#VALUE!</v>
      </c>
      <c r="G113" s="112" t="s">
        <v>190</v>
      </c>
      <c r="H113" s="19">
        <v>29263440</v>
      </c>
      <c r="I113" s="116"/>
    </row>
    <row r="114" spans="2:9" ht="20.149999999999999" customHeight="1">
      <c r="B114" s="90">
        <v>45363</v>
      </c>
      <c r="C114" s="90" t="str">
        <f>_xlfn.TEXTBEFORE(rank[[#This Row],[Round]],"-")</f>
        <v>1</v>
      </c>
      <c r="D114" s="138" t="s">
        <v>235</v>
      </c>
      <c r="E114" s="163">
        <v>8</v>
      </c>
      <c r="F114" s="142" t="e" vm="41">
        <f>_xlfn.XLOOKUP(rank[[#This Row],[GuildName]],GuildPic[Name],GuildPic[Pic],"N/A")</f>
        <v>#VALUE!</v>
      </c>
      <c r="G114" s="112" t="s">
        <v>208</v>
      </c>
      <c r="H114" s="19">
        <v>29132140</v>
      </c>
      <c r="I114" s="116"/>
    </row>
    <row r="115" spans="2:9" ht="20.149999999999999" customHeight="1">
      <c r="B115" s="90">
        <v>45363</v>
      </c>
      <c r="C115" s="90" t="str">
        <f>_xlfn.TEXTBEFORE(rank[[#This Row],[Round]],"-")</f>
        <v>1</v>
      </c>
      <c r="D115" s="138" t="s">
        <v>235</v>
      </c>
      <c r="E115" s="163">
        <v>9</v>
      </c>
      <c r="F115" s="142" t="e" vm="23">
        <f>_xlfn.XLOOKUP(rank[[#This Row],[GuildName]],GuildPic[Name],GuildPic[Pic],"N/A")</f>
        <v>#VALUE!</v>
      </c>
      <c r="G115" s="112" t="s">
        <v>206</v>
      </c>
      <c r="H115" s="19">
        <v>28884845</v>
      </c>
      <c r="I115" s="116"/>
    </row>
    <row r="116" spans="2:9" ht="20.149999999999999" customHeight="1">
      <c r="B116" s="90">
        <v>45363</v>
      </c>
      <c r="C116" s="90" t="str">
        <f>_xlfn.TEXTBEFORE(rank[[#This Row],[Round]],"-")</f>
        <v>1</v>
      </c>
      <c r="D116" s="138" t="s">
        <v>235</v>
      </c>
      <c r="E116" s="163">
        <v>10</v>
      </c>
      <c r="F116" s="142" t="e" vm="24">
        <f>_xlfn.XLOOKUP(rank[[#This Row],[GuildName]],GuildPic[Name],GuildPic[Pic],"N/A")</f>
        <v>#VALUE!</v>
      </c>
      <c r="G116" s="112" t="s">
        <v>203</v>
      </c>
      <c r="H116" s="19">
        <v>28817450</v>
      </c>
      <c r="I116" s="116"/>
    </row>
    <row r="117" spans="2:9" ht="20.149999999999999" customHeight="1">
      <c r="B117" s="90">
        <v>45363</v>
      </c>
      <c r="C117" s="90" t="str">
        <f>_xlfn.TEXTBEFORE(rank[[#This Row],[Round]],"-")</f>
        <v>1</v>
      </c>
      <c r="D117" s="138" t="s">
        <v>235</v>
      </c>
      <c r="E117" s="163">
        <v>11</v>
      </c>
      <c r="F117" s="142" t="e" vm="27">
        <f>_xlfn.XLOOKUP(rank[[#This Row],[GuildName]],GuildPic[Name],GuildPic[Pic],"N/A")</f>
        <v>#VALUE!</v>
      </c>
      <c r="G117" s="112" t="s">
        <v>193</v>
      </c>
      <c r="H117" s="19">
        <v>28650305</v>
      </c>
      <c r="I117" s="116"/>
    </row>
    <row r="118" spans="2:9" ht="20.149999999999999" customHeight="1">
      <c r="B118" s="90">
        <v>45363</v>
      </c>
      <c r="C118" s="90" t="str">
        <f>_xlfn.TEXTBEFORE(rank[[#This Row],[Round]],"-")</f>
        <v>1</v>
      </c>
      <c r="D118" s="138" t="s">
        <v>235</v>
      </c>
      <c r="E118" s="163">
        <v>12</v>
      </c>
      <c r="F118" s="142" t="e" vm="28">
        <f>_xlfn.XLOOKUP(rank[[#This Row],[GuildName]],GuildPic[Name],GuildPic[Pic],"N/A")</f>
        <v>#VALUE!</v>
      </c>
      <c r="G118" s="112" t="s">
        <v>209</v>
      </c>
      <c r="H118" s="19">
        <v>28268635</v>
      </c>
      <c r="I118" s="116"/>
    </row>
    <row r="119" spans="2:9" ht="20.149999999999999" customHeight="1">
      <c r="B119" s="90">
        <v>45363</v>
      </c>
      <c r="C119" s="90" t="str">
        <f>_xlfn.TEXTBEFORE(rank[[#This Row],[Round]],"-")</f>
        <v>1</v>
      </c>
      <c r="D119" s="138" t="s">
        <v>235</v>
      </c>
      <c r="E119" s="163">
        <v>13</v>
      </c>
      <c r="F119" s="142" t="e" vm="42">
        <f>_xlfn.XLOOKUP(rank[[#This Row],[GuildName]],GuildPic[Name],GuildPic[Pic],"N/A")</f>
        <v>#VALUE!</v>
      </c>
      <c r="G119" s="112" t="s">
        <v>194</v>
      </c>
      <c r="H119" s="19">
        <v>28234060</v>
      </c>
      <c r="I119" s="116"/>
    </row>
    <row r="120" spans="2:9" ht="20.149999999999999" customHeight="1">
      <c r="B120" s="90">
        <v>45363</v>
      </c>
      <c r="C120" s="90" t="str">
        <f>_xlfn.TEXTBEFORE(rank[[#This Row],[Round]],"-")</f>
        <v>1</v>
      </c>
      <c r="D120" s="138" t="s">
        <v>235</v>
      </c>
      <c r="E120" s="163">
        <v>14</v>
      </c>
      <c r="F120" s="142" t="e" vm="26">
        <f>_xlfn.XLOOKUP(rank[[#This Row],[GuildName]],GuildPic[Name],GuildPic[Pic],"N/A")</f>
        <v>#VALUE!</v>
      </c>
      <c r="G120" s="112" t="s">
        <v>198</v>
      </c>
      <c r="H120" s="19">
        <v>27694980</v>
      </c>
      <c r="I120" s="116"/>
    </row>
    <row r="121" spans="2:9" ht="20.149999999999999" customHeight="1">
      <c r="B121" s="90">
        <v>45363</v>
      </c>
      <c r="C121" s="90" t="str">
        <f>_xlfn.TEXTBEFORE(rank[[#This Row],[Round]],"-")</f>
        <v>1</v>
      </c>
      <c r="D121" s="138" t="s">
        <v>235</v>
      </c>
      <c r="E121" s="163">
        <v>15</v>
      </c>
      <c r="F121" s="142" t="e" vm="25">
        <f>_xlfn.XLOOKUP(rank[[#This Row],[GuildName]],GuildPic[Name],GuildPic[Pic],"N/A")</f>
        <v>#VALUE!</v>
      </c>
      <c r="G121" s="112" t="s">
        <v>210</v>
      </c>
      <c r="H121" s="19">
        <v>27368035</v>
      </c>
      <c r="I121" s="116"/>
    </row>
    <row r="122" spans="2:9" ht="20.149999999999999" customHeight="1">
      <c r="B122" s="90">
        <v>45363</v>
      </c>
      <c r="C122" s="90" t="str">
        <f>_xlfn.TEXTBEFORE(rank[[#This Row],[Round]],"-")</f>
        <v>1</v>
      </c>
      <c r="D122" s="138" t="s">
        <v>235</v>
      </c>
      <c r="E122" s="163">
        <v>16</v>
      </c>
      <c r="F122" s="142" t="e" vm="31">
        <f>_xlfn.XLOOKUP(rank[[#This Row],[GuildName]],GuildPic[Name],GuildPic[Pic],"N/A")</f>
        <v>#VALUE!</v>
      </c>
      <c r="G122" s="112" t="s">
        <v>205</v>
      </c>
      <c r="H122" s="19">
        <v>26325285</v>
      </c>
      <c r="I122" s="116"/>
    </row>
    <row r="123" spans="2:9" ht="20.149999999999999" customHeight="1">
      <c r="B123" s="90">
        <v>45363</v>
      </c>
      <c r="C123" s="90" t="str">
        <f>_xlfn.TEXTBEFORE(rank[[#This Row],[Round]],"-")</f>
        <v>1</v>
      </c>
      <c r="D123" s="138" t="s">
        <v>235</v>
      </c>
      <c r="E123" s="163">
        <v>17</v>
      </c>
      <c r="F123" s="142" t="e" vm="29">
        <f>_xlfn.XLOOKUP(rank[[#This Row],[GuildName]],GuildPic[Name],GuildPic[Pic],"N/A")</f>
        <v>#VALUE!</v>
      </c>
      <c r="G123" s="112" t="s">
        <v>195</v>
      </c>
      <c r="H123" s="19">
        <v>25787965</v>
      </c>
      <c r="I123" s="116"/>
    </row>
    <row r="124" spans="2:9" ht="20.149999999999999" customHeight="1">
      <c r="B124" s="90">
        <v>45363</v>
      </c>
      <c r="C124" s="90" t="str">
        <f>_xlfn.TEXTBEFORE(rank[[#This Row],[Round]],"-")</f>
        <v>1</v>
      </c>
      <c r="D124" s="138" t="s">
        <v>235</v>
      </c>
      <c r="E124" s="163">
        <v>18</v>
      </c>
      <c r="F124" s="142" t="e" vm="30">
        <f>_xlfn.XLOOKUP(rank[[#This Row],[GuildName]],GuildPic[Name],GuildPic[Pic],"N/A")</f>
        <v>#VALUE!</v>
      </c>
      <c r="G124" s="112" t="s">
        <v>199</v>
      </c>
      <c r="H124" s="19">
        <v>25620130</v>
      </c>
      <c r="I124" s="116"/>
    </row>
    <row r="125" spans="2:9" ht="20.149999999999999" customHeight="1">
      <c r="B125" s="90">
        <v>45363</v>
      </c>
      <c r="C125" s="90" t="str">
        <f>_xlfn.TEXTBEFORE(rank[[#This Row],[Round]],"-")</f>
        <v>1</v>
      </c>
      <c r="D125" s="138" t="s">
        <v>235</v>
      </c>
      <c r="E125" s="163">
        <v>19</v>
      </c>
      <c r="F125" s="142" t="e" vm="33">
        <f>_xlfn.XLOOKUP(rank[[#This Row],[GuildName]],GuildPic[Name],GuildPic[Pic],"N/A")</f>
        <v>#VALUE!</v>
      </c>
      <c r="G125" s="112" t="s">
        <v>191</v>
      </c>
      <c r="H125" s="19">
        <v>25287370</v>
      </c>
      <c r="I125" s="116"/>
    </row>
    <row r="126" spans="2:9" ht="20.149999999999999" customHeight="1">
      <c r="B126" s="90">
        <v>45363</v>
      </c>
      <c r="C126" s="90" t="str">
        <f>_xlfn.TEXTBEFORE(rank[[#This Row],[Round]],"-")</f>
        <v>1</v>
      </c>
      <c r="D126" s="138" t="s">
        <v>235</v>
      </c>
      <c r="E126" s="163">
        <v>20</v>
      </c>
      <c r="F126" s="142" t="e" vm="43">
        <f>_xlfn.XLOOKUP(rank[[#This Row],[GuildName]],GuildPic[Name],GuildPic[Pic],"N/A")</f>
        <v>#VALUE!</v>
      </c>
      <c r="G126" s="112" t="s">
        <v>211</v>
      </c>
      <c r="H126" s="19">
        <v>25126560</v>
      </c>
      <c r="I126" s="116"/>
    </row>
    <row r="127" spans="2:9" ht="20.149999999999999" customHeight="1">
      <c r="B127" s="90">
        <v>45363</v>
      </c>
      <c r="C127" s="90" t="str">
        <f>_xlfn.TEXTBEFORE(rank[[#This Row],[Round]],"-")</f>
        <v>1</v>
      </c>
      <c r="D127" s="138" t="s">
        <v>235</v>
      </c>
      <c r="E127" s="163">
        <v>24</v>
      </c>
      <c r="F127" s="142" t="e" vm="32">
        <f>_xlfn.XLOOKUP(rank[[#This Row],[GuildName]],GuildPic[Name],GuildPic[Pic],"N/A")</f>
        <v>#VALUE!</v>
      </c>
      <c r="G127" s="112" t="s">
        <v>196</v>
      </c>
      <c r="H127" s="19">
        <v>24202615</v>
      </c>
      <c r="I127" s="140"/>
    </row>
    <row r="128" spans="2:9" ht="20.149999999999999" customHeight="1">
      <c r="B128" s="90">
        <v>45370</v>
      </c>
      <c r="C128" s="90" t="str">
        <f>_xlfn.TEXTBEFORE(rank[[#This Row],[Round]],"-")</f>
        <v>1</v>
      </c>
      <c r="D128" s="138" t="s">
        <v>236</v>
      </c>
      <c r="E128" s="163">
        <v>1</v>
      </c>
      <c r="F128" s="142" t="e" vm="34">
        <f>_xlfn.XLOOKUP(rank[[#This Row],[GuildName]],GuildPic[Name],GuildPic[Pic],"N/A")</f>
        <v>#VALUE!</v>
      </c>
      <c r="G128" s="112" t="s">
        <v>200</v>
      </c>
      <c r="H128" s="19">
        <v>42756015</v>
      </c>
      <c r="I128" s="116"/>
    </row>
    <row r="129" spans="2:9" ht="20.149999999999999" customHeight="1">
      <c r="B129" s="90">
        <v>45370</v>
      </c>
      <c r="C129" s="90" t="str">
        <f>_xlfn.TEXTBEFORE(rank[[#This Row],[Round]],"-")</f>
        <v>1</v>
      </c>
      <c r="D129" s="138" t="s">
        <v>236</v>
      </c>
      <c r="E129" s="163">
        <v>2</v>
      </c>
      <c r="F129" s="142" t="e" vm="35">
        <f>_xlfn.XLOOKUP(rank[[#This Row],[GuildName]],GuildPic[Name],GuildPic[Pic],"N/A")</f>
        <v>#VALUE!</v>
      </c>
      <c r="G129" s="112" t="s">
        <v>201</v>
      </c>
      <c r="H129" s="19">
        <v>42502265</v>
      </c>
      <c r="I129" s="116"/>
    </row>
    <row r="130" spans="2:9" ht="20.149999999999999" customHeight="1">
      <c r="B130" s="90">
        <v>45370</v>
      </c>
      <c r="C130" s="90" t="str">
        <f>_xlfn.TEXTBEFORE(rank[[#This Row],[Round]],"-")</f>
        <v>1</v>
      </c>
      <c r="D130" s="138" t="s">
        <v>236</v>
      </c>
      <c r="E130" s="163">
        <v>3</v>
      </c>
      <c r="F130" s="142" t="e" vm="36">
        <f>_xlfn.XLOOKUP(rank[[#This Row],[GuildName]],GuildPic[Name],GuildPic[Pic],"N/A")</f>
        <v>#VALUE!</v>
      </c>
      <c r="G130" s="112" t="s">
        <v>197</v>
      </c>
      <c r="H130" s="19">
        <v>41284975</v>
      </c>
      <c r="I130" s="116"/>
    </row>
    <row r="131" spans="2:9" ht="20.149999999999999" customHeight="1">
      <c r="B131" s="90">
        <v>45370</v>
      </c>
      <c r="C131" s="90" t="str">
        <f>_xlfn.TEXTBEFORE(rank[[#This Row],[Round]],"-")</f>
        <v>1</v>
      </c>
      <c r="D131" s="138" t="s">
        <v>236</v>
      </c>
      <c r="E131" s="163">
        <v>4</v>
      </c>
      <c r="F131" s="142" t="e" vm="38">
        <f>_xlfn.XLOOKUP(rank[[#This Row],[GuildName]],GuildPic[Name],GuildPic[Pic],"N/A")</f>
        <v>#VALUE!</v>
      </c>
      <c r="G131" s="112" t="s">
        <v>192</v>
      </c>
      <c r="H131" s="19">
        <v>40382200</v>
      </c>
      <c r="I131" s="116"/>
    </row>
    <row r="132" spans="2:9" ht="20.149999999999999" customHeight="1">
      <c r="B132" s="90">
        <v>45370</v>
      </c>
      <c r="C132" s="90" t="str">
        <f>_xlfn.TEXTBEFORE(rank[[#This Row],[Round]],"-")</f>
        <v>1</v>
      </c>
      <c r="D132" s="138" t="s">
        <v>236</v>
      </c>
      <c r="E132" s="163">
        <v>5</v>
      </c>
      <c r="F132" s="142" t="e" vm="37">
        <f>_xlfn.XLOOKUP(rank[[#This Row],[GuildName]],GuildPic[Name],GuildPic[Pic],"N/A")</f>
        <v>#VALUE!</v>
      </c>
      <c r="G132" s="112" t="s">
        <v>204</v>
      </c>
      <c r="H132" s="19">
        <v>40221815</v>
      </c>
      <c r="I132" s="116"/>
    </row>
    <row r="133" spans="2:9" ht="20.149999999999999" customHeight="1">
      <c r="B133" s="90">
        <v>45370</v>
      </c>
      <c r="C133" s="90" t="str">
        <f>_xlfn.TEXTBEFORE(rank[[#This Row],[Round]],"-")</f>
        <v>1</v>
      </c>
      <c r="D133" s="138" t="s">
        <v>236</v>
      </c>
      <c r="E133" s="163">
        <v>6</v>
      </c>
      <c r="F133" s="142" t="e" vm="39">
        <f>_xlfn.XLOOKUP(rank[[#This Row],[GuildName]],GuildPic[Name],GuildPic[Pic],"N/A")</f>
        <v>#VALUE!</v>
      </c>
      <c r="G133" s="112" t="s">
        <v>202</v>
      </c>
      <c r="H133" s="19">
        <v>39544740</v>
      </c>
      <c r="I133" s="116"/>
    </row>
    <row r="134" spans="2:9" ht="20.149999999999999" customHeight="1">
      <c r="B134" s="90">
        <v>45370</v>
      </c>
      <c r="C134" s="90" t="str">
        <f>_xlfn.TEXTBEFORE(rank[[#This Row],[Round]],"-")</f>
        <v>1</v>
      </c>
      <c r="D134" s="138" t="s">
        <v>236</v>
      </c>
      <c r="E134" s="163">
        <v>7</v>
      </c>
      <c r="F134" s="142" t="e" vm="40">
        <f>_xlfn.XLOOKUP(rank[[#This Row],[GuildName]],GuildPic[Name],GuildPic[Pic],"N/A")</f>
        <v>#VALUE!</v>
      </c>
      <c r="G134" s="112" t="s">
        <v>190</v>
      </c>
      <c r="H134" s="19">
        <v>39348520</v>
      </c>
      <c r="I134" s="116"/>
    </row>
    <row r="135" spans="2:9" ht="20.149999999999999" customHeight="1">
      <c r="B135" s="90">
        <v>45370</v>
      </c>
      <c r="C135" s="90" t="str">
        <f>_xlfn.TEXTBEFORE(rank[[#This Row],[Round]],"-")</f>
        <v>1</v>
      </c>
      <c r="D135" s="138" t="s">
        <v>236</v>
      </c>
      <c r="E135" s="163">
        <v>8</v>
      </c>
      <c r="F135" s="142" t="e" vm="41">
        <f>_xlfn.XLOOKUP(rank[[#This Row],[GuildName]],GuildPic[Name],GuildPic[Pic],"N/A")</f>
        <v>#VALUE!</v>
      </c>
      <c r="G135" s="112" t="s">
        <v>208</v>
      </c>
      <c r="H135" s="19">
        <v>39064075</v>
      </c>
      <c r="I135" s="116"/>
    </row>
    <row r="136" spans="2:9" ht="20.149999999999999" customHeight="1">
      <c r="B136" s="90">
        <v>45370</v>
      </c>
      <c r="C136" s="90" t="str">
        <f>_xlfn.TEXTBEFORE(rank[[#This Row],[Round]],"-")</f>
        <v>1</v>
      </c>
      <c r="D136" s="138" t="s">
        <v>236</v>
      </c>
      <c r="E136" s="163">
        <v>9</v>
      </c>
      <c r="F136" s="142" t="e" vm="24">
        <f>_xlfn.XLOOKUP(rank[[#This Row],[GuildName]],GuildPic[Name],GuildPic[Pic],"N/A")</f>
        <v>#VALUE!</v>
      </c>
      <c r="G136" s="112" t="s">
        <v>203</v>
      </c>
      <c r="H136" s="19">
        <v>38576920</v>
      </c>
      <c r="I136" s="116"/>
    </row>
    <row r="137" spans="2:9" ht="20.149999999999999" customHeight="1">
      <c r="B137" s="90">
        <v>45370</v>
      </c>
      <c r="C137" s="90" t="str">
        <f>_xlfn.TEXTBEFORE(rank[[#This Row],[Round]],"-")</f>
        <v>1</v>
      </c>
      <c r="D137" s="138" t="s">
        <v>236</v>
      </c>
      <c r="E137" s="163">
        <v>10</v>
      </c>
      <c r="F137" s="142" t="e" vm="23">
        <f>_xlfn.XLOOKUP(rank[[#This Row],[GuildName]],GuildPic[Name],GuildPic[Pic],"N/A")</f>
        <v>#VALUE!</v>
      </c>
      <c r="G137" s="112" t="s">
        <v>206</v>
      </c>
      <c r="H137" s="19">
        <v>38570910</v>
      </c>
      <c r="I137" s="116"/>
    </row>
    <row r="138" spans="2:9" ht="20.149999999999999" customHeight="1">
      <c r="B138" s="90">
        <v>45370</v>
      </c>
      <c r="C138" s="90" t="str">
        <f>_xlfn.TEXTBEFORE(rank[[#This Row],[Round]],"-")</f>
        <v>1</v>
      </c>
      <c r="D138" s="138" t="s">
        <v>236</v>
      </c>
      <c r="E138" s="163">
        <v>11</v>
      </c>
      <c r="F138" s="142" t="e" vm="27">
        <f>_xlfn.XLOOKUP(rank[[#This Row],[GuildName]],GuildPic[Name],GuildPic[Pic],"N/A")</f>
        <v>#VALUE!</v>
      </c>
      <c r="G138" s="112" t="s">
        <v>193</v>
      </c>
      <c r="H138" s="19">
        <v>38491550</v>
      </c>
      <c r="I138" s="116"/>
    </row>
    <row r="139" spans="2:9" ht="20.149999999999999" customHeight="1">
      <c r="B139" s="90">
        <v>45370</v>
      </c>
      <c r="C139" s="90" t="str">
        <f>_xlfn.TEXTBEFORE(rank[[#This Row],[Round]],"-")</f>
        <v>1</v>
      </c>
      <c r="D139" s="138" t="s">
        <v>236</v>
      </c>
      <c r="E139" s="163">
        <v>12</v>
      </c>
      <c r="F139" s="142" t="e" vm="28">
        <f>_xlfn.XLOOKUP(rank[[#This Row],[GuildName]],GuildPic[Name],GuildPic[Pic],"N/A")</f>
        <v>#VALUE!</v>
      </c>
      <c r="G139" s="112" t="s">
        <v>209</v>
      </c>
      <c r="H139" s="19">
        <v>38204735</v>
      </c>
      <c r="I139" s="116"/>
    </row>
    <row r="140" spans="2:9" ht="20.149999999999999" customHeight="1">
      <c r="B140" s="90">
        <v>45370</v>
      </c>
      <c r="C140" s="90" t="str">
        <f>_xlfn.TEXTBEFORE(rank[[#This Row],[Round]],"-")</f>
        <v>1</v>
      </c>
      <c r="D140" s="138" t="s">
        <v>236</v>
      </c>
      <c r="E140" s="163">
        <v>13</v>
      </c>
      <c r="F140" s="142" t="e" vm="42">
        <f>_xlfn.XLOOKUP(rank[[#This Row],[GuildName]],GuildPic[Name],GuildPic[Pic],"N/A")</f>
        <v>#VALUE!</v>
      </c>
      <c r="G140" s="112" t="s">
        <v>194</v>
      </c>
      <c r="H140" s="19">
        <v>37829835</v>
      </c>
      <c r="I140" s="116"/>
    </row>
    <row r="141" spans="2:9" ht="20.149999999999999" customHeight="1">
      <c r="B141" s="90">
        <v>45370</v>
      </c>
      <c r="C141" s="90" t="str">
        <f>_xlfn.TEXTBEFORE(rank[[#This Row],[Round]],"-")</f>
        <v>1</v>
      </c>
      <c r="D141" s="138" t="s">
        <v>236</v>
      </c>
      <c r="E141" s="163">
        <v>14</v>
      </c>
      <c r="F141" s="142" t="e" vm="26">
        <f>_xlfn.XLOOKUP(rank[[#This Row],[GuildName]],GuildPic[Name],GuildPic[Pic],"N/A")</f>
        <v>#VALUE!</v>
      </c>
      <c r="G141" s="112" t="s">
        <v>198</v>
      </c>
      <c r="H141" s="19">
        <v>37373875</v>
      </c>
      <c r="I141" s="116"/>
    </row>
    <row r="142" spans="2:9" ht="20.149999999999999" customHeight="1">
      <c r="B142" s="90">
        <v>45370</v>
      </c>
      <c r="C142" s="90" t="str">
        <f>_xlfn.TEXTBEFORE(rank[[#This Row],[Round]],"-")</f>
        <v>1</v>
      </c>
      <c r="D142" s="138" t="s">
        <v>236</v>
      </c>
      <c r="E142" s="163">
        <v>15</v>
      </c>
      <c r="F142" s="142" t="e" vm="25">
        <f>_xlfn.XLOOKUP(rank[[#This Row],[GuildName]],GuildPic[Name],GuildPic[Pic],"N/A")</f>
        <v>#VALUE!</v>
      </c>
      <c r="G142" s="112" t="s">
        <v>210</v>
      </c>
      <c r="H142" s="19">
        <v>36417570</v>
      </c>
      <c r="I142" s="116"/>
    </row>
    <row r="143" spans="2:9" ht="20.149999999999999" customHeight="1">
      <c r="B143" s="90">
        <v>45370</v>
      </c>
      <c r="C143" s="90" t="str">
        <f>_xlfn.TEXTBEFORE(rank[[#This Row],[Round]],"-")</f>
        <v>1</v>
      </c>
      <c r="D143" s="138" t="s">
        <v>236</v>
      </c>
      <c r="E143" s="163">
        <v>16</v>
      </c>
      <c r="F143" s="142" t="e" vm="31">
        <f>_xlfn.XLOOKUP(rank[[#This Row],[GuildName]],GuildPic[Name],GuildPic[Pic],"N/A")</f>
        <v>#VALUE!</v>
      </c>
      <c r="G143" s="112" t="s">
        <v>205</v>
      </c>
      <c r="H143" s="19">
        <v>35457875</v>
      </c>
      <c r="I143" s="116"/>
    </row>
    <row r="144" spans="2:9" ht="20.149999999999999" customHeight="1">
      <c r="B144" s="90">
        <v>45370</v>
      </c>
      <c r="C144" s="90" t="str">
        <f>_xlfn.TEXTBEFORE(rank[[#This Row],[Round]],"-")</f>
        <v>1</v>
      </c>
      <c r="D144" s="138" t="s">
        <v>236</v>
      </c>
      <c r="E144" s="163">
        <v>17</v>
      </c>
      <c r="F144" s="142" t="e" vm="29">
        <f>_xlfn.XLOOKUP(rank[[#This Row],[GuildName]],GuildPic[Name],GuildPic[Pic],"N/A")</f>
        <v>#VALUE!</v>
      </c>
      <c r="G144" s="112" t="s">
        <v>195</v>
      </c>
      <c r="H144" s="19">
        <v>34682725</v>
      </c>
      <c r="I144" s="116"/>
    </row>
    <row r="145" spans="2:12" ht="20.149999999999999" customHeight="1">
      <c r="B145" s="90">
        <v>45370</v>
      </c>
      <c r="C145" s="90" t="str">
        <f>_xlfn.TEXTBEFORE(rank[[#This Row],[Round]],"-")</f>
        <v>1</v>
      </c>
      <c r="D145" s="138" t="s">
        <v>236</v>
      </c>
      <c r="E145" s="163">
        <v>18</v>
      </c>
      <c r="F145" s="142" t="e" vm="30">
        <f>_xlfn.XLOOKUP(rank[[#This Row],[GuildName]],GuildPic[Name],GuildPic[Pic],"N/A")</f>
        <v>#VALUE!</v>
      </c>
      <c r="G145" s="112" t="s">
        <v>199</v>
      </c>
      <c r="H145" s="19">
        <v>34511775</v>
      </c>
      <c r="I145" s="116"/>
    </row>
    <row r="146" spans="2:12" ht="20.149999999999999" customHeight="1">
      <c r="B146" s="90">
        <v>45370</v>
      </c>
      <c r="C146" s="90" t="str">
        <f>_xlfn.TEXTBEFORE(rank[[#This Row],[Round]],"-")</f>
        <v>1</v>
      </c>
      <c r="D146" s="138" t="s">
        <v>236</v>
      </c>
      <c r="E146" s="163">
        <v>19</v>
      </c>
      <c r="F146" s="142" t="e" vm="33">
        <f>_xlfn.XLOOKUP(rank[[#This Row],[GuildName]],GuildPic[Name],GuildPic[Pic],"N/A")</f>
        <v>#VALUE!</v>
      </c>
      <c r="G146" s="112" t="s">
        <v>191</v>
      </c>
      <c r="H146" s="19">
        <v>34182330</v>
      </c>
      <c r="I146" s="116"/>
    </row>
    <row r="147" spans="2:12" ht="20.149999999999999" customHeight="1">
      <c r="B147" s="90">
        <v>45370</v>
      </c>
      <c r="C147" s="90" t="str">
        <f>_xlfn.TEXTBEFORE(rank[[#This Row],[Round]],"-")</f>
        <v>1</v>
      </c>
      <c r="D147" s="138" t="s">
        <v>236</v>
      </c>
      <c r="E147" s="163">
        <v>20</v>
      </c>
      <c r="F147" s="142" t="e" vm="43">
        <f>_xlfn.XLOOKUP(rank[[#This Row],[GuildName]],GuildPic[Name],GuildPic[Pic],"N/A")</f>
        <v>#VALUE!</v>
      </c>
      <c r="G147" s="112" t="s">
        <v>211</v>
      </c>
      <c r="H147" s="19">
        <v>33869870</v>
      </c>
      <c r="I147" s="116"/>
    </row>
    <row r="148" spans="2:12" ht="20.149999999999999" customHeight="1">
      <c r="B148" s="90">
        <v>45370</v>
      </c>
      <c r="C148" s="90" t="str">
        <f>_xlfn.TEXTBEFORE(rank[[#This Row],[Round]],"-")</f>
        <v>1</v>
      </c>
      <c r="D148" s="138" t="s">
        <v>236</v>
      </c>
      <c r="E148" s="163">
        <v>22</v>
      </c>
      <c r="F148" s="142" t="e" vm="32">
        <f>_xlfn.XLOOKUP(rank[[#This Row],[GuildName]],GuildPic[Name],GuildPic[Pic],"N/A")</f>
        <v>#VALUE!</v>
      </c>
      <c r="G148" s="112" t="s">
        <v>196</v>
      </c>
      <c r="H148" s="70">
        <v>32956685</v>
      </c>
      <c r="I148" s="116"/>
    </row>
    <row r="149" spans="2:12" ht="20.149999999999999" customHeight="1">
      <c r="B149" s="90">
        <v>45377</v>
      </c>
      <c r="C149" s="90" t="str">
        <f>_xlfn.TEXTBEFORE(rank[[#This Row],[Round]],"-")</f>
        <v>2</v>
      </c>
      <c r="D149" s="138" t="s">
        <v>237</v>
      </c>
      <c r="E149" s="163">
        <v>1</v>
      </c>
      <c r="F149" s="142" t="e" vm="34">
        <f>_xlfn.XLOOKUP(rank[[#This Row],[GuildName]],GuildPic[Name],GuildPic[Pic],"N/A")</f>
        <v>#VALUE!</v>
      </c>
      <c r="G149" s="112" t="s">
        <v>200</v>
      </c>
      <c r="H149" s="70">
        <v>10949190</v>
      </c>
      <c r="I149" s="116"/>
    </row>
    <row r="150" spans="2:12" ht="20.149999999999999" customHeight="1">
      <c r="B150" s="90">
        <v>45377</v>
      </c>
      <c r="C150" s="90" t="str">
        <f>_xlfn.TEXTBEFORE(rank[[#This Row],[Round]],"-")</f>
        <v>2</v>
      </c>
      <c r="D150" s="138" t="s">
        <v>237</v>
      </c>
      <c r="E150" s="163">
        <v>2</v>
      </c>
      <c r="F150" s="142" t="e" vm="35">
        <f>_xlfn.XLOOKUP(rank[[#This Row],[GuildName]],GuildPic[Name],GuildPic[Pic],"N/A")</f>
        <v>#VALUE!</v>
      </c>
      <c r="G150" s="112" t="s">
        <v>201</v>
      </c>
      <c r="H150" s="70">
        <v>10866400</v>
      </c>
      <c r="I150" s="116"/>
    </row>
    <row r="151" spans="2:12" ht="20.149999999999999" customHeight="1">
      <c r="B151" s="90">
        <v>45377</v>
      </c>
      <c r="C151" s="90" t="str">
        <f>_xlfn.TEXTBEFORE(rank[[#This Row],[Round]],"-")</f>
        <v>2</v>
      </c>
      <c r="D151" s="138" t="s">
        <v>237</v>
      </c>
      <c r="E151" s="163">
        <v>3</v>
      </c>
      <c r="F151" s="142" t="e" vm="36">
        <f>_xlfn.XLOOKUP(rank[[#This Row],[GuildName]],GuildPic[Name],GuildPic[Pic],"N/A")</f>
        <v>#VALUE!</v>
      </c>
      <c r="G151" s="112" t="s">
        <v>197</v>
      </c>
      <c r="H151" s="70">
        <v>10517570</v>
      </c>
      <c r="I151" s="116"/>
    </row>
    <row r="152" spans="2:12" ht="20.149999999999999" customHeight="1">
      <c r="B152" s="90">
        <v>45377</v>
      </c>
      <c r="C152" s="90" t="str">
        <f>_xlfn.TEXTBEFORE(rank[[#This Row],[Round]],"-")</f>
        <v>2</v>
      </c>
      <c r="D152" s="138" t="s">
        <v>237</v>
      </c>
      <c r="E152" s="163">
        <v>4</v>
      </c>
      <c r="F152" s="142" t="e" vm="37">
        <f>_xlfn.XLOOKUP(rank[[#This Row],[GuildName]],GuildPic[Name],GuildPic[Pic],"N/A")</f>
        <v>#VALUE!</v>
      </c>
      <c r="G152" s="112" t="s">
        <v>204</v>
      </c>
      <c r="H152" s="70">
        <v>10343795</v>
      </c>
      <c r="I152" s="116"/>
    </row>
    <row r="153" spans="2:12" ht="20.149999999999999" customHeight="1">
      <c r="B153" s="90">
        <v>45377</v>
      </c>
      <c r="C153" s="90" t="str">
        <f>_xlfn.TEXTBEFORE(rank[[#This Row],[Round]],"-")</f>
        <v>2</v>
      </c>
      <c r="D153" s="138" t="s">
        <v>237</v>
      </c>
      <c r="E153" s="163">
        <v>5</v>
      </c>
      <c r="F153" s="142" t="e" vm="39">
        <f>_xlfn.XLOOKUP(rank[[#This Row],[GuildName]],GuildPic[Name],GuildPic[Pic],"N/A")</f>
        <v>#VALUE!</v>
      </c>
      <c r="G153" s="112" t="s">
        <v>202</v>
      </c>
      <c r="H153" s="70">
        <v>10262110</v>
      </c>
      <c r="I153" s="116"/>
    </row>
    <row r="154" spans="2:12" ht="20.149999999999999" customHeight="1">
      <c r="B154" s="90">
        <v>45377</v>
      </c>
      <c r="C154" s="90" t="str">
        <f>_xlfn.TEXTBEFORE(rank[[#This Row],[Round]],"-")</f>
        <v>2</v>
      </c>
      <c r="D154" s="138" t="s">
        <v>237</v>
      </c>
      <c r="E154" s="163">
        <v>6</v>
      </c>
      <c r="F154" s="142" t="e" vm="38">
        <f>_xlfn.XLOOKUP(rank[[#This Row],[GuildName]],GuildPic[Name],GuildPic[Pic],"N/A")</f>
        <v>#VALUE!</v>
      </c>
      <c r="G154" s="112" t="s">
        <v>192</v>
      </c>
      <c r="H154" s="70">
        <v>10260975</v>
      </c>
      <c r="I154" s="116"/>
    </row>
    <row r="155" spans="2:12" ht="20.149999999999999" customHeight="1">
      <c r="B155" s="90">
        <v>45377</v>
      </c>
      <c r="C155" s="90" t="str">
        <f>_xlfn.TEXTBEFORE(rank[[#This Row],[Round]],"-")</f>
        <v>2</v>
      </c>
      <c r="D155" s="138" t="s">
        <v>237</v>
      </c>
      <c r="E155" s="163">
        <v>7</v>
      </c>
      <c r="F155" s="142" t="e" vm="40">
        <f>_xlfn.XLOOKUP(rank[[#This Row],[GuildName]],GuildPic[Name],GuildPic[Pic],"N/A")</f>
        <v>#VALUE!</v>
      </c>
      <c r="G155" s="112" t="s">
        <v>190</v>
      </c>
      <c r="H155" s="70">
        <v>10165695</v>
      </c>
      <c r="I155" s="116"/>
      <c r="L155" s="12"/>
    </row>
    <row r="156" spans="2:12" ht="20.149999999999999" customHeight="1">
      <c r="B156" s="90">
        <v>45377</v>
      </c>
      <c r="C156" s="90" t="str">
        <f>_xlfn.TEXTBEFORE(rank[[#This Row],[Round]],"-")</f>
        <v>2</v>
      </c>
      <c r="D156" s="138" t="s">
        <v>237</v>
      </c>
      <c r="E156" s="163">
        <v>8</v>
      </c>
      <c r="F156" s="142" t="e" vm="28">
        <f>_xlfn.XLOOKUP(rank[[#This Row],[GuildName]],GuildPic[Name],GuildPic[Pic],"N/A")</f>
        <v>#VALUE!</v>
      </c>
      <c r="G156" s="112" t="s">
        <v>209</v>
      </c>
      <c r="H156" s="70">
        <v>10018860</v>
      </c>
      <c r="I156" s="116"/>
      <c r="L156" s="12"/>
    </row>
    <row r="157" spans="2:12" ht="20.149999999999999" customHeight="1">
      <c r="B157" s="90">
        <v>45377</v>
      </c>
      <c r="C157" s="90" t="str">
        <f>_xlfn.TEXTBEFORE(rank[[#This Row],[Round]],"-")</f>
        <v>2</v>
      </c>
      <c r="D157" s="138" t="s">
        <v>237</v>
      </c>
      <c r="E157" s="163">
        <v>9</v>
      </c>
      <c r="F157" s="142" t="e" vm="41">
        <f>_xlfn.XLOOKUP(rank[[#This Row],[GuildName]],GuildPic[Name],GuildPic[Pic],"N/A")</f>
        <v>#VALUE!</v>
      </c>
      <c r="G157" s="112" t="s">
        <v>208</v>
      </c>
      <c r="H157" s="70">
        <v>10007975</v>
      </c>
      <c r="I157" s="116"/>
      <c r="L157" s="12"/>
    </row>
    <row r="158" spans="2:12" ht="20.149999999999999" customHeight="1">
      <c r="B158" s="90">
        <v>45377</v>
      </c>
      <c r="C158" s="90" t="str">
        <f>_xlfn.TEXTBEFORE(rank[[#This Row],[Round]],"-")</f>
        <v>2</v>
      </c>
      <c r="D158" s="138" t="s">
        <v>237</v>
      </c>
      <c r="E158" s="163">
        <v>10</v>
      </c>
      <c r="F158" s="142" t="e" vm="23">
        <f>_xlfn.XLOOKUP(rank[[#This Row],[GuildName]],GuildPic[Name],GuildPic[Pic],"N/A")</f>
        <v>#VALUE!</v>
      </c>
      <c r="G158" s="112" t="s">
        <v>206</v>
      </c>
      <c r="H158" s="70">
        <v>9936820</v>
      </c>
      <c r="I158" s="116"/>
      <c r="L158" s="12"/>
    </row>
    <row r="159" spans="2:12" ht="20.149999999999999" customHeight="1">
      <c r="B159" s="90">
        <v>45377</v>
      </c>
      <c r="C159" s="90" t="str">
        <f>_xlfn.TEXTBEFORE(rank[[#This Row],[Round]],"-")</f>
        <v>2</v>
      </c>
      <c r="D159" s="138" t="s">
        <v>237</v>
      </c>
      <c r="E159" s="163">
        <v>11</v>
      </c>
      <c r="F159" s="142" t="e" vm="27">
        <f>_xlfn.XLOOKUP(rank[[#This Row],[GuildName]],GuildPic[Name],GuildPic[Pic],"N/A")</f>
        <v>#VALUE!</v>
      </c>
      <c r="G159" s="112" t="s">
        <v>193</v>
      </c>
      <c r="H159" s="70">
        <v>9931170</v>
      </c>
      <c r="I159" s="116"/>
      <c r="L159" s="12"/>
    </row>
    <row r="160" spans="2:12" ht="20.149999999999999" customHeight="1">
      <c r="B160" s="90">
        <v>45377</v>
      </c>
      <c r="C160" s="90" t="str">
        <f>_xlfn.TEXTBEFORE(rank[[#This Row],[Round]],"-")</f>
        <v>2</v>
      </c>
      <c r="D160" s="138" t="s">
        <v>237</v>
      </c>
      <c r="E160" s="163">
        <v>12</v>
      </c>
      <c r="F160" s="142" t="e" vm="24">
        <f>_xlfn.XLOOKUP(rank[[#This Row],[GuildName]],GuildPic[Name],GuildPic[Pic],"N/A")</f>
        <v>#VALUE!</v>
      </c>
      <c r="G160" s="112" t="s">
        <v>203</v>
      </c>
      <c r="H160" s="70">
        <v>9849030</v>
      </c>
      <c r="I160" s="116"/>
      <c r="L160" s="12"/>
    </row>
    <row r="161" spans="2:12" ht="20.149999999999999" customHeight="1">
      <c r="B161" s="90">
        <v>45377</v>
      </c>
      <c r="C161" s="90" t="str">
        <f>_xlfn.TEXTBEFORE(rank[[#This Row],[Round]],"-")</f>
        <v>2</v>
      </c>
      <c r="D161" s="138" t="s">
        <v>237</v>
      </c>
      <c r="E161" s="163">
        <v>13</v>
      </c>
      <c r="F161" s="142" t="e" vm="26">
        <f>_xlfn.XLOOKUP(rank[[#This Row],[GuildName]],GuildPic[Name],GuildPic[Pic],"N/A")</f>
        <v>#VALUE!</v>
      </c>
      <c r="G161" s="112" t="s">
        <v>198</v>
      </c>
      <c r="H161" s="70">
        <v>9762440</v>
      </c>
      <c r="I161" s="116"/>
      <c r="L161" s="12"/>
    </row>
    <row r="162" spans="2:12" ht="20.149999999999999" customHeight="1">
      <c r="B162" s="90">
        <v>45377</v>
      </c>
      <c r="C162" s="90" t="str">
        <f>_xlfn.TEXTBEFORE(rank[[#This Row],[Round]],"-")</f>
        <v>2</v>
      </c>
      <c r="D162" s="138" t="s">
        <v>237</v>
      </c>
      <c r="E162" s="163">
        <v>14</v>
      </c>
      <c r="F162" s="142" t="e" vm="42">
        <f>_xlfn.XLOOKUP(rank[[#This Row],[GuildName]],GuildPic[Name],GuildPic[Pic],"N/A")</f>
        <v>#VALUE!</v>
      </c>
      <c r="G162" s="112" t="s">
        <v>194</v>
      </c>
      <c r="H162" s="70">
        <v>9595795</v>
      </c>
      <c r="I162" s="116"/>
      <c r="L162" s="12"/>
    </row>
    <row r="163" spans="2:12" ht="20.149999999999999" customHeight="1">
      <c r="B163" s="90">
        <v>45377</v>
      </c>
      <c r="C163" s="90" t="str">
        <f>_xlfn.TEXTBEFORE(rank[[#This Row],[Round]],"-")</f>
        <v>2</v>
      </c>
      <c r="D163" s="138" t="s">
        <v>237</v>
      </c>
      <c r="E163" s="163">
        <v>15</v>
      </c>
      <c r="F163" s="142" t="e" vm="31">
        <f>_xlfn.XLOOKUP(rank[[#This Row],[GuildName]],GuildPic[Name],GuildPic[Pic],"N/A")</f>
        <v>#VALUE!</v>
      </c>
      <c r="G163" s="112" t="s">
        <v>205</v>
      </c>
      <c r="H163" s="70">
        <v>9285030</v>
      </c>
      <c r="I163" s="116"/>
    </row>
    <row r="164" spans="2:12" ht="20.149999999999999" customHeight="1">
      <c r="B164" s="90">
        <v>45377</v>
      </c>
      <c r="C164" s="90" t="str">
        <f>_xlfn.TEXTBEFORE(rank[[#This Row],[Round]],"-")</f>
        <v>2</v>
      </c>
      <c r="D164" s="138" t="s">
        <v>237</v>
      </c>
      <c r="E164" s="163">
        <v>16</v>
      </c>
      <c r="F164" s="142" t="e" vm="25">
        <f>_xlfn.XLOOKUP(rank[[#This Row],[GuildName]],GuildPic[Name],GuildPic[Pic],"N/A")</f>
        <v>#VALUE!</v>
      </c>
      <c r="G164" s="112" t="s">
        <v>210</v>
      </c>
      <c r="H164" s="70">
        <v>9203435</v>
      </c>
      <c r="I164" s="116"/>
    </row>
    <row r="165" spans="2:12" ht="20.149999999999999" customHeight="1">
      <c r="B165" s="90">
        <v>45377</v>
      </c>
      <c r="C165" s="90" t="str">
        <f>_xlfn.TEXTBEFORE(rank[[#This Row],[Round]],"-")</f>
        <v>2</v>
      </c>
      <c r="D165" s="138" t="s">
        <v>237</v>
      </c>
      <c r="E165" s="163">
        <v>17</v>
      </c>
      <c r="F165" s="142" t="e" vm="30">
        <f>_xlfn.XLOOKUP(rank[[#This Row],[GuildName]],GuildPic[Name],GuildPic[Pic],"N/A")</f>
        <v>#VALUE!</v>
      </c>
      <c r="G165" s="112" t="s">
        <v>199</v>
      </c>
      <c r="H165" s="70">
        <v>9047070</v>
      </c>
      <c r="I165" s="116"/>
    </row>
    <row r="166" spans="2:12" ht="20.149999999999999" customHeight="1">
      <c r="B166" s="90">
        <v>45377</v>
      </c>
      <c r="C166" s="90" t="str">
        <f>_xlfn.TEXTBEFORE(rank[[#This Row],[Round]],"-")</f>
        <v>2</v>
      </c>
      <c r="D166" s="138" t="s">
        <v>237</v>
      </c>
      <c r="E166" s="163">
        <v>18</v>
      </c>
      <c r="F166" s="142" t="e" vm="29">
        <f>_xlfn.XLOOKUP(rank[[#This Row],[GuildName]],GuildPic[Name],GuildPic[Pic],"N/A")</f>
        <v>#VALUE!</v>
      </c>
      <c r="G166" s="112" t="s">
        <v>195</v>
      </c>
      <c r="H166" s="70">
        <v>8984405</v>
      </c>
      <c r="I166" s="116"/>
    </row>
    <row r="167" spans="2:12" ht="20.149999999999999" customHeight="1">
      <c r="B167" s="90">
        <v>45377</v>
      </c>
      <c r="C167" s="90" t="str">
        <f>_xlfn.TEXTBEFORE(rank[[#This Row],[Round]],"-")</f>
        <v>2</v>
      </c>
      <c r="D167" s="138" t="s">
        <v>237</v>
      </c>
      <c r="E167" s="163">
        <v>19</v>
      </c>
      <c r="F167" s="142" t="e" vm="33">
        <f>_xlfn.XLOOKUP(rank[[#This Row],[GuildName]],GuildPic[Name],GuildPic[Pic],"N/A")</f>
        <v>#VALUE!</v>
      </c>
      <c r="G167" s="112" t="s">
        <v>191</v>
      </c>
      <c r="H167" s="70">
        <v>8980530</v>
      </c>
      <c r="I167" s="116"/>
    </row>
    <row r="168" spans="2:12" ht="20.149999999999999" customHeight="1">
      <c r="B168" s="90">
        <v>45377</v>
      </c>
      <c r="C168" s="90" t="str">
        <f>_xlfn.TEXTBEFORE(rank[[#This Row],[Round]],"-")</f>
        <v>2</v>
      </c>
      <c r="D168" s="138" t="s">
        <v>237</v>
      </c>
      <c r="E168" s="163">
        <v>20</v>
      </c>
      <c r="F168" s="142" t="e" vm="43">
        <f>_xlfn.XLOOKUP(rank[[#This Row],[GuildName]],GuildPic[Name],GuildPic[Pic],"N/A")</f>
        <v>#VALUE!</v>
      </c>
      <c r="G168" s="112" t="s">
        <v>211</v>
      </c>
      <c r="H168" s="70">
        <v>8901790</v>
      </c>
      <c r="I168" s="116"/>
    </row>
    <row r="169" spans="2:12" ht="20.149999999999999" customHeight="1">
      <c r="B169" s="90">
        <v>45377</v>
      </c>
      <c r="C169" s="90" t="str">
        <f>_xlfn.TEXTBEFORE(rank[[#This Row],[Round]],"-")</f>
        <v>2</v>
      </c>
      <c r="D169" s="138" t="s">
        <v>237</v>
      </c>
      <c r="E169" s="163">
        <v>21</v>
      </c>
      <c r="F169" s="142" t="e" vm="32">
        <f>_xlfn.XLOOKUP(rank[[#This Row],[GuildName]],GuildPic[Name],GuildPic[Pic],"N/A")</f>
        <v>#VALUE!</v>
      </c>
      <c r="G169" s="112" t="s">
        <v>196</v>
      </c>
      <c r="H169" s="70">
        <v>8833320</v>
      </c>
      <c r="I169" s="116"/>
    </row>
    <row r="170" spans="2:12" ht="20.149999999999999" customHeight="1">
      <c r="B170" s="90">
        <v>45384</v>
      </c>
      <c r="C170" s="90" t="str">
        <f>_xlfn.TEXTBEFORE(rank[[#This Row],[Round]],"-")</f>
        <v>2</v>
      </c>
      <c r="D170" s="138" t="s">
        <v>238</v>
      </c>
      <c r="E170" s="163">
        <v>1</v>
      </c>
      <c r="F170" s="142" t="e" vm="34">
        <f>_xlfn.XLOOKUP(rank[[#This Row],[GuildName]],GuildPic[Name],GuildPic[Pic],"N/A")</f>
        <v>#VALUE!</v>
      </c>
      <c r="G170" s="112" t="s">
        <v>200</v>
      </c>
      <c r="H170" s="70">
        <v>21985260</v>
      </c>
      <c r="I170" s="116"/>
    </row>
    <row r="171" spans="2:12" ht="20.149999999999999" customHeight="1">
      <c r="B171" s="90">
        <v>45384</v>
      </c>
      <c r="C171" s="90" t="str">
        <f>_xlfn.TEXTBEFORE(rank[[#This Row],[Round]],"-")</f>
        <v>2</v>
      </c>
      <c r="D171" s="138" t="s">
        <v>238</v>
      </c>
      <c r="E171" s="163">
        <v>2</v>
      </c>
      <c r="F171" s="142" t="e" vm="35">
        <f>_xlfn.XLOOKUP(rank[[#This Row],[GuildName]],GuildPic[Name],GuildPic[Pic],"N/A")</f>
        <v>#VALUE!</v>
      </c>
      <c r="G171" s="112" t="s">
        <v>201</v>
      </c>
      <c r="H171" s="70">
        <v>21811465</v>
      </c>
      <c r="I171" s="116"/>
    </row>
    <row r="172" spans="2:12" ht="20.149999999999999" customHeight="1">
      <c r="B172" s="90">
        <v>45384</v>
      </c>
      <c r="C172" s="90" t="str">
        <f>_xlfn.TEXTBEFORE(rank[[#This Row],[Round]],"-")</f>
        <v>2</v>
      </c>
      <c r="D172" s="138" t="s">
        <v>238</v>
      </c>
      <c r="E172" s="163">
        <v>3</v>
      </c>
      <c r="F172" s="142" t="e" vm="36">
        <f>_xlfn.XLOOKUP(rank[[#This Row],[GuildName]],GuildPic[Name],GuildPic[Pic],"N/A")</f>
        <v>#VALUE!</v>
      </c>
      <c r="G172" s="112" t="s">
        <v>197</v>
      </c>
      <c r="H172" s="70">
        <v>21050415</v>
      </c>
      <c r="I172" s="116"/>
    </row>
    <row r="173" spans="2:12" ht="20.149999999999999" customHeight="1">
      <c r="B173" s="90">
        <v>45384</v>
      </c>
      <c r="C173" s="90" t="str">
        <f>_xlfn.TEXTBEFORE(rank[[#This Row],[Round]],"-")</f>
        <v>2</v>
      </c>
      <c r="D173" s="138" t="s">
        <v>238</v>
      </c>
      <c r="E173" s="163">
        <v>4</v>
      </c>
      <c r="F173" s="142" t="e" vm="37">
        <f>_xlfn.XLOOKUP(rank[[#This Row],[GuildName]],GuildPic[Name],GuildPic[Pic],"N/A")</f>
        <v>#VALUE!</v>
      </c>
      <c r="G173" s="112" t="s">
        <v>204</v>
      </c>
      <c r="H173" s="70">
        <v>20695950</v>
      </c>
      <c r="I173" s="116"/>
    </row>
    <row r="174" spans="2:12" ht="20.149999999999999" customHeight="1">
      <c r="B174" s="90">
        <v>45384</v>
      </c>
      <c r="C174" s="90" t="str">
        <f>_xlfn.TEXTBEFORE(rank[[#This Row],[Round]],"-")</f>
        <v>2</v>
      </c>
      <c r="D174" s="138" t="s">
        <v>238</v>
      </c>
      <c r="E174" s="163">
        <v>5</v>
      </c>
      <c r="F174" s="142" t="e" vm="39">
        <f>_xlfn.XLOOKUP(rank[[#This Row],[GuildName]],GuildPic[Name],GuildPic[Pic],"N/A")</f>
        <v>#VALUE!</v>
      </c>
      <c r="G174" s="112" t="s">
        <v>202</v>
      </c>
      <c r="H174" s="70">
        <v>20612115</v>
      </c>
      <c r="I174" s="116"/>
    </row>
    <row r="175" spans="2:12" ht="20.149999999999999" customHeight="1">
      <c r="B175" s="90">
        <v>45384</v>
      </c>
      <c r="C175" s="90" t="str">
        <f>_xlfn.TEXTBEFORE(rank[[#This Row],[Round]],"-")</f>
        <v>2</v>
      </c>
      <c r="D175" s="138" t="s">
        <v>238</v>
      </c>
      <c r="E175" s="163">
        <v>6</v>
      </c>
      <c r="F175" s="142" t="e" vm="38">
        <f>_xlfn.XLOOKUP(rank[[#This Row],[GuildName]],GuildPic[Name],GuildPic[Pic],"N/A")</f>
        <v>#VALUE!</v>
      </c>
      <c r="G175" s="112" t="s">
        <v>192</v>
      </c>
      <c r="H175" s="70">
        <v>20601155</v>
      </c>
      <c r="I175" s="116"/>
    </row>
    <row r="176" spans="2:12" ht="20.149999999999999" customHeight="1">
      <c r="B176" s="90">
        <v>45384</v>
      </c>
      <c r="C176" s="90" t="str">
        <f>_xlfn.TEXTBEFORE(rank[[#This Row],[Round]],"-")</f>
        <v>2</v>
      </c>
      <c r="D176" s="138" t="s">
        <v>238</v>
      </c>
      <c r="E176" s="163">
        <v>7</v>
      </c>
      <c r="F176" s="142" t="e" vm="40">
        <f>_xlfn.XLOOKUP(rank[[#This Row],[GuildName]],GuildPic[Name],GuildPic[Pic],"N/A")</f>
        <v>#VALUE!</v>
      </c>
      <c r="G176" s="112" t="s">
        <v>190</v>
      </c>
      <c r="H176" s="70">
        <v>20331470</v>
      </c>
      <c r="I176" s="116"/>
    </row>
    <row r="177" spans="2:9" ht="20.149999999999999" customHeight="1">
      <c r="B177" s="90">
        <v>45384</v>
      </c>
      <c r="C177" s="90" t="str">
        <f>_xlfn.TEXTBEFORE(rank[[#This Row],[Round]],"-")</f>
        <v>2</v>
      </c>
      <c r="D177" s="138" t="s">
        <v>238</v>
      </c>
      <c r="E177" s="163">
        <v>8</v>
      </c>
      <c r="F177" s="142" t="e" vm="28">
        <f>_xlfn.XLOOKUP(rank[[#This Row],[GuildName]],GuildPic[Name],GuildPic[Pic],"N/A")</f>
        <v>#VALUE!</v>
      </c>
      <c r="G177" s="112" t="s">
        <v>209</v>
      </c>
      <c r="H177" s="70">
        <v>20205800</v>
      </c>
      <c r="I177" s="116"/>
    </row>
    <row r="178" spans="2:9" ht="20.149999999999999" customHeight="1">
      <c r="B178" s="90">
        <v>45384</v>
      </c>
      <c r="C178" s="90" t="str">
        <f>_xlfn.TEXTBEFORE(rank[[#This Row],[Round]],"-")</f>
        <v>2</v>
      </c>
      <c r="D178" s="138" t="s">
        <v>238</v>
      </c>
      <c r="E178" s="163">
        <v>9</v>
      </c>
      <c r="F178" s="142" t="e" vm="27">
        <f>_xlfn.XLOOKUP(rank[[#This Row],[GuildName]],GuildPic[Name],GuildPic[Pic],"N/A")</f>
        <v>#VALUE!</v>
      </c>
      <c r="G178" s="112" t="s">
        <v>193</v>
      </c>
      <c r="H178" s="70">
        <v>20025740</v>
      </c>
      <c r="I178" s="116" t="s">
        <v>239</v>
      </c>
    </row>
    <row r="179" spans="2:9" ht="20.149999999999999" customHeight="1">
      <c r="B179" s="90">
        <v>45384</v>
      </c>
      <c r="C179" s="90" t="str">
        <f>_xlfn.TEXTBEFORE(rank[[#This Row],[Round]],"-")</f>
        <v>2</v>
      </c>
      <c r="D179" s="138" t="s">
        <v>238</v>
      </c>
      <c r="E179" s="163">
        <v>10</v>
      </c>
      <c r="F179" s="142" t="e" vm="23">
        <f>_xlfn.XLOOKUP(rank[[#This Row],[GuildName]],GuildPic[Name],GuildPic[Pic],"N/A")</f>
        <v>#VALUE!</v>
      </c>
      <c r="G179" s="112" t="s">
        <v>206</v>
      </c>
      <c r="H179" s="70">
        <v>19871340</v>
      </c>
      <c r="I179" s="116"/>
    </row>
    <row r="180" spans="2:9" ht="20.149999999999999" customHeight="1">
      <c r="B180" s="90">
        <v>45384</v>
      </c>
      <c r="C180" s="90" t="str">
        <f>_xlfn.TEXTBEFORE(rank[[#This Row],[Round]],"-")</f>
        <v>2</v>
      </c>
      <c r="D180" s="138" t="s">
        <v>238</v>
      </c>
      <c r="E180" s="163">
        <v>11</v>
      </c>
      <c r="F180" s="142" t="e" vm="24">
        <f>_xlfn.XLOOKUP(rank[[#This Row],[GuildName]],GuildPic[Name],GuildPic[Pic],"N/A")</f>
        <v>#VALUE!</v>
      </c>
      <c r="G180" s="112" t="s">
        <v>203</v>
      </c>
      <c r="H180" s="70">
        <v>19704765</v>
      </c>
      <c r="I180" s="116"/>
    </row>
    <row r="181" spans="2:9" ht="20.149999999999999" customHeight="1">
      <c r="B181" s="90">
        <v>45384</v>
      </c>
      <c r="C181" s="90" t="str">
        <f>_xlfn.TEXTBEFORE(rank[[#This Row],[Round]],"-")</f>
        <v>2</v>
      </c>
      <c r="D181" s="138" t="s">
        <v>238</v>
      </c>
      <c r="E181" s="163">
        <v>12</v>
      </c>
      <c r="F181" s="142" t="e" vm="26">
        <f>_xlfn.XLOOKUP(rank[[#This Row],[GuildName]],GuildPic[Name],GuildPic[Pic],"N/A")</f>
        <v>#VALUE!</v>
      </c>
      <c r="G181" s="112" t="s">
        <v>198</v>
      </c>
      <c r="H181" s="70">
        <v>19608205</v>
      </c>
      <c r="I181" s="116"/>
    </row>
    <row r="182" spans="2:9" ht="20.149999999999999" customHeight="1">
      <c r="B182" s="90">
        <v>45384</v>
      </c>
      <c r="C182" s="90" t="str">
        <f>_xlfn.TEXTBEFORE(rank[[#This Row],[Round]],"-")</f>
        <v>2</v>
      </c>
      <c r="D182" s="138" t="s">
        <v>238</v>
      </c>
      <c r="E182" s="163">
        <v>13</v>
      </c>
      <c r="F182" s="142" t="e" vm="31">
        <f>_xlfn.XLOOKUP(rank[[#This Row],[GuildName]],GuildPic[Name],GuildPic[Pic],"N/A")</f>
        <v>#VALUE!</v>
      </c>
      <c r="G182" s="112" t="s">
        <v>205</v>
      </c>
      <c r="H182" s="70">
        <v>18721480</v>
      </c>
      <c r="I182" s="116"/>
    </row>
    <row r="183" spans="2:9" ht="20.149999999999999" customHeight="1">
      <c r="B183" s="90">
        <v>45384</v>
      </c>
      <c r="C183" s="90" t="str">
        <f>_xlfn.TEXTBEFORE(rank[[#This Row],[Round]],"-")</f>
        <v>2</v>
      </c>
      <c r="D183" s="138" t="s">
        <v>238</v>
      </c>
      <c r="E183" s="163">
        <v>14</v>
      </c>
      <c r="F183" s="142" t="e" vm="42">
        <f>_xlfn.XLOOKUP(rank[[#This Row],[GuildName]],GuildPic[Name],GuildPic[Pic],"N/A")</f>
        <v>#VALUE!</v>
      </c>
      <c r="G183" s="112" t="s">
        <v>194</v>
      </c>
      <c r="H183" s="70">
        <v>18643700</v>
      </c>
      <c r="I183" s="116"/>
    </row>
    <row r="184" spans="2:9" ht="20.149999999999999" customHeight="1">
      <c r="B184" s="90">
        <v>45384</v>
      </c>
      <c r="C184" s="90" t="str">
        <f>_xlfn.TEXTBEFORE(rank[[#This Row],[Round]],"-")</f>
        <v>2</v>
      </c>
      <c r="D184" s="138" t="s">
        <v>238</v>
      </c>
      <c r="E184" s="163">
        <v>15</v>
      </c>
      <c r="F184" s="142" t="e" vm="25">
        <f>_xlfn.XLOOKUP(rank[[#This Row],[GuildName]],GuildPic[Name],GuildPic[Pic],"N/A")</f>
        <v>#VALUE!</v>
      </c>
      <c r="G184" s="112" t="s">
        <v>210</v>
      </c>
      <c r="H184" s="70">
        <v>18639845</v>
      </c>
      <c r="I184" s="116"/>
    </row>
    <row r="185" spans="2:9" ht="20.149999999999999" customHeight="1">
      <c r="B185" s="90">
        <v>45384</v>
      </c>
      <c r="C185" s="90" t="str">
        <f>_xlfn.TEXTBEFORE(rank[[#This Row],[Round]],"-")</f>
        <v>2</v>
      </c>
      <c r="D185" s="138" t="s">
        <v>238</v>
      </c>
      <c r="E185" s="163">
        <v>16</v>
      </c>
      <c r="F185" s="142" t="e" vm="30">
        <f>_xlfn.XLOOKUP(rank[[#This Row],[GuildName]],GuildPic[Name],GuildPic[Pic],"N/A")</f>
        <v>#VALUE!</v>
      </c>
      <c r="G185" s="112" t="s">
        <v>199</v>
      </c>
      <c r="H185" s="70">
        <v>18247090</v>
      </c>
      <c r="I185" s="116"/>
    </row>
    <row r="186" spans="2:9" ht="20.149999999999999" customHeight="1">
      <c r="B186" s="90">
        <v>45384</v>
      </c>
      <c r="C186" s="90" t="str">
        <f>_xlfn.TEXTBEFORE(rank[[#This Row],[Round]],"-")</f>
        <v>2</v>
      </c>
      <c r="D186" s="138" t="s">
        <v>238</v>
      </c>
      <c r="E186" s="163">
        <v>17</v>
      </c>
      <c r="F186" s="142" t="e" vm="33">
        <f>_xlfn.XLOOKUP(rank[[#This Row],[GuildName]],GuildPic[Name],GuildPic[Pic],"N/A")</f>
        <v>#VALUE!</v>
      </c>
      <c r="G186" s="112" t="s">
        <v>191</v>
      </c>
      <c r="H186" s="70">
        <v>18111430</v>
      </c>
      <c r="I186" s="116"/>
    </row>
    <row r="187" spans="2:9" ht="20.149999999999999" customHeight="1">
      <c r="B187" s="90">
        <v>45384</v>
      </c>
      <c r="C187" s="90" t="str">
        <f>_xlfn.TEXTBEFORE(rank[[#This Row],[Round]],"-")</f>
        <v>2</v>
      </c>
      <c r="D187" s="138" t="s">
        <v>238</v>
      </c>
      <c r="E187" s="163">
        <v>18</v>
      </c>
      <c r="F187" s="142" t="e" vm="29">
        <f>_xlfn.XLOOKUP(rank[[#This Row],[GuildName]],GuildPic[Name],GuildPic[Pic],"N/A")</f>
        <v>#VALUE!</v>
      </c>
      <c r="G187" s="112" t="s">
        <v>195</v>
      </c>
      <c r="H187" s="70">
        <v>17886075</v>
      </c>
      <c r="I187" s="116"/>
    </row>
    <row r="188" spans="2:9" ht="20.149999999999999" customHeight="1">
      <c r="B188" s="90">
        <v>45384</v>
      </c>
      <c r="C188" s="90" t="str">
        <f>_xlfn.TEXTBEFORE(rank[[#This Row],[Round]],"-")</f>
        <v>2</v>
      </c>
      <c r="D188" s="138" t="s">
        <v>238</v>
      </c>
      <c r="E188" s="163">
        <v>19</v>
      </c>
      <c r="F188" s="142" t="e" vm="32">
        <f>_xlfn.XLOOKUP(rank[[#This Row],[GuildName]],GuildPic[Name],GuildPic[Pic],"N/A")</f>
        <v>#VALUE!</v>
      </c>
      <c r="G188" s="112" t="s">
        <v>196</v>
      </c>
      <c r="H188" s="70">
        <v>17824715</v>
      </c>
      <c r="I188" s="116"/>
    </row>
    <row r="189" spans="2:9" ht="20.149999999999999" customHeight="1">
      <c r="B189" s="90">
        <v>45384</v>
      </c>
      <c r="C189" s="90" t="str">
        <f>_xlfn.TEXTBEFORE(rank[[#This Row],[Round]],"-")</f>
        <v>2</v>
      </c>
      <c r="D189" s="138" t="s">
        <v>238</v>
      </c>
      <c r="E189" s="163">
        <v>20</v>
      </c>
      <c r="F189" s="142" t="e" vm="43">
        <f>_xlfn.XLOOKUP(rank[[#This Row],[GuildName]],GuildPic[Name],GuildPic[Pic],"N/A")</f>
        <v>#VALUE!</v>
      </c>
      <c r="G189" s="112" t="s">
        <v>211</v>
      </c>
      <c r="H189" s="70">
        <v>17741320</v>
      </c>
      <c r="I189" s="116"/>
    </row>
    <row r="190" spans="2:9" ht="20.149999999999999" customHeight="1">
      <c r="B190" s="90">
        <v>45391</v>
      </c>
      <c r="C190" s="90" t="str">
        <f>_xlfn.TEXTBEFORE(rank[[#This Row],[Round]],"-")</f>
        <v>2</v>
      </c>
      <c r="D190" s="138" t="s">
        <v>240</v>
      </c>
      <c r="E190" s="163">
        <v>1</v>
      </c>
      <c r="F190" s="142" t="e" vm="34">
        <f>_xlfn.XLOOKUP(rank[[#This Row],[GuildName]],GuildPic[Name],GuildPic[Pic],"N/A")</f>
        <v>#VALUE!</v>
      </c>
      <c r="G190" s="112" t="s">
        <v>200</v>
      </c>
      <c r="H190" s="70">
        <v>33022510</v>
      </c>
      <c r="I190" s="116"/>
    </row>
    <row r="191" spans="2:9" ht="20.149999999999999" customHeight="1">
      <c r="B191" s="90">
        <v>45391</v>
      </c>
      <c r="C191" s="90" t="str">
        <f>_xlfn.TEXTBEFORE(rank[[#This Row],[Round]],"-")</f>
        <v>2</v>
      </c>
      <c r="D191" s="138" t="s">
        <v>240</v>
      </c>
      <c r="E191" s="163">
        <v>2</v>
      </c>
      <c r="F191" s="142" t="e" vm="35">
        <f>_xlfn.XLOOKUP(rank[[#This Row],[GuildName]],GuildPic[Name],GuildPic[Pic],"N/A")</f>
        <v>#VALUE!</v>
      </c>
      <c r="G191" s="112" t="s">
        <v>201</v>
      </c>
      <c r="H191" s="70">
        <v>32839890</v>
      </c>
      <c r="I191" s="116"/>
    </row>
    <row r="192" spans="2:9" ht="20.149999999999999" customHeight="1">
      <c r="B192" s="90">
        <v>45391</v>
      </c>
      <c r="C192" s="90" t="str">
        <f>_xlfn.TEXTBEFORE(rank[[#This Row],[Round]],"-")</f>
        <v>2</v>
      </c>
      <c r="D192" s="138" t="s">
        <v>240</v>
      </c>
      <c r="E192" s="163">
        <v>3</v>
      </c>
      <c r="F192" s="142" t="e" vm="36">
        <f>_xlfn.XLOOKUP(rank[[#This Row],[GuildName]],GuildPic[Name],GuildPic[Pic],"N/A")</f>
        <v>#VALUE!</v>
      </c>
      <c r="G192" s="112" t="s">
        <v>197</v>
      </c>
      <c r="H192" s="70">
        <v>31813345</v>
      </c>
      <c r="I192" s="116"/>
    </row>
    <row r="193" spans="2:9" ht="20.149999999999999" customHeight="1">
      <c r="B193" s="90">
        <v>45391</v>
      </c>
      <c r="C193" s="90" t="str">
        <f>_xlfn.TEXTBEFORE(rank[[#This Row],[Round]],"-")</f>
        <v>2</v>
      </c>
      <c r="D193" s="138" t="s">
        <v>240</v>
      </c>
      <c r="E193" s="163">
        <v>4</v>
      </c>
      <c r="F193" s="142" t="e" vm="38">
        <f>_xlfn.XLOOKUP(rank[[#This Row],[GuildName]],GuildPic[Name],GuildPic[Pic],"N/A")</f>
        <v>#VALUE!</v>
      </c>
      <c r="G193" s="112" t="s">
        <v>192</v>
      </c>
      <c r="H193" s="70">
        <v>31121380</v>
      </c>
      <c r="I193" s="116"/>
    </row>
    <row r="194" spans="2:9" ht="20.149999999999999" customHeight="1">
      <c r="B194" s="90">
        <v>45391</v>
      </c>
      <c r="C194" s="90" t="str">
        <f>_xlfn.TEXTBEFORE(rank[[#This Row],[Round]],"-")</f>
        <v>2</v>
      </c>
      <c r="D194" s="138" t="s">
        <v>240</v>
      </c>
      <c r="E194" s="163">
        <v>5</v>
      </c>
      <c r="F194" s="142" t="e" vm="37">
        <f>_xlfn.XLOOKUP(rank[[#This Row],[GuildName]],GuildPic[Name],GuildPic[Pic],"N/A")</f>
        <v>#VALUE!</v>
      </c>
      <c r="G194" s="112" t="s">
        <v>204</v>
      </c>
      <c r="H194" s="70">
        <v>31042625</v>
      </c>
      <c r="I194" s="116"/>
    </row>
    <row r="195" spans="2:9" ht="20.149999999999999" customHeight="1">
      <c r="B195" s="90">
        <v>45391</v>
      </c>
      <c r="C195" s="90" t="str">
        <f>_xlfn.TEXTBEFORE(rank[[#This Row],[Round]],"-")</f>
        <v>2</v>
      </c>
      <c r="D195" s="138" t="s">
        <v>240</v>
      </c>
      <c r="E195" s="163">
        <v>6</v>
      </c>
      <c r="F195" s="142" t="e" vm="39">
        <f>_xlfn.XLOOKUP(rank[[#This Row],[GuildName]],GuildPic[Name],GuildPic[Pic],"N/A")</f>
        <v>#VALUE!</v>
      </c>
      <c r="G195" s="112" t="s">
        <v>202</v>
      </c>
      <c r="H195" s="70">
        <v>30963760</v>
      </c>
      <c r="I195" s="139"/>
    </row>
    <row r="196" spans="2:9" ht="20.149999999999999" customHeight="1">
      <c r="B196" s="90">
        <v>45391</v>
      </c>
      <c r="C196" s="90" t="str">
        <f>_xlfn.TEXTBEFORE(rank[[#This Row],[Round]],"-")</f>
        <v>2</v>
      </c>
      <c r="D196" s="138" t="s">
        <v>240</v>
      </c>
      <c r="E196" s="163">
        <v>7</v>
      </c>
      <c r="F196" s="142" t="e" vm="28">
        <f>_xlfn.XLOOKUP(rank[[#This Row],[GuildName]],GuildPic[Name],GuildPic[Pic],"N/A")</f>
        <v>#VALUE!</v>
      </c>
      <c r="G196" s="112" t="s">
        <v>209</v>
      </c>
      <c r="H196" s="70">
        <v>30567335</v>
      </c>
      <c r="I196" s="116"/>
    </row>
    <row r="197" spans="2:9" ht="20.149999999999999" customHeight="1">
      <c r="B197" s="90">
        <v>45391</v>
      </c>
      <c r="C197" s="90" t="str">
        <f>_xlfn.TEXTBEFORE(rank[[#This Row],[Round]],"-")</f>
        <v>2</v>
      </c>
      <c r="D197" s="138" t="s">
        <v>240</v>
      </c>
      <c r="E197" s="163">
        <v>8</v>
      </c>
      <c r="F197" s="142" t="e" vm="40">
        <f>_xlfn.XLOOKUP(rank[[#This Row],[GuildName]],GuildPic[Name],GuildPic[Pic],"N/A")</f>
        <v>#VALUE!</v>
      </c>
      <c r="G197" s="112" t="s">
        <v>190</v>
      </c>
      <c r="H197" s="70">
        <v>30416410</v>
      </c>
      <c r="I197" s="139"/>
    </row>
    <row r="198" spans="2:9" ht="20.149999999999999" customHeight="1">
      <c r="B198" s="90">
        <v>45391</v>
      </c>
      <c r="C198" s="90" t="str">
        <f>_xlfn.TEXTBEFORE(rank[[#This Row],[Round]],"-")</f>
        <v>2</v>
      </c>
      <c r="D198" s="138" t="s">
        <v>240</v>
      </c>
      <c r="E198" s="163">
        <v>9</v>
      </c>
      <c r="F198" s="142" t="e" vm="27">
        <f>_xlfn.XLOOKUP(rank[[#This Row],[GuildName]],GuildPic[Name],GuildPic[Pic],"N/A")</f>
        <v>#VALUE!</v>
      </c>
      <c r="G198" s="112" t="s">
        <v>193</v>
      </c>
      <c r="H198" s="70">
        <v>30288590</v>
      </c>
      <c r="I198" s="116"/>
    </row>
    <row r="199" spans="2:9" ht="20.149999999999999" customHeight="1">
      <c r="B199" s="90">
        <v>45391</v>
      </c>
      <c r="C199" s="90" t="str">
        <f>_xlfn.TEXTBEFORE(rank[[#This Row],[Round]],"-")</f>
        <v>2</v>
      </c>
      <c r="D199" s="138" t="s">
        <v>240</v>
      </c>
      <c r="E199" s="163">
        <v>10</v>
      </c>
      <c r="F199" s="142" t="e" vm="23">
        <f>_xlfn.XLOOKUP(rank[[#This Row],[GuildName]],GuildPic[Name],GuildPic[Pic],"N/A")</f>
        <v>#VALUE!</v>
      </c>
      <c r="G199" s="112" t="s">
        <v>206</v>
      </c>
      <c r="H199" s="70">
        <v>29979460</v>
      </c>
      <c r="I199" s="116"/>
    </row>
    <row r="200" spans="2:9" ht="20.149999999999999" customHeight="1">
      <c r="B200" s="90">
        <v>45391</v>
      </c>
      <c r="C200" s="90" t="str">
        <f>_xlfn.TEXTBEFORE(rank[[#This Row],[Round]],"-")</f>
        <v>2</v>
      </c>
      <c r="D200" s="138" t="s">
        <v>240</v>
      </c>
      <c r="E200" s="163">
        <v>11</v>
      </c>
      <c r="F200" s="142" t="e" vm="24">
        <f>_xlfn.XLOOKUP(rank[[#This Row],[GuildName]],GuildPic[Name],GuildPic[Pic],"N/A")</f>
        <v>#VALUE!</v>
      </c>
      <c r="G200" s="112" t="s">
        <v>203</v>
      </c>
      <c r="H200" s="70">
        <v>29636460</v>
      </c>
      <c r="I200" s="116"/>
    </row>
    <row r="201" spans="2:9" ht="20.149999999999999" customHeight="1">
      <c r="B201" s="90">
        <v>45391</v>
      </c>
      <c r="C201" s="90" t="str">
        <f>_xlfn.TEXTBEFORE(rank[[#This Row],[Round]],"-")</f>
        <v>2</v>
      </c>
      <c r="D201" s="138" t="s">
        <v>240</v>
      </c>
      <c r="E201" s="163">
        <v>12</v>
      </c>
      <c r="F201" s="142" t="e" vm="26">
        <f>_xlfn.XLOOKUP(rank[[#This Row],[GuildName]],GuildPic[Name],GuildPic[Pic],"N/A")</f>
        <v>#VALUE!</v>
      </c>
      <c r="G201" s="112" t="s">
        <v>198</v>
      </c>
      <c r="H201" s="70">
        <v>29281795</v>
      </c>
      <c r="I201" s="116"/>
    </row>
    <row r="202" spans="2:9" ht="20.149999999999999" customHeight="1">
      <c r="B202" s="90">
        <v>45391</v>
      </c>
      <c r="C202" s="90" t="str">
        <f>_xlfn.TEXTBEFORE(rank[[#This Row],[Round]],"-")</f>
        <v>2</v>
      </c>
      <c r="D202" s="138" t="s">
        <v>240</v>
      </c>
      <c r="E202" s="163">
        <v>13</v>
      </c>
      <c r="F202" s="142" t="e" vm="31">
        <f>_xlfn.XLOOKUP(rank[[#This Row],[GuildName]],GuildPic[Name],GuildPic[Pic],"N/A")</f>
        <v>#VALUE!</v>
      </c>
      <c r="G202" s="112" t="s">
        <v>205</v>
      </c>
      <c r="H202" s="70">
        <v>28245050</v>
      </c>
      <c r="I202" s="116"/>
    </row>
    <row r="203" spans="2:9" ht="20.149999999999999" customHeight="1">
      <c r="B203" s="90">
        <v>45391</v>
      </c>
      <c r="C203" s="90" t="str">
        <f>_xlfn.TEXTBEFORE(rank[[#This Row],[Round]],"-")</f>
        <v>2</v>
      </c>
      <c r="D203" s="138" t="s">
        <v>240</v>
      </c>
      <c r="E203" s="163">
        <v>14</v>
      </c>
      <c r="F203" s="142" t="e" vm="25">
        <f>_xlfn.XLOOKUP(rank[[#This Row],[GuildName]],GuildPic[Name],GuildPic[Pic],"N/A")</f>
        <v>#VALUE!</v>
      </c>
      <c r="G203" s="112" t="s">
        <v>210</v>
      </c>
      <c r="H203" s="70">
        <v>28160105</v>
      </c>
      <c r="I203" s="139"/>
    </row>
    <row r="204" spans="2:9" ht="20.149999999999999" customHeight="1">
      <c r="B204" s="90">
        <v>45391</v>
      </c>
      <c r="C204" s="90" t="str">
        <f>_xlfn.TEXTBEFORE(rank[[#This Row],[Round]],"-")</f>
        <v>2</v>
      </c>
      <c r="D204" s="138" t="s">
        <v>240</v>
      </c>
      <c r="E204" s="163">
        <v>15</v>
      </c>
      <c r="F204" s="142" t="e" vm="42">
        <f>_xlfn.XLOOKUP(rank[[#This Row],[GuildName]],GuildPic[Name],GuildPic[Pic],"N/A")</f>
        <v>#VALUE!</v>
      </c>
      <c r="G204" s="112" t="s">
        <v>194</v>
      </c>
      <c r="H204" s="70">
        <v>27998265</v>
      </c>
      <c r="I204" s="116"/>
    </row>
    <row r="205" spans="2:9" ht="20.149999999999999" customHeight="1">
      <c r="B205" s="90">
        <v>45391</v>
      </c>
      <c r="C205" s="90" t="str">
        <f>_xlfn.TEXTBEFORE(rank[[#This Row],[Round]],"-")</f>
        <v>2</v>
      </c>
      <c r="D205" s="138" t="s">
        <v>240</v>
      </c>
      <c r="E205" s="163">
        <v>16</v>
      </c>
      <c r="F205" s="142" t="e" vm="30">
        <f>_xlfn.XLOOKUP(rank[[#This Row],[GuildName]],GuildPic[Name],GuildPic[Pic],"N/A")</f>
        <v>#VALUE!</v>
      </c>
      <c r="G205" s="112" t="s">
        <v>199</v>
      </c>
      <c r="H205" s="70">
        <v>27447600</v>
      </c>
      <c r="I205" s="116"/>
    </row>
    <row r="206" spans="2:9" ht="20.149999999999999" customHeight="1">
      <c r="B206" s="90">
        <v>45391</v>
      </c>
      <c r="C206" s="90" t="str">
        <f>_xlfn.TEXTBEFORE(rank[[#This Row],[Round]],"-")</f>
        <v>2</v>
      </c>
      <c r="D206" s="138" t="s">
        <v>240</v>
      </c>
      <c r="E206" s="163">
        <v>17</v>
      </c>
      <c r="F206" s="142" t="e" vm="33">
        <f>_xlfn.XLOOKUP(rank[[#This Row],[GuildName]],GuildPic[Name],GuildPic[Pic],"N/A")</f>
        <v>#VALUE!</v>
      </c>
      <c r="G206" s="112" t="s">
        <v>191</v>
      </c>
      <c r="H206" s="70">
        <v>27317385</v>
      </c>
      <c r="I206" s="116"/>
    </row>
    <row r="207" spans="2:9" ht="20.149999999999999" customHeight="1">
      <c r="B207" s="90">
        <v>45391</v>
      </c>
      <c r="C207" s="90" t="str">
        <f>_xlfn.TEXTBEFORE(rank[[#This Row],[Round]],"-")</f>
        <v>2</v>
      </c>
      <c r="D207" s="138" t="s">
        <v>240</v>
      </c>
      <c r="E207" s="163">
        <v>18</v>
      </c>
      <c r="F207" s="142" t="e" vm="32">
        <f>_xlfn.XLOOKUP(rank[[#This Row],[GuildName]],GuildPic[Name],GuildPic[Pic],"N/A")</f>
        <v>#VALUE!</v>
      </c>
      <c r="G207" s="112" t="s">
        <v>196</v>
      </c>
      <c r="H207" s="70">
        <v>26741850</v>
      </c>
      <c r="I207" s="116"/>
    </row>
    <row r="208" spans="2:9" ht="20.149999999999999" customHeight="1">
      <c r="B208" s="90">
        <v>45391</v>
      </c>
      <c r="C208" s="90" t="str">
        <f>_xlfn.TEXTBEFORE(rank[[#This Row],[Round]],"-")</f>
        <v>2</v>
      </c>
      <c r="D208" s="138" t="s">
        <v>240</v>
      </c>
      <c r="E208" s="163">
        <v>19</v>
      </c>
      <c r="F208" s="142" t="e" vm="29">
        <f>_xlfn.XLOOKUP(rank[[#This Row],[GuildName]],GuildPic[Name],GuildPic[Pic],"N/A")</f>
        <v>#VALUE!</v>
      </c>
      <c r="G208" s="112" t="s">
        <v>195</v>
      </c>
      <c r="H208" s="70">
        <v>26629285</v>
      </c>
      <c r="I208" s="139"/>
    </row>
    <row r="209" spans="2:9" ht="20.149999999999999" customHeight="1">
      <c r="B209" s="90">
        <v>45391</v>
      </c>
      <c r="C209" s="90" t="str">
        <f>_xlfn.TEXTBEFORE(rank[[#This Row],[Round]],"-")</f>
        <v>2</v>
      </c>
      <c r="D209" s="138" t="s">
        <v>240</v>
      </c>
      <c r="E209" s="163">
        <v>20</v>
      </c>
      <c r="F209" s="142" t="e" vm="43">
        <f>_xlfn.XLOOKUP(rank[[#This Row],[GuildName]],GuildPic[Name],GuildPic[Pic],"N/A")</f>
        <v>#VALUE!</v>
      </c>
      <c r="G209" s="112" t="s">
        <v>211</v>
      </c>
      <c r="H209" s="70">
        <v>26563390</v>
      </c>
      <c r="I209" s="116"/>
    </row>
    <row r="210" spans="2:9" ht="20.149999999999999" customHeight="1">
      <c r="B210" s="90">
        <v>45398</v>
      </c>
      <c r="C210" s="90" t="str">
        <f>_xlfn.TEXTBEFORE(rank[[#This Row],[Round]],"-")</f>
        <v>2</v>
      </c>
      <c r="D210" s="138" t="s">
        <v>241</v>
      </c>
      <c r="E210" s="163">
        <v>1</v>
      </c>
      <c r="F210" s="142" t="e" vm="34">
        <f>_xlfn.XLOOKUP(rank[[#This Row],[GuildName]],GuildPic[Name],GuildPic[Pic],"N/A")</f>
        <v>#VALUE!</v>
      </c>
      <c r="G210" s="112" t="s">
        <v>200</v>
      </c>
      <c r="H210" s="70">
        <v>44067480</v>
      </c>
      <c r="I210" s="116"/>
    </row>
    <row r="211" spans="2:9" ht="20.149999999999999" customHeight="1">
      <c r="B211" s="90">
        <v>45398</v>
      </c>
      <c r="C211" s="90" t="str">
        <f>_xlfn.TEXTBEFORE(rank[[#This Row],[Round]],"-")</f>
        <v>2</v>
      </c>
      <c r="D211" s="138" t="s">
        <v>241</v>
      </c>
      <c r="E211" s="163">
        <v>2</v>
      </c>
      <c r="F211" s="142" t="e" vm="35">
        <f>_xlfn.XLOOKUP(rank[[#This Row],[GuildName]],GuildPic[Name],GuildPic[Pic],"N/A")</f>
        <v>#VALUE!</v>
      </c>
      <c r="G211" s="112" t="s">
        <v>201</v>
      </c>
      <c r="H211" s="70">
        <v>43968110</v>
      </c>
      <c r="I211" s="116"/>
    </row>
    <row r="212" spans="2:9" ht="20.149999999999999" customHeight="1">
      <c r="B212" s="90">
        <v>45398</v>
      </c>
      <c r="C212" s="90" t="str">
        <f>_xlfn.TEXTBEFORE(rank[[#This Row],[Round]],"-")</f>
        <v>2</v>
      </c>
      <c r="D212" s="138" t="s">
        <v>241</v>
      </c>
      <c r="E212" s="163">
        <v>3</v>
      </c>
      <c r="F212" s="142" t="e" vm="36">
        <f>_xlfn.XLOOKUP(rank[[#This Row],[GuildName]],GuildPic[Name],GuildPic[Pic],"N/A")</f>
        <v>#VALUE!</v>
      </c>
      <c r="G212" s="112" t="s">
        <v>197</v>
      </c>
      <c r="H212" s="70">
        <v>42580915</v>
      </c>
      <c r="I212" s="116"/>
    </row>
    <row r="213" spans="2:9" ht="20.149999999999999" customHeight="1">
      <c r="B213" s="90">
        <v>45398</v>
      </c>
      <c r="C213" s="90" t="str">
        <f>_xlfn.TEXTBEFORE(rank[[#This Row],[Round]],"-")</f>
        <v>2</v>
      </c>
      <c r="D213" s="138" t="s">
        <v>241</v>
      </c>
      <c r="E213" s="163">
        <v>4</v>
      </c>
      <c r="F213" s="142" t="e" vm="38">
        <f>_xlfn.XLOOKUP(rank[[#This Row],[GuildName]],GuildPic[Name],GuildPic[Pic],"N/A")</f>
        <v>#VALUE!</v>
      </c>
      <c r="G213" s="112" t="s">
        <v>192</v>
      </c>
      <c r="H213" s="70">
        <v>41721445</v>
      </c>
      <c r="I213" s="116"/>
    </row>
    <row r="214" spans="2:9" ht="20.149999999999999" customHeight="1">
      <c r="B214" s="90">
        <v>45398</v>
      </c>
      <c r="C214" s="90" t="str">
        <f>_xlfn.TEXTBEFORE(rank[[#This Row],[Round]],"-")</f>
        <v>2</v>
      </c>
      <c r="D214" s="138" t="s">
        <v>241</v>
      </c>
      <c r="E214" s="163">
        <v>5</v>
      </c>
      <c r="F214" s="142" t="e" vm="37">
        <f>_xlfn.XLOOKUP(rank[[#This Row],[GuildName]],GuildPic[Name],GuildPic[Pic],"N/A")</f>
        <v>#VALUE!</v>
      </c>
      <c r="G214" s="112" t="s">
        <v>204</v>
      </c>
      <c r="H214" s="70">
        <v>41476315</v>
      </c>
      <c r="I214" s="116"/>
    </row>
    <row r="215" spans="2:9" ht="20.149999999999999" customHeight="1">
      <c r="B215" s="90">
        <v>45398</v>
      </c>
      <c r="C215" s="90" t="str">
        <f>_xlfn.TEXTBEFORE(rank[[#This Row],[Round]],"-")</f>
        <v>2</v>
      </c>
      <c r="D215" s="138" t="s">
        <v>241</v>
      </c>
      <c r="E215" s="163">
        <v>6</v>
      </c>
      <c r="F215" s="142" t="e" vm="39">
        <f>_xlfn.XLOOKUP(rank[[#This Row],[GuildName]],GuildPic[Name],GuildPic[Pic],"N/A")</f>
        <v>#VALUE!</v>
      </c>
      <c r="G215" s="112" t="s">
        <v>202</v>
      </c>
      <c r="H215" s="70">
        <v>41390540</v>
      </c>
      <c r="I215" s="116"/>
    </row>
    <row r="216" spans="2:9" ht="20.149999999999999" customHeight="1">
      <c r="B216" s="90">
        <v>45398</v>
      </c>
      <c r="C216" s="90" t="str">
        <f>_xlfn.TEXTBEFORE(rank[[#This Row],[Round]],"-")</f>
        <v>2</v>
      </c>
      <c r="D216" s="138" t="s">
        <v>241</v>
      </c>
      <c r="E216" s="163">
        <v>7</v>
      </c>
      <c r="F216" s="142" t="e" vm="28">
        <f>_xlfn.XLOOKUP(rank[[#This Row],[GuildName]],GuildPic[Name],GuildPic[Pic],"N/A")</f>
        <v>#VALUE!</v>
      </c>
      <c r="G216" s="112" t="s">
        <v>209</v>
      </c>
      <c r="H216" s="70">
        <v>41001285</v>
      </c>
      <c r="I216" s="116"/>
    </row>
    <row r="217" spans="2:9" ht="20.149999999999999" customHeight="1">
      <c r="B217" s="90">
        <v>45398</v>
      </c>
      <c r="C217" s="90" t="str">
        <f>_xlfn.TEXTBEFORE(rank[[#This Row],[Round]],"-")</f>
        <v>2</v>
      </c>
      <c r="D217" s="138" t="s">
        <v>241</v>
      </c>
      <c r="E217" s="163">
        <v>8</v>
      </c>
      <c r="F217" s="142" t="e" vm="40">
        <f>_xlfn.XLOOKUP(rank[[#This Row],[GuildName]],GuildPic[Name],GuildPic[Pic],"N/A")</f>
        <v>#VALUE!</v>
      </c>
      <c r="G217" s="112" t="s">
        <v>190</v>
      </c>
      <c r="H217" s="70">
        <v>40924725</v>
      </c>
      <c r="I217" s="116"/>
    </row>
    <row r="218" spans="2:9" ht="20.149999999999999" customHeight="1">
      <c r="B218" s="90">
        <v>45398</v>
      </c>
      <c r="C218" s="90" t="str">
        <f>_xlfn.TEXTBEFORE(rank[[#This Row],[Round]],"-")</f>
        <v>2</v>
      </c>
      <c r="D218" s="138" t="s">
        <v>241</v>
      </c>
      <c r="E218" s="163">
        <v>9</v>
      </c>
      <c r="F218" s="142" t="e" vm="27">
        <f>_xlfn.XLOOKUP(rank[[#This Row],[GuildName]],GuildPic[Name],GuildPic[Pic],"N/A")</f>
        <v>#VALUE!</v>
      </c>
      <c r="G218" s="112" t="s">
        <v>193</v>
      </c>
      <c r="H218" s="70">
        <v>40544895</v>
      </c>
      <c r="I218" s="116"/>
    </row>
    <row r="219" spans="2:9" ht="20.149999999999999" customHeight="1">
      <c r="B219" s="90">
        <v>45398</v>
      </c>
      <c r="C219" s="90" t="str">
        <f>_xlfn.TEXTBEFORE(rank[[#This Row],[Round]],"-")</f>
        <v>2</v>
      </c>
      <c r="D219" s="138" t="s">
        <v>241</v>
      </c>
      <c r="E219" s="163">
        <v>10</v>
      </c>
      <c r="F219" s="142" t="e" vm="23">
        <f>_xlfn.XLOOKUP(rank[[#This Row],[GuildName]],GuildPic[Name],GuildPic[Pic],"N/A")</f>
        <v>#VALUE!</v>
      </c>
      <c r="G219" s="112" t="s">
        <v>206</v>
      </c>
      <c r="H219" s="70">
        <v>40168390</v>
      </c>
      <c r="I219" s="116"/>
    </row>
    <row r="220" spans="2:9" ht="20.149999999999999" customHeight="1">
      <c r="B220" s="90">
        <v>45398</v>
      </c>
      <c r="C220" s="90" t="str">
        <f>_xlfn.TEXTBEFORE(rank[[#This Row],[Round]],"-")</f>
        <v>2</v>
      </c>
      <c r="D220" s="138" t="s">
        <v>241</v>
      </c>
      <c r="E220" s="163">
        <v>11</v>
      </c>
      <c r="F220" s="142" t="e" vm="24">
        <f>_xlfn.XLOOKUP(rank[[#This Row],[GuildName]],GuildPic[Name],GuildPic[Pic],"N/A")</f>
        <v>#VALUE!</v>
      </c>
      <c r="G220" s="112" t="s">
        <v>203</v>
      </c>
      <c r="H220" s="70">
        <v>39727820</v>
      </c>
      <c r="I220" s="116"/>
    </row>
    <row r="221" spans="2:9" ht="20.149999999999999" customHeight="1">
      <c r="B221" s="90">
        <v>45398</v>
      </c>
      <c r="C221" s="90" t="str">
        <f>_xlfn.TEXTBEFORE(rank[[#This Row],[Round]],"-")</f>
        <v>2</v>
      </c>
      <c r="D221" s="138" t="s">
        <v>241</v>
      </c>
      <c r="E221" s="163">
        <v>12</v>
      </c>
      <c r="F221" s="142" t="e" vm="26">
        <f>_xlfn.XLOOKUP(rank[[#This Row],[GuildName]],GuildPic[Name],GuildPic[Pic],"N/A")</f>
        <v>#VALUE!</v>
      </c>
      <c r="G221" s="112" t="s">
        <v>198</v>
      </c>
      <c r="H221" s="70">
        <v>39038605</v>
      </c>
      <c r="I221" s="116"/>
    </row>
    <row r="222" spans="2:9" ht="20.149999999999999" customHeight="1">
      <c r="B222" s="90">
        <v>45398</v>
      </c>
      <c r="C222" s="90" t="str">
        <f>_xlfn.TEXTBEFORE(rank[[#This Row],[Round]],"-")</f>
        <v>2</v>
      </c>
      <c r="D222" s="138" t="s">
        <v>241</v>
      </c>
      <c r="E222" s="163">
        <v>13</v>
      </c>
      <c r="F222" s="142" t="e" vm="31">
        <f>_xlfn.XLOOKUP(rank[[#This Row],[GuildName]],GuildPic[Name],GuildPic[Pic],"N/A")</f>
        <v>#VALUE!</v>
      </c>
      <c r="G222" s="112" t="s">
        <v>205</v>
      </c>
      <c r="H222" s="70">
        <v>37843865</v>
      </c>
      <c r="I222" s="116"/>
    </row>
    <row r="223" spans="2:9" ht="20.149999999999999" customHeight="1">
      <c r="B223" s="90">
        <v>45398</v>
      </c>
      <c r="C223" s="90" t="str">
        <f>_xlfn.TEXTBEFORE(rank[[#This Row],[Round]],"-")</f>
        <v>2</v>
      </c>
      <c r="D223" s="138" t="s">
        <v>241</v>
      </c>
      <c r="E223" s="163">
        <v>14</v>
      </c>
      <c r="F223" s="142" t="e" vm="25">
        <f>_xlfn.XLOOKUP(rank[[#This Row],[GuildName]],GuildPic[Name],GuildPic[Pic],"N/A")</f>
        <v>#VALUE!</v>
      </c>
      <c r="G223" s="112" t="s">
        <v>210</v>
      </c>
      <c r="H223" s="70">
        <v>37689285</v>
      </c>
      <c r="I223" s="116"/>
    </row>
    <row r="224" spans="2:9" ht="20.149999999999999" customHeight="1">
      <c r="B224" s="90">
        <v>45398</v>
      </c>
      <c r="C224" s="90" t="str">
        <f>_xlfn.TEXTBEFORE(rank[[#This Row],[Round]],"-")</f>
        <v>2</v>
      </c>
      <c r="D224" s="138" t="s">
        <v>241</v>
      </c>
      <c r="E224" s="163">
        <v>15</v>
      </c>
      <c r="F224" s="142" t="e" vm="42">
        <f>_xlfn.XLOOKUP(rank[[#This Row],[GuildName]],GuildPic[Name],GuildPic[Pic],"N/A")</f>
        <v>#VALUE!</v>
      </c>
      <c r="G224" s="112" t="s">
        <v>194</v>
      </c>
      <c r="H224" s="70">
        <v>37046210</v>
      </c>
      <c r="I224" s="116"/>
    </row>
    <row r="225" spans="2:9" ht="20.149999999999999" customHeight="1">
      <c r="B225" s="90">
        <v>45398</v>
      </c>
      <c r="C225" s="90" t="str">
        <f>_xlfn.TEXTBEFORE(rank[[#This Row],[Round]],"-")</f>
        <v>2</v>
      </c>
      <c r="D225" s="138" t="s">
        <v>241</v>
      </c>
      <c r="E225" s="163">
        <v>16</v>
      </c>
      <c r="F225" s="142" t="e" vm="30">
        <f>_xlfn.XLOOKUP(rank[[#This Row],[GuildName]],GuildPic[Name],GuildPic[Pic],"N/A")</f>
        <v>#VALUE!</v>
      </c>
      <c r="G225" s="112" t="s">
        <v>199</v>
      </c>
      <c r="H225" s="70">
        <v>36656200</v>
      </c>
      <c r="I225" s="116"/>
    </row>
    <row r="226" spans="2:9" ht="20.149999999999999" customHeight="1">
      <c r="B226" s="90">
        <v>45398</v>
      </c>
      <c r="C226" s="90" t="str">
        <f>_xlfn.TEXTBEFORE(rank[[#This Row],[Round]],"-")</f>
        <v>2</v>
      </c>
      <c r="D226" s="138" t="s">
        <v>241</v>
      </c>
      <c r="E226" s="163">
        <v>17</v>
      </c>
      <c r="F226" s="142" t="e" vm="33">
        <f>_xlfn.XLOOKUP(rank[[#This Row],[GuildName]],GuildPic[Name],GuildPic[Pic],"N/A")</f>
        <v>#VALUE!</v>
      </c>
      <c r="G226" s="112" t="s">
        <v>191</v>
      </c>
      <c r="H226" s="70">
        <v>36453935</v>
      </c>
      <c r="I226" s="116"/>
    </row>
    <row r="227" spans="2:9" ht="20.149999999999999" customHeight="1">
      <c r="B227" s="90">
        <v>45398</v>
      </c>
      <c r="C227" s="90" t="str">
        <f>_xlfn.TEXTBEFORE(rank[[#This Row],[Round]],"-")</f>
        <v>2</v>
      </c>
      <c r="D227" s="138" t="s">
        <v>241</v>
      </c>
      <c r="E227" s="163">
        <v>18</v>
      </c>
      <c r="F227" s="142" t="e" vm="29">
        <f>_xlfn.XLOOKUP(rank[[#This Row],[GuildName]],GuildPic[Name],GuildPic[Pic],"N/A")</f>
        <v>#VALUE!</v>
      </c>
      <c r="G227" s="112" t="s">
        <v>195</v>
      </c>
      <c r="H227" s="70">
        <v>35989375</v>
      </c>
      <c r="I227" s="116"/>
    </row>
    <row r="228" spans="2:9" ht="20.149999999999999" customHeight="1">
      <c r="B228" s="90">
        <v>45398</v>
      </c>
      <c r="C228" s="90" t="str">
        <f>_xlfn.TEXTBEFORE(rank[[#This Row],[Round]],"-")</f>
        <v>2</v>
      </c>
      <c r="D228" s="138" t="s">
        <v>241</v>
      </c>
      <c r="E228" s="163">
        <v>19</v>
      </c>
      <c r="F228" s="142" t="e" vm="32">
        <f>_xlfn.XLOOKUP(rank[[#This Row],[GuildName]],GuildPic[Name],GuildPic[Pic],"N/A")</f>
        <v>#VALUE!</v>
      </c>
      <c r="G228" s="112" t="s">
        <v>196</v>
      </c>
      <c r="H228" s="70">
        <v>35884150</v>
      </c>
      <c r="I228" s="116"/>
    </row>
    <row r="229" spans="2:9" ht="20.149999999999999" customHeight="1">
      <c r="B229" s="90">
        <v>45398</v>
      </c>
      <c r="C229" s="90" t="str">
        <f>_xlfn.TEXTBEFORE(rank[[#This Row],[Round]],"-")</f>
        <v>2</v>
      </c>
      <c r="D229" s="138" t="s">
        <v>241</v>
      </c>
      <c r="E229" s="163">
        <v>20</v>
      </c>
      <c r="F229" s="142" t="e" vm="43">
        <f>_xlfn.XLOOKUP(rank[[#This Row],[GuildName]],GuildPic[Name],GuildPic[Pic],"N/A")</f>
        <v>#VALUE!</v>
      </c>
      <c r="G229" s="112" t="s">
        <v>211</v>
      </c>
      <c r="H229" s="70">
        <v>35692120</v>
      </c>
      <c r="I229" s="116"/>
    </row>
    <row r="230" spans="2:9" ht="20.149999999999999" customHeight="1">
      <c r="B230" s="90">
        <v>45405</v>
      </c>
      <c r="C230" s="90" t="str">
        <f>_xlfn.TEXTBEFORE(rank[[#This Row],[Round]],"-")</f>
        <v>3</v>
      </c>
      <c r="D230" s="138" t="s">
        <v>290</v>
      </c>
      <c r="E230" s="163">
        <v>1</v>
      </c>
      <c r="F230" s="166" t="e" vm="34">
        <f>_xlfn.XLOOKUP(rank[[#This Row],[GuildName]],GuildPic[Name],GuildPic[Pic],"N/A")</f>
        <v>#VALUE!</v>
      </c>
      <c r="G230" s="112" t="s">
        <v>200</v>
      </c>
      <c r="H230" s="70">
        <v>11216060</v>
      </c>
      <c r="I230" s="140"/>
    </row>
    <row r="231" spans="2:9" ht="20.149999999999999" customHeight="1">
      <c r="B231" s="90">
        <v>45405</v>
      </c>
      <c r="C231" s="90" t="str">
        <f>_xlfn.TEXTBEFORE(rank[[#This Row],[Round]],"-")</f>
        <v>3</v>
      </c>
      <c r="D231" s="138" t="s">
        <v>290</v>
      </c>
      <c r="E231" s="163">
        <v>2</v>
      </c>
      <c r="F231" s="166" t="e" vm="35">
        <f>_xlfn.XLOOKUP(rank[[#This Row],[GuildName]],GuildPic[Name],GuildPic[Pic],"N/A")</f>
        <v>#VALUE!</v>
      </c>
      <c r="G231" s="112" t="s">
        <v>201</v>
      </c>
      <c r="H231" s="70">
        <v>11041545</v>
      </c>
      <c r="I231" s="140"/>
    </row>
    <row r="232" spans="2:9" ht="20.149999999999999" customHeight="1">
      <c r="B232" s="90">
        <v>45405</v>
      </c>
      <c r="C232" s="90" t="str">
        <f>_xlfn.TEXTBEFORE(rank[[#This Row],[Round]],"-")</f>
        <v>3</v>
      </c>
      <c r="D232" s="138" t="s">
        <v>290</v>
      </c>
      <c r="E232" s="163">
        <v>3</v>
      </c>
      <c r="F232" s="166" t="e" vm="36">
        <f>_xlfn.XLOOKUP(rank[[#This Row],[GuildName]],GuildPic[Name],GuildPic[Pic],"N/A")</f>
        <v>#VALUE!</v>
      </c>
      <c r="G232" s="112" t="s">
        <v>197</v>
      </c>
      <c r="H232" s="70">
        <v>10792615</v>
      </c>
      <c r="I232" s="140"/>
    </row>
    <row r="233" spans="2:9" ht="20.149999999999999" customHeight="1">
      <c r="B233" s="90">
        <v>45405</v>
      </c>
      <c r="C233" s="90" t="str">
        <f>_xlfn.TEXTBEFORE(rank[[#This Row],[Round]],"-")</f>
        <v>3</v>
      </c>
      <c r="D233" s="138" t="s">
        <v>290</v>
      </c>
      <c r="E233" s="163">
        <v>4</v>
      </c>
      <c r="F233" s="166" t="e" vm="39">
        <f>_xlfn.XLOOKUP(rank[[#This Row],[GuildName]],GuildPic[Name],GuildPic[Pic],"N/A")</f>
        <v>#VALUE!</v>
      </c>
      <c r="G233" s="112" t="s">
        <v>202</v>
      </c>
      <c r="H233" s="70">
        <v>10621980</v>
      </c>
      <c r="I233" s="140"/>
    </row>
    <row r="234" spans="2:9" ht="20.149999999999999" customHeight="1">
      <c r="B234" s="90">
        <v>45405</v>
      </c>
      <c r="C234" s="90" t="str">
        <f>_xlfn.TEXTBEFORE(rank[[#This Row],[Round]],"-")</f>
        <v>3</v>
      </c>
      <c r="D234" s="138" t="s">
        <v>290</v>
      </c>
      <c r="E234" s="163">
        <v>5</v>
      </c>
      <c r="F234" s="166" t="e" vm="38">
        <f>_xlfn.XLOOKUP(rank[[#This Row],[GuildName]],GuildPic[Name],GuildPic[Pic],"N/A")</f>
        <v>#VALUE!</v>
      </c>
      <c r="G234" s="112" t="s">
        <v>192</v>
      </c>
      <c r="H234" s="70">
        <v>10609375</v>
      </c>
      <c r="I234" s="140"/>
    </row>
    <row r="235" spans="2:9" ht="20.149999999999999" customHeight="1">
      <c r="B235" s="90">
        <v>45405</v>
      </c>
      <c r="C235" s="90" t="str">
        <f>_xlfn.TEXTBEFORE(rank[[#This Row],[Round]],"-")</f>
        <v>3</v>
      </c>
      <c r="D235" s="138" t="s">
        <v>290</v>
      </c>
      <c r="E235" s="163">
        <v>6</v>
      </c>
      <c r="F235" s="166" t="e" vm="28">
        <f>_xlfn.XLOOKUP(rank[[#This Row],[GuildName]],GuildPic[Name],GuildPic[Pic],"N/A")</f>
        <v>#VALUE!</v>
      </c>
      <c r="G235" s="112" t="s">
        <v>209</v>
      </c>
      <c r="H235" s="70">
        <v>10525165</v>
      </c>
      <c r="I235" s="140"/>
    </row>
    <row r="236" spans="2:9" ht="20.149999999999999" customHeight="1">
      <c r="B236" s="90">
        <v>45405</v>
      </c>
      <c r="C236" s="90" t="str">
        <f>_xlfn.TEXTBEFORE(rank[[#This Row],[Round]],"-")</f>
        <v>3</v>
      </c>
      <c r="D236" s="138" t="s">
        <v>290</v>
      </c>
      <c r="E236" s="163">
        <v>7</v>
      </c>
      <c r="F236" s="166" t="e" vm="37">
        <f>_xlfn.XLOOKUP(rank[[#This Row],[GuildName]],GuildPic[Name],GuildPic[Pic],"N/A")</f>
        <v>#VALUE!</v>
      </c>
      <c r="G236" s="112" t="s">
        <v>204</v>
      </c>
      <c r="H236" s="70">
        <v>10510435</v>
      </c>
      <c r="I236" s="140"/>
    </row>
    <row r="237" spans="2:9" ht="20.149999999999999" customHeight="1">
      <c r="B237" s="90">
        <v>45405</v>
      </c>
      <c r="C237" s="90" t="str">
        <f>_xlfn.TEXTBEFORE(rank[[#This Row],[Round]],"-")</f>
        <v>3</v>
      </c>
      <c r="D237" s="138" t="s">
        <v>290</v>
      </c>
      <c r="E237" s="163">
        <v>8</v>
      </c>
      <c r="F237" s="166" t="e" vm="27">
        <f>_xlfn.XLOOKUP(rank[[#This Row],[GuildName]],GuildPic[Name],GuildPic[Pic],"N/A")</f>
        <v>#VALUE!</v>
      </c>
      <c r="G237" s="112" t="s">
        <v>193</v>
      </c>
      <c r="H237" s="70">
        <v>10430590</v>
      </c>
      <c r="I237" s="140"/>
    </row>
    <row r="238" spans="2:9" ht="20.149999999999999" customHeight="1">
      <c r="B238" s="90">
        <v>45405</v>
      </c>
      <c r="C238" s="90" t="str">
        <f>_xlfn.TEXTBEFORE(rank[[#This Row],[Round]],"-")</f>
        <v>3</v>
      </c>
      <c r="D238" s="138" t="s">
        <v>290</v>
      </c>
      <c r="E238" s="163">
        <v>9</v>
      </c>
      <c r="F238" s="166" t="e" vm="40">
        <f>_xlfn.XLOOKUP(rank[[#This Row],[GuildName]],GuildPic[Name],GuildPic[Pic],"N/A")</f>
        <v>#VALUE!</v>
      </c>
      <c r="G238" s="112" t="s">
        <v>190</v>
      </c>
      <c r="H238" s="70">
        <v>10430030</v>
      </c>
      <c r="I238" s="140"/>
    </row>
    <row r="239" spans="2:9" ht="20.149999999999999" customHeight="1">
      <c r="B239" s="90">
        <v>45405</v>
      </c>
      <c r="C239" s="90" t="str">
        <f>_xlfn.TEXTBEFORE(rank[[#This Row],[Round]],"-")</f>
        <v>3</v>
      </c>
      <c r="D239" s="138" t="s">
        <v>290</v>
      </c>
      <c r="E239" s="163">
        <v>10</v>
      </c>
      <c r="F239" s="166" t="e" vm="23">
        <f>_xlfn.XLOOKUP(rank[[#This Row],[GuildName]],GuildPic[Name],GuildPic[Pic],"N/A")</f>
        <v>#VALUE!</v>
      </c>
      <c r="G239" s="112" t="s">
        <v>206</v>
      </c>
      <c r="H239" s="70">
        <v>10265120</v>
      </c>
      <c r="I239" s="140"/>
    </row>
    <row r="240" spans="2:9" ht="20.149999999999999" customHeight="1">
      <c r="B240" s="90">
        <v>45405</v>
      </c>
      <c r="C240" s="90" t="str">
        <f>_xlfn.TEXTBEFORE(rank[[#This Row],[Round]],"-")</f>
        <v>3</v>
      </c>
      <c r="D240" s="138" t="s">
        <v>290</v>
      </c>
      <c r="E240" s="163">
        <v>11</v>
      </c>
      <c r="F240" s="166" t="e" vm="24">
        <f>_xlfn.XLOOKUP(rank[[#This Row],[GuildName]],GuildPic[Name],GuildPic[Pic],"N/A")</f>
        <v>#VALUE!</v>
      </c>
      <c r="G240" s="112" t="s">
        <v>203</v>
      </c>
      <c r="H240" s="70">
        <v>10101510</v>
      </c>
      <c r="I240" s="140"/>
    </row>
    <row r="241" spans="2:11" ht="20.149999999999999" customHeight="1">
      <c r="B241" s="90">
        <v>45405</v>
      </c>
      <c r="C241" s="90" t="str">
        <f>_xlfn.TEXTBEFORE(rank[[#This Row],[Round]],"-")</f>
        <v>3</v>
      </c>
      <c r="D241" s="138" t="s">
        <v>290</v>
      </c>
      <c r="E241" s="163">
        <v>12</v>
      </c>
      <c r="F241" s="166" t="e" vm="26">
        <f>_xlfn.XLOOKUP(rank[[#This Row],[GuildName]],GuildPic[Name],GuildPic[Pic],"N/A")</f>
        <v>#VALUE!</v>
      </c>
      <c r="G241" s="112" t="s">
        <v>198</v>
      </c>
      <c r="H241" s="70">
        <v>9929095</v>
      </c>
      <c r="I241" s="140"/>
    </row>
    <row r="242" spans="2:11" ht="20.149999999999999" customHeight="1">
      <c r="B242" s="90">
        <v>45405</v>
      </c>
      <c r="C242" s="90" t="str">
        <f>_xlfn.TEXTBEFORE(rank[[#This Row],[Round]],"-")</f>
        <v>3</v>
      </c>
      <c r="D242" s="138" t="s">
        <v>290</v>
      </c>
      <c r="E242" s="163">
        <v>13</v>
      </c>
      <c r="F242" s="166" t="e" vm="25">
        <f>_xlfn.XLOOKUP(rank[[#This Row],[GuildName]],GuildPic[Name],GuildPic[Pic],"N/A")</f>
        <v>#VALUE!</v>
      </c>
      <c r="G242" s="112" t="s">
        <v>210</v>
      </c>
      <c r="H242" s="70">
        <v>9841595</v>
      </c>
      <c r="I242" s="140"/>
    </row>
    <row r="243" spans="2:11" ht="20.149999999999999" customHeight="1">
      <c r="B243" s="90">
        <v>45405</v>
      </c>
      <c r="C243" s="90" t="str">
        <f>_xlfn.TEXTBEFORE(rank[[#This Row],[Round]],"-")</f>
        <v>3</v>
      </c>
      <c r="D243" s="138" t="s">
        <v>290</v>
      </c>
      <c r="E243" s="163">
        <v>14</v>
      </c>
      <c r="F243" s="166" t="e" vm="31">
        <f>_xlfn.XLOOKUP(rank[[#This Row],[GuildName]],GuildPic[Name],GuildPic[Pic],"N/A")</f>
        <v>#VALUE!</v>
      </c>
      <c r="G243" s="112" t="s">
        <v>205</v>
      </c>
      <c r="H243" s="70">
        <v>9682255</v>
      </c>
      <c r="I243" s="140"/>
    </row>
    <row r="244" spans="2:11" ht="20.149999999999999" customHeight="1">
      <c r="B244" s="90">
        <v>45405</v>
      </c>
      <c r="C244" s="90" t="str">
        <f>_xlfn.TEXTBEFORE(rank[[#This Row],[Round]],"-")</f>
        <v>3</v>
      </c>
      <c r="D244" s="138" t="s">
        <v>290</v>
      </c>
      <c r="E244" s="163">
        <v>15</v>
      </c>
      <c r="F244" s="166" t="e" vm="32">
        <f>_xlfn.XLOOKUP(rank[[#This Row],[GuildName]],GuildPic[Name],GuildPic[Pic],"N/A")</f>
        <v>#VALUE!</v>
      </c>
      <c r="G244" s="112" t="s">
        <v>196</v>
      </c>
      <c r="H244" s="70">
        <v>9453630</v>
      </c>
      <c r="I244" s="140"/>
    </row>
    <row r="245" spans="2:11" ht="20.149999999999999" customHeight="1">
      <c r="B245" s="90">
        <v>45405</v>
      </c>
      <c r="C245" s="90" t="str">
        <f>_xlfn.TEXTBEFORE(rank[[#This Row],[Round]],"-")</f>
        <v>3</v>
      </c>
      <c r="D245" s="138" t="s">
        <v>290</v>
      </c>
      <c r="E245" s="163">
        <v>16</v>
      </c>
      <c r="F245" s="166" t="e" vm="29">
        <f>_xlfn.XLOOKUP(rank[[#This Row],[GuildName]],GuildPic[Name],GuildPic[Pic],"N/A")</f>
        <v>#VALUE!</v>
      </c>
      <c r="G245" s="112" t="s">
        <v>195</v>
      </c>
      <c r="H245" s="70">
        <v>9442580</v>
      </c>
      <c r="I245" s="140"/>
      <c r="K245" s="12"/>
    </row>
    <row r="246" spans="2:11" ht="20.149999999999999" customHeight="1">
      <c r="B246" s="90">
        <v>45405</v>
      </c>
      <c r="C246" s="90" t="str">
        <f>_xlfn.TEXTBEFORE(rank[[#This Row],[Round]],"-")</f>
        <v>3</v>
      </c>
      <c r="D246" s="138" t="s">
        <v>290</v>
      </c>
      <c r="E246" s="163">
        <v>17</v>
      </c>
      <c r="F246" s="166" t="e" vm="30">
        <f>_xlfn.XLOOKUP(rank[[#This Row],[GuildName]],GuildPic[Name],GuildPic[Pic],"N/A")</f>
        <v>#VALUE!</v>
      </c>
      <c r="G246" s="112" t="s">
        <v>199</v>
      </c>
      <c r="H246" s="70">
        <v>9360565</v>
      </c>
      <c r="I246" s="140"/>
      <c r="K246" s="12"/>
    </row>
    <row r="247" spans="2:11" ht="20.149999999999999" customHeight="1">
      <c r="B247" s="90">
        <v>45405</v>
      </c>
      <c r="C247" s="90" t="str">
        <f>_xlfn.TEXTBEFORE(rank[[#This Row],[Round]],"-")</f>
        <v>3</v>
      </c>
      <c r="D247" s="138" t="s">
        <v>290</v>
      </c>
      <c r="E247" s="163">
        <v>18</v>
      </c>
      <c r="F247" s="166" t="e" vm="33">
        <f>_xlfn.XLOOKUP(rank[[#This Row],[GuildName]],GuildPic[Name],GuildPic[Pic],"N/A")</f>
        <v>#VALUE!</v>
      </c>
      <c r="G247" s="112" t="s">
        <v>191</v>
      </c>
      <c r="H247" s="70">
        <v>9209055</v>
      </c>
      <c r="I247" s="140"/>
      <c r="K247" s="12"/>
    </row>
    <row r="248" spans="2:11" ht="20.149999999999999" customHeight="1">
      <c r="B248" s="90">
        <v>45405</v>
      </c>
      <c r="C248" s="90" t="str">
        <f>_xlfn.TEXTBEFORE(rank[[#This Row],[Round]],"-")</f>
        <v>3</v>
      </c>
      <c r="D248" s="138" t="s">
        <v>290</v>
      </c>
      <c r="E248" s="163">
        <v>19</v>
      </c>
      <c r="F248" s="166" t="e" vm="42">
        <f>_xlfn.XLOOKUP(rank[[#This Row],[GuildName]],GuildPic[Name],GuildPic[Pic],"N/A")</f>
        <v>#VALUE!</v>
      </c>
      <c r="G248" s="112" t="s">
        <v>194</v>
      </c>
      <c r="H248" s="70">
        <v>9197790</v>
      </c>
      <c r="I248" s="140"/>
    </row>
    <row r="249" spans="2:11" ht="20.149999999999999" customHeight="1">
      <c r="B249" s="90">
        <v>45405</v>
      </c>
      <c r="C249" s="90" t="str">
        <f>_xlfn.TEXTBEFORE(rank[[#This Row],[Round]],"-")</f>
        <v>3</v>
      </c>
      <c r="D249" s="138" t="s">
        <v>290</v>
      </c>
      <c r="E249" s="163">
        <v>20</v>
      </c>
      <c r="F249" s="166" t="e" vm="43">
        <f>_xlfn.XLOOKUP(rank[[#This Row],[GuildName]],GuildPic[Name],GuildPic[Pic],"N/A")</f>
        <v>#VALUE!</v>
      </c>
      <c r="G249" s="112" t="s">
        <v>211</v>
      </c>
      <c r="H249" s="70">
        <v>9055195</v>
      </c>
      <c r="I249" s="140"/>
    </row>
    <row r="250" spans="2:11" ht="20.149999999999999" customHeight="1">
      <c r="B250" s="90">
        <v>45412</v>
      </c>
      <c r="C250" s="90" t="str">
        <f>_xlfn.TEXTBEFORE(rank[[#This Row],[Round]],"-")</f>
        <v>3</v>
      </c>
      <c r="D250" s="138" t="s">
        <v>291</v>
      </c>
      <c r="E250" s="163">
        <v>1</v>
      </c>
      <c r="F250" s="166" t="e" vm="34">
        <f>_xlfn.XLOOKUP(rank[[#This Row],[GuildName]],GuildPic[Name],GuildPic[Pic],"N/A")</f>
        <v>#VALUE!</v>
      </c>
      <c r="G250" s="112" t="s">
        <v>200</v>
      </c>
      <c r="H250" s="70">
        <v>22427150</v>
      </c>
      <c r="I250" s="140"/>
    </row>
    <row r="251" spans="2:11" ht="20.149999999999999" customHeight="1">
      <c r="B251" s="90">
        <v>45412</v>
      </c>
      <c r="C251" s="90" t="str">
        <f>_xlfn.TEXTBEFORE(rank[[#This Row],[Round]],"-")</f>
        <v>3</v>
      </c>
      <c r="D251" s="138" t="s">
        <v>291</v>
      </c>
      <c r="E251" s="163">
        <v>2</v>
      </c>
      <c r="F251" s="166" t="e" vm="35">
        <f>_xlfn.XLOOKUP(rank[[#This Row],[GuildName]],GuildPic[Name],GuildPic[Pic],"N/A")</f>
        <v>#VALUE!</v>
      </c>
      <c r="G251" s="112" t="s">
        <v>201</v>
      </c>
      <c r="H251" s="70">
        <v>22156985</v>
      </c>
      <c r="I251" s="140"/>
    </row>
    <row r="252" spans="2:11" ht="20.149999999999999" customHeight="1">
      <c r="B252" s="90">
        <v>45412</v>
      </c>
      <c r="C252" s="90" t="str">
        <f>_xlfn.TEXTBEFORE(rank[[#This Row],[Round]],"-")</f>
        <v>3</v>
      </c>
      <c r="D252" s="138" t="s">
        <v>291</v>
      </c>
      <c r="E252" s="163">
        <v>3</v>
      </c>
      <c r="F252" s="166" t="e" vm="36">
        <f>_xlfn.XLOOKUP(rank[[#This Row],[GuildName]],GuildPic[Name],GuildPic[Pic],"N/A")</f>
        <v>#VALUE!</v>
      </c>
      <c r="G252" s="112" t="s">
        <v>197</v>
      </c>
      <c r="H252" s="70">
        <v>21573935</v>
      </c>
      <c r="I252" s="140"/>
    </row>
    <row r="253" spans="2:11" ht="20.149999999999999" customHeight="1">
      <c r="B253" s="90">
        <v>45412</v>
      </c>
      <c r="C253" s="90" t="str">
        <f>_xlfn.TEXTBEFORE(rank[[#This Row],[Round]],"-")</f>
        <v>3</v>
      </c>
      <c r="D253" s="138" t="s">
        <v>291</v>
      </c>
      <c r="E253" s="163">
        <v>4</v>
      </c>
      <c r="F253" s="166" t="e" vm="39">
        <f>_xlfn.XLOOKUP(rank[[#This Row],[GuildName]],GuildPic[Name],GuildPic[Pic],"N/A")</f>
        <v>#VALUE!</v>
      </c>
      <c r="G253" s="112" t="s">
        <v>202</v>
      </c>
      <c r="H253" s="70">
        <v>21305750</v>
      </c>
      <c r="I253" s="140"/>
    </row>
    <row r="254" spans="2:11" ht="20.149999999999999" customHeight="1">
      <c r="B254" s="90">
        <v>45412</v>
      </c>
      <c r="C254" s="90" t="str">
        <f>_xlfn.TEXTBEFORE(rank[[#This Row],[Round]],"-")</f>
        <v>3</v>
      </c>
      <c r="D254" s="138" t="s">
        <v>291</v>
      </c>
      <c r="E254" s="163">
        <v>5</v>
      </c>
      <c r="F254" s="166" t="e" vm="38">
        <f>_xlfn.XLOOKUP(rank[[#This Row],[GuildName]],GuildPic[Name],GuildPic[Pic],"N/A")</f>
        <v>#VALUE!</v>
      </c>
      <c r="G254" s="112" t="s">
        <v>192</v>
      </c>
      <c r="H254" s="70">
        <v>21300925</v>
      </c>
      <c r="I254" s="140"/>
    </row>
    <row r="255" spans="2:11" ht="20.149999999999999" customHeight="1">
      <c r="B255" s="90">
        <v>45412</v>
      </c>
      <c r="C255" s="90" t="str">
        <f>_xlfn.TEXTBEFORE(rank[[#This Row],[Round]],"-")</f>
        <v>3</v>
      </c>
      <c r="D255" s="138" t="s">
        <v>291</v>
      </c>
      <c r="E255" s="163">
        <v>6</v>
      </c>
      <c r="F255" s="166" t="e" vm="28">
        <f>_xlfn.XLOOKUP(rank[[#This Row],[GuildName]],GuildPic[Name],GuildPic[Pic],"N/A")</f>
        <v>#VALUE!</v>
      </c>
      <c r="G255" s="112" t="s">
        <v>209</v>
      </c>
      <c r="H255" s="70">
        <v>21139335</v>
      </c>
      <c r="I255" s="140"/>
    </row>
    <row r="256" spans="2:11" ht="20.149999999999999" customHeight="1">
      <c r="B256" s="90">
        <v>45412</v>
      </c>
      <c r="C256" s="90" t="str">
        <f>_xlfn.TEXTBEFORE(rank[[#This Row],[Round]],"-")</f>
        <v>3</v>
      </c>
      <c r="D256" s="138" t="s">
        <v>291</v>
      </c>
      <c r="E256" s="163">
        <v>7</v>
      </c>
      <c r="F256" s="166" t="e" vm="37">
        <f>_xlfn.XLOOKUP(rank[[#This Row],[GuildName]],GuildPic[Name],GuildPic[Pic],"N/A")</f>
        <v>#VALUE!</v>
      </c>
      <c r="G256" s="112" t="s">
        <v>204</v>
      </c>
      <c r="H256" s="70">
        <v>21110135</v>
      </c>
      <c r="I256" s="140"/>
    </row>
    <row r="257" spans="2:9" ht="20.149999999999999" customHeight="1">
      <c r="B257" s="90">
        <v>45412</v>
      </c>
      <c r="C257" s="90" t="str">
        <f>_xlfn.TEXTBEFORE(rank[[#This Row],[Round]],"-")</f>
        <v>3</v>
      </c>
      <c r="D257" s="138" t="s">
        <v>291</v>
      </c>
      <c r="E257" s="163">
        <v>8</v>
      </c>
      <c r="F257" s="166" t="e" vm="40">
        <f>_xlfn.XLOOKUP(rank[[#This Row],[GuildName]],GuildPic[Name],GuildPic[Pic],"N/A")</f>
        <v>#VALUE!</v>
      </c>
      <c r="G257" s="112" t="s">
        <v>190</v>
      </c>
      <c r="H257" s="70">
        <v>21025605</v>
      </c>
      <c r="I257" s="140"/>
    </row>
    <row r="258" spans="2:9" ht="20.149999999999999" customHeight="1">
      <c r="B258" s="90">
        <v>45412</v>
      </c>
      <c r="C258" s="90" t="str">
        <f>_xlfn.TEXTBEFORE(rank[[#This Row],[Round]],"-")</f>
        <v>3</v>
      </c>
      <c r="D258" s="138" t="s">
        <v>291</v>
      </c>
      <c r="E258" s="163">
        <v>9</v>
      </c>
      <c r="F258" s="166" t="e" vm="27">
        <f>_xlfn.XLOOKUP(rank[[#This Row],[GuildName]],GuildPic[Name],GuildPic[Pic],"N/A")</f>
        <v>#VALUE!</v>
      </c>
      <c r="G258" s="112" t="s">
        <v>193</v>
      </c>
      <c r="H258" s="70">
        <v>20950675</v>
      </c>
      <c r="I258" s="140"/>
    </row>
    <row r="259" spans="2:9" ht="20.149999999999999" customHeight="1">
      <c r="B259" s="90">
        <v>45412</v>
      </c>
      <c r="C259" s="90" t="str">
        <f>_xlfn.TEXTBEFORE(rank[[#This Row],[Round]],"-")</f>
        <v>3</v>
      </c>
      <c r="D259" s="138" t="s">
        <v>291</v>
      </c>
      <c r="E259" s="163">
        <v>10</v>
      </c>
      <c r="F259" s="166" t="e" vm="23">
        <f>_xlfn.XLOOKUP(rank[[#This Row],[GuildName]],GuildPic[Name],GuildPic[Pic],"N/A")</f>
        <v>#VALUE!</v>
      </c>
      <c r="G259" s="112" t="s">
        <v>206</v>
      </c>
      <c r="H259" s="70">
        <v>20615465</v>
      </c>
      <c r="I259" s="140"/>
    </row>
    <row r="260" spans="2:9" ht="20.149999999999999" customHeight="1">
      <c r="B260" s="90">
        <v>45412</v>
      </c>
      <c r="C260" s="90" t="str">
        <f>_xlfn.TEXTBEFORE(rank[[#This Row],[Round]],"-")</f>
        <v>3</v>
      </c>
      <c r="D260" s="138" t="s">
        <v>291</v>
      </c>
      <c r="E260" s="163">
        <v>11</v>
      </c>
      <c r="F260" s="166" t="e" vm="24">
        <f>_xlfn.XLOOKUP(rank[[#This Row],[GuildName]],GuildPic[Name],GuildPic[Pic],"N/A")</f>
        <v>#VALUE!</v>
      </c>
      <c r="G260" s="112" t="s">
        <v>203</v>
      </c>
      <c r="H260" s="70">
        <v>20359650</v>
      </c>
      <c r="I260" s="140"/>
    </row>
    <row r="261" spans="2:9" ht="20.149999999999999" customHeight="1">
      <c r="B261" s="90">
        <v>45412</v>
      </c>
      <c r="C261" s="90" t="str">
        <f>_xlfn.TEXTBEFORE(rank[[#This Row],[Round]],"-")</f>
        <v>3</v>
      </c>
      <c r="D261" s="138" t="s">
        <v>291</v>
      </c>
      <c r="E261" s="163">
        <v>12</v>
      </c>
      <c r="F261" s="166" t="e" vm="26">
        <f>_xlfn.XLOOKUP(rank[[#This Row],[GuildName]],GuildPic[Name],GuildPic[Pic],"N/A")</f>
        <v>#VALUE!</v>
      </c>
      <c r="G261" s="112" t="s">
        <v>198</v>
      </c>
      <c r="H261" s="70">
        <v>20014055</v>
      </c>
      <c r="I261" s="140"/>
    </row>
    <row r="262" spans="2:9" ht="20.149999999999999" customHeight="1">
      <c r="B262" s="90">
        <v>45412</v>
      </c>
      <c r="C262" s="90" t="str">
        <f>_xlfn.TEXTBEFORE(rank[[#This Row],[Round]],"-")</f>
        <v>3</v>
      </c>
      <c r="D262" s="138" t="s">
        <v>291</v>
      </c>
      <c r="E262" s="163">
        <v>13</v>
      </c>
      <c r="F262" s="166" t="e" vm="25">
        <f>_xlfn.XLOOKUP(rank[[#This Row],[GuildName]],GuildPic[Name],GuildPic[Pic],"N/A")</f>
        <v>#VALUE!</v>
      </c>
      <c r="G262" s="112" t="s">
        <v>210</v>
      </c>
      <c r="H262" s="70">
        <v>19448515</v>
      </c>
      <c r="I262" s="140"/>
    </row>
    <row r="263" spans="2:9" ht="20.149999999999999" customHeight="1">
      <c r="B263" s="90">
        <v>45412</v>
      </c>
      <c r="C263" s="90" t="str">
        <f>_xlfn.TEXTBEFORE(rank[[#This Row],[Round]],"-")</f>
        <v>3</v>
      </c>
      <c r="D263" s="138" t="s">
        <v>291</v>
      </c>
      <c r="E263" s="163">
        <v>14</v>
      </c>
      <c r="F263" s="166" t="e" vm="31">
        <f>_xlfn.XLOOKUP(rank[[#This Row],[GuildName]],GuildPic[Name],GuildPic[Pic],"N/A")</f>
        <v>#VALUE!</v>
      </c>
      <c r="G263" s="112" t="s">
        <v>205</v>
      </c>
      <c r="H263" s="70">
        <v>19445445</v>
      </c>
      <c r="I263" s="140"/>
    </row>
    <row r="264" spans="2:9" ht="20.149999999999999" customHeight="1">
      <c r="B264" s="90">
        <v>45412</v>
      </c>
      <c r="C264" s="90" t="str">
        <f>_xlfn.TEXTBEFORE(rank[[#This Row],[Round]],"-")</f>
        <v>3</v>
      </c>
      <c r="D264" s="138" t="s">
        <v>291</v>
      </c>
      <c r="E264" s="163">
        <v>15</v>
      </c>
      <c r="F264" s="166" t="e" vm="29">
        <f>_xlfn.XLOOKUP(rank[[#This Row],[GuildName]],GuildPic[Name],GuildPic[Pic],"N/A")</f>
        <v>#VALUE!</v>
      </c>
      <c r="G264" s="112" t="s">
        <v>195</v>
      </c>
      <c r="H264" s="70">
        <v>18968550</v>
      </c>
      <c r="I264" s="140"/>
    </row>
    <row r="265" spans="2:9" ht="20.149999999999999" customHeight="1">
      <c r="B265" s="90">
        <v>45412</v>
      </c>
      <c r="C265" s="90" t="str">
        <f>_xlfn.TEXTBEFORE(rank[[#This Row],[Round]],"-")</f>
        <v>3</v>
      </c>
      <c r="D265" s="138" t="s">
        <v>291</v>
      </c>
      <c r="E265" s="163">
        <v>16</v>
      </c>
      <c r="F265" s="166" t="e" vm="32">
        <f>_xlfn.XLOOKUP(rank[[#This Row],[GuildName]],GuildPic[Name],GuildPic[Pic],"N/A")</f>
        <v>#VALUE!</v>
      </c>
      <c r="G265" s="112" t="s">
        <v>196</v>
      </c>
      <c r="H265" s="70">
        <v>18909650</v>
      </c>
      <c r="I265" s="140"/>
    </row>
    <row r="266" spans="2:9" ht="20.149999999999999" customHeight="1">
      <c r="B266" s="90">
        <v>45412</v>
      </c>
      <c r="C266" s="90" t="str">
        <f>_xlfn.TEXTBEFORE(rank[[#This Row],[Round]],"-")</f>
        <v>3</v>
      </c>
      <c r="D266" s="138" t="s">
        <v>291</v>
      </c>
      <c r="E266" s="163">
        <v>17</v>
      </c>
      <c r="F266" s="166" t="e" vm="30">
        <f>_xlfn.XLOOKUP(rank[[#This Row],[GuildName]],GuildPic[Name],GuildPic[Pic],"N/A")</f>
        <v>#VALUE!</v>
      </c>
      <c r="G266" s="112" t="s">
        <v>199</v>
      </c>
      <c r="H266" s="70">
        <v>18647100</v>
      </c>
      <c r="I266" s="140"/>
    </row>
    <row r="267" spans="2:9" ht="20.149999999999999" customHeight="1">
      <c r="B267" s="90">
        <v>45412</v>
      </c>
      <c r="C267" s="90" t="str">
        <f>_xlfn.TEXTBEFORE(rank[[#This Row],[Round]],"-")</f>
        <v>3</v>
      </c>
      <c r="D267" s="138" t="s">
        <v>291</v>
      </c>
      <c r="E267" s="163">
        <v>18</v>
      </c>
      <c r="F267" s="166" t="e" vm="33">
        <f>_xlfn.XLOOKUP(rank[[#This Row],[GuildName]],GuildPic[Name],GuildPic[Pic],"N/A")</f>
        <v>#VALUE!</v>
      </c>
      <c r="G267" s="112" t="s">
        <v>191</v>
      </c>
      <c r="H267" s="70">
        <v>18422920</v>
      </c>
      <c r="I267" s="140"/>
    </row>
    <row r="268" spans="2:9" ht="20.149999999999999" customHeight="1">
      <c r="B268" s="90">
        <v>45412</v>
      </c>
      <c r="C268" s="90" t="str">
        <f>_xlfn.TEXTBEFORE(rank[[#This Row],[Round]],"-")</f>
        <v>3</v>
      </c>
      <c r="D268" s="138" t="s">
        <v>291</v>
      </c>
      <c r="E268" s="163">
        <v>19</v>
      </c>
      <c r="F268" s="166" t="e" vm="42">
        <f>_xlfn.XLOOKUP(rank[[#This Row],[GuildName]],GuildPic[Name],GuildPic[Pic],"N/A")</f>
        <v>#VALUE!</v>
      </c>
      <c r="G268" s="112" t="s">
        <v>194</v>
      </c>
      <c r="H268" s="70">
        <v>18315910</v>
      </c>
      <c r="I268" s="140"/>
    </row>
    <row r="269" spans="2:9" ht="20.149999999999999" customHeight="1">
      <c r="B269" s="90">
        <v>45412</v>
      </c>
      <c r="C269" s="90" t="str">
        <f>_xlfn.TEXTBEFORE(rank[[#This Row],[Round]],"-")</f>
        <v>3</v>
      </c>
      <c r="D269" s="138" t="s">
        <v>291</v>
      </c>
      <c r="E269" s="163">
        <v>20</v>
      </c>
      <c r="F269" s="166" t="e" vm="43">
        <f>_xlfn.XLOOKUP(rank[[#This Row],[GuildName]],GuildPic[Name],GuildPic[Pic],"N/A")</f>
        <v>#VALUE!</v>
      </c>
      <c r="G269" s="112" t="s">
        <v>211</v>
      </c>
      <c r="H269" s="70">
        <v>18110250</v>
      </c>
      <c r="I269" s="140"/>
    </row>
    <row r="270" spans="2:9" ht="20.149999999999999" customHeight="1">
      <c r="B270" s="90">
        <v>45419</v>
      </c>
      <c r="C270" s="90" t="str">
        <f>_xlfn.TEXTBEFORE(rank[[#This Row],[Round]],"-")</f>
        <v>3</v>
      </c>
      <c r="D270" s="138" t="s">
        <v>292</v>
      </c>
      <c r="E270" s="163">
        <v>1</v>
      </c>
      <c r="F270" s="166" t="e" vm="35">
        <f>_xlfn.XLOOKUP(rank[[#This Row],[GuildName]],GuildPic[Name],GuildPic[Pic],"N/A")</f>
        <v>#VALUE!</v>
      </c>
      <c r="G270" s="112" t="s">
        <v>201</v>
      </c>
      <c r="H270" s="70">
        <v>33555615</v>
      </c>
      <c r="I270" s="140"/>
    </row>
    <row r="271" spans="2:9" ht="20.149999999999999" customHeight="1">
      <c r="B271" s="90">
        <v>45419</v>
      </c>
      <c r="C271" s="90" t="str">
        <f>_xlfn.TEXTBEFORE(rank[[#This Row],[Round]],"-")</f>
        <v>3</v>
      </c>
      <c r="D271" s="138" t="s">
        <v>292</v>
      </c>
      <c r="E271" s="163">
        <v>2</v>
      </c>
      <c r="F271" s="166" t="e" vm="34">
        <f>_xlfn.XLOOKUP(rank[[#This Row],[GuildName]],GuildPic[Name],GuildPic[Pic],"N/A")</f>
        <v>#VALUE!</v>
      </c>
      <c r="G271" s="112" t="s">
        <v>200</v>
      </c>
      <c r="H271" s="70">
        <v>33549290</v>
      </c>
      <c r="I271" s="140"/>
    </row>
    <row r="272" spans="2:9" ht="20.149999999999999" customHeight="1">
      <c r="B272" s="90">
        <v>45419</v>
      </c>
      <c r="C272" s="90" t="str">
        <f>_xlfn.TEXTBEFORE(rank[[#This Row],[Round]],"-")</f>
        <v>3</v>
      </c>
      <c r="D272" s="138" t="s">
        <v>292</v>
      </c>
      <c r="E272" s="163">
        <v>3</v>
      </c>
      <c r="F272" s="166" t="e" vm="36">
        <f>_xlfn.XLOOKUP(rank[[#This Row],[GuildName]],GuildPic[Name],GuildPic[Pic],"N/A")</f>
        <v>#VALUE!</v>
      </c>
      <c r="G272" s="112" t="s">
        <v>197</v>
      </c>
      <c r="H272" s="70">
        <v>32439440</v>
      </c>
      <c r="I272" s="140"/>
    </row>
    <row r="273" spans="2:9" ht="20.149999999999999" customHeight="1">
      <c r="B273" s="90">
        <v>45419</v>
      </c>
      <c r="C273" s="90" t="str">
        <f>_xlfn.TEXTBEFORE(rank[[#This Row],[Round]],"-")</f>
        <v>3</v>
      </c>
      <c r="D273" s="138" t="s">
        <v>292</v>
      </c>
      <c r="E273" s="163">
        <v>4</v>
      </c>
      <c r="F273" s="166" t="e" vm="39">
        <f>_xlfn.XLOOKUP(rank[[#This Row],[GuildName]],GuildPic[Name],GuildPic[Pic],"N/A")</f>
        <v>#VALUE!</v>
      </c>
      <c r="G273" s="112" t="s">
        <v>202</v>
      </c>
      <c r="H273" s="70">
        <v>32097700</v>
      </c>
      <c r="I273" s="140"/>
    </row>
    <row r="274" spans="2:9" ht="20.149999999999999" customHeight="1">
      <c r="B274" s="90">
        <v>45419</v>
      </c>
      <c r="C274" s="90" t="str">
        <f>_xlfn.TEXTBEFORE(rank[[#This Row],[Round]],"-")</f>
        <v>3</v>
      </c>
      <c r="D274" s="138" t="s">
        <v>292</v>
      </c>
      <c r="E274" s="163">
        <v>5</v>
      </c>
      <c r="F274" s="166" t="e" vm="38">
        <f>_xlfn.XLOOKUP(rank[[#This Row],[GuildName]],GuildPic[Name],GuildPic[Pic],"N/A")</f>
        <v>#VALUE!</v>
      </c>
      <c r="G274" s="112" t="s">
        <v>192</v>
      </c>
      <c r="H274" s="70">
        <v>32079005</v>
      </c>
      <c r="I274" s="140"/>
    </row>
    <row r="275" spans="2:9" ht="20.149999999999999" customHeight="1">
      <c r="B275" s="90">
        <v>45419</v>
      </c>
      <c r="C275" s="90" t="str">
        <f>_xlfn.TEXTBEFORE(rank[[#This Row],[Round]],"-")</f>
        <v>3</v>
      </c>
      <c r="D275" s="138" t="s">
        <v>292</v>
      </c>
      <c r="E275" s="163">
        <v>6</v>
      </c>
      <c r="F275" s="166" t="e" vm="28">
        <f>_xlfn.XLOOKUP(rank[[#This Row],[GuildName]],GuildPic[Name],GuildPic[Pic],"N/A")</f>
        <v>#VALUE!</v>
      </c>
      <c r="G275" s="112" t="s">
        <v>209</v>
      </c>
      <c r="H275" s="70">
        <v>31924125</v>
      </c>
      <c r="I275" s="508"/>
    </row>
    <row r="276" spans="2:9" ht="20.149999999999999" customHeight="1">
      <c r="B276" s="90">
        <v>45419</v>
      </c>
      <c r="C276" s="90" t="str">
        <f>_xlfn.TEXTBEFORE(rank[[#This Row],[Round]],"-")</f>
        <v>3</v>
      </c>
      <c r="D276" s="138" t="s">
        <v>292</v>
      </c>
      <c r="E276" s="163">
        <v>7</v>
      </c>
      <c r="F276" s="166" t="e" vm="40">
        <f>_xlfn.XLOOKUP(rank[[#This Row],[GuildName]],GuildPic[Name],GuildPic[Pic],"N/A")</f>
        <v>#VALUE!</v>
      </c>
      <c r="G276" s="112" t="s">
        <v>190</v>
      </c>
      <c r="H276" s="70">
        <v>31705325</v>
      </c>
      <c r="I276" s="140"/>
    </row>
    <row r="277" spans="2:9" ht="20.149999999999999" customHeight="1">
      <c r="B277" s="90">
        <v>45419</v>
      </c>
      <c r="C277" s="90" t="str">
        <f>_xlfn.TEXTBEFORE(rank[[#This Row],[Round]],"-")</f>
        <v>3</v>
      </c>
      <c r="D277" s="138" t="s">
        <v>292</v>
      </c>
      <c r="E277" s="163">
        <v>8</v>
      </c>
      <c r="F277" s="166" t="e" vm="37">
        <f>_xlfn.XLOOKUP(rank[[#This Row],[GuildName]],GuildPic[Name],GuildPic[Pic],"N/A")</f>
        <v>#VALUE!</v>
      </c>
      <c r="G277" s="112" t="s">
        <v>204</v>
      </c>
      <c r="H277" s="70">
        <v>31629090</v>
      </c>
      <c r="I277" s="508"/>
    </row>
    <row r="278" spans="2:9" ht="20.149999999999999" customHeight="1">
      <c r="B278" s="90">
        <v>45419</v>
      </c>
      <c r="C278" s="90" t="str">
        <f>_xlfn.TEXTBEFORE(rank[[#This Row],[Round]],"-")</f>
        <v>3</v>
      </c>
      <c r="D278" s="138" t="s">
        <v>292</v>
      </c>
      <c r="E278" s="163">
        <v>9</v>
      </c>
      <c r="F278" s="166" t="e" vm="27">
        <f>_xlfn.XLOOKUP(rank[[#This Row],[GuildName]],GuildPic[Name],GuildPic[Pic],"N/A")</f>
        <v>#VALUE!</v>
      </c>
      <c r="G278" s="112" t="s">
        <v>193</v>
      </c>
      <c r="H278" s="70">
        <v>31549290</v>
      </c>
      <c r="I278" s="140"/>
    </row>
    <row r="279" spans="2:9" ht="20.149999999999999" customHeight="1">
      <c r="B279" s="90">
        <v>45419</v>
      </c>
      <c r="C279" s="90" t="str">
        <f>_xlfn.TEXTBEFORE(rank[[#This Row],[Round]],"-")</f>
        <v>3</v>
      </c>
      <c r="D279" s="138" t="s">
        <v>292</v>
      </c>
      <c r="E279" s="163">
        <v>10</v>
      </c>
      <c r="F279" s="166" t="e" vm="23">
        <f>_xlfn.XLOOKUP(rank[[#This Row],[GuildName]],GuildPic[Name],GuildPic[Pic],"N/A")</f>
        <v>#VALUE!</v>
      </c>
      <c r="G279" s="112" t="s">
        <v>206</v>
      </c>
      <c r="H279" s="70">
        <v>31049025</v>
      </c>
      <c r="I279" s="140"/>
    </row>
    <row r="280" spans="2:9" ht="20.149999999999999" customHeight="1">
      <c r="B280" s="90">
        <v>45419</v>
      </c>
      <c r="C280" s="90" t="str">
        <f>_xlfn.TEXTBEFORE(rank[[#This Row],[Round]],"-")</f>
        <v>3</v>
      </c>
      <c r="D280" s="138" t="s">
        <v>292</v>
      </c>
      <c r="E280" s="163">
        <v>11</v>
      </c>
      <c r="F280" s="166" t="e" vm="24">
        <f>_xlfn.XLOOKUP(rank[[#This Row],[GuildName]],GuildPic[Name],GuildPic[Pic],"N/A")</f>
        <v>#VALUE!</v>
      </c>
      <c r="G280" s="112" t="s">
        <v>203</v>
      </c>
      <c r="H280" s="70">
        <v>30708535</v>
      </c>
      <c r="I280" s="140"/>
    </row>
    <row r="281" spans="2:9" ht="20.149999999999999" customHeight="1">
      <c r="B281" s="90">
        <v>45419</v>
      </c>
      <c r="C281" s="90" t="str">
        <f>_xlfn.TEXTBEFORE(rank[[#This Row],[Round]],"-")</f>
        <v>3</v>
      </c>
      <c r="D281" s="138" t="s">
        <v>292</v>
      </c>
      <c r="E281" s="163">
        <v>12</v>
      </c>
      <c r="F281" s="166" t="e" vm="26">
        <f>_xlfn.XLOOKUP(rank[[#This Row],[GuildName]],GuildPic[Name],GuildPic[Pic],"N/A")</f>
        <v>#VALUE!</v>
      </c>
      <c r="G281" s="112" t="s">
        <v>198</v>
      </c>
      <c r="H281" s="70">
        <v>29940405</v>
      </c>
      <c r="I281" s="140"/>
    </row>
    <row r="282" spans="2:9" ht="20.149999999999999" customHeight="1">
      <c r="B282" s="90">
        <v>45419</v>
      </c>
      <c r="C282" s="90" t="str">
        <f>_xlfn.TEXTBEFORE(rank[[#This Row],[Round]],"-")</f>
        <v>3</v>
      </c>
      <c r="D282" s="138" t="s">
        <v>292</v>
      </c>
      <c r="E282" s="163">
        <v>13</v>
      </c>
      <c r="F282" s="166" t="e" vm="31">
        <f>_xlfn.XLOOKUP(rank[[#This Row],[GuildName]],GuildPic[Name],GuildPic[Pic],"N/A")</f>
        <v>#VALUE!</v>
      </c>
      <c r="G282" s="112" t="s">
        <v>205</v>
      </c>
      <c r="H282" s="70">
        <v>29286620</v>
      </c>
      <c r="I282" s="140"/>
    </row>
    <row r="283" spans="2:9" ht="20.149999999999999" customHeight="1">
      <c r="B283" s="90">
        <v>45419</v>
      </c>
      <c r="C283" s="90" t="str">
        <f>_xlfn.TEXTBEFORE(rank[[#This Row],[Round]],"-")</f>
        <v>3</v>
      </c>
      <c r="D283" s="138" t="s">
        <v>292</v>
      </c>
      <c r="E283" s="163">
        <v>14</v>
      </c>
      <c r="F283" s="166" t="e" vm="25">
        <f>_xlfn.XLOOKUP(rank[[#This Row],[GuildName]],GuildPic[Name],GuildPic[Pic],"N/A")</f>
        <v>#VALUE!</v>
      </c>
      <c r="G283" s="112" t="s">
        <v>210</v>
      </c>
      <c r="H283" s="70">
        <v>28673640</v>
      </c>
      <c r="I283" s="508"/>
    </row>
    <row r="284" spans="2:9" ht="20.149999999999999" customHeight="1">
      <c r="B284" s="90">
        <v>45419</v>
      </c>
      <c r="C284" s="90" t="str">
        <f>_xlfn.TEXTBEFORE(rank[[#This Row],[Round]],"-")</f>
        <v>3</v>
      </c>
      <c r="D284" s="138" t="s">
        <v>292</v>
      </c>
      <c r="E284" s="163">
        <v>15</v>
      </c>
      <c r="F284" s="166" t="e" vm="29">
        <f>_xlfn.XLOOKUP(rank[[#This Row],[GuildName]],GuildPic[Name],GuildPic[Pic],"N/A")</f>
        <v>#VALUE!</v>
      </c>
      <c r="G284" s="112" t="s">
        <v>195</v>
      </c>
      <c r="H284" s="70">
        <v>28647675</v>
      </c>
      <c r="I284" s="140"/>
    </row>
    <row r="285" spans="2:9" ht="20.149999999999999" customHeight="1">
      <c r="B285" s="90">
        <v>45419</v>
      </c>
      <c r="C285" s="90" t="str">
        <f>_xlfn.TEXTBEFORE(rank[[#This Row],[Round]],"-")</f>
        <v>3</v>
      </c>
      <c r="D285" s="138" t="s">
        <v>292</v>
      </c>
      <c r="E285" s="163">
        <v>16</v>
      </c>
      <c r="F285" s="166" t="e" vm="32">
        <f>_xlfn.XLOOKUP(rank[[#This Row],[GuildName]],GuildPic[Name],GuildPic[Pic],"N/A")</f>
        <v>#VALUE!</v>
      </c>
      <c r="G285" s="112" t="s">
        <v>196</v>
      </c>
      <c r="H285" s="70">
        <v>28280670</v>
      </c>
      <c r="I285" s="140"/>
    </row>
    <row r="286" spans="2:9" ht="20.149999999999999" customHeight="1">
      <c r="B286" s="90">
        <v>45419</v>
      </c>
      <c r="C286" s="90" t="str">
        <f>_xlfn.TEXTBEFORE(rank[[#This Row],[Round]],"-")</f>
        <v>3</v>
      </c>
      <c r="D286" s="138" t="s">
        <v>292</v>
      </c>
      <c r="E286" s="163">
        <v>17</v>
      </c>
      <c r="F286" s="166" t="e" vm="30">
        <f>_xlfn.XLOOKUP(rank[[#This Row],[GuildName]],GuildPic[Name],GuildPic[Pic],"N/A")</f>
        <v>#VALUE!</v>
      </c>
      <c r="G286" s="112" t="s">
        <v>199</v>
      </c>
      <c r="H286" s="70">
        <v>27928445</v>
      </c>
      <c r="I286" s="140"/>
    </row>
    <row r="287" spans="2:9" ht="20.149999999999999" customHeight="1">
      <c r="B287" s="90">
        <v>45419</v>
      </c>
      <c r="C287" s="90" t="str">
        <f>_xlfn.TEXTBEFORE(rank[[#This Row],[Round]],"-")</f>
        <v>3</v>
      </c>
      <c r="D287" s="138" t="s">
        <v>292</v>
      </c>
      <c r="E287" s="163">
        <v>18</v>
      </c>
      <c r="F287" s="166" t="e" vm="33">
        <f>_xlfn.XLOOKUP(rank[[#This Row],[GuildName]],GuildPic[Name],GuildPic[Pic],"N/A")</f>
        <v>#VALUE!</v>
      </c>
      <c r="G287" s="112" t="s">
        <v>191</v>
      </c>
      <c r="H287" s="70">
        <v>27707860</v>
      </c>
      <c r="I287" s="140"/>
    </row>
    <row r="288" spans="2:9" ht="20.149999999999999" customHeight="1">
      <c r="B288" s="90">
        <v>45419</v>
      </c>
      <c r="C288" s="90" t="str">
        <f>_xlfn.TEXTBEFORE(rank[[#This Row],[Round]],"-")</f>
        <v>3</v>
      </c>
      <c r="D288" s="138" t="s">
        <v>292</v>
      </c>
      <c r="E288" s="163">
        <v>19</v>
      </c>
      <c r="F288" s="166" t="e" vm="42">
        <f>_xlfn.XLOOKUP(rank[[#This Row],[GuildName]],GuildPic[Name],GuildPic[Pic],"N/A")</f>
        <v>#VALUE!</v>
      </c>
      <c r="G288" s="112" t="s">
        <v>194</v>
      </c>
      <c r="H288" s="70">
        <v>27670865</v>
      </c>
      <c r="I288" s="508"/>
    </row>
    <row r="289" spans="2:9" ht="20.149999999999999" customHeight="1">
      <c r="B289" s="90">
        <v>45419</v>
      </c>
      <c r="C289" s="90" t="str">
        <f>_xlfn.TEXTBEFORE(rank[[#This Row],[Round]],"-")</f>
        <v>3</v>
      </c>
      <c r="D289" s="138" t="s">
        <v>292</v>
      </c>
      <c r="E289" s="163">
        <v>20</v>
      </c>
      <c r="F289" s="166" t="e" vm="44">
        <f>_xlfn.XLOOKUP(rank[[#This Row],[GuildName]],GuildPic[Name],GuildPic[Pic],"N/A")</f>
        <v>#VALUE!</v>
      </c>
      <c r="G289" s="112" t="s">
        <v>306</v>
      </c>
      <c r="H289" s="70">
        <v>26826630</v>
      </c>
      <c r="I289" s="140" t="s">
        <v>317</v>
      </c>
    </row>
    <row r="290" spans="2:9" ht="20.149999999999999" customHeight="1">
      <c r="B290" s="90">
        <v>45419</v>
      </c>
      <c r="C290" s="90" t="str">
        <f>_xlfn.TEXTBEFORE(rank[[#This Row],[Round]],"-")</f>
        <v>3</v>
      </c>
      <c r="D290" s="138" t="s">
        <v>292</v>
      </c>
      <c r="E290" s="163">
        <v>21</v>
      </c>
      <c r="F290" s="166" t="e" vm="43">
        <f>_xlfn.XLOOKUP(rank[[#This Row],[GuildName]],GuildPic[Name],GuildPic[Pic],"N/A")</f>
        <v>#VALUE!</v>
      </c>
      <c r="G290" s="112" t="s">
        <v>211</v>
      </c>
      <c r="H290" s="70">
        <v>26710455</v>
      </c>
      <c r="I290" s="140"/>
    </row>
    <row r="291" spans="2:9" ht="20.149999999999999" customHeight="1">
      <c r="B291" s="90">
        <v>45426</v>
      </c>
      <c r="C291" s="90" t="str">
        <f>_xlfn.TEXTBEFORE(rank[[#This Row],[Round]],"-")</f>
        <v>4</v>
      </c>
      <c r="D291" s="138" t="s">
        <v>300</v>
      </c>
      <c r="E291" s="163">
        <v>2</v>
      </c>
      <c r="F291" s="166" t="e" vm="34">
        <f>_xlfn.XLOOKUP(rank[[#This Row],[GuildName]],GuildPic[Name],GuildPic[Pic],"N/A")</f>
        <v>#VALUE!</v>
      </c>
      <c r="G291" s="112" t="s">
        <v>200</v>
      </c>
      <c r="H291" s="70">
        <v>11773265</v>
      </c>
      <c r="I291" s="112"/>
    </row>
    <row r="292" spans="2:9" ht="20.149999999999999" customHeight="1">
      <c r="B292" s="90">
        <v>45426</v>
      </c>
      <c r="C292" s="90" t="str">
        <f>_xlfn.TEXTBEFORE(rank[[#This Row],[Round]],"-")</f>
        <v>4</v>
      </c>
      <c r="D292" s="138" t="s">
        <v>300</v>
      </c>
      <c r="E292" s="163">
        <v>1</v>
      </c>
      <c r="F292" s="166" t="e" vm="35">
        <f>_xlfn.XLOOKUP(rank[[#This Row],[GuildName]],GuildPic[Name],GuildPic[Pic],"N/A")</f>
        <v>#VALUE!</v>
      </c>
      <c r="G292" s="112" t="s">
        <v>201</v>
      </c>
      <c r="H292" s="70">
        <v>11856320</v>
      </c>
      <c r="I292" s="112"/>
    </row>
    <row r="293" spans="2:9" ht="20.149999999999999" customHeight="1">
      <c r="B293" s="90">
        <v>45426</v>
      </c>
      <c r="C293" s="90" t="str">
        <f>_xlfn.TEXTBEFORE(rank[[#This Row],[Round]],"-")</f>
        <v>4</v>
      </c>
      <c r="D293" s="138" t="s">
        <v>300</v>
      </c>
      <c r="E293" s="163">
        <v>3</v>
      </c>
      <c r="F293" s="166" t="e" vm="36">
        <f>_xlfn.XLOOKUP(rank[[#This Row],[GuildName]],GuildPic[Name],GuildPic[Pic],"N/A")</f>
        <v>#VALUE!</v>
      </c>
      <c r="G293" s="112" t="s">
        <v>197</v>
      </c>
      <c r="H293" s="70">
        <v>11397880</v>
      </c>
      <c r="I293" s="112"/>
    </row>
    <row r="294" spans="2:9" ht="20.149999999999999" customHeight="1">
      <c r="B294" s="90">
        <v>45426</v>
      </c>
      <c r="C294" s="90" t="str">
        <f>_xlfn.TEXTBEFORE(rank[[#This Row],[Round]],"-")</f>
        <v>4</v>
      </c>
      <c r="D294" s="138" t="s">
        <v>300</v>
      </c>
      <c r="E294" s="163">
        <v>5</v>
      </c>
      <c r="F294" s="166" t="e" vm="39">
        <f>_xlfn.XLOOKUP(rank[[#This Row],[GuildName]],GuildPic[Name],GuildPic[Pic],"N/A")</f>
        <v>#VALUE!</v>
      </c>
      <c r="G294" s="112" t="s">
        <v>202</v>
      </c>
      <c r="H294" s="70">
        <v>11240180</v>
      </c>
      <c r="I294" s="112"/>
    </row>
    <row r="295" spans="2:9" ht="20.149999999999999" customHeight="1">
      <c r="B295" s="90">
        <v>45426</v>
      </c>
      <c r="C295" s="90" t="str">
        <f>_xlfn.TEXTBEFORE(rank[[#This Row],[Round]],"-")</f>
        <v>4</v>
      </c>
      <c r="D295" s="138" t="s">
        <v>300</v>
      </c>
      <c r="E295" s="163">
        <v>4</v>
      </c>
      <c r="F295" s="166" t="e" vm="38">
        <f>_xlfn.XLOOKUP(rank[[#This Row],[GuildName]],GuildPic[Name],GuildPic[Pic],"N/A")</f>
        <v>#VALUE!</v>
      </c>
      <c r="G295" s="112" t="s">
        <v>192</v>
      </c>
      <c r="H295" s="70">
        <v>11242265</v>
      </c>
      <c r="I295" s="112"/>
    </row>
    <row r="296" spans="2:9" ht="20.149999999999999" customHeight="1">
      <c r="B296" s="90">
        <v>45426</v>
      </c>
      <c r="C296" s="90" t="str">
        <f>_xlfn.TEXTBEFORE(rank[[#This Row],[Round]],"-")</f>
        <v>4</v>
      </c>
      <c r="D296" s="138" t="s">
        <v>300</v>
      </c>
      <c r="E296" s="163">
        <v>6</v>
      </c>
      <c r="F296" s="166" t="e" vm="28">
        <f>_xlfn.XLOOKUP(rank[[#This Row],[GuildName]],GuildPic[Name],GuildPic[Pic],"N/A")</f>
        <v>#VALUE!</v>
      </c>
      <c r="G296" s="112" t="s">
        <v>209</v>
      </c>
      <c r="H296" s="70">
        <v>11148110</v>
      </c>
      <c r="I296" s="112"/>
    </row>
    <row r="297" spans="2:9" ht="20.149999999999999" customHeight="1">
      <c r="B297" s="90">
        <v>45426</v>
      </c>
      <c r="C297" s="90" t="str">
        <f>_xlfn.TEXTBEFORE(rank[[#This Row],[Round]],"-")</f>
        <v>4</v>
      </c>
      <c r="D297" s="138" t="s">
        <v>300</v>
      </c>
      <c r="E297" s="163">
        <v>7</v>
      </c>
      <c r="F297" s="166" t="e" vm="37">
        <f>_xlfn.XLOOKUP(rank[[#This Row],[GuildName]],GuildPic[Name],GuildPic[Pic],"N/A")</f>
        <v>#VALUE!</v>
      </c>
      <c r="G297" s="112" t="s">
        <v>204</v>
      </c>
      <c r="H297" s="70">
        <v>11141720</v>
      </c>
      <c r="I297" s="112"/>
    </row>
    <row r="298" spans="2:9" ht="20.149999999999999" customHeight="1">
      <c r="B298" s="90">
        <v>45426</v>
      </c>
      <c r="C298" s="90" t="str">
        <f>_xlfn.TEXTBEFORE(rank[[#This Row],[Round]],"-")</f>
        <v>4</v>
      </c>
      <c r="D298" s="138" t="s">
        <v>300</v>
      </c>
      <c r="E298" s="163">
        <v>8</v>
      </c>
      <c r="F298" s="166" t="e" vm="40">
        <f>_xlfn.XLOOKUP(rank[[#This Row],[GuildName]],GuildPic[Name],GuildPic[Pic],"N/A")</f>
        <v>#VALUE!</v>
      </c>
      <c r="G298" s="112" t="s">
        <v>190</v>
      </c>
      <c r="H298" s="70">
        <v>11053810</v>
      </c>
      <c r="I298" s="112"/>
    </row>
    <row r="299" spans="2:9" ht="20.149999999999999" customHeight="1">
      <c r="B299" s="90">
        <v>45426</v>
      </c>
      <c r="C299" s="90" t="str">
        <f>_xlfn.TEXTBEFORE(rank[[#This Row],[Round]],"-")</f>
        <v>4</v>
      </c>
      <c r="D299" s="138" t="s">
        <v>300</v>
      </c>
      <c r="E299" s="163">
        <v>9</v>
      </c>
      <c r="F299" s="166" t="e" vm="27">
        <f>_xlfn.XLOOKUP(rank[[#This Row],[GuildName]],GuildPic[Name],GuildPic[Pic],"N/A")</f>
        <v>#VALUE!</v>
      </c>
      <c r="G299" s="112" t="s">
        <v>193</v>
      </c>
      <c r="H299" s="70">
        <v>11048890</v>
      </c>
      <c r="I299" s="112"/>
    </row>
    <row r="300" spans="2:9" ht="20.149999999999999" customHeight="1">
      <c r="B300" s="90">
        <v>45426</v>
      </c>
      <c r="C300" s="90" t="str">
        <f>_xlfn.TEXTBEFORE(rank[[#This Row],[Round]],"-")</f>
        <v>4</v>
      </c>
      <c r="D300" s="138" t="s">
        <v>300</v>
      </c>
      <c r="E300" s="163">
        <v>10</v>
      </c>
      <c r="F300" s="166" t="e" vm="23">
        <f>_xlfn.XLOOKUP(rank[[#This Row],[GuildName]],GuildPic[Name],GuildPic[Pic],"N/A")</f>
        <v>#VALUE!</v>
      </c>
      <c r="G300" s="112" t="s">
        <v>206</v>
      </c>
      <c r="H300" s="70">
        <v>11045180</v>
      </c>
      <c r="I300" s="112"/>
    </row>
    <row r="301" spans="2:9" ht="20.149999999999999" customHeight="1">
      <c r="B301" s="90">
        <v>45426</v>
      </c>
      <c r="C301" s="90" t="str">
        <f>_xlfn.TEXTBEFORE(rank[[#This Row],[Round]],"-")</f>
        <v>4</v>
      </c>
      <c r="D301" s="138" t="s">
        <v>300</v>
      </c>
      <c r="E301" s="163">
        <v>11</v>
      </c>
      <c r="F301" s="166" t="e" vm="24">
        <f>_xlfn.XLOOKUP(rank[[#This Row],[GuildName]],GuildPic[Name],GuildPic[Pic],"N/A")</f>
        <v>#VALUE!</v>
      </c>
      <c r="G301" s="112" t="s">
        <v>203</v>
      </c>
      <c r="H301" s="70">
        <v>10804960</v>
      </c>
      <c r="I301" s="112"/>
    </row>
    <row r="302" spans="2:9" ht="20.149999999999999" customHeight="1">
      <c r="B302" s="90">
        <v>45426</v>
      </c>
      <c r="C302" s="90" t="str">
        <f>_xlfn.TEXTBEFORE(rank[[#This Row],[Round]],"-")</f>
        <v>4</v>
      </c>
      <c r="D302" s="138" t="s">
        <v>300</v>
      </c>
      <c r="E302" s="163">
        <v>12</v>
      </c>
      <c r="F302" s="166" t="e" vm="26">
        <f>_xlfn.XLOOKUP(rank[[#This Row],[GuildName]],GuildPic[Name],GuildPic[Pic],"N/A")</f>
        <v>#VALUE!</v>
      </c>
      <c r="G302" s="112" t="s">
        <v>198</v>
      </c>
      <c r="H302" s="70">
        <v>10355160</v>
      </c>
      <c r="I302" s="112"/>
    </row>
    <row r="303" spans="2:9" ht="20.149999999999999" customHeight="1">
      <c r="B303" s="90">
        <v>45426</v>
      </c>
      <c r="C303" s="90" t="str">
        <f>_xlfn.TEXTBEFORE(rank[[#This Row],[Round]],"-")</f>
        <v>4</v>
      </c>
      <c r="D303" s="138" t="s">
        <v>300</v>
      </c>
      <c r="E303" s="163">
        <v>13</v>
      </c>
      <c r="F303" s="166" t="e" vm="25">
        <f>_xlfn.XLOOKUP(rank[[#This Row],[GuildName]],GuildPic[Name],GuildPic[Pic],"N/A")</f>
        <v>#VALUE!</v>
      </c>
      <c r="G303" s="112" t="s">
        <v>210</v>
      </c>
      <c r="H303" s="70">
        <v>10269885</v>
      </c>
      <c r="I303" s="112"/>
    </row>
    <row r="304" spans="2:9" ht="20.149999999999999" customHeight="1">
      <c r="B304" s="90">
        <v>45426</v>
      </c>
      <c r="C304" s="90" t="str">
        <f>_xlfn.TEXTBEFORE(rank[[#This Row],[Round]],"-")</f>
        <v>4</v>
      </c>
      <c r="D304" s="138" t="s">
        <v>300</v>
      </c>
      <c r="E304" s="163">
        <v>14</v>
      </c>
      <c r="F304" s="166" t="e" vm="31">
        <f>_xlfn.XLOOKUP(rank[[#This Row],[GuildName]],GuildPic[Name],GuildPic[Pic],"N/A")</f>
        <v>#VALUE!</v>
      </c>
      <c r="G304" s="112" t="s">
        <v>205</v>
      </c>
      <c r="H304" s="70">
        <v>10187485</v>
      </c>
      <c r="I304" s="112"/>
    </row>
    <row r="305" spans="2:9" ht="20.149999999999999" customHeight="1">
      <c r="B305" s="90">
        <v>45426</v>
      </c>
      <c r="C305" s="90" t="str">
        <f>_xlfn.TEXTBEFORE(rank[[#This Row],[Round]],"-")</f>
        <v>4</v>
      </c>
      <c r="D305" s="138" t="s">
        <v>300</v>
      </c>
      <c r="E305" s="163">
        <v>15</v>
      </c>
      <c r="F305" s="166" t="e" vm="29">
        <f>_xlfn.XLOOKUP(rank[[#This Row],[GuildName]],GuildPic[Name],GuildPic[Pic],"N/A")</f>
        <v>#VALUE!</v>
      </c>
      <c r="G305" s="112" t="s">
        <v>195</v>
      </c>
      <c r="H305" s="70">
        <v>10183210</v>
      </c>
      <c r="I305" s="112"/>
    </row>
    <row r="306" spans="2:9" ht="20.149999999999999" customHeight="1">
      <c r="B306" s="90">
        <v>45426</v>
      </c>
      <c r="C306" s="90" t="str">
        <f>_xlfn.TEXTBEFORE(rank[[#This Row],[Round]],"-")</f>
        <v>4</v>
      </c>
      <c r="D306" s="138" t="s">
        <v>300</v>
      </c>
      <c r="E306" s="163">
        <v>18</v>
      </c>
      <c r="F306" s="166" t="e" vm="32">
        <f>_xlfn.XLOOKUP(rank[[#This Row],[GuildName]],GuildPic[Name],GuildPic[Pic],"N/A")</f>
        <v>#VALUE!</v>
      </c>
      <c r="G306" s="112" t="s">
        <v>196</v>
      </c>
      <c r="H306" s="70">
        <v>9721785</v>
      </c>
      <c r="I306" s="112"/>
    </row>
    <row r="307" spans="2:9" ht="20.149999999999999" customHeight="1">
      <c r="B307" s="90">
        <v>45426</v>
      </c>
      <c r="C307" s="90" t="str">
        <f>_xlfn.TEXTBEFORE(rank[[#This Row],[Round]],"-")</f>
        <v>4</v>
      </c>
      <c r="D307" s="138" t="s">
        <v>300</v>
      </c>
      <c r="E307" s="163">
        <v>17</v>
      </c>
      <c r="F307" s="166" t="e" vm="30">
        <f>_xlfn.XLOOKUP(rank[[#This Row],[GuildName]],GuildPic[Name],GuildPic[Pic],"N/A")</f>
        <v>#VALUE!</v>
      </c>
      <c r="G307" s="112" t="s">
        <v>199</v>
      </c>
      <c r="H307" s="70">
        <v>9771950</v>
      </c>
      <c r="I307" s="112"/>
    </row>
    <row r="308" spans="2:9" ht="20.149999999999999" customHeight="1">
      <c r="B308" s="90">
        <v>45426</v>
      </c>
      <c r="C308" s="90" t="str">
        <f>_xlfn.TEXTBEFORE(rank[[#This Row],[Round]],"-")</f>
        <v>4</v>
      </c>
      <c r="D308" s="138" t="s">
        <v>300</v>
      </c>
      <c r="E308" s="163">
        <v>20</v>
      </c>
      <c r="F308" s="166" t="e" vm="33">
        <f>_xlfn.XLOOKUP(rank[[#This Row],[GuildName]],GuildPic[Name],GuildPic[Pic],"N/A")</f>
        <v>#VALUE!</v>
      </c>
      <c r="G308" s="112" t="s">
        <v>191</v>
      </c>
      <c r="H308" s="70">
        <v>9710100</v>
      </c>
      <c r="I308" s="112"/>
    </row>
    <row r="309" spans="2:9" ht="20.149999999999999" customHeight="1">
      <c r="B309" s="90">
        <v>45426</v>
      </c>
      <c r="C309" s="90" t="str">
        <f>_xlfn.TEXTBEFORE(rank[[#This Row],[Round]],"-")</f>
        <v>4</v>
      </c>
      <c r="D309" s="138" t="s">
        <v>300</v>
      </c>
      <c r="E309" s="163">
        <v>16</v>
      </c>
      <c r="F309" s="166" t="e" vm="42">
        <f>_xlfn.XLOOKUP(rank[[#This Row],[GuildName]],GuildPic[Name],GuildPic[Pic],"N/A")</f>
        <v>#VALUE!</v>
      </c>
      <c r="G309" s="112" t="s">
        <v>194</v>
      </c>
      <c r="H309" s="70">
        <v>9848575</v>
      </c>
      <c r="I309" s="112"/>
    </row>
    <row r="310" spans="2:9" ht="20.149999999999999" customHeight="1">
      <c r="B310" s="90">
        <v>45426</v>
      </c>
      <c r="C310" s="90" t="str">
        <f>_xlfn.TEXTBEFORE(rank[[#This Row],[Round]],"-")</f>
        <v>4</v>
      </c>
      <c r="D310" s="138" t="s">
        <v>300</v>
      </c>
      <c r="E310" s="163">
        <v>19</v>
      </c>
      <c r="F310" s="166" t="str">
        <f>_xlfn.XLOOKUP(rank[[#This Row],[GuildName]],GuildPic[Name],GuildPic[Pic],"N/A")</f>
        <v>N/A</v>
      </c>
      <c r="G310" s="112" t="s">
        <v>318</v>
      </c>
      <c r="H310" s="70">
        <v>9718605</v>
      </c>
      <c r="I310" s="116"/>
    </row>
    <row r="311" spans="2:9" ht="20.149999999999999" customHeight="1">
      <c r="B311" s="90">
        <v>45433</v>
      </c>
      <c r="C311" s="90" t="str">
        <f>_xlfn.TEXTBEFORE(rank[[#This Row],[Round]],"-")</f>
        <v>4</v>
      </c>
      <c r="D311" s="138" t="s">
        <v>301</v>
      </c>
      <c r="E311" s="163">
        <v>2</v>
      </c>
      <c r="F311" s="166" t="e" vm="34">
        <f>_xlfn.XLOOKUP(rank[[#This Row],[GuildName]],GuildPic[Name],GuildPic[Pic],"N/A")</f>
        <v>#VALUE!</v>
      </c>
      <c r="G311" s="112" t="s">
        <v>200</v>
      </c>
      <c r="H311" s="70">
        <v>23541330</v>
      </c>
      <c r="I311" s="112"/>
    </row>
    <row r="312" spans="2:9" ht="20.149999999999999" customHeight="1">
      <c r="B312" s="90">
        <v>45433</v>
      </c>
      <c r="C312" s="90" t="str">
        <f>_xlfn.TEXTBEFORE(rank[[#This Row],[Round]],"-")</f>
        <v>4</v>
      </c>
      <c r="D312" s="138" t="s">
        <v>301</v>
      </c>
      <c r="E312" s="163">
        <v>1</v>
      </c>
      <c r="F312" s="166" t="e" vm="35">
        <f>_xlfn.XLOOKUP(rank[[#This Row],[GuildName]],GuildPic[Name],GuildPic[Pic],"N/A")</f>
        <v>#VALUE!</v>
      </c>
      <c r="G312" s="112" t="s">
        <v>201</v>
      </c>
      <c r="H312" s="70">
        <v>23638505</v>
      </c>
      <c r="I312" s="112"/>
    </row>
    <row r="313" spans="2:9" ht="20.149999999999999" customHeight="1">
      <c r="B313" s="90">
        <v>45433</v>
      </c>
      <c r="C313" s="90" t="str">
        <f>_xlfn.TEXTBEFORE(rank[[#This Row],[Round]],"-")</f>
        <v>4</v>
      </c>
      <c r="D313" s="138" t="s">
        <v>301</v>
      </c>
      <c r="E313" s="163">
        <v>3</v>
      </c>
      <c r="F313" s="166" t="e" vm="36">
        <f>_xlfn.XLOOKUP(rank[[#This Row],[GuildName]],GuildPic[Name],GuildPic[Pic],"N/A")</f>
        <v>#VALUE!</v>
      </c>
      <c r="G313" s="112" t="s">
        <v>197</v>
      </c>
      <c r="H313" s="70">
        <v>22805570</v>
      </c>
      <c r="I313" s="112"/>
    </row>
    <row r="314" spans="2:9" ht="20.149999999999999" customHeight="1">
      <c r="B314" s="90">
        <v>45433</v>
      </c>
      <c r="C314" s="90" t="str">
        <f>_xlfn.TEXTBEFORE(rank[[#This Row],[Round]],"-")</f>
        <v>4</v>
      </c>
      <c r="D314" s="138" t="s">
        <v>301</v>
      </c>
      <c r="E314" s="163">
        <v>6</v>
      </c>
      <c r="F314" s="166" t="e" vm="39">
        <f>_xlfn.XLOOKUP(rank[[#This Row],[GuildName]],GuildPic[Name],GuildPic[Pic],"N/A")</f>
        <v>#VALUE!</v>
      </c>
      <c r="G314" s="112" t="s">
        <v>202</v>
      </c>
      <c r="H314" s="70">
        <v>22470940</v>
      </c>
      <c r="I314" s="112"/>
    </row>
    <row r="315" spans="2:9" ht="20.149999999999999" customHeight="1">
      <c r="B315" s="90">
        <v>45433</v>
      </c>
      <c r="C315" s="90" t="str">
        <f>_xlfn.TEXTBEFORE(rank[[#This Row],[Round]],"-")</f>
        <v>4</v>
      </c>
      <c r="D315" s="138" t="s">
        <v>301</v>
      </c>
      <c r="E315" s="163">
        <v>4</v>
      </c>
      <c r="F315" s="166" t="e" vm="38">
        <f>_xlfn.XLOOKUP(rank[[#This Row],[GuildName]],GuildPic[Name],GuildPic[Pic],"N/A")</f>
        <v>#VALUE!</v>
      </c>
      <c r="G315" s="112" t="s">
        <v>192</v>
      </c>
      <c r="H315" s="70">
        <v>22653580</v>
      </c>
      <c r="I315" s="112"/>
    </row>
    <row r="316" spans="2:9" ht="20.149999999999999" customHeight="1">
      <c r="B316" s="90">
        <v>45433</v>
      </c>
      <c r="C316" s="90" t="str">
        <f>_xlfn.TEXTBEFORE(rank[[#This Row],[Round]],"-")</f>
        <v>4</v>
      </c>
      <c r="D316" s="138" t="s">
        <v>301</v>
      </c>
      <c r="E316" s="163">
        <v>5</v>
      </c>
      <c r="F316" s="166" t="e" vm="28">
        <f>_xlfn.XLOOKUP(rank[[#This Row],[GuildName]],GuildPic[Name],GuildPic[Pic],"N/A")</f>
        <v>#VALUE!</v>
      </c>
      <c r="G316" s="112" t="s">
        <v>209</v>
      </c>
      <c r="H316" s="70">
        <v>22557055</v>
      </c>
      <c r="I316" s="112"/>
    </row>
    <row r="317" spans="2:9" ht="20.149999999999999" customHeight="1">
      <c r="B317" s="90">
        <v>45433</v>
      </c>
      <c r="C317" s="90" t="str">
        <f>_xlfn.TEXTBEFORE(rank[[#This Row],[Round]],"-")</f>
        <v>4</v>
      </c>
      <c r="D317" s="138" t="s">
        <v>301</v>
      </c>
      <c r="E317" s="163">
        <v>7</v>
      </c>
      <c r="F317" s="166" t="e" vm="37">
        <f>_xlfn.XLOOKUP(rank[[#This Row],[GuildName]],GuildPic[Name],GuildPic[Pic],"N/A")</f>
        <v>#VALUE!</v>
      </c>
      <c r="G317" s="112" t="s">
        <v>204</v>
      </c>
      <c r="H317" s="70">
        <v>22375310</v>
      </c>
      <c r="I317" s="112"/>
    </row>
    <row r="318" spans="2:9" ht="20.149999999999999" customHeight="1">
      <c r="B318" s="90">
        <v>45433</v>
      </c>
      <c r="C318" s="90" t="str">
        <f>_xlfn.TEXTBEFORE(rank[[#This Row],[Round]],"-")</f>
        <v>4</v>
      </c>
      <c r="D318" s="138" t="s">
        <v>301</v>
      </c>
      <c r="E318" s="163">
        <v>8</v>
      </c>
      <c r="F318" s="166" t="e" vm="40">
        <f>_xlfn.XLOOKUP(rank[[#This Row],[GuildName]],GuildPic[Name],GuildPic[Pic],"N/A")</f>
        <v>#VALUE!</v>
      </c>
      <c r="G318" s="112" t="s">
        <v>190</v>
      </c>
      <c r="H318" s="70">
        <v>22280370</v>
      </c>
      <c r="I318" s="112"/>
    </row>
    <row r="319" spans="2:9" ht="20.149999999999999" customHeight="1">
      <c r="B319" s="90">
        <v>45433</v>
      </c>
      <c r="C319" s="90" t="str">
        <f>_xlfn.TEXTBEFORE(rank[[#This Row],[Round]],"-")</f>
        <v>4</v>
      </c>
      <c r="D319" s="138" t="s">
        <v>301</v>
      </c>
      <c r="E319" s="163">
        <v>9</v>
      </c>
      <c r="F319" s="166" t="e" vm="27">
        <f>_xlfn.XLOOKUP(rank[[#This Row],[GuildName]],GuildPic[Name],GuildPic[Pic],"N/A")</f>
        <v>#VALUE!</v>
      </c>
      <c r="G319" s="112" t="s">
        <v>193</v>
      </c>
      <c r="H319" s="70">
        <v>22191830</v>
      </c>
      <c r="I319" s="112"/>
    </row>
    <row r="320" spans="2:9" ht="20.149999999999999" customHeight="1">
      <c r="B320" s="90">
        <v>45433</v>
      </c>
      <c r="C320" s="90" t="str">
        <f>_xlfn.TEXTBEFORE(rank[[#This Row],[Round]],"-")</f>
        <v>4</v>
      </c>
      <c r="D320" s="138" t="s">
        <v>301</v>
      </c>
      <c r="E320" s="163">
        <v>10</v>
      </c>
      <c r="F320" s="166" t="e" vm="23">
        <f>_xlfn.XLOOKUP(rank[[#This Row],[GuildName]],GuildPic[Name],GuildPic[Pic],"N/A")</f>
        <v>#VALUE!</v>
      </c>
      <c r="G320" s="112" t="s">
        <v>206</v>
      </c>
      <c r="H320" s="70">
        <v>21930365</v>
      </c>
      <c r="I320" s="112"/>
    </row>
    <row r="321" spans="2:9" ht="20.149999999999999" customHeight="1">
      <c r="B321" s="90">
        <v>45433</v>
      </c>
      <c r="C321" s="90" t="str">
        <f>_xlfn.TEXTBEFORE(rank[[#This Row],[Round]],"-")</f>
        <v>4</v>
      </c>
      <c r="D321" s="138" t="s">
        <v>301</v>
      </c>
      <c r="E321" s="163">
        <v>11</v>
      </c>
      <c r="F321" s="166" t="e" vm="24">
        <f>_xlfn.XLOOKUP(rank[[#This Row],[GuildName]],GuildPic[Name],GuildPic[Pic],"N/A")</f>
        <v>#VALUE!</v>
      </c>
      <c r="G321" s="112" t="s">
        <v>203</v>
      </c>
      <c r="H321" s="70">
        <v>21775140</v>
      </c>
      <c r="I321" s="112"/>
    </row>
    <row r="322" spans="2:9" ht="20.149999999999999" customHeight="1">
      <c r="B322" s="90">
        <v>45433</v>
      </c>
      <c r="C322" s="90" t="str">
        <f>_xlfn.TEXTBEFORE(rank[[#This Row],[Round]],"-")</f>
        <v>4</v>
      </c>
      <c r="D322" s="138" t="s">
        <v>301</v>
      </c>
      <c r="E322" s="163">
        <v>12</v>
      </c>
      <c r="F322" s="166" t="e" vm="26">
        <f>_xlfn.XLOOKUP(rank[[#This Row],[GuildName]],GuildPic[Name],GuildPic[Pic],"N/A")</f>
        <v>#VALUE!</v>
      </c>
      <c r="G322" s="112" t="s">
        <v>198</v>
      </c>
      <c r="H322" s="70">
        <v>20721230</v>
      </c>
      <c r="I322" s="112"/>
    </row>
    <row r="323" spans="2:9" ht="20.149999999999999" customHeight="1">
      <c r="B323" s="90">
        <v>45433</v>
      </c>
      <c r="C323" s="90" t="str">
        <f>_xlfn.TEXTBEFORE(rank[[#This Row],[Round]],"-")</f>
        <v>4</v>
      </c>
      <c r="D323" s="138" t="s">
        <v>301</v>
      </c>
      <c r="E323" s="163">
        <v>13</v>
      </c>
      <c r="F323" s="166" t="e" vm="25">
        <f>_xlfn.XLOOKUP(rank[[#This Row],[GuildName]],GuildPic[Name],GuildPic[Pic],"N/A")</f>
        <v>#VALUE!</v>
      </c>
      <c r="G323" s="112" t="s">
        <v>210</v>
      </c>
      <c r="H323" s="70">
        <v>20539590</v>
      </c>
      <c r="I323" s="112"/>
    </row>
    <row r="324" spans="2:9" ht="20.149999999999999" customHeight="1">
      <c r="B324" s="90">
        <v>45433</v>
      </c>
      <c r="C324" s="90" t="str">
        <f>_xlfn.TEXTBEFORE(rank[[#This Row],[Round]],"-")</f>
        <v>4</v>
      </c>
      <c r="D324" s="138" t="s">
        <v>301</v>
      </c>
      <c r="E324" s="163">
        <v>14</v>
      </c>
      <c r="F324" s="166" t="e" vm="31">
        <f>_xlfn.XLOOKUP(rank[[#This Row],[GuildName]],GuildPic[Name],GuildPic[Pic],"N/A")</f>
        <v>#VALUE!</v>
      </c>
      <c r="G324" s="112" t="s">
        <v>205</v>
      </c>
      <c r="H324" s="70">
        <v>20367415</v>
      </c>
      <c r="I324" s="112"/>
    </row>
    <row r="325" spans="2:9" ht="20.149999999999999" customHeight="1">
      <c r="B325" s="90">
        <v>45433</v>
      </c>
      <c r="C325" s="90" t="str">
        <f>_xlfn.TEXTBEFORE(rank[[#This Row],[Round]],"-")</f>
        <v>4</v>
      </c>
      <c r="D325" s="138" t="s">
        <v>301</v>
      </c>
      <c r="E325" s="163">
        <v>15</v>
      </c>
      <c r="F325" s="166" t="e" vm="29">
        <f>_xlfn.XLOOKUP(rank[[#This Row],[GuildName]],GuildPic[Name],GuildPic[Pic],"N/A")</f>
        <v>#VALUE!</v>
      </c>
      <c r="G325" s="112" t="s">
        <v>195</v>
      </c>
      <c r="H325" s="70">
        <v>20208155</v>
      </c>
      <c r="I325" s="112"/>
    </row>
    <row r="326" spans="2:9" ht="20.149999999999999" customHeight="1">
      <c r="B326" s="90">
        <v>45433</v>
      </c>
      <c r="C326" s="90" t="str">
        <f>_xlfn.TEXTBEFORE(rank[[#This Row],[Round]],"-")</f>
        <v>4</v>
      </c>
      <c r="D326" s="138" t="s">
        <v>301</v>
      </c>
      <c r="E326" s="163">
        <v>18</v>
      </c>
      <c r="F326" s="166" t="e" vm="32">
        <f>_xlfn.XLOOKUP(rank[[#This Row],[GuildName]],GuildPic[Name],GuildPic[Pic],"N/A")</f>
        <v>#VALUE!</v>
      </c>
      <c r="G326" s="112" t="s">
        <v>196</v>
      </c>
      <c r="H326" s="70">
        <v>19596815</v>
      </c>
      <c r="I326" s="112"/>
    </row>
    <row r="327" spans="2:9" ht="20.149999999999999" customHeight="1">
      <c r="B327" s="90">
        <v>45433</v>
      </c>
      <c r="C327" s="90" t="str">
        <f>_xlfn.TEXTBEFORE(rank[[#This Row],[Round]],"-")</f>
        <v>4</v>
      </c>
      <c r="D327" s="138" t="s">
        <v>301</v>
      </c>
      <c r="E327" s="163">
        <v>17</v>
      </c>
      <c r="F327" s="166" t="e" vm="30">
        <f>_xlfn.XLOOKUP(rank[[#This Row],[GuildName]],GuildPic[Name],GuildPic[Pic],"N/A")</f>
        <v>#VALUE!</v>
      </c>
      <c r="G327" s="112" t="s">
        <v>199</v>
      </c>
      <c r="H327" s="70">
        <v>19714575</v>
      </c>
      <c r="I327" s="112"/>
    </row>
    <row r="328" spans="2:9" ht="20.149999999999999" customHeight="1">
      <c r="B328" s="90">
        <v>45433</v>
      </c>
      <c r="C328" s="90" t="str">
        <f>_xlfn.TEXTBEFORE(rank[[#This Row],[Round]],"-")</f>
        <v>4</v>
      </c>
      <c r="D328" s="138" t="s">
        <v>301</v>
      </c>
      <c r="E328" s="163">
        <v>20</v>
      </c>
      <c r="F328" s="166" t="e" vm="33">
        <f>_xlfn.XLOOKUP(rank[[#This Row],[GuildName]],GuildPic[Name],GuildPic[Pic],"N/A")</f>
        <v>#VALUE!</v>
      </c>
      <c r="G328" s="112" t="s">
        <v>191</v>
      </c>
      <c r="H328" s="70">
        <v>19411890</v>
      </c>
      <c r="I328" s="112"/>
    </row>
    <row r="329" spans="2:9" ht="20.149999999999999" customHeight="1">
      <c r="B329" s="90">
        <v>45433</v>
      </c>
      <c r="C329" s="90" t="str">
        <f>_xlfn.TEXTBEFORE(rank[[#This Row],[Round]],"-")</f>
        <v>4</v>
      </c>
      <c r="D329" s="138" t="s">
        <v>301</v>
      </c>
      <c r="E329" s="163">
        <v>16</v>
      </c>
      <c r="F329" s="166" t="e" vm="42">
        <f>_xlfn.XLOOKUP(rank[[#This Row],[GuildName]],GuildPic[Name],GuildPic[Pic],"N/A")</f>
        <v>#VALUE!</v>
      </c>
      <c r="G329" s="112" t="s">
        <v>194</v>
      </c>
      <c r="H329" s="70">
        <v>19792945</v>
      </c>
      <c r="I329" s="112"/>
    </row>
    <row r="330" spans="2:9" ht="20.149999999999999" customHeight="1">
      <c r="B330" s="90">
        <v>45433</v>
      </c>
      <c r="C330" s="90" t="str">
        <f>_xlfn.TEXTBEFORE(rank[[#This Row],[Round]],"-")</f>
        <v>4</v>
      </c>
      <c r="D330" s="138" t="s">
        <v>301</v>
      </c>
      <c r="E330" s="163">
        <v>19</v>
      </c>
      <c r="F330" s="166" t="str">
        <f>_xlfn.XLOOKUP(rank[[#This Row],[GuildName]],GuildPic[Name],GuildPic[Pic],"N/A")</f>
        <v>N/A</v>
      </c>
      <c r="G330" s="112" t="s">
        <v>318</v>
      </c>
      <c r="H330" s="70">
        <v>19511665</v>
      </c>
      <c r="I330" s="112"/>
    </row>
    <row r="331" spans="2:9" ht="20.149999999999999" customHeight="1">
      <c r="B331" s="90">
        <v>45440</v>
      </c>
      <c r="C331" s="90" t="str">
        <f>_xlfn.TEXTBEFORE(rank[[#This Row],[Round]],"-")</f>
        <v>4</v>
      </c>
      <c r="D331" s="138" t="s">
        <v>302</v>
      </c>
      <c r="E331" s="163">
        <v>1</v>
      </c>
      <c r="F331" s="166" t="e" vm="34">
        <f>_xlfn.XLOOKUP(rank[[#This Row],[GuildName]],GuildPic[Name],GuildPic[Pic],"N/A")</f>
        <v>#VALUE!</v>
      </c>
      <c r="G331" s="112" t="s">
        <v>200</v>
      </c>
      <c r="H331" s="70"/>
      <c r="I331" s="112"/>
    </row>
    <row r="332" spans="2:9" ht="20.149999999999999" customHeight="1">
      <c r="B332" s="90">
        <v>45440</v>
      </c>
      <c r="C332" s="90" t="str">
        <f>_xlfn.TEXTBEFORE(rank[[#This Row],[Round]],"-")</f>
        <v>4</v>
      </c>
      <c r="D332" s="138" t="s">
        <v>302</v>
      </c>
      <c r="E332" s="163">
        <v>2</v>
      </c>
      <c r="F332" s="166" t="e" vm="35">
        <f>_xlfn.XLOOKUP(rank[[#This Row],[GuildName]],GuildPic[Name],GuildPic[Pic],"N/A")</f>
        <v>#VALUE!</v>
      </c>
      <c r="G332" s="112" t="s">
        <v>201</v>
      </c>
      <c r="H332" s="70"/>
      <c r="I332" s="112"/>
    </row>
    <row r="333" spans="2:9" ht="20.149999999999999" customHeight="1">
      <c r="B333" s="90">
        <v>45440</v>
      </c>
      <c r="C333" s="90" t="str">
        <f>_xlfn.TEXTBEFORE(rank[[#This Row],[Round]],"-")</f>
        <v>4</v>
      </c>
      <c r="D333" s="138" t="s">
        <v>302</v>
      </c>
      <c r="E333" s="163">
        <v>3</v>
      </c>
      <c r="F333" s="166" t="e" vm="36">
        <f>_xlfn.XLOOKUP(rank[[#This Row],[GuildName]],GuildPic[Name],GuildPic[Pic],"N/A")</f>
        <v>#VALUE!</v>
      </c>
      <c r="G333" s="112" t="s">
        <v>197</v>
      </c>
      <c r="H333" s="70"/>
      <c r="I333" s="112"/>
    </row>
    <row r="334" spans="2:9" ht="20.149999999999999" customHeight="1">
      <c r="B334" s="90">
        <v>45440</v>
      </c>
      <c r="C334" s="90" t="str">
        <f>_xlfn.TEXTBEFORE(rank[[#This Row],[Round]],"-")</f>
        <v>4</v>
      </c>
      <c r="D334" s="138" t="s">
        <v>302</v>
      </c>
      <c r="E334" s="163">
        <v>4</v>
      </c>
      <c r="F334" s="166" t="e" vm="39">
        <f>_xlfn.XLOOKUP(rank[[#This Row],[GuildName]],GuildPic[Name],GuildPic[Pic],"N/A")</f>
        <v>#VALUE!</v>
      </c>
      <c r="G334" s="112" t="s">
        <v>202</v>
      </c>
      <c r="H334" s="70"/>
      <c r="I334" s="112"/>
    </row>
    <row r="335" spans="2:9" ht="20.149999999999999" customHeight="1">
      <c r="B335" s="90">
        <v>45440</v>
      </c>
      <c r="C335" s="90" t="str">
        <f>_xlfn.TEXTBEFORE(rank[[#This Row],[Round]],"-")</f>
        <v>4</v>
      </c>
      <c r="D335" s="138" t="s">
        <v>302</v>
      </c>
      <c r="E335" s="163">
        <v>5</v>
      </c>
      <c r="F335" s="166" t="e" vm="38">
        <f>_xlfn.XLOOKUP(rank[[#This Row],[GuildName]],GuildPic[Name],GuildPic[Pic],"N/A")</f>
        <v>#VALUE!</v>
      </c>
      <c r="G335" s="112" t="s">
        <v>192</v>
      </c>
      <c r="H335" s="70"/>
      <c r="I335" s="112"/>
    </row>
    <row r="336" spans="2:9" ht="20.149999999999999" customHeight="1">
      <c r="B336" s="90">
        <v>45440</v>
      </c>
      <c r="C336" s="90" t="str">
        <f>_xlfn.TEXTBEFORE(rank[[#This Row],[Round]],"-")</f>
        <v>4</v>
      </c>
      <c r="D336" s="138" t="s">
        <v>302</v>
      </c>
      <c r="E336" s="163">
        <v>6</v>
      </c>
      <c r="F336" s="166" t="e" vm="28">
        <f>_xlfn.XLOOKUP(rank[[#This Row],[GuildName]],GuildPic[Name],GuildPic[Pic],"N/A")</f>
        <v>#VALUE!</v>
      </c>
      <c r="G336" s="112" t="s">
        <v>209</v>
      </c>
      <c r="H336" s="70"/>
      <c r="I336" s="112"/>
    </row>
    <row r="337" spans="2:9" ht="20.149999999999999" customHeight="1">
      <c r="B337" s="90">
        <v>45440</v>
      </c>
      <c r="C337" s="90" t="str">
        <f>_xlfn.TEXTBEFORE(rank[[#This Row],[Round]],"-")</f>
        <v>4</v>
      </c>
      <c r="D337" s="138" t="s">
        <v>302</v>
      </c>
      <c r="E337" s="163">
        <v>7</v>
      </c>
      <c r="F337" s="166" t="e" vm="37">
        <f>_xlfn.XLOOKUP(rank[[#This Row],[GuildName]],GuildPic[Name],GuildPic[Pic],"N/A")</f>
        <v>#VALUE!</v>
      </c>
      <c r="G337" s="112" t="s">
        <v>204</v>
      </c>
      <c r="H337" s="70"/>
      <c r="I337" s="112"/>
    </row>
    <row r="338" spans="2:9" ht="20.149999999999999" customHeight="1">
      <c r="B338" s="90">
        <v>45440</v>
      </c>
      <c r="C338" s="90" t="str">
        <f>_xlfn.TEXTBEFORE(rank[[#This Row],[Round]],"-")</f>
        <v>4</v>
      </c>
      <c r="D338" s="138" t="s">
        <v>302</v>
      </c>
      <c r="E338" s="163">
        <v>8</v>
      </c>
      <c r="F338" s="166" t="e" vm="40">
        <f>_xlfn.XLOOKUP(rank[[#This Row],[GuildName]],GuildPic[Name],GuildPic[Pic],"N/A")</f>
        <v>#VALUE!</v>
      </c>
      <c r="G338" s="112" t="s">
        <v>190</v>
      </c>
      <c r="H338" s="70"/>
      <c r="I338" s="112"/>
    </row>
    <row r="339" spans="2:9" ht="20.149999999999999" customHeight="1">
      <c r="B339" s="90">
        <v>45440</v>
      </c>
      <c r="C339" s="90" t="str">
        <f>_xlfn.TEXTBEFORE(rank[[#This Row],[Round]],"-")</f>
        <v>4</v>
      </c>
      <c r="D339" s="138" t="s">
        <v>302</v>
      </c>
      <c r="E339" s="163">
        <v>9</v>
      </c>
      <c r="F339" s="166" t="e" vm="27">
        <f>_xlfn.XLOOKUP(rank[[#This Row],[GuildName]],GuildPic[Name],GuildPic[Pic],"N/A")</f>
        <v>#VALUE!</v>
      </c>
      <c r="G339" s="112" t="s">
        <v>193</v>
      </c>
      <c r="H339" s="70"/>
      <c r="I339" s="112"/>
    </row>
    <row r="340" spans="2:9" ht="20.149999999999999" customHeight="1">
      <c r="B340" s="90">
        <v>45440</v>
      </c>
      <c r="C340" s="90" t="str">
        <f>_xlfn.TEXTBEFORE(rank[[#This Row],[Round]],"-")</f>
        <v>4</v>
      </c>
      <c r="D340" s="138" t="s">
        <v>302</v>
      </c>
      <c r="E340" s="163">
        <v>10</v>
      </c>
      <c r="F340" s="166" t="e" vm="23">
        <f>_xlfn.XLOOKUP(rank[[#This Row],[GuildName]],GuildPic[Name],GuildPic[Pic],"N/A")</f>
        <v>#VALUE!</v>
      </c>
      <c r="G340" s="112" t="s">
        <v>206</v>
      </c>
      <c r="H340" s="70"/>
      <c r="I340" s="112"/>
    </row>
    <row r="341" spans="2:9" ht="20.149999999999999" customHeight="1">
      <c r="B341" s="90">
        <v>45440</v>
      </c>
      <c r="C341" s="90" t="str">
        <f>_xlfn.TEXTBEFORE(rank[[#This Row],[Round]],"-")</f>
        <v>4</v>
      </c>
      <c r="D341" s="138" t="s">
        <v>302</v>
      </c>
      <c r="E341" s="163">
        <v>11</v>
      </c>
      <c r="F341" s="166" t="e" vm="24">
        <f>_xlfn.XLOOKUP(rank[[#This Row],[GuildName]],GuildPic[Name],GuildPic[Pic],"N/A")</f>
        <v>#VALUE!</v>
      </c>
      <c r="G341" s="112" t="s">
        <v>203</v>
      </c>
      <c r="H341" s="70"/>
      <c r="I341" s="112"/>
    </row>
    <row r="342" spans="2:9" ht="20.149999999999999" customHeight="1">
      <c r="B342" s="90">
        <v>45440</v>
      </c>
      <c r="C342" s="90" t="str">
        <f>_xlfn.TEXTBEFORE(rank[[#This Row],[Round]],"-")</f>
        <v>4</v>
      </c>
      <c r="D342" s="138" t="s">
        <v>302</v>
      </c>
      <c r="E342" s="163">
        <v>12</v>
      </c>
      <c r="F342" s="166" t="e" vm="26">
        <f>_xlfn.XLOOKUP(rank[[#This Row],[GuildName]],GuildPic[Name],GuildPic[Pic],"N/A")</f>
        <v>#VALUE!</v>
      </c>
      <c r="G342" s="112" t="s">
        <v>198</v>
      </c>
      <c r="H342" s="70"/>
      <c r="I342" s="112"/>
    </row>
    <row r="343" spans="2:9" ht="20.149999999999999" customHeight="1">
      <c r="B343" s="90">
        <v>45440</v>
      </c>
      <c r="C343" s="90" t="str">
        <f>_xlfn.TEXTBEFORE(rank[[#This Row],[Round]],"-")</f>
        <v>4</v>
      </c>
      <c r="D343" s="138" t="s">
        <v>302</v>
      </c>
      <c r="E343" s="163">
        <v>13</v>
      </c>
      <c r="F343" s="166" t="e" vm="25">
        <f>_xlfn.XLOOKUP(rank[[#This Row],[GuildName]],GuildPic[Name],GuildPic[Pic],"N/A")</f>
        <v>#VALUE!</v>
      </c>
      <c r="G343" s="112" t="s">
        <v>210</v>
      </c>
      <c r="H343" s="70"/>
      <c r="I343" s="112"/>
    </row>
    <row r="344" spans="2:9" ht="20.149999999999999" customHeight="1">
      <c r="B344" s="90">
        <v>45440</v>
      </c>
      <c r="C344" s="90" t="str">
        <f>_xlfn.TEXTBEFORE(rank[[#This Row],[Round]],"-")</f>
        <v>4</v>
      </c>
      <c r="D344" s="138" t="s">
        <v>302</v>
      </c>
      <c r="E344" s="163">
        <v>14</v>
      </c>
      <c r="F344" s="166" t="e" vm="31">
        <f>_xlfn.XLOOKUP(rank[[#This Row],[GuildName]],GuildPic[Name],GuildPic[Pic],"N/A")</f>
        <v>#VALUE!</v>
      </c>
      <c r="G344" s="112" t="s">
        <v>205</v>
      </c>
      <c r="H344" s="70"/>
      <c r="I344" s="112"/>
    </row>
    <row r="345" spans="2:9" ht="20.149999999999999" customHeight="1">
      <c r="B345" s="90">
        <v>45440</v>
      </c>
      <c r="C345" s="90" t="str">
        <f>_xlfn.TEXTBEFORE(rank[[#This Row],[Round]],"-")</f>
        <v>4</v>
      </c>
      <c r="D345" s="138" t="s">
        <v>302</v>
      </c>
      <c r="E345" s="163">
        <v>15</v>
      </c>
      <c r="F345" s="166" t="e" vm="29">
        <f>_xlfn.XLOOKUP(rank[[#This Row],[GuildName]],GuildPic[Name],GuildPic[Pic],"N/A")</f>
        <v>#VALUE!</v>
      </c>
      <c r="G345" s="112" t="s">
        <v>195</v>
      </c>
      <c r="H345" s="70"/>
      <c r="I345" s="112"/>
    </row>
    <row r="346" spans="2:9" ht="20.149999999999999" customHeight="1">
      <c r="B346" s="90">
        <v>45440</v>
      </c>
      <c r="C346" s="90" t="str">
        <f>_xlfn.TEXTBEFORE(rank[[#This Row],[Round]],"-")</f>
        <v>4</v>
      </c>
      <c r="D346" s="138" t="s">
        <v>302</v>
      </c>
      <c r="E346" s="163">
        <v>16</v>
      </c>
      <c r="F346" s="166" t="e" vm="32">
        <f>_xlfn.XLOOKUP(rank[[#This Row],[GuildName]],GuildPic[Name],GuildPic[Pic],"N/A")</f>
        <v>#VALUE!</v>
      </c>
      <c r="G346" s="112" t="s">
        <v>196</v>
      </c>
      <c r="H346" s="70"/>
      <c r="I346" s="112"/>
    </row>
    <row r="347" spans="2:9" ht="20.149999999999999" customHeight="1">
      <c r="B347" s="90">
        <v>45440</v>
      </c>
      <c r="C347" s="90" t="str">
        <f>_xlfn.TEXTBEFORE(rank[[#This Row],[Round]],"-")</f>
        <v>4</v>
      </c>
      <c r="D347" s="138" t="s">
        <v>302</v>
      </c>
      <c r="E347" s="163">
        <v>17</v>
      </c>
      <c r="F347" s="166" t="e" vm="30">
        <f>_xlfn.XLOOKUP(rank[[#This Row],[GuildName]],GuildPic[Name],GuildPic[Pic],"N/A")</f>
        <v>#VALUE!</v>
      </c>
      <c r="G347" s="112" t="s">
        <v>199</v>
      </c>
      <c r="H347" s="70"/>
      <c r="I347" s="112"/>
    </row>
    <row r="348" spans="2:9" ht="20.149999999999999" customHeight="1">
      <c r="B348" s="90">
        <v>45440</v>
      </c>
      <c r="C348" s="90" t="str">
        <f>_xlfn.TEXTBEFORE(rank[[#This Row],[Round]],"-")</f>
        <v>4</v>
      </c>
      <c r="D348" s="138" t="s">
        <v>302</v>
      </c>
      <c r="E348" s="163">
        <v>18</v>
      </c>
      <c r="F348" s="166" t="e" vm="33">
        <f>_xlfn.XLOOKUP(rank[[#This Row],[GuildName]],GuildPic[Name],GuildPic[Pic],"N/A")</f>
        <v>#VALUE!</v>
      </c>
      <c r="G348" s="112" t="s">
        <v>191</v>
      </c>
      <c r="H348" s="70"/>
      <c r="I348" s="112"/>
    </row>
    <row r="349" spans="2:9" ht="20.149999999999999" customHeight="1">
      <c r="B349" s="90">
        <v>45440</v>
      </c>
      <c r="C349" s="90" t="str">
        <f>_xlfn.TEXTBEFORE(rank[[#This Row],[Round]],"-")</f>
        <v>4</v>
      </c>
      <c r="D349" s="138" t="s">
        <v>302</v>
      </c>
      <c r="E349" s="163">
        <v>19</v>
      </c>
      <c r="F349" s="166" t="e" vm="42">
        <f>_xlfn.XLOOKUP(rank[[#This Row],[GuildName]],GuildPic[Name],GuildPic[Pic],"N/A")</f>
        <v>#VALUE!</v>
      </c>
      <c r="G349" s="112" t="s">
        <v>194</v>
      </c>
      <c r="H349" s="70"/>
      <c r="I349" s="112"/>
    </row>
    <row r="350" spans="2:9" ht="20.149999999999999" customHeight="1">
      <c r="B350" s="90">
        <v>45440</v>
      </c>
      <c r="C350" s="90" t="str">
        <f>_xlfn.TEXTBEFORE(rank[[#This Row],[Round]],"-")</f>
        <v>4</v>
      </c>
      <c r="D350" s="138" t="s">
        <v>302</v>
      </c>
      <c r="E350" s="163">
        <v>20</v>
      </c>
      <c r="F350" s="166" t="e" vm="43">
        <f>_xlfn.XLOOKUP(rank[[#This Row],[GuildName]],GuildPic[Name],GuildPic[Pic],"N/A")</f>
        <v>#VALUE!</v>
      </c>
      <c r="G350" s="112" t="s">
        <v>211</v>
      </c>
      <c r="H350" s="70"/>
      <c r="I350" s="112"/>
    </row>
    <row r="351" spans="2:9" ht="20.149999999999999" customHeight="1">
      <c r="B351" s="90">
        <v>45447</v>
      </c>
      <c r="C351" s="90" t="str">
        <f>_xlfn.TEXTBEFORE(rank[[#This Row],[Round]],"-")</f>
        <v>4</v>
      </c>
      <c r="D351" s="138" t="s">
        <v>303</v>
      </c>
      <c r="E351" s="163">
        <v>1</v>
      </c>
      <c r="F351" s="166" t="e" vm="34">
        <f>_xlfn.XLOOKUP(rank[[#This Row],[GuildName]],GuildPic[Name],GuildPic[Pic],"N/A")</f>
        <v>#VALUE!</v>
      </c>
      <c r="G351" s="112" t="s">
        <v>200</v>
      </c>
      <c r="H351" s="70"/>
      <c r="I351" s="112"/>
    </row>
    <row r="352" spans="2:9" ht="20.149999999999999" customHeight="1">
      <c r="B352" s="90">
        <v>45447</v>
      </c>
      <c r="C352" s="90" t="str">
        <f>_xlfn.TEXTBEFORE(rank[[#This Row],[Round]],"-")</f>
        <v>4</v>
      </c>
      <c r="D352" s="138" t="s">
        <v>303</v>
      </c>
      <c r="E352" s="163">
        <v>2</v>
      </c>
      <c r="F352" s="166" t="e" vm="35">
        <f>_xlfn.XLOOKUP(rank[[#This Row],[GuildName]],GuildPic[Name],GuildPic[Pic],"N/A")</f>
        <v>#VALUE!</v>
      </c>
      <c r="G352" s="112" t="s">
        <v>201</v>
      </c>
      <c r="H352" s="70"/>
      <c r="I352" s="112"/>
    </row>
    <row r="353" spans="2:9" ht="20.149999999999999" customHeight="1">
      <c r="B353" s="90">
        <v>45447</v>
      </c>
      <c r="C353" s="90" t="str">
        <f>_xlfn.TEXTBEFORE(rank[[#This Row],[Round]],"-")</f>
        <v>4</v>
      </c>
      <c r="D353" s="138" t="s">
        <v>303</v>
      </c>
      <c r="E353" s="163">
        <v>3</v>
      </c>
      <c r="F353" s="166" t="e" vm="36">
        <f>_xlfn.XLOOKUP(rank[[#This Row],[GuildName]],GuildPic[Name],GuildPic[Pic],"N/A")</f>
        <v>#VALUE!</v>
      </c>
      <c r="G353" s="112" t="s">
        <v>197</v>
      </c>
      <c r="H353" s="70"/>
      <c r="I353" s="112"/>
    </row>
    <row r="354" spans="2:9" ht="20.149999999999999" customHeight="1">
      <c r="B354" s="90">
        <v>45447</v>
      </c>
      <c r="C354" s="90" t="str">
        <f>_xlfn.TEXTBEFORE(rank[[#This Row],[Round]],"-")</f>
        <v>4</v>
      </c>
      <c r="D354" s="138" t="s">
        <v>303</v>
      </c>
      <c r="E354" s="163">
        <v>4</v>
      </c>
      <c r="F354" s="166" t="e" vm="39">
        <f>_xlfn.XLOOKUP(rank[[#This Row],[GuildName]],GuildPic[Name],GuildPic[Pic],"N/A")</f>
        <v>#VALUE!</v>
      </c>
      <c r="G354" s="112" t="s">
        <v>202</v>
      </c>
      <c r="H354" s="70"/>
      <c r="I354" s="112"/>
    </row>
    <row r="355" spans="2:9" ht="20.149999999999999" customHeight="1">
      <c r="B355" s="90">
        <v>45447</v>
      </c>
      <c r="C355" s="90" t="str">
        <f>_xlfn.TEXTBEFORE(rank[[#This Row],[Round]],"-")</f>
        <v>4</v>
      </c>
      <c r="D355" s="138" t="s">
        <v>303</v>
      </c>
      <c r="E355" s="163">
        <v>5</v>
      </c>
      <c r="F355" s="166" t="e" vm="38">
        <f>_xlfn.XLOOKUP(rank[[#This Row],[GuildName]],GuildPic[Name],GuildPic[Pic],"N/A")</f>
        <v>#VALUE!</v>
      </c>
      <c r="G355" s="112" t="s">
        <v>192</v>
      </c>
      <c r="H355" s="70"/>
      <c r="I355" s="112"/>
    </row>
    <row r="356" spans="2:9" ht="20.149999999999999" customHeight="1">
      <c r="B356" s="90">
        <v>45447</v>
      </c>
      <c r="C356" s="90" t="str">
        <f>_xlfn.TEXTBEFORE(rank[[#This Row],[Round]],"-")</f>
        <v>4</v>
      </c>
      <c r="D356" s="138" t="s">
        <v>303</v>
      </c>
      <c r="E356" s="163">
        <v>6</v>
      </c>
      <c r="F356" s="166" t="e" vm="28">
        <f>_xlfn.XLOOKUP(rank[[#This Row],[GuildName]],GuildPic[Name],GuildPic[Pic],"N/A")</f>
        <v>#VALUE!</v>
      </c>
      <c r="G356" s="112" t="s">
        <v>209</v>
      </c>
      <c r="H356" s="70"/>
      <c r="I356" s="112"/>
    </row>
    <row r="357" spans="2:9" ht="20.149999999999999" customHeight="1">
      <c r="B357" s="90">
        <v>45447</v>
      </c>
      <c r="C357" s="90" t="str">
        <f>_xlfn.TEXTBEFORE(rank[[#This Row],[Round]],"-")</f>
        <v>4</v>
      </c>
      <c r="D357" s="138" t="s">
        <v>303</v>
      </c>
      <c r="E357" s="163">
        <v>7</v>
      </c>
      <c r="F357" s="166" t="e" vm="37">
        <f>_xlfn.XLOOKUP(rank[[#This Row],[GuildName]],GuildPic[Name],GuildPic[Pic],"N/A")</f>
        <v>#VALUE!</v>
      </c>
      <c r="G357" s="112" t="s">
        <v>204</v>
      </c>
      <c r="H357" s="70"/>
      <c r="I357" s="112"/>
    </row>
    <row r="358" spans="2:9" ht="20.149999999999999" customHeight="1">
      <c r="B358" s="90">
        <v>45447</v>
      </c>
      <c r="C358" s="90" t="str">
        <f>_xlfn.TEXTBEFORE(rank[[#This Row],[Round]],"-")</f>
        <v>4</v>
      </c>
      <c r="D358" s="138" t="s">
        <v>303</v>
      </c>
      <c r="E358" s="163">
        <v>8</v>
      </c>
      <c r="F358" s="166" t="e" vm="40">
        <f>_xlfn.XLOOKUP(rank[[#This Row],[GuildName]],GuildPic[Name],GuildPic[Pic],"N/A")</f>
        <v>#VALUE!</v>
      </c>
      <c r="G358" s="112" t="s">
        <v>190</v>
      </c>
      <c r="H358" s="70"/>
      <c r="I358" s="112"/>
    </row>
    <row r="359" spans="2:9" ht="20.149999999999999" customHeight="1">
      <c r="B359" s="90">
        <v>45447</v>
      </c>
      <c r="C359" s="90" t="str">
        <f>_xlfn.TEXTBEFORE(rank[[#This Row],[Round]],"-")</f>
        <v>4</v>
      </c>
      <c r="D359" s="138" t="s">
        <v>303</v>
      </c>
      <c r="E359" s="163">
        <v>9</v>
      </c>
      <c r="F359" s="166" t="e" vm="27">
        <f>_xlfn.XLOOKUP(rank[[#This Row],[GuildName]],GuildPic[Name],GuildPic[Pic],"N/A")</f>
        <v>#VALUE!</v>
      </c>
      <c r="G359" s="112" t="s">
        <v>193</v>
      </c>
      <c r="H359" s="70"/>
      <c r="I359" s="112"/>
    </row>
    <row r="360" spans="2:9" ht="20.149999999999999" customHeight="1">
      <c r="B360" s="90">
        <v>45447</v>
      </c>
      <c r="C360" s="90" t="str">
        <f>_xlfn.TEXTBEFORE(rank[[#This Row],[Round]],"-")</f>
        <v>4</v>
      </c>
      <c r="D360" s="138" t="s">
        <v>303</v>
      </c>
      <c r="E360" s="163">
        <v>10</v>
      </c>
      <c r="F360" s="166" t="e" vm="23">
        <f>_xlfn.XLOOKUP(rank[[#This Row],[GuildName]],GuildPic[Name],GuildPic[Pic],"N/A")</f>
        <v>#VALUE!</v>
      </c>
      <c r="G360" s="112" t="s">
        <v>206</v>
      </c>
      <c r="H360" s="70"/>
      <c r="I360" s="112"/>
    </row>
    <row r="361" spans="2:9" ht="20.149999999999999" customHeight="1">
      <c r="B361" s="90">
        <v>45447</v>
      </c>
      <c r="C361" s="90" t="str">
        <f>_xlfn.TEXTBEFORE(rank[[#This Row],[Round]],"-")</f>
        <v>4</v>
      </c>
      <c r="D361" s="138" t="s">
        <v>303</v>
      </c>
      <c r="E361" s="163">
        <v>11</v>
      </c>
      <c r="F361" s="166" t="e" vm="24">
        <f>_xlfn.XLOOKUP(rank[[#This Row],[GuildName]],GuildPic[Name],GuildPic[Pic],"N/A")</f>
        <v>#VALUE!</v>
      </c>
      <c r="G361" s="112" t="s">
        <v>203</v>
      </c>
      <c r="H361" s="70"/>
      <c r="I361" s="112"/>
    </row>
    <row r="362" spans="2:9" ht="20.149999999999999" customHeight="1">
      <c r="B362" s="90">
        <v>45447</v>
      </c>
      <c r="C362" s="90" t="str">
        <f>_xlfn.TEXTBEFORE(rank[[#This Row],[Round]],"-")</f>
        <v>4</v>
      </c>
      <c r="D362" s="138" t="s">
        <v>303</v>
      </c>
      <c r="E362" s="163">
        <v>12</v>
      </c>
      <c r="F362" s="166" t="e" vm="26">
        <f>_xlfn.XLOOKUP(rank[[#This Row],[GuildName]],GuildPic[Name],GuildPic[Pic],"N/A")</f>
        <v>#VALUE!</v>
      </c>
      <c r="G362" s="112" t="s">
        <v>198</v>
      </c>
      <c r="H362" s="70"/>
      <c r="I362" s="112"/>
    </row>
    <row r="363" spans="2:9" ht="20.149999999999999" customHeight="1">
      <c r="B363" s="90">
        <v>45447</v>
      </c>
      <c r="C363" s="90" t="str">
        <f>_xlfn.TEXTBEFORE(rank[[#This Row],[Round]],"-")</f>
        <v>4</v>
      </c>
      <c r="D363" s="138" t="s">
        <v>303</v>
      </c>
      <c r="E363" s="163">
        <v>13</v>
      </c>
      <c r="F363" s="166" t="e" vm="25">
        <f>_xlfn.XLOOKUP(rank[[#This Row],[GuildName]],GuildPic[Name],GuildPic[Pic],"N/A")</f>
        <v>#VALUE!</v>
      </c>
      <c r="G363" s="112" t="s">
        <v>210</v>
      </c>
      <c r="H363" s="70"/>
      <c r="I363" s="112"/>
    </row>
    <row r="364" spans="2:9" ht="20.149999999999999" customHeight="1">
      <c r="B364" s="90">
        <v>45447</v>
      </c>
      <c r="C364" s="90" t="str">
        <f>_xlfn.TEXTBEFORE(rank[[#This Row],[Round]],"-")</f>
        <v>4</v>
      </c>
      <c r="D364" s="138" t="s">
        <v>303</v>
      </c>
      <c r="E364" s="163">
        <v>14</v>
      </c>
      <c r="F364" s="166" t="e" vm="31">
        <f>_xlfn.XLOOKUP(rank[[#This Row],[GuildName]],GuildPic[Name],GuildPic[Pic],"N/A")</f>
        <v>#VALUE!</v>
      </c>
      <c r="G364" s="112" t="s">
        <v>205</v>
      </c>
      <c r="H364" s="70"/>
      <c r="I364" s="112"/>
    </row>
    <row r="365" spans="2:9" ht="20.149999999999999" customHeight="1">
      <c r="B365" s="90">
        <v>45447</v>
      </c>
      <c r="C365" s="90" t="str">
        <f>_xlfn.TEXTBEFORE(rank[[#This Row],[Round]],"-")</f>
        <v>4</v>
      </c>
      <c r="D365" s="138" t="s">
        <v>303</v>
      </c>
      <c r="E365" s="163">
        <v>15</v>
      </c>
      <c r="F365" s="166" t="e" vm="29">
        <f>_xlfn.XLOOKUP(rank[[#This Row],[GuildName]],GuildPic[Name],GuildPic[Pic],"N/A")</f>
        <v>#VALUE!</v>
      </c>
      <c r="G365" s="112" t="s">
        <v>195</v>
      </c>
      <c r="H365" s="70"/>
      <c r="I365" s="112"/>
    </row>
    <row r="366" spans="2:9" ht="20.149999999999999" customHeight="1">
      <c r="B366" s="90">
        <v>45447</v>
      </c>
      <c r="C366" s="90" t="str">
        <f>_xlfn.TEXTBEFORE(rank[[#This Row],[Round]],"-")</f>
        <v>4</v>
      </c>
      <c r="D366" s="138" t="s">
        <v>303</v>
      </c>
      <c r="E366" s="163">
        <v>16</v>
      </c>
      <c r="F366" s="166" t="e" vm="32">
        <f>_xlfn.XLOOKUP(rank[[#This Row],[GuildName]],GuildPic[Name],GuildPic[Pic],"N/A")</f>
        <v>#VALUE!</v>
      </c>
      <c r="G366" s="112" t="s">
        <v>196</v>
      </c>
      <c r="H366" s="70"/>
      <c r="I366" s="112"/>
    </row>
    <row r="367" spans="2:9" ht="20.149999999999999" customHeight="1">
      <c r="B367" s="90">
        <v>45447</v>
      </c>
      <c r="C367" s="90" t="str">
        <f>_xlfn.TEXTBEFORE(rank[[#This Row],[Round]],"-")</f>
        <v>4</v>
      </c>
      <c r="D367" s="138" t="s">
        <v>303</v>
      </c>
      <c r="E367" s="163">
        <v>17</v>
      </c>
      <c r="F367" s="166" t="e" vm="30">
        <f>_xlfn.XLOOKUP(rank[[#This Row],[GuildName]],GuildPic[Name],GuildPic[Pic],"N/A")</f>
        <v>#VALUE!</v>
      </c>
      <c r="G367" s="112" t="s">
        <v>199</v>
      </c>
      <c r="H367" s="70"/>
      <c r="I367" s="112"/>
    </row>
    <row r="368" spans="2:9" ht="20.149999999999999" customHeight="1">
      <c r="B368" s="90">
        <v>45447</v>
      </c>
      <c r="C368" s="90" t="str">
        <f>_xlfn.TEXTBEFORE(rank[[#This Row],[Round]],"-")</f>
        <v>4</v>
      </c>
      <c r="D368" s="138" t="s">
        <v>303</v>
      </c>
      <c r="E368" s="163">
        <v>18</v>
      </c>
      <c r="F368" s="166" t="e" vm="33">
        <f>_xlfn.XLOOKUP(rank[[#This Row],[GuildName]],GuildPic[Name],GuildPic[Pic],"N/A")</f>
        <v>#VALUE!</v>
      </c>
      <c r="G368" s="112" t="s">
        <v>191</v>
      </c>
      <c r="H368" s="70"/>
      <c r="I368" s="112"/>
    </row>
    <row r="369" spans="2:9" ht="20.149999999999999" customHeight="1">
      <c r="B369" s="90">
        <v>45447</v>
      </c>
      <c r="C369" s="90" t="str">
        <f>_xlfn.TEXTBEFORE(rank[[#This Row],[Round]],"-")</f>
        <v>4</v>
      </c>
      <c r="D369" s="138" t="s">
        <v>303</v>
      </c>
      <c r="E369" s="163">
        <v>19</v>
      </c>
      <c r="F369" s="166" t="e" vm="42">
        <f>_xlfn.XLOOKUP(rank[[#This Row],[GuildName]],GuildPic[Name],GuildPic[Pic],"N/A")</f>
        <v>#VALUE!</v>
      </c>
      <c r="G369" s="112" t="s">
        <v>194</v>
      </c>
      <c r="H369" s="70"/>
      <c r="I369" s="112"/>
    </row>
    <row r="370" spans="2:9" ht="20.149999999999999" customHeight="1">
      <c r="B370" s="90">
        <v>45447</v>
      </c>
      <c r="C370" s="90" t="str">
        <f>_xlfn.TEXTBEFORE(rank[[#This Row],[Round]],"-")</f>
        <v>4</v>
      </c>
      <c r="D370" s="138" t="s">
        <v>303</v>
      </c>
      <c r="E370" s="163">
        <v>20</v>
      </c>
      <c r="F370" s="166" t="e" vm="43">
        <f>_xlfn.XLOOKUP(rank[[#This Row],[GuildName]],GuildPic[Name],GuildPic[Pic],"N/A")</f>
        <v>#VALUE!</v>
      </c>
      <c r="G370" s="112" t="s">
        <v>211</v>
      </c>
      <c r="H370" s="70"/>
      <c r="I370"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267"/>
  <sheetViews>
    <sheetView topLeftCell="A244" workbookViewId="0">
      <selection activeCell="H20" sqref="H20"/>
    </sheetView>
  </sheetViews>
  <sheetFormatPr defaultRowHeight="14.5"/>
  <cols>
    <col min="1" max="1" width="10.81640625" bestFit="1" customWidth="1"/>
    <col min="2" max="2" width="11.453125" style="594" bestFit="1" customWidth="1"/>
    <col min="3" max="3" width="8.54296875" bestFit="1" customWidth="1"/>
    <col min="4" max="4" width="12.54296875" bestFit="1" customWidth="1"/>
    <col min="5" max="5" width="11.453125" bestFit="1" customWidth="1"/>
    <col min="6" max="6" width="14.36328125" bestFit="1" customWidth="1"/>
    <col min="7" max="7" width="11.90625" bestFit="1" customWidth="1"/>
    <col min="8" max="8" width="17.453125" bestFit="1" customWidth="1"/>
    <col min="9" max="9" width="13.54296875" style="18" bestFit="1" customWidth="1"/>
    <col min="10" max="10" width="16" style="18" customWidth="1"/>
  </cols>
  <sheetData>
    <row r="1" spans="1:10">
      <c r="A1" t="s">
        <v>213</v>
      </c>
      <c r="B1" s="594" t="s">
        <v>214</v>
      </c>
      <c r="C1" t="s">
        <v>215</v>
      </c>
      <c r="D1" t="s">
        <v>218</v>
      </c>
      <c r="E1" t="s">
        <v>320</v>
      </c>
      <c r="F1" t="s">
        <v>299</v>
      </c>
      <c r="G1" s="18" t="s">
        <v>297</v>
      </c>
      <c r="H1" s="18" t="s">
        <v>298</v>
      </c>
      <c r="I1"/>
      <c r="J1" s="18">
        <v>0</v>
      </c>
    </row>
    <row r="2" spans="1:10">
      <c r="A2" s="549">
        <v>45349</v>
      </c>
      <c r="B2" s="594" t="s">
        <v>269</v>
      </c>
      <c r="C2" t="s">
        <v>233</v>
      </c>
      <c r="D2" t="s">
        <v>200</v>
      </c>
      <c r="E2">
        <v>1</v>
      </c>
      <c r="F2" s="18">
        <v>10513190</v>
      </c>
      <c r="G2" s="18" cm="1">
        <f t="array" ref="G2">_xlfn.XLOOKUP(1,(EarnedPivot!$B$4:$B$269=$C2)*(EarnedPivot!$C$4:$C$269=$D2),EarnedPivot!$E$4:$E$269,0)</f>
        <v>0</v>
      </c>
      <c r="H2" s="18">
        <f>IF(rank_[[#This Row],[EarnCalc]]=0,rank_[[#This Row],[TotalTrophies]],rank_[[#This Row],[EarnCalc]])</f>
        <v>10513190</v>
      </c>
      <c r="I2"/>
      <c r="J2"/>
    </row>
    <row r="3" spans="1:10">
      <c r="A3" s="549">
        <v>45349</v>
      </c>
      <c r="B3" s="594" t="s">
        <v>269</v>
      </c>
      <c r="C3" t="s">
        <v>233</v>
      </c>
      <c r="D3" t="s">
        <v>201</v>
      </c>
      <c r="E3">
        <v>2</v>
      </c>
      <c r="F3" s="18">
        <v>10510940</v>
      </c>
      <c r="G3" s="18" cm="1">
        <f t="array" ref="G3">_xlfn.XLOOKUP(1,(EarnedPivot!$B$4:$B$269=$C3)*(EarnedPivot!$C$4:$C$269=$D3),EarnedPivot!$E$4:$E$269,0)</f>
        <v>0</v>
      </c>
      <c r="H3" s="18">
        <f>IF(rank_[[#This Row],[EarnCalc]]=0,rank_[[#This Row],[TotalTrophies]],rank_[[#This Row],[EarnCalc]])</f>
        <v>10510940</v>
      </c>
      <c r="I3"/>
      <c r="J3"/>
    </row>
    <row r="4" spans="1:10">
      <c r="A4" s="549">
        <v>45349</v>
      </c>
      <c r="B4" s="594" t="s">
        <v>269</v>
      </c>
      <c r="C4" t="s">
        <v>233</v>
      </c>
      <c r="D4" t="s">
        <v>197</v>
      </c>
      <c r="E4">
        <v>3</v>
      </c>
      <c r="F4" s="18">
        <v>10251975</v>
      </c>
      <c r="G4" s="18" cm="1">
        <f t="array" ref="G4">_xlfn.XLOOKUP(1,(EarnedPivot!$B$4:$B$269=$C4)*(EarnedPivot!$C$4:$C$269=$D4),EarnedPivot!$E$4:$E$269,0)</f>
        <v>0</v>
      </c>
      <c r="H4" s="18">
        <f>IF(rank_[[#This Row],[EarnCalc]]=0,rank_[[#This Row],[TotalTrophies]],rank_[[#This Row],[EarnCalc]])</f>
        <v>10251975</v>
      </c>
      <c r="I4"/>
      <c r="J4"/>
    </row>
    <row r="5" spans="1:10">
      <c r="A5" s="549">
        <v>45349</v>
      </c>
      <c r="B5" s="594" t="s">
        <v>269</v>
      </c>
      <c r="C5" t="s">
        <v>233</v>
      </c>
      <c r="D5" t="s">
        <v>192</v>
      </c>
      <c r="E5">
        <v>4</v>
      </c>
      <c r="F5" s="18">
        <v>10011795</v>
      </c>
      <c r="G5" s="18" cm="1">
        <f t="array" ref="G5">_xlfn.XLOOKUP(1,(EarnedPivot!$B$4:$B$269=$C5)*(EarnedPivot!$C$4:$C$269=$D5),EarnedPivot!$E$4:$E$269,0)</f>
        <v>0</v>
      </c>
      <c r="H5" s="18">
        <f>IF(rank_[[#This Row],[EarnCalc]]=0,rank_[[#This Row],[TotalTrophies]],rank_[[#This Row],[EarnCalc]])</f>
        <v>10011795</v>
      </c>
      <c r="I5"/>
      <c r="J5"/>
    </row>
    <row r="6" spans="1:10">
      <c r="A6" s="549">
        <v>45349</v>
      </c>
      <c r="B6" s="594" t="s">
        <v>269</v>
      </c>
      <c r="C6" t="s">
        <v>233</v>
      </c>
      <c r="D6" t="s">
        <v>204</v>
      </c>
      <c r="E6">
        <v>5</v>
      </c>
      <c r="F6" s="18">
        <v>9930645</v>
      </c>
      <c r="G6" s="18" cm="1">
        <f t="array" ref="G6">_xlfn.XLOOKUP(1,(EarnedPivot!$B$4:$B$269=$C6)*(EarnedPivot!$C$4:$C$269=$D6),EarnedPivot!$E$4:$E$269,0)</f>
        <v>0</v>
      </c>
      <c r="H6" s="18">
        <f>IF(rank_[[#This Row],[EarnCalc]]=0,rank_[[#This Row],[TotalTrophies]],rank_[[#This Row],[EarnCalc]])</f>
        <v>9930645</v>
      </c>
      <c r="I6"/>
      <c r="J6"/>
    </row>
    <row r="7" spans="1:10">
      <c r="A7" s="549">
        <v>45349</v>
      </c>
      <c r="B7" s="594" t="s">
        <v>269</v>
      </c>
      <c r="C7" t="s">
        <v>233</v>
      </c>
      <c r="D7" t="s">
        <v>202</v>
      </c>
      <c r="E7">
        <v>6</v>
      </c>
      <c r="F7" s="18">
        <v>9688065</v>
      </c>
      <c r="G7" s="18" cm="1">
        <f t="array" ref="G7">_xlfn.XLOOKUP(1,(EarnedPivot!$B$4:$B$269=$C7)*(EarnedPivot!$C$4:$C$269=$D7),EarnedPivot!$E$4:$E$269,0)</f>
        <v>0</v>
      </c>
      <c r="H7" s="18">
        <f>IF(rank_[[#This Row],[EarnCalc]]=0,rank_[[#This Row],[TotalTrophies]],rank_[[#This Row],[EarnCalc]])</f>
        <v>9688065</v>
      </c>
      <c r="I7"/>
      <c r="J7"/>
    </row>
    <row r="8" spans="1:10">
      <c r="A8" s="549">
        <v>45349</v>
      </c>
      <c r="B8" s="594" t="s">
        <v>269</v>
      </c>
      <c r="C8" t="s">
        <v>233</v>
      </c>
      <c r="D8" t="s">
        <v>208</v>
      </c>
      <c r="E8">
        <v>7</v>
      </c>
      <c r="F8" s="18">
        <v>9677210</v>
      </c>
      <c r="G8" s="18" cm="1">
        <f t="array" ref="G8">_xlfn.XLOOKUP(1,(EarnedPivot!$B$4:$B$269=$C8)*(EarnedPivot!$C$4:$C$269=$D8),EarnedPivot!$E$4:$E$269,0)</f>
        <v>0</v>
      </c>
      <c r="H8" s="18">
        <f>IF(rank_[[#This Row],[EarnCalc]]=0,rank_[[#This Row],[TotalTrophies]],rank_[[#This Row],[EarnCalc]])</f>
        <v>9677210</v>
      </c>
      <c r="I8"/>
      <c r="J8"/>
    </row>
    <row r="9" spans="1:10">
      <c r="A9" s="549">
        <v>45349</v>
      </c>
      <c r="B9" s="594" t="s">
        <v>269</v>
      </c>
      <c r="C9" t="s">
        <v>233</v>
      </c>
      <c r="D9" t="s">
        <v>190</v>
      </c>
      <c r="E9">
        <v>8</v>
      </c>
      <c r="F9" s="18">
        <v>9591650</v>
      </c>
      <c r="G9" s="18" cm="1">
        <f t="array" ref="G9">_xlfn.XLOOKUP(1,(EarnedPivot!$B$4:$B$269=$C9)*(EarnedPivot!$C$4:$C$269=$D9),EarnedPivot!$E$4:$E$269,0)</f>
        <v>0</v>
      </c>
      <c r="H9" s="18">
        <f>IF(rank_[[#This Row],[EarnCalc]]=0,rank_[[#This Row],[TotalTrophies]],rank_[[#This Row],[EarnCalc]])</f>
        <v>9591650</v>
      </c>
      <c r="I9"/>
      <c r="J9"/>
    </row>
    <row r="10" spans="1:10">
      <c r="A10" s="549">
        <v>45349</v>
      </c>
      <c r="B10" s="594" t="s">
        <v>269</v>
      </c>
      <c r="C10" t="s">
        <v>233</v>
      </c>
      <c r="D10" t="s">
        <v>203</v>
      </c>
      <c r="E10">
        <v>9</v>
      </c>
      <c r="F10" s="18">
        <v>9525015</v>
      </c>
      <c r="G10" s="18" cm="1">
        <f t="array" ref="G10">_xlfn.XLOOKUP(1,(EarnedPivot!$B$4:$B$269=$C10)*(EarnedPivot!$C$4:$C$269=$D10),EarnedPivot!$E$4:$E$269,0)</f>
        <v>0</v>
      </c>
      <c r="H10" s="18">
        <f>IF(rank_[[#This Row],[EarnCalc]]=0,rank_[[#This Row],[TotalTrophies]],rank_[[#This Row],[EarnCalc]])</f>
        <v>9525015</v>
      </c>
      <c r="I10"/>
      <c r="J10"/>
    </row>
    <row r="11" spans="1:10">
      <c r="A11" s="549">
        <v>45349</v>
      </c>
      <c r="B11" s="594" t="s">
        <v>269</v>
      </c>
      <c r="C11" t="s">
        <v>233</v>
      </c>
      <c r="D11" t="s">
        <v>206</v>
      </c>
      <c r="E11">
        <v>10</v>
      </c>
      <c r="F11" s="18">
        <v>9516665</v>
      </c>
      <c r="G11" s="18" cm="1">
        <f t="array" ref="G11">_xlfn.XLOOKUP(1,(EarnedPivot!$B$4:$B$269=$C11)*(EarnedPivot!$C$4:$C$269=$D11),EarnedPivot!$E$4:$E$269,0)</f>
        <v>0</v>
      </c>
      <c r="H11" s="18">
        <f>IF(rank_[[#This Row],[EarnCalc]]=0,rank_[[#This Row],[TotalTrophies]],rank_[[#This Row],[EarnCalc]])</f>
        <v>9516665</v>
      </c>
      <c r="I11"/>
      <c r="J11"/>
    </row>
    <row r="12" spans="1:10">
      <c r="A12" s="549">
        <v>45349</v>
      </c>
      <c r="B12" s="594" t="s">
        <v>269</v>
      </c>
      <c r="C12" t="s">
        <v>233</v>
      </c>
      <c r="D12" t="s">
        <v>193</v>
      </c>
      <c r="E12">
        <v>11</v>
      </c>
      <c r="F12" s="18">
        <v>9356625</v>
      </c>
      <c r="G12" s="18" cm="1">
        <f t="array" ref="G12">_xlfn.XLOOKUP(1,(EarnedPivot!$B$4:$B$269=$C12)*(EarnedPivot!$C$4:$C$269=$D12),EarnedPivot!$E$4:$E$269,0)</f>
        <v>0</v>
      </c>
      <c r="H12" s="18">
        <f>IF(rank_[[#This Row],[EarnCalc]]=0,rank_[[#This Row],[TotalTrophies]],rank_[[#This Row],[EarnCalc]])</f>
        <v>9356625</v>
      </c>
      <c r="I12"/>
      <c r="J12"/>
    </row>
    <row r="13" spans="1:10">
      <c r="A13" s="549">
        <v>45349</v>
      </c>
      <c r="B13" s="594" t="s">
        <v>269</v>
      </c>
      <c r="C13" t="s">
        <v>233</v>
      </c>
      <c r="D13" t="s">
        <v>194</v>
      </c>
      <c r="E13">
        <v>12</v>
      </c>
      <c r="F13" s="18">
        <v>9351425</v>
      </c>
      <c r="G13" s="18" cm="1">
        <f t="array" ref="G13">_xlfn.XLOOKUP(1,(EarnedPivot!$B$4:$B$269=$C13)*(EarnedPivot!$C$4:$C$269=$D13),EarnedPivot!$E$4:$E$269,0)</f>
        <v>0</v>
      </c>
      <c r="H13" s="18">
        <f>IF(rank_[[#This Row],[EarnCalc]]=0,rank_[[#This Row],[TotalTrophies]],rank_[[#This Row],[EarnCalc]])</f>
        <v>9351425</v>
      </c>
      <c r="I13"/>
      <c r="J13"/>
    </row>
    <row r="14" spans="1:10">
      <c r="A14" s="549">
        <v>45349</v>
      </c>
      <c r="B14" s="594" t="s">
        <v>269</v>
      </c>
      <c r="C14" t="s">
        <v>233</v>
      </c>
      <c r="D14" t="s">
        <v>209</v>
      </c>
      <c r="E14">
        <v>13</v>
      </c>
      <c r="F14" s="18">
        <v>9286600</v>
      </c>
      <c r="G14" s="18" cm="1">
        <f t="array" ref="G14">_xlfn.XLOOKUP(1,(EarnedPivot!$B$4:$B$269=$C14)*(EarnedPivot!$C$4:$C$269=$D14),EarnedPivot!$E$4:$E$269,0)</f>
        <v>0</v>
      </c>
      <c r="H14" s="18">
        <f>IF(rank_[[#This Row],[EarnCalc]]=0,rank_[[#This Row],[TotalTrophies]],rank_[[#This Row],[EarnCalc]])</f>
        <v>9286600</v>
      </c>
      <c r="I14"/>
      <c r="J14"/>
    </row>
    <row r="15" spans="1:10">
      <c r="A15" s="549">
        <v>45349</v>
      </c>
      <c r="B15" s="594" t="s">
        <v>269</v>
      </c>
      <c r="C15" t="s">
        <v>233</v>
      </c>
      <c r="D15" t="s">
        <v>210</v>
      </c>
      <c r="E15">
        <v>14</v>
      </c>
      <c r="F15" s="18">
        <v>9201780</v>
      </c>
      <c r="G15" s="18" cm="1">
        <f t="array" ref="G15">_xlfn.XLOOKUP(1,(EarnedPivot!$B$4:$B$269=$C15)*(EarnedPivot!$C$4:$C$269=$D15),EarnedPivot!$E$4:$E$269,0)</f>
        <v>0</v>
      </c>
      <c r="H15" s="18">
        <f>IF(rank_[[#This Row],[EarnCalc]]=0,rank_[[#This Row],[TotalTrophies]],rank_[[#This Row],[EarnCalc]])</f>
        <v>9201780</v>
      </c>
      <c r="I15"/>
      <c r="J15"/>
    </row>
    <row r="16" spans="1:10">
      <c r="A16" s="549">
        <v>45349</v>
      </c>
      <c r="B16" s="594" t="s">
        <v>269</v>
      </c>
      <c r="C16" t="s">
        <v>233</v>
      </c>
      <c r="D16" t="s">
        <v>198</v>
      </c>
      <c r="E16">
        <v>15</v>
      </c>
      <c r="F16" s="18">
        <v>8974230</v>
      </c>
      <c r="G16" s="18" cm="1">
        <f t="array" ref="G16">_xlfn.XLOOKUP(1,(EarnedPivot!$B$4:$B$269=$C16)*(EarnedPivot!$C$4:$C$269=$D16),EarnedPivot!$E$4:$E$269,0)</f>
        <v>0</v>
      </c>
      <c r="H16" s="18">
        <f>IF(rank_[[#This Row],[EarnCalc]]=0,rank_[[#This Row],[TotalTrophies]],rank_[[#This Row],[EarnCalc]])</f>
        <v>8974230</v>
      </c>
      <c r="I16"/>
      <c r="J16"/>
    </row>
    <row r="17" spans="1:10">
      <c r="A17" s="549">
        <v>45349</v>
      </c>
      <c r="B17" s="594" t="s">
        <v>269</v>
      </c>
      <c r="C17" t="s">
        <v>233</v>
      </c>
      <c r="D17" t="s">
        <v>205</v>
      </c>
      <c r="E17">
        <v>16</v>
      </c>
      <c r="F17" s="18">
        <v>8530020</v>
      </c>
      <c r="G17" s="18" cm="1">
        <f t="array" ref="G17">_xlfn.XLOOKUP(1,(EarnedPivot!$B$4:$B$269=$C17)*(EarnedPivot!$C$4:$C$269=$D17),EarnedPivot!$E$4:$E$269,0)</f>
        <v>0</v>
      </c>
      <c r="H17" s="18">
        <f>IF(rank_[[#This Row],[EarnCalc]]=0,rank_[[#This Row],[TotalTrophies]],rank_[[#This Row],[EarnCalc]])</f>
        <v>8530020</v>
      </c>
      <c r="I17"/>
      <c r="J17"/>
    </row>
    <row r="18" spans="1:10">
      <c r="A18" s="549">
        <v>45349</v>
      </c>
      <c r="B18" s="594" t="s">
        <v>269</v>
      </c>
      <c r="C18" t="s">
        <v>233</v>
      </c>
      <c r="D18" t="s">
        <v>195</v>
      </c>
      <c r="E18">
        <v>17</v>
      </c>
      <c r="F18" s="18">
        <v>8445275</v>
      </c>
      <c r="G18" s="18" cm="1">
        <f t="array" ref="G18">_xlfn.XLOOKUP(1,(EarnedPivot!$B$4:$B$269=$C18)*(EarnedPivot!$C$4:$C$269=$D18),EarnedPivot!$E$4:$E$269,0)</f>
        <v>0</v>
      </c>
      <c r="H18" s="18">
        <f>IF(rank_[[#This Row],[EarnCalc]]=0,rank_[[#This Row],[TotalTrophies]],rank_[[#This Row],[EarnCalc]])</f>
        <v>8445275</v>
      </c>
      <c r="I18"/>
      <c r="J18"/>
    </row>
    <row r="19" spans="1:10">
      <c r="A19" s="549">
        <v>45349</v>
      </c>
      <c r="B19" s="594" t="s">
        <v>269</v>
      </c>
      <c r="C19" t="s">
        <v>233</v>
      </c>
      <c r="D19" t="s">
        <v>199</v>
      </c>
      <c r="E19">
        <v>18</v>
      </c>
      <c r="F19" s="18">
        <v>8439280</v>
      </c>
      <c r="G19" s="18" cm="1">
        <f t="array" ref="G19">_xlfn.XLOOKUP(1,(EarnedPivot!$B$4:$B$269=$C19)*(EarnedPivot!$C$4:$C$269=$D19),EarnedPivot!$E$4:$E$269,0)</f>
        <v>0</v>
      </c>
      <c r="H19" s="18">
        <f>IF(rank_[[#This Row],[EarnCalc]]=0,rank_[[#This Row],[TotalTrophies]],rank_[[#This Row],[EarnCalc]])</f>
        <v>8439280</v>
      </c>
      <c r="I19"/>
      <c r="J19"/>
    </row>
    <row r="20" spans="1:10">
      <c r="A20" s="549">
        <v>45349</v>
      </c>
      <c r="B20" s="594" t="s">
        <v>269</v>
      </c>
      <c r="C20" t="s">
        <v>233</v>
      </c>
      <c r="D20" t="s">
        <v>191</v>
      </c>
      <c r="E20">
        <v>19</v>
      </c>
      <c r="F20" s="18">
        <v>8241380</v>
      </c>
      <c r="G20" s="18" cm="1">
        <f t="array" ref="G20">_xlfn.XLOOKUP(1,(EarnedPivot!$B$4:$B$269=$C20)*(EarnedPivot!$C$4:$C$269=$D20),EarnedPivot!$E$4:$E$269,0)</f>
        <v>0</v>
      </c>
      <c r="H20" s="18">
        <f>IF(rank_[[#This Row],[EarnCalc]]=0,rank_[[#This Row],[TotalTrophies]],rank_[[#This Row],[EarnCalc]])</f>
        <v>8241380</v>
      </c>
      <c r="I20"/>
      <c r="J20"/>
    </row>
    <row r="21" spans="1:10">
      <c r="A21" s="549">
        <v>45349</v>
      </c>
      <c r="B21" s="594" t="s">
        <v>269</v>
      </c>
      <c r="C21" t="s">
        <v>233</v>
      </c>
      <c r="D21" t="s">
        <v>211</v>
      </c>
      <c r="E21">
        <v>20</v>
      </c>
      <c r="F21" s="18">
        <v>8157340</v>
      </c>
      <c r="G21" s="18" cm="1">
        <f t="array" ref="G21">_xlfn.XLOOKUP(1,(EarnedPivot!$B$4:$B$269=$C21)*(EarnedPivot!$C$4:$C$269=$D21),EarnedPivot!$E$4:$E$269,0)</f>
        <v>0</v>
      </c>
      <c r="H21" s="18">
        <f>IF(rank_[[#This Row],[EarnCalc]]=0,rank_[[#This Row],[TotalTrophies]],rank_[[#This Row],[EarnCalc]])</f>
        <v>8157340</v>
      </c>
      <c r="I21"/>
      <c r="J21"/>
    </row>
    <row r="22" spans="1:10">
      <c r="A22" s="549">
        <v>45349</v>
      </c>
      <c r="B22" s="594" t="s">
        <v>269</v>
      </c>
      <c r="C22" t="s">
        <v>233</v>
      </c>
      <c r="D22" t="s">
        <v>196</v>
      </c>
      <c r="E22">
        <v>22</v>
      </c>
      <c r="F22" s="18">
        <v>8022685</v>
      </c>
      <c r="G22" s="18" cm="1">
        <f t="array" ref="G22">_xlfn.XLOOKUP(1,(EarnedPivot!$B$4:$B$269=$C22)*(EarnedPivot!$C$4:$C$269=$D22),EarnedPivot!$E$4:$E$269,0)</f>
        <v>0</v>
      </c>
      <c r="H22" s="18">
        <f>IF(rank_[[#This Row],[EarnCalc]]=0,rank_[[#This Row],[TotalTrophies]],rank_[[#This Row],[EarnCalc]])</f>
        <v>8022685</v>
      </c>
      <c r="I22"/>
      <c r="J22"/>
    </row>
    <row r="23" spans="1:10">
      <c r="A23" s="549">
        <v>45356</v>
      </c>
      <c r="B23" s="594" t="s">
        <v>269</v>
      </c>
      <c r="C23" t="s">
        <v>234</v>
      </c>
      <c r="D23" t="s">
        <v>200</v>
      </c>
      <c r="E23">
        <v>1</v>
      </c>
      <c r="F23" s="18">
        <v>21205735</v>
      </c>
      <c r="G23" s="18" cm="1">
        <f t="array" ref="G23">_xlfn.XLOOKUP(1,(EarnedPivot!$B$4:$B$269=$C23)*(EarnedPivot!$C$4:$C$269=$D23),EarnedPivot!$E$4:$E$269,0)</f>
        <v>10692545</v>
      </c>
      <c r="H23" s="18">
        <f>IF(rank_[[#This Row],[EarnCalc]]=0,rank_[[#This Row],[TotalTrophies]],rank_[[#This Row],[EarnCalc]])</f>
        <v>10692545</v>
      </c>
      <c r="I23"/>
      <c r="J23"/>
    </row>
    <row r="24" spans="1:10">
      <c r="A24" s="549">
        <v>45356</v>
      </c>
      <c r="B24" s="594" t="s">
        <v>269</v>
      </c>
      <c r="C24" t="s">
        <v>234</v>
      </c>
      <c r="D24" t="s">
        <v>201</v>
      </c>
      <c r="E24">
        <v>2</v>
      </c>
      <c r="F24" s="18">
        <v>21109635</v>
      </c>
      <c r="G24" s="18" cm="1">
        <f t="array" ref="G24">_xlfn.XLOOKUP(1,(EarnedPivot!$B$4:$B$269=$C24)*(EarnedPivot!$C$4:$C$269=$D24),EarnedPivot!$E$4:$E$269,0)</f>
        <v>10598695</v>
      </c>
      <c r="H24" s="18">
        <f>IF(rank_[[#This Row],[EarnCalc]]=0,rank_[[#This Row],[TotalTrophies]],rank_[[#This Row],[EarnCalc]])</f>
        <v>10598695</v>
      </c>
      <c r="I24"/>
      <c r="J24"/>
    </row>
    <row r="25" spans="1:10">
      <c r="A25" s="549">
        <v>45356</v>
      </c>
      <c r="B25" s="594" t="s">
        <v>269</v>
      </c>
      <c r="C25" t="s">
        <v>234</v>
      </c>
      <c r="D25" t="s">
        <v>197</v>
      </c>
      <c r="E25">
        <v>3</v>
      </c>
      <c r="F25" s="18">
        <v>20511620</v>
      </c>
      <c r="G25" s="18" cm="1">
        <f t="array" ref="G25">_xlfn.XLOOKUP(1,(EarnedPivot!$B$4:$B$269=$C25)*(EarnedPivot!$C$4:$C$269=$D25),EarnedPivot!$E$4:$E$269,0)</f>
        <v>10259645</v>
      </c>
      <c r="H25" s="18">
        <f>IF(rank_[[#This Row],[EarnCalc]]=0,rank_[[#This Row],[TotalTrophies]],rank_[[#This Row],[EarnCalc]])</f>
        <v>10259645</v>
      </c>
      <c r="I25"/>
      <c r="J25"/>
    </row>
    <row r="26" spans="1:10">
      <c r="A26" s="549">
        <v>45356</v>
      </c>
      <c r="B26" s="594" t="s">
        <v>269</v>
      </c>
      <c r="C26" t="s">
        <v>234</v>
      </c>
      <c r="D26" t="s">
        <v>192</v>
      </c>
      <c r="E26">
        <v>4</v>
      </c>
      <c r="F26" s="18">
        <v>20103665</v>
      </c>
      <c r="G26" s="18" cm="1">
        <f t="array" ref="G26">_xlfn.XLOOKUP(1,(EarnedPivot!$B$4:$B$269=$C26)*(EarnedPivot!$C$4:$C$269=$D26),EarnedPivot!$E$4:$E$269,0)</f>
        <v>10091870</v>
      </c>
      <c r="H26" s="18">
        <f>IF(rank_[[#This Row],[EarnCalc]]=0,rank_[[#This Row],[TotalTrophies]],rank_[[#This Row],[EarnCalc]])</f>
        <v>10091870</v>
      </c>
      <c r="I26"/>
      <c r="J26"/>
    </row>
    <row r="27" spans="1:10">
      <c r="A27" s="549">
        <v>45356</v>
      </c>
      <c r="B27" s="594" t="s">
        <v>269</v>
      </c>
      <c r="C27" t="s">
        <v>234</v>
      </c>
      <c r="D27" t="s">
        <v>204</v>
      </c>
      <c r="E27">
        <v>5</v>
      </c>
      <c r="F27" s="18">
        <v>19861340</v>
      </c>
      <c r="G27" s="18" cm="1">
        <f t="array" ref="G27">_xlfn.XLOOKUP(1,(EarnedPivot!$B$4:$B$269=$C27)*(EarnedPivot!$C$4:$C$269=$D27),EarnedPivot!$E$4:$E$269,0)</f>
        <v>9930695</v>
      </c>
      <c r="H27" s="18">
        <f>IF(rank_[[#This Row],[EarnCalc]]=0,rank_[[#This Row],[TotalTrophies]],rank_[[#This Row],[EarnCalc]])</f>
        <v>9930695</v>
      </c>
      <c r="I27"/>
      <c r="J27"/>
    </row>
    <row r="28" spans="1:10">
      <c r="A28" s="549">
        <v>45356</v>
      </c>
      <c r="B28" s="594" t="s">
        <v>269</v>
      </c>
      <c r="C28" t="s">
        <v>234</v>
      </c>
      <c r="D28" t="s">
        <v>202</v>
      </c>
      <c r="E28">
        <v>6</v>
      </c>
      <c r="F28" s="18">
        <v>19861340</v>
      </c>
      <c r="G28" s="18" cm="1">
        <f t="array" ref="G28">_xlfn.XLOOKUP(1,(EarnedPivot!$B$4:$B$269=$C28)*(EarnedPivot!$C$4:$C$269=$D28),EarnedPivot!$E$4:$E$269,0)</f>
        <v>10173275</v>
      </c>
      <c r="H28" s="18">
        <f>IF(rank_[[#This Row],[EarnCalc]]=0,rank_[[#This Row],[TotalTrophies]],rank_[[#This Row],[EarnCalc]])</f>
        <v>10173275</v>
      </c>
      <c r="I28"/>
      <c r="J28"/>
    </row>
    <row r="29" spans="1:10">
      <c r="A29" s="549">
        <v>45356</v>
      </c>
      <c r="B29" s="594" t="s">
        <v>269</v>
      </c>
      <c r="C29" t="s">
        <v>234</v>
      </c>
      <c r="D29" t="s">
        <v>190</v>
      </c>
      <c r="E29">
        <v>7</v>
      </c>
      <c r="F29" s="18">
        <v>19427660</v>
      </c>
      <c r="G29" s="18" cm="1">
        <f t="array" ref="G29">_xlfn.XLOOKUP(1,(EarnedPivot!$B$4:$B$269=$C29)*(EarnedPivot!$C$4:$C$269=$D29),EarnedPivot!$E$4:$E$269,0)</f>
        <v>9836010</v>
      </c>
      <c r="H29" s="18">
        <f>IF(rank_[[#This Row],[EarnCalc]]=0,rank_[[#This Row],[TotalTrophies]],rank_[[#This Row],[EarnCalc]])</f>
        <v>9836010</v>
      </c>
      <c r="I29"/>
      <c r="J29"/>
    </row>
    <row r="30" spans="1:10">
      <c r="A30" s="549">
        <v>45356</v>
      </c>
      <c r="B30" s="594" t="s">
        <v>269</v>
      </c>
      <c r="C30" t="s">
        <v>234</v>
      </c>
      <c r="D30" t="s">
        <v>208</v>
      </c>
      <c r="E30">
        <v>8</v>
      </c>
      <c r="F30" s="18">
        <v>19360110</v>
      </c>
      <c r="G30" s="18" cm="1">
        <f t="array" ref="G30">_xlfn.XLOOKUP(1,(EarnedPivot!$B$4:$B$269=$C30)*(EarnedPivot!$C$4:$C$269=$D30),EarnedPivot!$E$4:$E$269,0)</f>
        <v>9682900</v>
      </c>
      <c r="H30" s="18">
        <f>IF(rank_[[#This Row],[EarnCalc]]=0,rank_[[#This Row],[TotalTrophies]],rank_[[#This Row],[EarnCalc]])</f>
        <v>9682900</v>
      </c>
      <c r="I30"/>
      <c r="J30"/>
    </row>
    <row r="31" spans="1:10">
      <c r="A31" s="549">
        <v>45356</v>
      </c>
      <c r="B31" s="594" t="s">
        <v>269</v>
      </c>
      <c r="C31" t="s">
        <v>234</v>
      </c>
      <c r="D31" t="s">
        <v>206</v>
      </c>
      <c r="E31">
        <v>9</v>
      </c>
      <c r="F31" s="18">
        <v>19199830</v>
      </c>
      <c r="G31" s="18" cm="1">
        <f t="array" ref="G31">_xlfn.XLOOKUP(1,(EarnedPivot!$B$4:$B$269=$C31)*(EarnedPivot!$C$4:$C$269=$D31),EarnedPivot!$E$4:$E$269,0)</f>
        <v>9683165</v>
      </c>
      <c r="H31" s="18">
        <f>IF(rank_[[#This Row],[EarnCalc]]=0,rank_[[#This Row],[TotalTrophies]],rank_[[#This Row],[EarnCalc]])</f>
        <v>9683165</v>
      </c>
      <c r="I31"/>
      <c r="J31"/>
    </row>
    <row r="32" spans="1:10">
      <c r="A32" s="549">
        <v>45356</v>
      </c>
      <c r="B32" s="594" t="s">
        <v>269</v>
      </c>
      <c r="C32" t="s">
        <v>234</v>
      </c>
      <c r="D32" t="s">
        <v>203</v>
      </c>
      <c r="E32">
        <v>10</v>
      </c>
      <c r="F32" s="18">
        <v>19138980</v>
      </c>
      <c r="G32" s="18" cm="1">
        <f t="array" ref="G32">_xlfn.XLOOKUP(1,(EarnedPivot!$B$4:$B$269=$C32)*(EarnedPivot!$C$4:$C$269=$D32),EarnedPivot!$E$4:$E$269,0)</f>
        <v>9613965</v>
      </c>
      <c r="H32" s="18">
        <f>IF(rank_[[#This Row],[EarnCalc]]=0,rank_[[#This Row],[TotalTrophies]],rank_[[#This Row],[EarnCalc]])</f>
        <v>9613965</v>
      </c>
      <c r="I32"/>
      <c r="J32"/>
    </row>
    <row r="33" spans="1:10">
      <c r="A33" s="549">
        <v>45356</v>
      </c>
      <c r="B33" s="594" t="s">
        <v>269</v>
      </c>
      <c r="C33" t="s">
        <v>234</v>
      </c>
      <c r="D33" t="s">
        <v>193</v>
      </c>
      <c r="E33">
        <v>11</v>
      </c>
      <c r="F33" s="18">
        <v>18886815</v>
      </c>
      <c r="G33" s="18" cm="1">
        <f t="array" ref="G33">_xlfn.XLOOKUP(1,(EarnedPivot!$B$4:$B$269=$C33)*(EarnedPivot!$C$4:$C$269=$D33),EarnedPivot!$E$4:$E$269,0)</f>
        <v>9530190</v>
      </c>
      <c r="H33" s="18">
        <f>IF(rank_[[#This Row],[EarnCalc]]=0,rank_[[#This Row],[TotalTrophies]],rank_[[#This Row],[EarnCalc]])</f>
        <v>9530190</v>
      </c>
      <c r="I33"/>
      <c r="J33"/>
    </row>
    <row r="34" spans="1:10">
      <c r="A34" s="549">
        <v>45356</v>
      </c>
      <c r="B34" s="594" t="s">
        <v>269</v>
      </c>
      <c r="C34" t="s">
        <v>234</v>
      </c>
      <c r="D34" t="s">
        <v>194</v>
      </c>
      <c r="E34">
        <v>12</v>
      </c>
      <c r="F34" s="18">
        <v>18873860</v>
      </c>
      <c r="G34" s="18" cm="1">
        <f t="array" ref="G34">_xlfn.XLOOKUP(1,(EarnedPivot!$B$4:$B$269=$C34)*(EarnedPivot!$C$4:$C$269=$D34),EarnedPivot!$E$4:$E$269,0)</f>
        <v>9522435</v>
      </c>
      <c r="H34" s="18">
        <f>IF(rank_[[#This Row],[EarnCalc]]=0,rank_[[#This Row],[TotalTrophies]],rank_[[#This Row],[EarnCalc]])</f>
        <v>9522435</v>
      </c>
      <c r="I34"/>
      <c r="J34"/>
    </row>
    <row r="35" spans="1:10">
      <c r="A35" s="549">
        <v>45356</v>
      </c>
      <c r="B35" s="594" t="s">
        <v>269</v>
      </c>
      <c r="C35" t="s">
        <v>234</v>
      </c>
      <c r="D35" t="s">
        <v>209</v>
      </c>
      <c r="E35">
        <v>13</v>
      </c>
      <c r="F35" s="18">
        <v>18654250</v>
      </c>
      <c r="G35" s="18" cm="1">
        <f t="array" ref="G35">_xlfn.XLOOKUP(1,(EarnedPivot!$B$4:$B$269=$C35)*(EarnedPivot!$C$4:$C$269=$D35),EarnedPivot!$E$4:$E$269,0)</f>
        <v>9367650</v>
      </c>
      <c r="H35" s="18">
        <f>IF(rank_[[#This Row],[EarnCalc]]=0,rank_[[#This Row],[TotalTrophies]],rank_[[#This Row],[EarnCalc]])</f>
        <v>9367650</v>
      </c>
      <c r="I35"/>
      <c r="J35"/>
    </row>
    <row r="36" spans="1:10">
      <c r="A36" s="549">
        <v>45356</v>
      </c>
      <c r="B36" s="594" t="s">
        <v>269</v>
      </c>
      <c r="C36" t="s">
        <v>234</v>
      </c>
      <c r="D36" t="s">
        <v>210</v>
      </c>
      <c r="E36">
        <v>14</v>
      </c>
      <c r="F36" s="18">
        <v>18399780</v>
      </c>
      <c r="G36" s="18" cm="1">
        <f t="array" ref="G36">_xlfn.XLOOKUP(1,(EarnedPivot!$B$4:$B$269=$C36)*(EarnedPivot!$C$4:$C$269=$D36),EarnedPivot!$E$4:$E$269,0)</f>
        <v>9198000</v>
      </c>
      <c r="H36" s="18">
        <f>IF(rank_[[#This Row],[EarnCalc]]=0,rank_[[#This Row],[TotalTrophies]],rank_[[#This Row],[EarnCalc]])</f>
        <v>9198000</v>
      </c>
      <c r="I36"/>
      <c r="J36"/>
    </row>
    <row r="37" spans="1:10">
      <c r="A37" s="549">
        <v>45356</v>
      </c>
      <c r="B37" s="594" t="s">
        <v>269</v>
      </c>
      <c r="C37" t="s">
        <v>234</v>
      </c>
      <c r="D37" t="s">
        <v>198</v>
      </c>
      <c r="E37">
        <v>15</v>
      </c>
      <c r="F37" s="18">
        <v>18258770</v>
      </c>
      <c r="G37" s="18" cm="1">
        <f t="array" ref="G37">_xlfn.XLOOKUP(1,(EarnedPivot!$B$4:$B$269=$C37)*(EarnedPivot!$C$4:$C$269=$D37),EarnedPivot!$E$4:$E$269,0)</f>
        <v>9284540</v>
      </c>
      <c r="H37" s="18">
        <f>IF(rank_[[#This Row],[EarnCalc]]=0,rank_[[#This Row],[TotalTrophies]],rank_[[#This Row],[EarnCalc]])</f>
        <v>9284540</v>
      </c>
      <c r="I37"/>
      <c r="J37"/>
    </row>
    <row r="38" spans="1:10">
      <c r="A38" s="549">
        <v>45356</v>
      </c>
      <c r="B38" s="594" t="s">
        <v>269</v>
      </c>
      <c r="C38" t="s">
        <v>234</v>
      </c>
      <c r="D38" t="s">
        <v>205</v>
      </c>
      <c r="E38">
        <v>16</v>
      </c>
      <c r="F38" s="18">
        <v>17356940</v>
      </c>
      <c r="G38" s="18" cm="1">
        <f t="array" ref="G38">_xlfn.XLOOKUP(1,(EarnedPivot!$B$4:$B$269=$C38)*(EarnedPivot!$C$4:$C$269=$D38),EarnedPivot!$E$4:$E$269,0)</f>
        <v>8826920</v>
      </c>
      <c r="H38" s="18">
        <f>IF(rank_[[#This Row],[EarnCalc]]=0,rank_[[#This Row],[TotalTrophies]],rank_[[#This Row],[EarnCalc]])</f>
        <v>8826920</v>
      </c>
      <c r="I38"/>
      <c r="J38"/>
    </row>
    <row r="39" spans="1:10">
      <c r="A39" s="549">
        <v>45356</v>
      </c>
      <c r="B39" s="594" t="s">
        <v>269</v>
      </c>
      <c r="C39" t="s">
        <v>234</v>
      </c>
      <c r="D39" t="s">
        <v>195</v>
      </c>
      <c r="E39">
        <v>17</v>
      </c>
      <c r="F39" s="18">
        <v>17116655</v>
      </c>
      <c r="G39" s="18" cm="1">
        <f t="array" ref="G39">_xlfn.XLOOKUP(1,(EarnedPivot!$B$4:$B$269=$C39)*(EarnedPivot!$C$4:$C$269=$D39),EarnedPivot!$E$4:$E$269,0)</f>
        <v>8671380</v>
      </c>
      <c r="H39" s="18">
        <f>IF(rank_[[#This Row],[EarnCalc]]=0,rank_[[#This Row],[TotalTrophies]],rank_[[#This Row],[EarnCalc]])</f>
        <v>8671380</v>
      </c>
      <c r="I39"/>
      <c r="J39"/>
    </row>
    <row r="40" spans="1:10">
      <c r="A40" s="549">
        <v>45356</v>
      </c>
      <c r="B40" s="594" t="s">
        <v>269</v>
      </c>
      <c r="C40" t="s">
        <v>234</v>
      </c>
      <c r="D40" t="s">
        <v>199</v>
      </c>
      <c r="E40">
        <v>18</v>
      </c>
      <c r="F40" s="18">
        <v>16958780</v>
      </c>
      <c r="G40" s="18" cm="1">
        <f t="array" ref="G40">_xlfn.XLOOKUP(1,(EarnedPivot!$B$4:$B$269=$C40)*(EarnedPivot!$C$4:$C$269=$D40),EarnedPivot!$E$4:$E$269,0)</f>
        <v>8519500</v>
      </c>
      <c r="H40" s="18">
        <f>IF(rank_[[#This Row],[EarnCalc]]=0,rank_[[#This Row],[TotalTrophies]],rank_[[#This Row],[EarnCalc]])</f>
        <v>8519500</v>
      </c>
      <c r="I40"/>
      <c r="J40"/>
    </row>
    <row r="41" spans="1:10">
      <c r="A41" s="549">
        <v>45356</v>
      </c>
      <c r="B41" s="594" t="s">
        <v>269</v>
      </c>
      <c r="C41" t="s">
        <v>234</v>
      </c>
      <c r="D41" t="s">
        <v>191</v>
      </c>
      <c r="E41">
        <v>19</v>
      </c>
      <c r="F41" s="18">
        <v>16689095</v>
      </c>
      <c r="G41" s="18" cm="1">
        <f t="array" ref="G41">_xlfn.XLOOKUP(1,(EarnedPivot!$B$4:$B$269=$C41)*(EarnedPivot!$C$4:$C$269=$D41),EarnedPivot!$E$4:$E$269,0)</f>
        <v>8447715</v>
      </c>
      <c r="H41" s="18">
        <f>IF(rank_[[#This Row],[EarnCalc]]=0,rank_[[#This Row],[TotalTrophies]],rank_[[#This Row],[EarnCalc]])</f>
        <v>8447715</v>
      </c>
      <c r="I41"/>
      <c r="J41"/>
    </row>
    <row r="42" spans="1:10">
      <c r="A42" s="549">
        <v>45356</v>
      </c>
      <c r="B42" s="594" t="s">
        <v>269</v>
      </c>
      <c r="C42" t="s">
        <v>234</v>
      </c>
      <c r="D42" t="s">
        <v>211</v>
      </c>
      <c r="E42">
        <v>20</v>
      </c>
      <c r="F42" s="18">
        <v>16444945</v>
      </c>
      <c r="G42" s="18" cm="1">
        <f t="array" ref="G42">_xlfn.XLOOKUP(1,(EarnedPivot!$B$4:$B$269=$C42)*(EarnedPivot!$C$4:$C$269=$D42),EarnedPivot!$E$4:$E$269,0)</f>
        <v>8287605</v>
      </c>
      <c r="H42" s="18">
        <f>IF(rank_[[#This Row],[EarnCalc]]=0,rank_[[#This Row],[TotalTrophies]],rank_[[#This Row],[EarnCalc]])</f>
        <v>8287605</v>
      </c>
      <c r="I42"/>
      <c r="J42"/>
    </row>
    <row r="43" spans="1:10">
      <c r="A43" s="549">
        <v>45356</v>
      </c>
      <c r="B43" s="594" t="s">
        <v>269</v>
      </c>
      <c r="C43" t="s">
        <v>234</v>
      </c>
      <c r="D43" t="s">
        <v>196</v>
      </c>
      <c r="E43">
        <v>23</v>
      </c>
      <c r="F43" s="18">
        <v>16113965</v>
      </c>
      <c r="G43" s="18" cm="1">
        <f t="array" ref="G43">_xlfn.XLOOKUP(1,(EarnedPivot!$B$4:$B$269=$C43)*(EarnedPivot!$C$4:$C$269=$D43),EarnedPivot!$E$4:$E$269,0)</f>
        <v>8091280</v>
      </c>
      <c r="H43" s="18">
        <f>IF(rank_[[#This Row],[EarnCalc]]=0,rank_[[#This Row],[TotalTrophies]],rank_[[#This Row],[EarnCalc]])</f>
        <v>8091280</v>
      </c>
      <c r="I43"/>
      <c r="J43"/>
    </row>
    <row r="44" spans="1:10">
      <c r="A44" s="549">
        <v>45363</v>
      </c>
      <c r="B44" s="594" t="s">
        <v>269</v>
      </c>
      <c r="C44" t="s">
        <v>235</v>
      </c>
      <c r="D44" t="s">
        <v>200</v>
      </c>
      <c r="E44">
        <v>1</v>
      </c>
      <c r="F44" s="18">
        <v>31976605</v>
      </c>
      <c r="G44" s="18" cm="1">
        <f t="array" ref="G44">_xlfn.XLOOKUP(1,(EarnedPivot!$B$4:$B$269=$C44)*(EarnedPivot!$C$4:$C$269=$D44),EarnedPivot!$E$4:$E$269,0)</f>
        <v>10770870</v>
      </c>
      <c r="H44" s="18">
        <f>IF(rank_[[#This Row],[EarnCalc]]=0,rank_[[#This Row],[TotalTrophies]],rank_[[#This Row],[EarnCalc]])</f>
        <v>10770870</v>
      </c>
      <c r="I44"/>
      <c r="J44"/>
    </row>
    <row r="45" spans="1:10">
      <c r="A45" s="549">
        <v>45363</v>
      </c>
      <c r="B45" s="594" t="s">
        <v>269</v>
      </c>
      <c r="C45" t="s">
        <v>235</v>
      </c>
      <c r="D45" t="s">
        <v>201</v>
      </c>
      <c r="E45">
        <v>2</v>
      </c>
      <c r="F45" s="18">
        <v>31799905</v>
      </c>
      <c r="G45" s="18" cm="1">
        <f t="array" ref="G45">_xlfn.XLOOKUP(1,(EarnedPivot!$B$4:$B$269=$C45)*(EarnedPivot!$C$4:$C$269=$D45),EarnedPivot!$E$4:$E$269,0)</f>
        <v>10690270</v>
      </c>
      <c r="H45" s="18">
        <f>IF(rank_[[#This Row],[EarnCalc]]=0,rank_[[#This Row],[TotalTrophies]],rank_[[#This Row],[EarnCalc]])</f>
        <v>10690270</v>
      </c>
      <c r="I45"/>
      <c r="J45"/>
    </row>
    <row r="46" spans="1:10">
      <c r="A46" s="549">
        <v>45363</v>
      </c>
      <c r="B46" s="594" t="s">
        <v>269</v>
      </c>
      <c r="C46" t="s">
        <v>235</v>
      </c>
      <c r="D46" t="s">
        <v>197</v>
      </c>
      <c r="E46">
        <v>3</v>
      </c>
      <c r="F46" s="18">
        <v>30935880</v>
      </c>
      <c r="G46" s="18" cm="1">
        <f t="array" ref="G46">_xlfn.XLOOKUP(1,(EarnedPivot!$B$4:$B$269=$C46)*(EarnedPivot!$C$4:$C$269=$D46),EarnedPivot!$E$4:$E$269,0)</f>
        <v>10424260</v>
      </c>
      <c r="H46" s="18">
        <f>IF(rank_[[#This Row],[EarnCalc]]=0,rank_[[#This Row],[TotalTrophies]],rank_[[#This Row],[EarnCalc]])</f>
        <v>10424260</v>
      </c>
      <c r="I46"/>
      <c r="J46"/>
    </row>
    <row r="47" spans="1:10">
      <c r="A47" s="549">
        <v>45363</v>
      </c>
      <c r="B47" s="594" t="s">
        <v>269</v>
      </c>
      <c r="C47" t="s">
        <v>235</v>
      </c>
      <c r="D47" t="s">
        <v>192</v>
      </c>
      <c r="E47">
        <v>4</v>
      </c>
      <c r="F47" s="18">
        <v>30207265</v>
      </c>
      <c r="G47" s="18" cm="1">
        <f t="array" ref="G47">_xlfn.XLOOKUP(1,(EarnedPivot!$B$4:$B$269=$C47)*(EarnedPivot!$C$4:$C$269=$D47),EarnedPivot!$E$4:$E$269,0)</f>
        <v>10103600</v>
      </c>
      <c r="H47" s="18">
        <f>IF(rank_[[#This Row],[EarnCalc]]=0,rank_[[#This Row],[TotalTrophies]],rank_[[#This Row],[EarnCalc]])</f>
        <v>10103600</v>
      </c>
      <c r="I47"/>
      <c r="J47"/>
    </row>
    <row r="48" spans="1:10">
      <c r="A48" s="549">
        <v>45363</v>
      </c>
      <c r="B48" s="594" t="s">
        <v>269</v>
      </c>
      <c r="C48" t="s">
        <v>235</v>
      </c>
      <c r="D48" t="s">
        <v>204</v>
      </c>
      <c r="E48">
        <v>5</v>
      </c>
      <c r="F48" s="18">
        <v>29958250</v>
      </c>
      <c r="G48" s="18" cm="1">
        <f t="array" ref="G48">_xlfn.XLOOKUP(1,(EarnedPivot!$B$4:$B$269=$C48)*(EarnedPivot!$C$4:$C$269=$D48),EarnedPivot!$E$4:$E$269,0)</f>
        <v>10096910</v>
      </c>
      <c r="H48" s="18">
        <f>IF(rank_[[#This Row],[EarnCalc]]=0,rank_[[#This Row],[TotalTrophies]],rank_[[#This Row],[EarnCalc]])</f>
        <v>10096910</v>
      </c>
      <c r="I48"/>
      <c r="J48"/>
    </row>
    <row r="49" spans="1:10">
      <c r="A49" s="549">
        <v>45363</v>
      </c>
      <c r="B49" s="594" t="s">
        <v>269</v>
      </c>
      <c r="C49" t="s">
        <v>235</v>
      </c>
      <c r="D49" t="s">
        <v>202</v>
      </c>
      <c r="E49">
        <v>6</v>
      </c>
      <c r="F49" s="18">
        <v>29539600</v>
      </c>
      <c r="G49" s="18" cm="1">
        <f t="array" ref="G49">_xlfn.XLOOKUP(1,(EarnedPivot!$B$4:$B$269=$C49)*(EarnedPivot!$C$4:$C$269=$D49),EarnedPivot!$E$4:$E$269,0)</f>
        <v>9678260</v>
      </c>
      <c r="H49" s="18">
        <f>IF(rank_[[#This Row],[EarnCalc]]=0,rank_[[#This Row],[TotalTrophies]],rank_[[#This Row],[EarnCalc]])</f>
        <v>9678260</v>
      </c>
      <c r="I49"/>
      <c r="J49"/>
    </row>
    <row r="50" spans="1:10">
      <c r="A50" s="549">
        <v>45363</v>
      </c>
      <c r="B50" s="594" t="s">
        <v>269</v>
      </c>
      <c r="C50" t="s">
        <v>235</v>
      </c>
      <c r="D50" t="s">
        <v>190</v>
      </c>
      <c r="E50">
        <v>7</v>
      </c>
      <c r="F50" s="18">
        <v>29263440</v>
      </c>
      <c r="G50" s="18" cm="1">
        <f t="array" ref="G50">_xlfn.XLOOKUP(1,(EarnedPivot!$B$4:$B$269=$C50)*(EarnedPivot!$C$4:$C$269=$D50),EarnedPivot!$E$4:$E$269,0)</f>
        <v>9835780</v>
      </c>
      <c r="H50" s="18">
        <f>IF(rank_[[#This Row],[EarnCalc]]=0,rank_[[#This Row],[TotalTrophies]],rank_[[#This Row],[EarnCalc]])</f>
        <v>9835780</v>
      </c>
      <c r="I50"/>
      <c r="J50"/>
    </row>
    <row r="51" spans="1:10">
      <c r="A51" s="549">
        <v>45363</v>
      </c>
      <c r="B51" s="594" t="s">
        <v>269</v>
      </c>
      <c r="C51" t="s">
        <v>235</v>
      </c>
      <c r="D51" t="s">
        <v>208</v>
      </c>
      <c r="E51">
        <v>8</v>
      </c>
      <c r="F51" s="18">
        <v>29132140</v>
      </c>
      <c r="G51" s="18" cm="1">
        <f t="array" ref="G51">_xlfn.XLOOKUP(1,(EarnedPivot!$B$4:$B$269=$C51)*(EarnedPivot!$C$4:$C$269=$D51),EarnedPivot!$E$4:$E$269,0)</f>
        <v>9772030</v>
      </c>
      <c r="H51" s="18">
        <f>IF(rank_[[#This Row],[EarnCalc]]=0,rank_[[#This Row],[TotalTrophies]],rank_[[#This Row],[EarnCalc]])</f>
        <v>9772030</v>
      </c>
      <c r="I51"/>
      <c r="J51"/>
    </row>
    <row r="52" spans="1:10">
      <c r="A52" s="549">
        <v>45363</v>
      </c>
      <c r="B52" s="594" t="s">
        <v>269</v>
      </c>
      <c r="C52" t="s">
        <v>235</v>
      </c>
      <c r="D52" t="s">
        <v>206</v>
      </c>
      <c r="E52">
        <v>9</v>
      </c>
      <c r="F52" s="18">
        <v>28884845</v>
      </c>
      <c r="G52" s="18" cm="1">
        <f t="array" ref="G52">_xlfn.XLOOKUP(1,(EarnedPivot!$B$4:$B$269=$C52)*(EarnedPivot!$C$4:$C$269=$D52),EarnedPivot!$E$4:$E$269,0)</f>
        <v>9685015</v>
      </c>
      <c r="H52" s="18">
        <f>IF(rank_[[#This Row],[EarnCalc]]=0,rank_[[#This Row],[TotalTrophies]],rank_[[#This Row],[EarnCalc]])</f>
        <v>9685015</v>
      </c>
      <c r="I52"/>
      <c r="J52"/>
    </row>
    <row r="53" spans="1:10">
      <c r="A53" s="549">
        <v>45363</v>
      </c>
      <c r="B53" s="594" t="s">
        <v>269</v>
      </c>
      <c r="C53" t="s">
        <v>235</v>
      </c>
      <c r="D53" t="s">
        <v>203</v>
      </c>
      <c r="E53">
        <v>10</v>
      </c>
      <c r="F53" s="18">
        <v>28817450</v>
      </c>
      <c r="G53" s="18" cm="1">
        <f t="array" ref="G53">_xlfn.XLOOKUP(1,(EarnedPivot!$B$4:$B$269=$C53)*(EarnedPivot!$C$4:$C$269=$D53),EarnedPivot!$E$4:$E$269,0)</f>
        <v>9678470</v>
      </c>
      <c r="H53" s="18">
        <f>IF(rank_[[#This Row],[EarnCalc]]=0,rank_[[#This Row],[TotalTrophies]],rank_[[#This Row],[EarnCalc]])</f>
        <v>9678470</v>
      </c>
      <c r="I53"/>
      <c r="J53"/>
    </row>
    <row r="54" spans="1:10">
      <c r="A54" s="549">
        <v>45363</v>
      </c>
      <c r="B54" s="594" t="s">
        <v>269</v>
      </c>
      <c r="C54" t="s">
        <v>235</v>
      </c>
      <c r="D54" t="s">
        <v>193</v>
      </c>
      <c r="E54">
        <v>11</v>
      </c>
      <c r="F54" s="18">
        <v>28650305</v>
      </c>
      <c r="G54" s="18" cm="1">
        <f t="array" ref="G54">_xlfn.XLOOKUP(1,(EarnedPivot!$B$4:$B$269=$C54)*(EarnedPivot!$C$4:$C$269=$D54),EarnedPivot!$E$4:$E$269,0)</f>
        <v>9763490</v>
      </c>
      <c r="H54" s="18">
        <f>IF(rank_[[#This Row],[EarnCalc]]=0,rank_[[#This Row],[TotalTrophies]],rank_[[#This Row],[EarnCalc]])</f>
        <v>9763490</v>
      </c>
      <c r="I54"/>
      <c r="J54"/>
    </row>
    <row r="55" spans="1:10">
      <c r="A55" s="549">
        <v>45363</v>
      </c>
      <c r="B55" s="594" t="s">
        <v>269</v>
      </c>
      <c r="C55" t="s">
        <v>235</v>
      </c>
      <c r="D55" t="s">
        <v>209</v>
      </c>
      <c r="E55">
        <v>12</v>
      </c>
      <c r="F55" s="18">
        <v>28268635</v>
      </c>
      <c r="G55" s="18" cm="1">
        <f t="array" ref="G55">_xlfn.XLOOKUP(1,(EarnedPivot!$B$4:$B$269=$C55)*(EarnedPivot!$C$4:$C$269=$D55),EarnedPivot!$E$4:$E$269,0)</f>
        <v>9614385</v>
      </c>
      <c r="H55" s="18">
        <f>IF(rank_[[#This Row],[EarnCalc]]=0,rank_[[#This Row],[TotalTrophies]],rank_[[#This Row],[EarnCalc]])</f>
        <v>9614385</v>
      </c>
      <c r="I55"/>
      <c r="J55"/>
    </row>
    <row r="56" spans="1:10">
      <c r="A56" s="549">
        <v>45363</v>
      </c>
      <c r="B56" s="594" t="s">
        <v>269</v>
      </c>
      <c r="C56" t="s">
        <v>235</v>
      </c>
      <c r="D56" t="s">
        <v>194</v>
      </c>
      <c r="E56">
        <v>13</v>
      </c>
      <c r="F56" s="18">
        <v>28234060</v>
      </c>
      <c r="G56" s="18" cm="1">
        <f t="array" ref="G56">_xlfn.XLOOKUP(1,(EarnedPivot!$B$4:$B$269=$C56)*(EarnedPivot!$C$4:$C$269=$D56),EarnedPivot!$E$4:$E$269,0)</f>
        <v>9360200</v>
      </c>
      <c r="H56" s="18">
        <f>IF(rank_[[#This Row],[EarnCalc]]=0,rank_[[#This Row],[TotalTrophies]],rank_[[#This Row],[EarnCalc]])</f>
        <v>9360200</v>
      </c>
      <c r="I56"/>
      <c r="J56"/>
    </row>
    <row r="57" spans="1:10">
      <c r="A57" s="549">
        <v>45363</v>
      </c>
      <c r="B57" s="594" t="s">
        <v>269</v>
      </c>
      <c r="C57" t="s">
        <v>235</v>
      </c>
      <c r="D57" t="s">
        <v>198</v>
      </c>
      <c r="E57">
        <v>14</v>
      </c>
      <c r="F57" s="18">
        <v>27694980</v>
      </c>
      <c r="G57" s="18" cm="1">
        <f t="array" ref="G57">_xlfn.XLOOKUP(1,(EarnedPivot!$B$4:$B$269=$C57)*(EarnedPivot!$C$4:$C$269=$D57),EarnedPivot!$E$4:$E$269,0)</f>
        <v>9436210</v>
      </c>
      <c r="H57" s="18">
        <f>IF(rank_[[#This Row],[EarnCalc]]=0,rank_[[#This Row],[TotalTrophies]],rank_[[#This Row],[EarnCalc]])</f>
        <v>9436210</v>
      </c>
      <c r="I57"/>
      <c r="J57"/>
    </row>
    <row r="58" spans="1:10">
      <c r="A58" s="549">
        <v>45363</v>
      </c>
      <c r="B58" s="594" t="s">
        <v>269</v>
      </c>
      <c r="C58" t="s">
        <v>235</v>
      </c>
      <c r="D58" t="s">
        <v>210</v>
      </c>
      <c r="E58">
        <v>15</v>
      </c>
      <c r="F58" s="18">
        <v>27368035</v>
      </c>
      <c r="G58" s="18" cm="1">
        <f t="array" ref="G58">_xlfn.XLOOKUP(1,(EarnedPivot!$B$4:$B$269=$C58)*(EarnedPivot!$C$4:$C$269=$D58),EarnedPivot!$E$4:$E$269,0)</f>
        <v>8968255</v>
      </c>
      <c r="H58" s="18">
        <f>IF(rank_[[#This Row],[EarnCalc]]=0,rank_[[#This Row],[TotalTrophies]],rank_[[#This Row],[EarnCalc]])</f>
        <v>8968255</v>
      </c>
      <c r="I58"/>
      <c r="J58"/>
    </row>
    <row r="59" spans="1:10">
      <c r="A59" s="549">
        <v>45363</v>
      </c>
      <c r="B59" s="594" t="s">
        <v>269</v>
      </c>
      <c r="C59" t="s">
        <v>235</v>
      </c>
      <c r="D59" t="s">
        <v>205</v>
      </c>
      <c r="E59">
        <v>16</v>
      </c>
      <c r="F59" s="18">
        <v>26325285</v>
      </c>
      <c r="G59" s="18" cm="1">
        <f t="array" ref="G59">_xlfn.XLOOKUP(1,(EarnedPivot!$B$4:$B$269=$C59)*(EarnedPivot!$C$4:$C$269=$D59),EarnedPivot!$E$4:$E$269,0)</f>
        <v>8968345</v>
      </c>
      <c r="H59" s="18">
        <f>IF(rank_[[#This Row],[EarnCalc]]=0,rank_[[#This Row],[TotalTrophies]],rank_[[#This Row],[EarnCalc]])</f>
        <v>8968345</v>
      </c>
      <c r="I59"/>
      <c r="J59"/>
    </row>
    <row r="60" spans="1:10">
      <c r="A60" s="549">
        <v>45363</v>
      </c>
      <c r="B60" s="594" t="s">
        <v>269</v>
      </c>
      <c r="C60" t="s">
        <v>235</v>
      </c>
      <c r="D60" t="s">
        <v>195</v>
      </c>
      <c r="E60">
        <v>17</v>
      </c>
      <c r="F60" s="18">
        <v>25787965</v>
      </c>
      <c r="G60" s="18" cm="1">
        <f t="array" ref="G60">_xlfn.XLOOKUP(1,(EarnedPivot!$B$4:$B$269=$C60)*(EarnedPivot!$C$4:$C$269=$D60),EarnedPivot!$E$4:$E$269,0)</f>
        <v>8671310</v>
      </c>
      <c r="H60" s="18">
        <f>IF(rank_[[#This Row],[EarnCalc]]=0,rank_[[#This Row],[TotalTrophies]],rank_[[#This Row],[EarnCalc]])</f>
        <v>8671310</v>
      </c>
      <c r="I60"/>
      <c r="J60"/>
    </row>
    <row r="61" spans="1:10">
      <c r="A61" s="549">
        <v>45363</v>
      </c>
      <c r="B61" s="594" t="s">
        <v>269</v>
      </c>
      <c r="C61" t="s">
        <v>235</v>
      </c>
      <c r="D61" t="s">
        <v>199</v>
      </c>
      <c r="E61">
        <v>18</v>
      </c>
      <c r="F61" s="18">
        <v>25620130</v>
      </c>
      <c r="G61" s="18" cm="1">
        <f t="array" ref="G61">_xlfn.XLOOKUP(1,(EarnedPivot!$B$4:$B$269=$C61)*(EarnedPivot!$C$4:$C$269=$D61),EarnedPivot!$E$4:$E$269,0)</f>
        <v>8661350</v>
      </c>
      <c r="H61" s="18">
        <f>IF(rank_[[#This Row],[EarnCalc]]=0,rank_[[#This Row],[TotalTrophies]],rank_[[#This Row],[EarnCalc]])</f>
        <v>8661350</v>
      </c>
      <c r="I61"/>
      <c r="J61"/>
    </row>
    <row r="62" spans="1:10">
      <c r="A62" s="549">
        <v>45363</v>
      </c>
      <c r="B62" s="594" t="s">
        <v>269</v>
      </c>
      <c r="C62" t="s">
        <v>235</v>
      </c>
      <c r="D62" t="s">
        <v>191</v>
      </c>
      <c r="E62">
        <v>19</v>
      </c>
      <c r="F62" s="18">
        <v>25287370</v>
      </c>
      <c r="G62" s="18" cm="1">
        <f t="array" ref="G62">_xlfn.XLOOKUP(1,(EarnedPivot!$B$4:$B$269=$C62)*(EarnedPivot!$C$4:$C$269=$D62),EarnedPivot!$E$4:$E$269,0)</f>
        <v>8598275</v>
      </c>
      <c r="H62" s="18">
        <f>IF(rank_[[#This Row],[EarnCalc]]=0,rank_[[#This Row],[TotalTrophies]],rank_[[#This Row],[EarnCalc]])</f>
        <v>8598275</v>
      </c>
      <c r="I62"/>
      <c r="J62"/>
    </row>
    <row r="63" spans="1:10">
      <c r="A63" s="549">
        <v>45363</v>
      </c>
      <c r="B63" s="594" t="s">
        <v>269</v>
      </c>
      <c r="C63" t="s">
        <v>235</v>
      </c>
      <c r="D63" t="s">
        <v>211</v>
      </c>
      <c r="E63">
        <v>20</v>
      </c>
      <c r="F63" s="18">
        <v>25126560</v>
      </c>
      <c r="G63" s="18" cm="1">
        <f t="array" ref="G63">_xlfn.XLOOKUP(1,(EarnedPivot!$B$4:$B$269=$C63)*(EarnedPivot!$C$4:$C$269=$D63),EarnedPivot!$E$4:$E$269,0)</f>
        <v>8681615</v>
      </c>
      <c r="H63" s="18">
        <f>IF(rank_[[#This Row],[EarnCalc]]=0,rank_[[#This Row],[TotalTrophies]],rank_[[#This Row],[EarnCalc]])</f>
        <v>8681615</v>
      </c>
      <c r="I63"/>
      <c r="J63"/>
    </row>
    <row r="64" spans="1:10">
      <c r="A64" s="549">
        <v>45363</v>
      </c>
      <c r="B64" s="594" t="s">
        <v>269</v>
      </c>
      <c r="C64" t="s">
        <v>235</v>
      </c>
      <c r="D64" t="s">
        <v>196</v>
      </c>
      <c r="E64">
        <v>24</v>
      </c>
      <c r="F64" s="18">
        <v>24202615</v>
      </c>
      <c r="G64" s="18" cm="1">
        <f t="array" ref="G64">_xlfn.XLOOKUP(1,(EarnedPivot!$B$4:$B$269=$C64)*(EarnedPivot!$C$4:$C$269=$D64),EarnedPivot!$E$4:$E$269,0)</f>
        <v>8088650</v>
      </c>
      <c r="H64" s="18">
        <f>IF(rank_[[#This Row],[EarnCalc]]=0,rank_[[#This Row],[TotalTrophies]],rank_[[#This Row],[EarnCalc]])</f>
        <v>8088650</v>
      </c>
      <c r="I64"/>
      <c r="J64"/>
    </row>
    <row r="65" spans="1:10">
      <c r="A65" s="549">
        <v>45370</v>
      </c>
      <c r="B65" s="594" t="s">
        <v>269</v>
      </c>
      <c r="C65" t="s">
        <v>236</v>
      </c>
      <c r="D65" t="s">
        <v>200</v>
      </c>
      <c r="E65">
        <v>1</v>
      </c>
      <c r="F65" s="18">
        <v>42756015</v>
      </c>
      <c r="G65" s="18" cm="1">
        <f t="array" ref="G65">_xlfn.XLOOKUP(1,(EarnedPivot!$B$4:$B$269=$C65)*(EarnedPivot!$C$4:$C$269=$D65),EarnedPivot!$E$4:$E$269,0)</f>
        <v>10779410</v>
      </c>
      <c r="H65" s="18">
        <f>IF(rank_[[#This Row],[EarnCalc]]=0,rank_[[#This Row],[TotalTrophies]],rank_[[#This Row],[EarnCalc]])</f>
        <v>10779410</v>
      </c>
      <c r="I65"/>
      <c r="J65"/>
    </row>
    <row r="66" spans="1:10">
      <c r="A66" s="549">
        <v>45370</v>
      </c>
      <c r="B66" s="594" t="s">
        <v>269</v>
      </c>
      <c r="C66" t="s">
        <v>236</v>
      </c>
      <c r="D66" t="s">
        <v>201</v>
      </c>
      <c r="E66">
        <v>2</v>
      </c>
      <c r="F66" s="18">
        <v>42502265</v>
      </c>
      <c r="G66" s="18" cm="1">
        <f t="array" ref="G66">_xlfn.XLOOKUP(1,(EarnedPivot!$B$4:$B$269=$C66)*(EarnedPivot!$C$4:$C$269=$D66),EarnedPivot!$E$4:$E$269,0)</f>
        <v>10702360</v>
      </c>
      <c r="H66" s="18">
        <f>IF(rank_[[#This Row],[EarnCalc]]=0,rank_[[#This Row],[TotalTrophies]],rank_[[#This Row],[EarnCalc]])</f>
        <v>10702360</v>
      </c>
      <c r="I66"/>
      <c r="J66"/>
    </row>
    <row r="67" spans="1:10">
      <c r="A67" s="549">
        <v>45370</v>
      </c>
      <c r="B67" s="594" t="s">
        <v>269</v>
      </c>
      <c r="C67" t="s">
        <v>236</v>
      </c>
      <c r="D67" t="s">
        <v>197</v>
      </c>
      <c r="E67">
        <v>3</v>
      </c>
      <c r="F67" s="18">
        <v>41284975</v>
      </c>
      <c r="G67" s="18" cm="1">
        <f t="array" ref="G67">_xlfn.XLOOKUP(1,(EarnedPivot!$B$4:$B$269=$C67)*(EarnedPivot!$C$4:$C$269=$D67),EarnedPivot!$E$4:$E$269,0)</f>
        <v>10349095</v>
      </c>
      <c r="H67" s="18">
        <f>IF(rank_[[#This Row],[EarnCalc]]=0,rank_[[#This Row],[TotalTrophies]],rank_[[#This Row],[EarnCalc]])</f>
        <v>10349095</v>
      </c>
      <c r="I67"/>
      <c r="J67"/>
    </row>
    <row r="68" spans="1:10">
      <c r="A68" s="549">
        <v>45370</v>
      </c>
      <c r="B68" s="594" t="s">
        <v>269</v>
      </c>
      <c r="C68" t="s">
        <v>236</v>
      </c>
      <c r="D68" t="s">
        <v>192</v>
      </c>
      <c r="E68">
        <v>4</v>
      </c>
      <c r="F68" s="18">
        <v>40382200</v>
      </c>
      <c r="G68" s="18" cm="1">
        <f t="array" ref="G68">_xlfn.XLOOKUP(1,(EarnedPivot!$B$4:$B$269=$C68)*(EarnedPivot!$C$4:$C$269=$D68),EarnedPivot!$E$4:$E$269,0)</f>
        <v>10174935</v>
      </c>
      <c r="H68" s="18">
        <f>IF(rank_[[#This Row],[EarnCalc]]=0,rank_[[#This Row],[TotalTrophies]],rank_[[#This Row],[EarnCalc]])</f>
        <v>10174935</v>
      </c>
      <c r="I68"/>
      <c r="J68"/>
    </row>
    <row r="69" spans="1:10">
      <c r="A69" s="549">
        <v>45370</v>
      </c>
      <c r="B69" s="594" t="s">
        <v>269</v>
      </c>
      <c r="C69" t="s">
        <v>236</v>
      </c>
      <c r="D69" t="s">
        <v>204</v>
      </c>
      <c r="E69">
        <v>5</v>
      </c>
      <c r="F69" s="18">
        <v>40221815</v>
      </c>
      <c r="G69" s="18" cm="1">
        <f t="array" ref="G69">_xlfn.XLOOKUP(1,(EarnedPivot!$B$4:$B$269=$C69)*(EarnedPivot!$C$4:$C$269=$D69),EarnedPivot!$E$4:$E$269,0)</f>
        <v>10263565</v>
      </c>
      <c r="H69" s="18">
        <f>IF(rank_[[#This Row],[EarnCalc]]=0,rank_[[#This Row],[TotalTrophies]],rank_[[#This Row],[EarnCalc]])</f>
        <v>10263565</v>
      </c>
      <c r="I69"/>
      <c r="J69"/>
    </row>
    <row r="70" spans="1:10">
      <c r="A70" s="549">
        <v>45370</v>
      </c>
      <c r="B70" s="594" t="s">
        <v>269</v>
      </c>
      <c r="C70" t="s">
        <v>236</v>
      </c>
      <c r="D70" t="s">
        <v>202</v>
      </c>
      <c r="E70">
        <v>6</v>
      </c>
      <c r="F70" s="18">
        <v>39544740</v>
      </c>
      <c r="G70" s="18" cm="1">
        <f t="array" ref="G70">_xlfn.XLOOKUP(1,(EarnedPivot!$B$4:$B$269=$C70)*(EarnedPivot!$C$4:$C$269=$D70),EarnedPivot!$E$4:$E$269,0)</f>
        <v>10005140</v>
      </c>
      <c r="H70" s="18">
        <f>IF(rank_[[#This Row],[EarnCalc]]=0,rank_[[#This Row],[TotalTrophies]],rank_[[#This Row],[EarnCalc]])</f>
        <v>10005140</v>
      </c>
      <c r="I70"/>
      <c r="J70"/>
    </row>
    <row r="71" spans="1:10">
      <c r="A71" s="549">
        <v>45370</v>
      </c>
      <c r="B71" s="594" t="s">
        <v>269</v>
      </c>
      <c r="C71" t="s">
        <v>236</v>
      </c>
      <c r="D71" t="s">
        <v>190</v>
      </c>
      <c r="E71">
        <v>7</v>
      </c>
      <c r="F71" s="18">
        <v>39348520</v>
      </c>
      <c r="G71" s="18" cm="1">
        <f t="array" ref="G71">_xlfn.XLOOKUP(1,(EarnedPivot!$B$4:$B$269=$C71)*(EarnedPivot!$C$4:$C$269=$D71),EarnedPivot!$E$4:$E$269,0)</f>
        <v>10085080</v>
      </c>
      <c r="H71" s="18">
        <f>IF(rank_[[#This Row],[EarnCalc]]=0,rank_[[#This Row],[TotalTrophies]],rank_[[#This Row],[EarnCalc]])</f>
        <v>10085080</v>
      </c>
      <c r="I71"/>
      <c r="J71"/>
    </row>
    <row r="72" spans="1:10">
      <c r="A72" s="549">
        <v>45370</v>
      </c>
      <c r="B72" s="594" t="s">
        <v>269</v>
      </c>
      <c r="C72" t="s">
        <v>236</v>
      </c>
      <c r="D72" t="s">
        <v>208</v>
      </c>
      <c r="E72">
        <v>8</v>
      </c>
      <c r="F72" s="18">
        <v>39064075</v>
      </c>
      <c r="G72" s="18" cm="1">
        <f t="array" ref="G72">_xlfn.XLOOKUP(1,(EarnedPivot!$B$4:$B$269=$C72)*(EarnedPivot!$C$4:$C$269=$D72),EarnedPivot!$E$4:$E$269,0)</f>
        <v>9931935</v>
      </c>
      <c r="H72" s="18">
        <f>IF(rank_[[#This Row],[EarnCalc]]=0,rank_[[#This Row],[TotalTrophies]],rank_[[#This Row],[EarnCalc]])</f>
        <v>9931935</v>
      </c>
      <c r="I72"/>
      <c r="J72"/>
    </row>
    <row r="73" spans="1:10">
      <c r="A73" s="549">
        <v>45370</v>
      </c>
      <c r="B73" s="594" t="s">
        <v>269</v>
      </c>
      <c r="C73" t="s">
        <v>236</v>
      </c>
      <c r="D73" t="s">
        <v>203</v>
      </c>
      <c r="E73">
        <v>9</v>
      </c>
      <c r="F73" s="18">
        <v>38576920</v>
      </c>
      <c r="G73" s="18" cm="1">
        <f t="array" ref="G73">_xlfn.XLOOKUP(1,(EarnedPivot!$B$4:$B$269=$C73)*(EarnedPivot!$C$4:$C$269=$D73),EarnedPivot!$E$4:$E$269,0)</f>
        <v>9759470</v>
      </c>
      <c r="H73" s="18">
        <f>IF(rank_[[#This Row],[EarnCalc]]=0,rank_[[#This Row],[TotalTrophies]],rank_[[#This Row],[EarnCalc]])</f>
        <v>9759470</v>
      </c>
      <c r="I73"/>
      <c r="J73"/>
    </row>
    <row r="74" spans="1:10">
      <c r="A74" s="549">
        <v>45370</v>
      </c>
      <c r="B74" s="594" t="s">
        <v>269</v>
      </c>
      <c r="C74" t="s">
        <v>236</v>
      </c>
      <c r="D74" t="s">
        <v>206</v>
      </c>
      <c r="E74">
        <v>10</v>
      </c>
      <c r="F74" s="18">
        <v>38570910</v>
      </c>
      <c r="G74" s="18" cm="1">
        <f t="array" ref="G74">_xlfn.XLOOKUP(1,(EarnedPivot!$B$4:$B$269=$C74)*(EarnedPivot!$C$4:$C$269=$D74),EarnedPivot!$E$4:$E$269,0)</f>
        <v>9686065</v>
      </c>
      <c r="H74" s="18">
        <f>IF(rank_[[#This Row],[EarnCalc]]=0,rank_[[#This Row],[TotalTrophies]],rank_[[#This Row],[EarnCalc]])</f>
        <v>9686065</v>
      </c>
      <c r="I74"/>
      <c r="J74"/>
    </row>
    <row r="75" spans="1:10">
      <c r="A75" s="549">
        <v>45370</v>
      </c>
      <c r="B75" s="594" t="s">
        <v>269</v>
      </c>
      <c r="C75" t="s">
        <v>236</v>
      </c>
      <c r="D75" t="s">
        <v>193</v>
      </c>
      <c r="E75">
        <v>11</v>
      </c>
      <c r="F75" s="18">
        <v>38491550</v>
      </c>
      <c r="G75" s="18" cm="1">
        <f t="array" ref="G75">_xlfn.XLOOKUP(1,(EarnedPivot!$B$4:$B$269=$C75)*(EarnedPivot!$C$4:$C$269=$D75),EarnedPivot!$E$4:$E$269,0)</f>
        <v>9841245</v>
      </c>
      <c r="H75" s="18">
        <f>IF(rank_[[#This Row],[EarnCalc]]=0,rank_[[#This Row],[TotalTrophies]],rank_[[#This Row],[EarnCalc]])</f>
        <v>9841245</v>
      </c>
      <c r="I75"/>
      <c r="J75"/>
    </row>
    <row r="76" spans="1:10">
      <c r="A76" s="549">
        <v>45370</v>
      </c>
      <c r="B76" s="594" t="s">
        <v>269</v>
      </c>
      <c r="C76" t="s">
        <v>236</v>
      </c>
      <c r="D76" t="s">
        <v>209</v>
      </c>
      <c r="E76">
        <v>12</v>
      </c>
      <c r="F76" s="18">
        <v>38204735</v>
      </c>
      <c r="G76" s="18" cm="1">
        <f t="array" ref="G76">_xlfn.XLOOKUP(1,(EarnedPivot!$B$4:$B$269=$C76)*(EarnedPivot!$C$4:$C$269=$D76),EarnedPivot!$E$4:$E$269,0)</f>
        <v>9936100</v>
      </c>
      <c r="H76" s="18">
        <f>IF(rank_[[#This Row],[EarnCalc]]=0,rank_[[#This Row],[TotalTrophies]],rank_[[#This Row],[EarnCalc]])</f>
        <v>9936100</v>
      </c>
      <c r="I76"/>
      <c r="J76"/>
    </row>
    <row r="77" spans="1:10">
      <c r="A77" s="549">
        <v>45370</v>
      </c>
      <c r="B77" s="594" t="s">
        <v>269</v>
      </c>
      <c r="C77" t="s">
        <v>236</v>
      </c>
      <c r="D77" t="s">
        <v>194</v>
      </c>
      <c r="E77">
        <v>13</v>
      </c>
      <c r="F77" s="18">
        <v>37829835</v>
      </c>
      <c r="G77" s="18" cm="1">
        <f t="array" ref="G77">_xlfn.XLOOKUP(1,(EarnedPivot!$B$4:$B$269=$C77)*(EarnedPivot!$C$4:$C$269=$D77),EarnedPivot!$E$4:$E$269,0)</f>
        <v>9595775</v>
      </c>
      <c r="H77" s="18">
        <f>IF(rank_[[#This Row],[EarnCalc]]=0,rank_[[#This Row],[TotalTrophies]],rank_[[#This Row],[EarnCalc]])</f>
        <v>9595775</v>
      </c>
      <c r="I77"/>
      <c r="J77"/>
    </row>
    <row r="78" spans="1:10">
      <c r="A78" s="549">
        <v>45370</v>
      </c>
      <c r="B78" s="594" t="s">
        <v>269</v>
      </c>
      <c r="C78" t="s">
        <v>236</v>
      </c>
      <c r="D78" t="s">
        <v>198</v>
      </c>
      <c r="E78">
        <v>14</v>
      </c>
      <c r="F78" s="18">
        <v>37373875</v>
      </c>
      <c r="G78" s="18" cm="1">
        <f t="array" ref="G78">_xlfn.XLOOKUP(1,(EarnedPivot!$B$4:$B$269=$C78)*(EarnedPivot!$C$4:$C$269=$D78),EarnedPivot!$E$4:$E$269,0)</f>
        <v>9678895</v>
      </c>
      <c r="H78" s="18">
        <f>IF(rank_[[#This Row],[EarnCalc]]=0,rank_[[#This Row],[TotalTrophies]],rank_[[#This Row],[EarnCalc]])</f>
        <v>9678895</v>
      </c>
      <c r="I78"/>
      <c r="J78"/>
    </row>
    <row r="79" spans="1:10">
      <c r="A79" s="549">
        <v>45370</v>
      </c>
      <c r="B79" s="594" t="s">
        <v>269</v>
      </c>
      <c r="C79" t="s">
        <v>236</v>
      </c>
      <c r="D79" t="s">
        <v>210</v>
      </c>
      <c r="E79">
        <v>15</v>
      </c>
      <c r="F79" s="18">
        <v>36417570</v>
      </c>
      <c r="G79" s="18" cm="1">
        <f t="array" ref="G79">_xlfn.XLOOKUP(1,(EarnedPivot!$B$4:$B$269=$C79)*(EarnedPivot!$C$4:$C$269=$D79),EarnedPivot!$E$4:$E$269,0)</f>
        <v>9049535</v>
      </c>
      <c r="H79" s="18">
        <f>IF(rank_[[#This Row],[EarnCalc]]=0,rank_[[#This Row],[TotalTrophies]],rank_[[#This Row],[EarnCalc]])</f>
        <v>9049535</v>
      </c>
      <c r="I79"/>
      <c r="J79"/>
    </row>
    <row r="80" spans="1:10">
      <c r="A80" s="549">
        <v>45370</v>
      </c>
      <c r="B80" s="594" t="s">
        <v>269</v>
      </c>
      <c r="C80" t="s">
        <v>236</v>
      </c>
      <c r="D80" t="s">
        <v>205</v>
      </c>
      <c r="E80">
        <v>16</v>
      </c>
      <c r="F80" s="18">
        <v>35457875</v>
      </c>
      <c r="G80" s="18" cm="1">
        <f t="array" ref="G80">_xlfn.XLOOKUP(1,(EarnedPivot!$B$4:$B$269=$C80)*(EarnedPivot!$C$4:$C$269=$D80),EarnedPivot!$E$4:$E$269,0)</f>
        <v>9132590</v>
      </c>
      <c r="H80" s="18">
        <f>IF(rank_[[#This Row],[EarnCalc]]=0,rank_[[#This Row],[TotalTrophies]],rank_[[#This Row],[EarnCalc]])</f>
        <v>9132590</v>
      </c>
      <c r="I80"/>
      <c r="J80"/>
    </row>
    <row r="81" spans="1:10">
      <c r="A81" s="549">
        <v>45370</v>
      </c>
      <c r="B81" s="594" t="s">
        <v>269</v>
      </c>
      <c r="C81" t="s">
        <v>236</v>
      </c>
      <c r="D81" t="s">
        <v>195</v>
      </c>
      <c r="E81">
        <v>17</v>
      </c>
      <c r="F81" s="18">
        <v>34682725</v>
      </c>
      <c r="G81" s="18" cm="1">
        <f t="array" ref="G81">_xlfn.XLOOKUP(1,(EarnedPivot!$B$4:$B$269=$C81)*(EarnedPivot!$C$4:$C$269=$D81),EarnedPivot!$E$4:$E$269,0)</f>
        <v>8894760</v>
      </c>
      <c r="H81" s="18">
        <f>IF(rank_[[#This Row],[EarnCalc]]=0,rank_[[#This Row],[TotalTrophies]],rank_[[#This Row],[EarnCalc]])</f>
        <v>8894760</v>
      </c>
      <c r="I81"/>
      <c r="J81"/>
    </row>
    <row r="82" spans="1:10">
      <c r="A82" s="549">
        <v>45370</v>
      </c>
      <c r="B82" s="594" t="s">
        <v>269</v>
      </c>
      <c r="C82" t="s">
        <v>236</v>
      </c>
      <c r="D82" t="s">
        <v>199</v>
      </c>
      <c r="E82">
        <v>18</v>
      </c>
      <c r="F82" s="18">
        <v>34511775</v>
      </c>
      <c r="G82" s="18" cm="1">
        <f t="array" ref="G82">_xlfn.XLOOKUP(1,(EarnedPivot!$B$4:$B$269=$C82)*(EarnedPivot!$C$4:$C$269=$D82),EarnedPivot!$E$4:$E$269,0)</f>
        <v>8891645</v>
      </c>
      <c r="H82" s="18">
        <f>IF(rank_[[#This Row],[EarnCalc]]=0,rank_[[#This Row],[TotalTrophies]],rank_[[#This Row],[EarnCalc]])</f>
        <v>8891645</v>
      </c>
      <c r="I82"/>
      <c r="J82"/>
    </row>
    <row r="83" spans="1:10">
      <c r="A83" s="549">
        <v>45370</v>
      </c>
      <c r="B83" s="594" t="s">
        <v>269</v>
      </c>
      <c r="C83" t="s">
        <v>236</v>
      </c>
      <c r="D83" t="s">
        <v>191</v>
      </c>
      <c r="E83">
        <v>19</v>
      </c>
      <c r="F83" s="18">
        <v>34182330</v>
      </c>
      <c r="G83" s="18" cm="1">
        <f t="array" ref="G83">_xlfn.XLOOKUP(1,(EarnedPivot!$B$4:$B$269=$C83)*(EarnedPivot!$C$4:$C$269=$D83),EarnedPivot!$E$4:$E$269,0)</f>
        <v>8894960</v>
      </c>
      <c r="H83" s="18">
        <f>IF(rank_[[#This Row],[EarnCalc]]=0,rank_[[#This Row],[TotalTrophies]],rank_[[#This Row],[EarnCalc]])</f>
        <v>8894960</v>
      </c>
      <c r="I83"/>
      <c r="J83"/>
    </row>
    <row r="84" spans="1:10">
      <c r="A84" s="549">
        <v>45370</v>
      </c>
      <c r="B84" s="594" t="s">
        <v>269</v>
      </c>
      <c r="C84" t="s">
        <v>236</v>
      </c>
      <c r="D84" t="s">
        <v>211</v>
      </c>
      <c r="E84">
        <v>20</v>
      </c>
      <c r="F84" s="18">
        <v>33869870</v>
      </c>
      <c r="G84" s="18" cm="1">
        <f t="array" ref="G84">_xlfn.XLOOKUP(1,(EarnedPivot!$B$4:$B$269=$C84)*(EarnedPivot!$C$4:$C$269=$D84),EarnedPivot!$E$4:$E$269,0)</f>
        <v>8743310</v>
      </c>
      <c r="H84" s="18">
        <f>IF(rank_[[#This Row],[EarnCalc]]=0,rank_[[#This Row],[TotalTrophies]],rank_[[#This Row],[EarnCalc]])</f>
        <v>8743310</v>
      </c>
      <c r="I84"/>
      <c r="J84"/>
    </row>
    <row r="85" spans="1:10">
      <c r="A85" s="549">
        <v>45370</v>
      </c>
      <c r="B85" s="594" t="s">
        <v>269</v>
      </c>
      <c r="C85" t="s">
        <v>236</v>
      </c>
      <c r="D85" t="s">
        <v>196</v>
      </c>
      <c r="E85">
        <v>22</v>
      </c>
      <c r="F85" s="18">
        <v>32956685</v>
      </c>
      <c r="G85" s="18" cm="1">
        <f t="array" ref="G85">_xlfn.XLOOKUP(1,(EarnedPivot!$B$4:$B$269=$C85)*(EarnedPivot!$C$4:$C$269=$D85),EarnedPivot!$E$4:$E$269,0)</f>
        <v>8754070</v>
      </c>
      <c r="H85" s="18">
        <f>IF(rank_[[#This Row],[EarnCalc]]=0,rank_[[#This Row],[TotalTrophies]],rank_[[#This Row],[EarnCalc]])</f>
        <v>8754070</v>
      </c>
      <c r="I85"/>
      <c r="J85"/>
    </row>
    <row r="86" spans="1:10">
      <c r="A86" s="549">
        <v>45377</v>
      </c>
      <c r="B86" s="594" t="s">
        <v>270</v>
      </c>
      <c r="C86" t="s">
        <v>237</v>
      </c>
      <c r="D86" t="s">
        <v>200</v>
      </c>
      <c r="E86">
        <v>1</v>
      </c>
      <c r="F86" s="18">
        <v>10949190</v>
      </c>
      <c r="G86" s="18" cm="1">
        <f t="array" ref="G86">_xlfn.XLOOKUP(1,(EarnedPivot!$B$4:$B$269=$C86)*(EarnedPivot!$C$4:$C$269=$D86),EarnedPivot!$E$4:$E$269,0)</f>
        <v>0</v>
      </c>
      <c r="H86" s="18">
        <f>IF(rank_[[#This Row],[EarnCalc]]=0,rank_[[#This Row],[TotalTrophies]],rank_[[#This Row],[EarnCalc]])</f>
        <v>10949190</v>
      </c>
      <c r="I86"/>
      <c r="J86"/>
    </row>
    <row r="87" spans="1:10">
      <c r="A87" s="549">
        <v>45377</v>
      </c>
      <c r="B87" s="594" t="s">
        <v>270</v>
      </c>
      <c r="C87" t="s">
        <v>237</v>
      </c>
      <c r="D87" t="s">
        <v>201</v>
      </c>
      <c r="E87">
        <v>2</v>
      </c>
      <c r="F87" s="18">
        <v>10866400</v>
      </c>
      <c r="G87" s="18" cm="1">
        <f t="array" ref="G87">_xlfn.XLOOKUP(1,(EarnedPivot!$B$4:$B$269=$C87)*(EarnedPivot!$C$4:$C$269=$D87),EarnedPivot!$E$4:$E$269,0)</f>
        <v>0</v>
      </c>
      <c r="H87" s="18">
        <f>IF(rank_[[#This Row],[EarnCalc]]=0,rank_[[#This Row],[TotalTrophies]],rank_[[#This Row],[EarnCalc]])</f>
        <v>10866400</v>
      </c>
      <c r="I87"/>
      <c r="J87"/>
    </row>
    <row r="88" spans="1:10">
      <c r="A88" s="549">
        <v>45377</v>
      </c>
      <c r="B88" s="594" t="s">
        <v>270</v>
      </c>
      <c r="C88" t="s">
        <v>237</v>
      </c>
      <c r="D88" t="s">
        <v>197</v>
      </c>
      <c r="E88">
        <v>3</v>
      </c>
      <c r="F88" s="18">
        <v>10517570</v>
      </c>
      <c r="G88" s="18" cm="1">
        <f t="array" ref="G88">_xlfn.XLOOKUP(1,(EarnedPivot!$B$4:$B$269=$C88)*(EarnedPivot!$C$4:$C$269=$D88),EarnedPivot!$E$4:$E$269,0)</f>
        <v>0</v>
      </c>
      <c r="H88" s="18">
        <f>IF(rank_[[#This Row],[EarnCalc]]=0,rank_[[#This Row],[TotalTrophies]],rank_[[#This Row],[EarnCalc]])</f>
        <v>10517570</v>
      </c>
      <c r="I88"/>
      <c r="J88"/>
    </row>
    <row r="89" spans="1:10">
      <c r="A89" s="549">
        <v>45377</v>
      </c>
      <c r="B89" s="594" t="s">
        <v>270</v>
      </c>
      <c r="C89" t="s">
        <v>237</v>
      </c>
      <c r="D89" t="s">
        <v>204</v>
      </c>
      <c r="E89">
        <v>4</v>
      </c>
      <c r="F89" s="18">
        <v>10343795</v>
      </c>
      <c r="G89" s="18" cm="1">
        <f t="array" ref="G89">_xlfn.XLOOKUP(1,(EarnedPivot!$B$4:$B$269=$C89)*(EarnedPivot!$C$4:$C$269=$D89),EarnedPivot!$E$4:$E$269,0)</f>
        <v>0</v>
      </c>
      <c r="H89" s="18">
        <f>IF(rank_[[#This Row],[EarnCalc]]=0,rank_[[#This Row],[TotalTrophies]],rank_[[#This Row],[EarnCalc]])</f>
        <v>10343795</v>
      </c>
      <c r="I89"/>
      <c r="J89"/>
    </row>
    <row r="90" spans="1:10">
      <c r="A90" s="549">
        <v>45377</v>
      </c>
      <c r="B90" s="594" t="s">
        <v>270</v>
      </c>
      <c r="C90" t="s">
        <v>237</v>
      </c>
      <c r="D90" t="s">
        <v>202</v>
      </c>
      <c r="E90">
        <v>5</v>
      </c>
      <c r="F90" s="18">
        <v>10262110</v>
      </c>
      <c r="G90" s="18" cm="1">
        <f t="array" ref="G90">_xlfn.XLOOKUP(1,(EarnedPivot!$B$4:$B$269=$C90)*(EarnedPivot!$C$4:$C$269=$D90),EarnedPivot!$E$4:$E$269,0)</f>
        <v>0</v>
      </c>
      <c r="H90" s="18">
        <f>IF(rank_[[#This Row],[EarnCalc]]=0,rank_[[#This Row],[TotalTrophies]],rank_[[#This Row],[EarnCalc]])</f>
        <v>10262110</v>
      </c>
      <c r="I90"/>
      <c r="J90"/>
    </row>
    <row r="91" spans="1:10">
      <c r="A91" s="549">
        <v>45377</v>
      </c>
      <c r="B91" s="594" t="s">
        <v>270</v>
      </c>
      <c r="C91" t="s">
        <v>237</v>
      </c>
      <c r="D91" t="s">
        <v>192</v>
      </c>
      <c r="E91">
        <v>6</v>
      </c>
      <c r="F91" s="18">
        <v>10260975</v>
      </c>
      <c r="G91" s="18" cm="1">
        <f t="array" ref="G91">_xlfn.XLOOKUP(1,(EarnedPivot!$B$4:$B$269=$C91)*(EarnedPivot!$C$4:$C$269=$D91),EarnedPivot!$E$4:$E$269,0)</f>
        <v>0</v>
      </c>
      <c r="H91" s="18">
        <f>IF(rank_[[#This Row],[EarnCalc]]=0,rank_[[#This Row],[TotalTrophies]],rank_[[#This Row],[EarnCalc]])</f>
        <v>10260975</v>
      </c>
      <c r="I91"/>
      <c r="J91"/>
    </row>
    <row r="92" spans="1:10">
      <c r="A92" s="549">
        <v>45377</v>
      </c>
      <c r="B92" s="594" t="s">
        <v>270</v>
      </c>
      <c r="C92" t="s">
        <v>237</v>
      </c>
      <c r="D92" t="s">
        <v>190</v>
      </c>
      <c r="E92">
        <v>7</v>
      </c>
      <c r="F92" s="18">
        <v>10165695</v>
      </c>
      <c r="G92" s="18" cm="1">
        <f t="array" ref="G92">_xlfn.XLOOKUP(1,(EarnedPivot!$B$4:$B$269=$C92)*(EarnedPivot!$C$4:$C$269=$D92),EarnedPivot!$E$4:$E$269,0)</f>
        <v>0</v>
      </c>
      <c r="H92" s="18">
        <f>IF(rank_[[#This Row],[EarnCalc]]=0,rank_[[#This Row],[TotalTrophies]],rank_[[#This Row],[EarnCalc]])</f>
        <v>10165695</v>
      </c>
      <c r="I92"/>
      <c r="J92"/>
    </row>
    <row r="93" spans="1:10">
      <c r="A93" s="549">
        <v>45377</v>
      </c>
      <c r="B93" s="594" t="s">
        <v>270</v>
      </c>
      <c r="C93" t="s">
        <v>237</v>
      </c>
      <c r="D93" t="s">
        <v>209</v>
      </c>
      <c r="E93">
        <v>8</v>
      </c>
      <c r="F93" s="18">
        <v>10018860</v>
      </c>
      <c r="G93" s="18" cm="1">
        <f t="array" ref="G93">_xlfn.XLOOKUP(1,(EarnedPivot!$B$4:$B$269=$C93)*(EarnedPivot!$C$4:$C$269=$D93),EarnedPivot!$E$4:$E$269,0)</f>
        <v>0</v>
      </c>
      <c r="H93" s="18">
        <f>IF(rank_[[#This Row],[EarnCalc]]=0,rank_[[#This Row],[TotalTrophies]],rank_[[#This Row],[EarnCalc]])</f>
        <v>10018860</v>
      </c>
      <c r="I93"/>
      <c r="J93"/>
    </row>
    <row r="94" spans="1:10">
      <c r="A94" s="549">
        <v>45377</v>
      </c>
      <c r="B94" s="594" t="s">
        <v>270</v>
      </c>
      <c r="C94" t="s">
        <v>237</v>
      </c>
      <c r="D94" t="s">
        <v>208</v>
      </c>
      <c r="E94">
        <v>9</v>
      </c>
      <c r="F94" s="18">
        <v>10007975</v>
      </c>
      <c r="G94" s="18" cm="1">
        <f t="array" ref="G94">_xlfn.XLOOKUP(1,(EarnedPivot!$B$4:$B$269=$C94)*(EarnedPivot!$C$4:$C$269=$D94),EarnedPivot!$E$4:$E$269,0)</f>
        <v>0</v>
      </c>
      <c r="H94" s="18">
        <f>IF(rank_[[#This Row],[EarnCalc]]=0,rank_[[#This Row],[TotalTrophies]],rank_[[#This Row],[EarnCalc]])</f>
        <v>10007975</v>
      </c>
      <c r="I94"/>
      <c r="J94"/>
    </row>
    <row r="95" spans="1:10">
      <c r="A95" s="549">
        <v>45377</v>
      </c>
      <c r="B95" s="594" t="s">
        <v>270</v>
      </c>
      <c r="C95" t="s">
        <v>237</v>
      </c>
      <c r="D95" t="s">
        <v>206</v>
      </c>
      <c r="E95">
        <v>10</v>
      </c>
      <c r="F95" s="18">
        <v>9936820</v>
      </c>
      <c r="G95" s="18" cm="1">
        <f t="array" ref="G95">_xlfn.XLOOKUP(1,(EarnedPivot!$B$4:$B$269=$C95)*(EarnedPivot!$C$4:$C$269=$D95),EarnedPivot!$E$4:$E$269,0)</f>
        <v>0</v>
      </c>
      <c r="H95" s="18">
        <f>IF(rank_[[#This Row],[EarnCalc]]=0,rank_[[#This Row],[TotalTrophies]],rank_[[#This Row],[EarnCalc]])</f>
        <v>9936820</v>
      </c>
      <c r="I95"/>
      <c r="J95"/>
    </row>
    <row r="96" spans="1:10">
      <c r="A96" s="549">
        <v>45377</v>
      </c>
      <c r="B96" s="594" t="s">
        <v>270</v>
      </c>
      <c r="C96" t="s">
        <v>237</v>
      </c>
      <c r="D96" t="s">
        <v>193</v>
      </c>
      <c r="E96">
        <v>11</v>
      </c>
      <c r="F96" s="18">
        <v>9931170</v>
      </c>
      <c r="G96" s="18" cm="1">
        <f t="array" ref="G96">_xlfn.XLOOKUP(1,(EarnedPivot!$B$4:$B$269=$C96)*(EarnedPivot!$C$4:$C$269=$D96),EarnedPivot!$E$4:$E$269,0)</f>
        <v>0</v>
      </c>
      <c r="H96" s="18">
        <f>IF(rank_[[#This Row],[EarnCalc]]=0,rank_[[#This Row],[TotalTrophies]],rank_[[#This Row],[EarnCalc]])</f>
        <v>9931170</v>
      </c>
      <c r="I96"/>
      <c r="J96"/>
    </row>
    <row r="97" spans="1:10">
      <c r="A97" s="549">
        <v>45377</v>
      </c>
      <c r="B97" s="594" t="s">
        <v>270</v>
      </c>
      <c r="C97" t="s">
        <v>237</v>
      </c>
      <c r="D97" t="s">
        <v>203</v>
      </c>
      <c r="E97">
        <v>12</v>
      </c>
      <c r="F97" s="18">
        <v>9849030</v>
      </c>
      <c r="G97" s="18" cm="1">
        <f t="array" ref="G97">_xlfn.XLOOKUP(1,(EarnedPivot!$B$4:$B$269=$C97)*(EarnedPivot!$C$4:$C$269=$D97),EarnedPivot!$E$4:$E$269,0)</f>
        <v>0</v>
      </c>
      <c r="H97" s="18">
        <f>IF(rank_[[#This Row],[EarnCalc]]=0,rank_[[#This Row],[TotalTrophies]],rank_[[#This Row],[EarnCalc]])</f>
        <v>9849030</v>
      </c>
      <c r="I97"/>
      <c r="J97"/>
    </row>
    <row r="98" spans="1:10">
      <c r="A98" s="549">
        <v>45377</v>
      </c>
      <c r="B98" s="594" t="s">
        <v>270</v>
      </c>
      <c r="C98" t="s">
        <v>237</v>
      </c>
      <c r="D98" t="s">
        <v>198</v>
      </c>
      <c r="E98">
        <v>13</v>
      </c>
      <c r="F98" s="18">
        <v>9762440</v>
      </c>
      <c r="G98" s="18" cm="1">
        <f t="array" ref="G98">_xlfn.XLOOKUP(1,(EarnedPivot!$B$4:$B$269=$C98)*(EarnedPivot!$C$4:$C$269=$D98),EarnedPivot!$E$4:$E$269,0)</f>
        <v>0</v>
      </c>
      <c r="H98" s="18">
        <f>IF(rank_[[#This Row],[EarnCalc]]=0,rank_[[#This Row],[TotalTrophies]],rank_[[#This Row],[EarnCalc]])</f>
        <v>9762440</v>
      </c>
      <c r="I98"/>
      <c r="J98"/>
    </row>
    <row r="99" spans="1:10">
      <c r="A99" s="549">
        <v>45377</v>
      </c>
      <c r="B99" s="594" t="s">
        <v>270</v>
      </c>
      <c r="C99" t="s">
        <v>237</v>
      </c>
      <c r="D99" t="s">
        <v>194</v>
      </c>
      <c r="E99">
        <v>14</v>
      </c>
      <c r="F99" s="18">
        <v>9595795</v>
      </c>
      <c r="G99" s="18" cm="1">
        <f t="array" ref="G99">_xlfn.XLOOKUP(1,(EarnedPivot!$B$4:$B$269=$C99)*(EarnedPivot!$C$4:$C$269=$D99),EarnedPivot!$E$4:$E$269,0)</f>
        <v>0</v>
      </c>
      <c r="H99" s="18">
        <f>IF(rank_[[#This Row],[EarnCalc]]=0,rank_[[#This Row],[TotalTrophies]],rank_[[#This Row],[EarnCalc]])</f>
        <v>9595795</v>
      </c>
      <c r="I99"/>
      <c r="J99"/>
    </row>
    <row r="100" spans="1:10">
      <c r="A100" s="549">
        <v>45377</v>
      </c>
      <c r="B100" s="594" t="s">
        <v>270</v>
      </c>
      <c r="C100" t="s">
        <v>237</v>
      </c>
      <c r="D100" t="s">
        <v>205</v>
      </c>
      <c r="E100">
        <v>15</v>
      </c>
      <c r="F100" s="18">
        <v>9285030</v>
      </c>
      <c r="G100" s="18" cm="1">
        <f t="array" ref="G100">_xlfn.XLOOKUP(1,(EarnedPivot!$B$4:$B$269=$C100)*(EarnedPivot!$C$4:$C$269=$D100),EarnedPivot!$E$4:$E$269,0)</f>
        <v>0</v>
      </c>
      <c r="H100" s="18">
        <f>IF(rank_[[#This Row],[EarnCalc]]=0,rank_[[#This Row],[TotalTrophies]],rank_[[#This Row],[EarnCalc]])</f>
        <v>9285030</v>
      </c>
      <c r="I100"/>
      <c r="J100"/>
    </row>
    <row r="101" spans="1:10">
      <c r="A101" s="549">
        <v>45377</v>
      </c>
      <c r="B101" s="594" t="s">
        <v>270</v>
      </c>
      <c r="C101" t="s">
        <v>237</v>
      </c>
      <c r="D101" t="s">
        <v>210</v>
      </c>
      <c r="E101">
        <v>16</v>
      </c>
      <c r="F101" s="18">
        <v>9203435</v>
      </c>
      <c r="G101" s="18" cm="1">
        <f t="array" ref="G101">_xlfn.XLOOKUP(1,(EarnedPivot!$B$4:$B$269=$C101)*(EarnedPivot!$C$4:$C$269=$D101),EarnedPivot!$E$4:$E$269,0)</f>
        <v>0</v>
      </c>
      <c r="H101" s="18">
        <f>IF(rank_[[#This Row],[EarnCalc]]=0,rank_[[#This Row],[TotalTrophies]],rank_[[#This Row],[EarnCalc]])</f>
        <v>9203435</v>
      </c>
      <c r="I101"/>
      <c r="J101"/>
    </row>
    <row r="102" spans="1:10">
      <c r="A102" s="549">
        <v>45377</v>
      </c>
      <c r="B102" s="594" t="s">
        <v>270</v>
      </c>
      <c r="C102" t="s">
        <v>237</v>
      </c>
      <c r="D102" t="s">
        <v>199</v>
      </c>
      <c r="E102">
        <v>17</v>
      </c>
      <c r="F102" s="18">
        <v>9047070</v>
      </c>
      <c r="G102" s="18" cm="1">
        <f t="array" ref="G102">_xlfn.XLOOKUP(1,(EarnedPivot!$B$4:$B$269=$C102)*(EarnedPivot!$C$4:$C$269=$D102),EarnedPivot!$E$4:$E$269,0)</f>
        <v>0</v>
      </c>
      <c r="H102" s="18">
        <f>IF(rank_[[#This Row],[EarnCalc]]=0,rank_[[#This Row],[TotalTrophies]],rank_[[#This Row],[EarnCalc]])</f>
        <v>9047070</v>
      </c>
      <c r="I102"/>
      <c r="J102"/>
    </row>
    <row r="103" spans="1:10">
      <c r="A103" s="549">
        <v>45377</v>
      </c>
      <c r="B103" s="594" t="s">
        <v>270</v>
      </c>
      <c r="C103" t="s">
        <v>237</v>
      </c>
      <c r="D103" t="s">
        <v>195</v>
      </c>
      <c r="E103">
        <v>18</v>
      </c>
      <c r="F103" s="18">
        <v>8984405</v>
      </c>
      <c r="G103" s="18" cm="1">
        <f t="array" ref="G103">_xlfn.XLOOKUP(1,(EarnedPivot!$B$4:$B$269=$C103)*(EarnedPivot!$C$4:$C$269=$D103),EarnedPivot!$E$4:$E$269,0)</f>
        <v>0</v>
      </c>
      <c r="H103" s="18">
        <f>IF(rank_[[#This Row],[EarnCalc]]=0,rank_[[#This Row],[TotalTrophies]],rank_[[#This Row],[EarnCalc]])</f>
        <v>8984405</v>
      </c>
      <c r="I103"/>
      <c r="J103"/>
    </row>
    <row r="104" spans="1:10">
      <c r="A104" s="549">
        <v>45377</v>
      </c>
      <c r="B104" s="594" t="s">
        <v>270</v>
      </c>
      <c r="C104" t="s">
        <v>237</v>
      </c>
      <c r="D104" t="s">
        <v>191</v>
      </c>
      <c r="E104">
        <v>19</v>
      </c>
      <c r="F104" s="18">
        <v>8980530</v>
      </c>
      <c r="G104" s="18" cm="1">
        <f t="array" ref="G104">_xlfn.XLOOKUP(1,(EarnedPivot!$B$4:$B$269=$C104)*(EarnedPivot!$C$4:$C$269=$D104),EarnedPivot!$E$4:$E$269,0)</f>
        <v>0</v>
      </c>
      <c r="H104" s="18">
        <f>IF(rank_[[#This Row],[EarnCalc]]=0,rank_[[#This Row],[TotalTrophies]],rank_[[#This Row],[EarnCalc]])</f>
        <v>8980530</v>
      </c>
      <c r="I104"/>
      <c r="J104"/>
    </row>
    <row r="105" spans="1:10">
      <c r="A105" s="549">
        <v>45377</v>
      </c>
      <c r="B105" s="594" t="s">
        <v>270</v>
      </c>
      <c r="C105" t="s">
        <v>237</v>
      </c>
      <c r="D105" t="s">
        <v>211</v>
      </c>
      <c r="E105">
        <v>20</v>
      </c>
      <c r="F105" s="18">
        <v>8901790</v>
      </c>
      <c r="G105" s="18" cm="1">
        <f t="array" ref="G105">_xlfn.XLOOKUP(1,(EarnedPivot!$B$4:$B$269=$C105)*(EarnedPivot!$C$4:$C$269=$D105),EarnedPivot!$E$4:$E$269,0)</f>
        <v>0</v>
      </c>
      <c r="H105" s="18">
        <f>IF(rank_[[#This Row],[EarnCalc]]=0,rank_[[#This Row],[TotalTrophies]],rank_[[#This Row],[EarnCalc]])</f>
        <v>8901790</v>
      </c>
      <c r="I105"/>
      <c r="J105"/>
    </row>
    <row r="106" spans="1:10">
      <c r="A106" s="549">
        <v>45377</v>
      </c>
      <c r="B106" s="594" t="s">
        <v>270</v>
      </c>
      <c r="C106" t="s">
        <v>237</v>
      </c>
      <c r="D106" t="s">
        <v>196</v>
      </c>
      <c r="E106">
        <v>21</v>
      </c>
      <c r="F106" s="18">
        <v>8833320</v>
      </c>
      <c r="G106" s="18" cm="1">
        <f t="array" ref="G106">_xlfn.XLOOKUP(1,(EarnedPivot!$B$4:$B$269=$C106)*(EarnedPivot!$C$4:$C$269=$D106),EarnedPivot!$E$4:$E$269,0)</f>
        <v>0</v>
      </c>
      <c r="H106" s="18">
        <f>IF(rank_[[#This Row],[EarnCalc]]=0,rank_[[#This Row],[TotalTrophies]],rank_[[#This Row],[EarnCalc]])</f>
        <v>8833320</v>
      </c>
      <c r="I106"/>
      <c r="J106"/>
    </row>
    <row r="107" spans="1:10">
      <c r="A107" s="549">
        <v>45384</v>
      </c>
      <c r="B107" s="594" t="s">
        <v>270</v>
      </c>
      <c r="C107" t="s">
        <v>238</v>
      </c>
      <c r="D107" t="s">
        <v>200</v>
      </c>
      <c r="E107">
        <v>1</v>
      </c>
      <c r="F107" s="18">
        <v>21985260</v>
      </c>
      <c r="G107" s="18" cm="1">
        <f t="array" ref="G107">_xlfn.XLOOKUP(1,(EarnedPivot!$B$4:$B$269=$C107)*(EarnedPivot!$C$4:$C$269=$D107),EarnedPivot!$E$4:$E$269,0)</f>
        <v>11036070</v>
      </c>
      <c r="H107" s="18">
        <f>IF(rank_[[#This Row],[EarnCalc]]=0,rank_[[#This Row],[TotalTrophies]],rank_[[#This Row],[EarnCalc]])</f>
        <v>11036070</v>
      </c>
      <c r="I107"/>
      <c r="J107"/>
    </row>
    <row r="108" spans="1:10">
      <c r="A108" s="549">
        <v>45384</v>
      </c>
      <c r="B108" s="594" t="s">
        <v>270</v>
      </c>
      <c r="C108" t="s">
        <v>238</v>
      </c>
      <c r="D108" t="s">
        <v>201</v>
      </c>
      <c r="E108">
        <v>2</v>
      </c>
      <c r="F108" s="18">
        <v>21811465</v>
      </c>
      <c r="G108" s="18" cm="1">
        <f t="array" ref="G108">_xlfn.XLOOKUP(1,(EarnedPivot!$B$4:$B$269=$C108)*(EarnedPivot!$C$4:$C$269=$D108),EarnedPivot!$E$4:$E$269,0)</f>
        <v>10945065</v>
      </c>
      <c r="H108" s="18">
        <f>IF(rank_[[#This Row],[EarnCalc]]=0,rank_[[#This Row],[TotalTrophies]],rank_[[#This Row],[EarnCalc]])</f>
        <v>10945065</v>
      </c>
      <c r="I108"/>
      <c r="J108"/>
    </row>
    <row r="109" spans="1:10">
      <c r="A109" s="549">
        <v>45384</v>
      </c>
      <c r="B109" s="594" t="s">
        <v>270</v>
      </c>
      <c r="C109" t="s">
        <v>238</v>
      </c>
      <c r="D109" t="s">
        <v>197</v>
      </c>
      <c r="E109">
        <v>3</v>
      </c>
      <c r="F109" s="18">
        <v>21050415</v>
      </c>
      <c r="G109" s="18" cm="1">
        <f t="array" ref="G109">_xlfn.XLOOKUP(1,(EarnedPivot!$B$4:$B$269=$C109)*(EarnedPivot!$C$4:$C$269=$D109),EarnedPivot!$E$4:$E$269,0)</f>
        <v>10532845</v>
      </c>
      <c r="H109" s="18">
        <f>IF(rank_[[#This Row],[EarnCalc]]=0,rank_[[#This Row],[TotalTrophies]],rank_[[#This Row],[EarnCalc]])</f>
        <v>10532845</v>
      </c>
      <c r="I109"/>
      <c r="J109"/>
    </row>
    <row r="110" spans="1:10">
      <c r="A110" s="549">
        <v>45384</v>
      </c>
      <c r="B110" s="594" t="s">
        <v>270</v>
      </c>
      <c r="C110" t="s">
        <v>238</v>
      </c>
      <c r="D110" t="s">
        <v>204</v>
      </c>
      <c r="E110">
        <v>4</v>
      </c>
      <c r="F110" s="18">
        <v>20695950</v>
      </c>
      <c r="G110" s="18" cm="1">
        <f t="array" ref="G110">_xlfn.XLOOKUP(1,(EarnedPivot!$B$4:$B$269=$C110)*(EarnedPivot!$C$4:$C$269=$D110),EarnedPivot!$E$4:$E$269,0)</f>
        <v>10352155</v>
      </c>
      <c r="H110" s="18">
        <f>IF(rank_[[#This Row],[EarnCalc]]=0,rank_[[#This Row],[TotalTrophies]],rank_[[#This Row],[EarnCalc]])</f>
        <v>10352155</v>
      </c>
      <c r="I110"/>
      <c r="J110"/>
    </row>
    <row r="111" spans="1:10">
      <c r="A111" s="549">
        <v>45384</v>
      </c>
      <c r="B111" s="594" t="s">
        <v>270</v>
      </c>
      <c r="C111" t="s">
        <v>238</v>
      </c>
      <c r="D111" t="s">
        <v>202</v>
      </c>
      <c r="E111">
        <v>5</v>
      </c>
      <c r="F111" s="18">
        <v>20612115</v>
      </c>
      <c r="G111" s="18" cm="1">
        <f t="array" ref="G111">_xlfn.XLOOKUP(1,(EarnedPivot!$B$4:$B$269=$C111)*(EarnedPivot!$C$4:$C$269=$D111),EarnedPivot!$E$4:$E$269,0)</f>
        <v>10350005</v>
      </c>
      <c r="H111" s="18">
        <f>IF(rank_[[#This Row],[EarnCalc]]=0,rank_[[#This Row],[TotalTrophies]],rank_[[#This Row],[EarnCalc]])</f>
        <v>10350005</v>
      </c>
      <c r="I111"/>
      <c r="J111"/>
    </row>
    <row r="112" spans="1:10">
      <c r="A112" s="549">
        <v>45384</v>
      </c>
      <c r="B112" s="594" t="s">
        <v>270</v>
      </c>
      <c r="C112" t="s">
        <v>238</v>
      </c>
      <c r="D112" t="s">
        <v>192</v>
      </c>
      <c r="E112">
        <v>6</v>
      </c>
      <c r="F112" s="18">
        <v>20601155</v>
      </c>
      <c r="G112" s="18" cm="1">
        <f t="array" ref="G112">_xlfn.XLOOKUP(1,(EarnedPivot!$B$4:$B$269=$C112)*(EarnedPivot!$C$4:$C$269=$D112),EarnedPivot!$E$4:$E$269,0)</f>
        <v>10340180</v>
      </c>
      <c r="H112" s="18">
        <f>IF(rank_[[#This Row],[EarnCalc]]=0,rank_[[#This Row],[TotalTrophies]],rank_[[#This Row],[EarnCalc]])</f>
        <v>10340180</v>
      </c>
      <c r="I112"/>
      <c r="J112"/>
    </row>
    <row r="113" spans="1:10">
      <c r="A113" s="549">
        <v>45384</v>
      </c>
      <c r="B113" s="594" t="s">
        <v>270</v>
      </c>
      <c r="C113" t="s">
        <v>238</v>
      </c>
      <c r="D113" t="s">
        <v>190</v>
      </c>
      <c r="E113">
        <v>7</v>
      </c>
      <c r="F113" s="18">
        <v>20331470</v>
      </c>
      <c r="G113" s="18" cm="1">
        <f t="array" ref="G113">_xlfn.XLOOKUP(1,(EarnedPivot!$B$4:$B$269=$C113)*(EarnedPivot!$C$4:$C$269=$D113),EarnedPivot!$E$4:$E$269,0)</f>
        <v>10165775</v>
      </c>
      <c r="H113" s="18">
        <f>IF(rank_[[#This Row],[EarnCalc]]=0,rank_[[#This Row],[TotalTrophies]],rank_[[#This Row],[EarnCalc]])</f>
        <v>10165775</v>
      </c>
      <c r="I113"/>
      <c r="J113"/>
    </row>
    <row r="114" spans="1:10">
      <c r="A114" s="549">
        <v>45384</v>
      </c>
      <c r="B114" s="594" t="s">
        <v>270</v>
      </c>
      <c r="C114" t="s">
        <v>238</v>
      </c>
      <c r="D114" t="s">
        <v>209</v>
      </c>
      <c r="E114">
        <v>8</v>
      </c>
      <c r="F114" s="18">
        <v>20205800</v>
      </c>
      <c r="G114" s="18" cm="1">
        <f t="array" ref="G114">_xlfn.XLOOKUP(1,(EarnedPivot!$B$4:$B$269=$C114)*(EarnedPivot!$C$4:$C$269=$D114),EarnedPivot!$E$4:$E$269,0)</f>
        <v>10186940</v>
      </c>
      <c r="H114" s="18">
        <f>IF(rank_[[#This Row],[EarnCalc]]=0,rank_[[#This Row],[TotalTrophies]],rank_[[#This Row],[EarnCalc]])</f>
        <v>10186940</v>
      </c>
      <c r="I114"/>
      <c r="J114"/>
    </row>
    <row r="115" spans="1:10">
      <c r="A115" s="549">
        <v>45384</v>
      </c>
      <c r="B115" s="594" t="s">
        <v>270</v>
      </c>
      <c r="C115" t="s">
        <v>238</v>
      </c>
      <c r="D115" t="s">
        <v>193</v>
      </c>
      <c r="E115">
        <v>9</v>
      </c>
      <c r="F115" s="18">
        <v>20025740</v>
      </c>
      <c r="G115" s="18" cm="1">
        <f t="array" ref="G115">_xlfn.XLOOKUP(1,(EarnedPivot!$B$4:$B$269=$C115)*(EarnedPivot!$C$4:$C$269=$D115),EarnedPivot!$E$4:$E$269,0)</f>
        <v>10094570</v>
      </c>
      <c r="H115" s="18">
        <f>IF(rank_[[#This Row],[EarnCalc]]=0,rank_[[#This Row],[TotalTrophies]],rank_[[#This Row],[EarnCalc]])</f>
        <v>10094570</v>
      </c>
      <c r="I115"/>
      <c r="J115"/>
    </row>
    <row r="116" spans="1:10">
      <c r="A116" s="549">
        <v>45384</v>
      </c>
      <c r="B116" s="594" t="s">
        <v>270</v>
      </c>
      <c r="C116" t="s">
        <v>238</v>
      </c>
      <c r="D116" t="s">
        <v>206</v>
      </c>
      <c r="E116">
        <v>10</v>
      </c>
      <c r="F116" s="18">
        <v>19871340</v>
      </c>
      <c r="G116" s="18" cm="1">
        <f t="array" ref="G116">_xlfn.XLOOKUP(1,(EarnedPivot!$B$4:$B$269=$C116)*(EarnedPivot!$C$4:$C$269=$D116),EarnedPivot!$E$4:$E$269,0)</f>
        <v>9934520</v>
      </c>
      <c r="H116" s="18">
        <f>IF(rank_[[#This Row],[EarnCalc]]=0,rank_[[#This Row],[TotalTrophies]],rank_[[#This Row],[EarnCalc]])</f>
        <v>9934520</v>
      </c>
      <c r="I116"/>
      <c r="J116"/>
    </row>
    <row r="117" spans="1:10">
      <c r="A117" s="549">
        <v>45384</v>
      </c>
      <c r="B117" s="594" t="s">
        <v>270</v>
      </c>
      <c r="C117" t="s">
        <v>238</v>
      </c>
      <c r="D117" t="s">
        <v>203</v>
      </c>
      <c r="E117">
        <v>11</v>
      </c>
      <c r="F117" s="18">
        <v>19704765</v>
      </c>
      <c r="G117" s="18" cm="1">
        <f t="array" ref="G117">_xlfn.XLOOKUP(1,(EarnedPivot!$B$4:$B$269=$C117)*(EarnedPivot!$C$4:$C$269=$D117),EarnedPivot!$E$4:$E$269,0)</f>
        <v>9855735</v>
      </c>
      <c r="H117" s="18">
        <f>IF(rank_[[#This Row],[EarnCalc]]=0,rank_[[#This Row],[TotalTrophies]],rank_[[#This Row],[EarnCalc]])</f>
        <v>9855735</v>
      </c>
      <c r="I117"/>
      <c r="J117"/>
    </row>
    <row r="118" spans="1:10">
      <c r="A118" s="549">
        <v>45384</v>
      </c>
      <c r="B118" s="594" t="s">
        <v>270</v>
      </c>
      <c r="C118" t="s">
        <v>238</v>
      </c>
      <c r="D118" t="s">
        <v>198</v>
      </c>
      <c r="E118">
        <v>12</v>
      </c>
      <c r="F118" s="18">
        <v>19608205</v>
      </c>
      <c r="G118" s="18" cm="1">
        <f t="array" ref="G118">_xlfn.XLOOKUP(1,(EarnedPivot!$B$4:$B$269=$C118)*(EarnedPivot!$C$4:$C$269=$D118),EarnedPivot!$E$4:$E$269,0)</f>
        <v>9845765</v>
      </c>
      <c r="H118" s="18">
        <f>IF(rank_[[#This Row],[EarnCalc]]=0,rank_[[#This Row],[TotalTrophies]],rank_[[#This Row],[EarnCalc]])</f>
        <v>9845765</v>
      </c>
      <c r="I118"/>
      <c r="J118"/>
    </row>
    <row r="119" spans="1:10">
      <c r="A119" s="549">
        <v>45384</v>
      </c>
      <c r="B119" s="594" t="s">
        <v>270</v>
      </c>
      <c r="C119" t="s">
        <v>238</v>
      </c>
      <c r="D119" t="s">
        <v>205</v>
      </c>
      <c r="E119">
        <v>13</v>
      </c>
      <c r="F119" s="18">
        <v>18721480</v>
      </c>
      <c r="G119" s="18" cm="1">
        <f t="array" ref="G119">_xlfn.XLOOKUP(1,(EarnedPivot!$B$4:$B$269=$C119)*(EarnedPivot!$C$4:$C$269=$D119),EarnedPivot!$E$4:$E$269,0)</f>
        <v>9436450</v>
      </c>
      <c r="H119" s="18">
        <f>IF(rank_[[#This Row],[EarnCalc]]=0,rank_[[#This Row],[TotalTrophies]],rank_[[#This Row],[EarnCalc]])</f>
        <v>9436450</v>
      </c>
      <c r="I119"/>
      <c r="J119"/>
    </row>
    <row r="120" spans="1:10">
      <c r="A120" s="549">
        <v>45384</v>
      </c>
      <c r="B120" s="594" t="s">
        <v>270</v>
      </c>
      <c r="C120" t="s">
        <v>238</v>
      </c>
      <c r="D120" t="s">
        <v>194</v>
      </c>
      <c r="E120">
        <v>14</v>
      </c>
      <c r="F120" s="18">
        <v>18643700</v>
      </c>
      <c r="G120" s="18" cm="1">
        <f t="array" ref="G120">_xlfn.XLOOKUP(1,(EarnedPivot!$B$4:$B$269=$C120)*(EarnedPivot!$C$4:$C$269=$D120),EarnedPivot!$E$4:$E$269,0)</f>
        <v>9047905</v>
      </c>
      <c r="H120" s="18">
        <f>IF(rank_[[#This Row],[EarnCalc]]=0,rank_[[#This Row],[TotalTrophies]],rank_[[#This Row],[EarnCalc]])</f>
        <v>9047905</v>
      </c>
      <c r="I120"/>
      <c r="J120"/>
    </row>
    <row r="121" spans="1:10">
      <c r="A121" s="549">
        <v>45384</v>
      </c>
      <c r="B121" s="594" t="s">
        <v>270</v>
      </c>
      <c r="C121" t="s">
        <v>238</v>
      </c>
      <c r="D121" t="s">
        <v>210</v>
      </c>
      <c r="E121">
        <v>15</v>
      </c>
      <c r="F121" s="18">
        <v>18639845</v>
      </c>
      <c r="G121" s="18" cm="1">
        <f t="array" ref="G121">_xlfn.XLOOKUP(1,(EarnedPivot!$B$4:$B$269=$C121)*(EarnedPivot!$C$4:$C$269=$D121),EarnedPivot!$E$4:$E$269,0)</f>
        <v>9436410</v>
      </c>
      <c r="H121" s="18">
        <f>IF(rank_[[#This Row],[EarnCalc]]=0,rank_[[#This Row],[TotalTrophies]],rank_[[#This Row],[EarnCalc]])</f>
        <v>9436410</v>
      </c>
      <c r="I121"/>
      <c r="J121"/>
    </row>
    <row r="122" spans="1:10">
      <c r="A122" s="549">
        <v>45384</v>
      </c>
      <c r="B122" s="594" t="s">
        <v>270</v>
      </c>
      <c r="C122" t="s">
        <v>238</v>
      </c>
      <c r="D122" t="s">
        <v>199</v>
      </c>
      <c r="E122">
        <v>16</v>
      </c>
      <c r="F122" s="18">
        <v>18247090</v>
      </c>
      <c r="G122" s="18" cm="1">
        <f t="array" ref="G122">_xlfn.XLOOKUP(1,(EarnedPivot!$B$4:$B$269=$C122)*(EarnedPivot!$C$4:$C$269=$D122),EarnedPivot!$E$4:$E$269,0)</f>
        <v>9200020</v>
      </c>
      <c r="H122" s="18">
        <f>IF(rank_[[#This Row],[EarnCalc]]=0,rank_[[#This Row],[TotalTrophies]],rank_[[#This Row],[EarnCalc]])</f>
        <v>9200020</v>
      </c>
      <c r="I122"/>
      <c r="J122"/>
    </row>
    <row r="123" spans="1:10">
      <c r="A123" s="549">
        <v>45384</v>
      </c>
      <c r="B123" s="594" t="s">
        <v>270</v>
      </c>
      <c r="C123" t="s">
        <v>238</v>
      </c>
      <c r="D123" t="s">
        <v>191</v>
      </c>
      <c r="E123">
        <v>17</v>
      </c>
      <c r="F123" s="18">
        <v>18111430</v>
      </c>
      <c r="G123" s="18" cm="1">
        <f t="array" ref="G123">_xlfn.XLOOKUP(1,(EarnedPivot!$B$4:$B$269=$C123)*(EarnedPivot!$C$4:$C$269=$D123),EarnedPivot!$E$4:$E$269,0)</f>
        <v>9130900</v>
      </c>
      <c r="H123" s="18">
        <f>IF(rank_[[#This Row],[EarnCalc]]=0,rank_[[#This Row],[TotalTrophies]],rank_[[#This Row],[EarnCalc]])</f>
        <v>9130900</v>
      </c>
      <c r="I123"/>
      <c r="J123"/>
    </row>
    <row r="124" spans="1:10">
      <c r="A124" s="549">
        <v>45384</v>
      </c>
      <c r="B124" s="594" t="s">
        <v>270</v>
      </c>
      <c r="C124" t="s">
        <v>238</v>
      </c>
      <c r="D124" t="s">
        <v>195</v>
      </c>
      <c r="E124">
        <v>18</v>
      </c>
      <c r="F124" s="18">
        <v>17886075</v>
      </c>
      <c r="G124" s="18" cm="1">
        <f t="array" ref="G124">_xlfn.XLOOKUP(1,(EarnedPivot!$B$4:$B$269=$C124)*(EarnedPivot!$C$4:$C$269=$D124),EarnedPivot!$E$4:$E$269,0)</f>
        <v>8901670</v>
      </c>
      <c r="H124" s="18">
        <f>IF(rank_[[#This Row],[EarnCalc]]=0,rank_[[#This Row],[TotalTrophies]],rank_[[#This Row],[EarnCalc]])</f>
        <v>8901670</v>
      </c>
      <c r="I124"/>
      <c r="J124"/>
    </row>
    <row r="125" spans="1:10">
      <c r="A125" s="549">
        <v>45384</v>
      </c>
      <c r="B125" s="594" t="s">
        <v>270</v>
      </c>
      <c r="C125" t="s">
        <v>238</v>
      </c>
      <c r="D125" t="s">
        <v>196</v>
      </c>
      <c r="E125">
        <v>19</v>
      </c>
      <c r="F125" s="18">
        <v>17824715</v>
      </c>
      <c r="G125" s="18" cm="1">
        <f t="array" ref="G125">_xlfn.XLOOKUP(1,(EarnedPivot!$B$4:$B$269=$C125)*(EarnedPivot!$C$4:$C$269=$D125),EarnedPivot!$E$4:$E$269,0)</f>
        <v>8991395</v>
      </c>
      <c r="H125" s="18">
        <f>IF(rank_[[#This Row],[EarnCalc]]=0,rank_[[#This Row],[TotalTrophies]],rank_[[#This Row],[EarnCalc]])</f>
        <v>8991395</v>
      </c>
      <c r="I125"/>
      <c r="J125"/>
    </row>
    <row r="126" spans="1:10">
      <c r="A126" s="549">
        <v>45384</v>
      </c>
      <c r="B126" s="594" t="s">
        <v>270</v>
      </c>
      <c r="C126" t="s">
        <v>238</v>
      </c>
      <c r="D126" t="s">
        <v>211</v>
      </c>
      <c r="E126">
        <v>20</v>
      </c>
      <c r="F126" s="18">
        <v>17741320</v>
      </c>
      <c r="G126" s="18" cm="1">
        <f t="array" ref="G126">_xlfn.XLOOKUP(1,(EarnedPivot!$B$4:$B$269=$C126)*(EarnedPivot!$C$4:$C$269=$D126),EarnedPivot!$E$4:$E$269,0)</f>
        <v>8839530</v>
      </c>
      <c r="H126" s="18">
        <f>IF(rank_[[#This Row],[EarnCalc]]=0,rank_[[#This Row],[TotalTrophies]],rank_[[#This Row],[EarnCalc]])</f>
        <v>8839530</v>
      </c>
      <c r="I126"/>
      <c r="J126"/>
    </row>
    <row r="127" spans="1:10">
      <c r="A127" s="549">
        <v>45391</v>
      </c>
      <c r="B127" s="594" t="s">
        <v>270</v>
      </c>
      <c r="C127" t="s">
        <v>240</v>
      </c>
      <c r="D127" t="s">
        <v>200</v>
      </c>
      <c r="E127">
        <v>1</v>
      </c>
      <c r="F127" s="18">
        <v>33022510</v>
      </c>
      <c r="G127" s="18" cm="1">
        <f t="array" ref="G127">_xlfn.XLOOKUP(1,(EarnedPivot!$B$4:$B$269=$C127)*(EarnedPivot!$C$4:$C$269=$D127),EarnedPivot!$E$4:$E$269,0)</f>
        <v>11037250</v>
      </c>
      <c r="H127" s="18">
        <f>IF(rank_[[#This Row],[EarnCalc]]=0,rank_[[#This Row],[TotalTrophies]],rank_[[#This Row],[EarnCalc]])</f>
        <v>11037250</v>
      </c>
      <c r="I127"/>
      <c r="J127"/>
    </row>
    <row r="128" spans="1:10">
      <c r="A128" s="549">
        <v>45391</v>
      </c>
      <c r="B128" s="594" t="s">
        <v>270</v>
      </c>
      <c r="C128" t="s">
        <v>240</v>
      </c>
      <c r="D128" t="s">
        <v>201</v>
      </c>
      <c r="E128">
        <v>2</v>
      </c>
      <c r="F128" s="18">
        <v>32839890</v>
      </c>
      <c r="G128" s="18" cm="1">
        <f t="array" ref="G128">_xlfn.XLOOKUP(1,(EarnedPivot!$B$4:$B$269=$C128)*(EarnedPivot!$C$4:$C$269=$D128),EarnedPivot!$E$4:$E$269,0)</f>
        <v>11028425</v>
      </c>
      <c r="H128" s="18">
        <f>IF(rank_[[#This Row],[EarnCalc]]=0,rank_[[#This Row],[TotalTrophies]],rank_[[#This Row],[EarnCalc]])</f>
        <v>11028425</v>
      </c>
      <c r="I128"/>
      <c r="J128"/>
    </row>
    <row r="129" spans="1:10">
      <c r="A129" s="549">
        <v>45391</v>
      </c>
      <c r="B129" s="594" t="s">
        <v>270</v>
      </c>
      <c r="C129" t="s">
        <v>240</v>
      </c>
      <c r="D129" t="s">
        <v>197</v>
      </c>
      <c r="E129">
        <v>3</v>
      </c>
      <c r="F129" s="18">
        <v>31813345</v>
      </c>
      <c r="G129" s="18" cm="1">
        <f t="array" ref="G129">_xlfn.XLOOKUP(1,(EarnedPivot!$B$4:$B$269=$C129)*(EarnedPivot!$C$4:$C$269=$D129),EarnedPivot!$E$4:$E$269,0)</f>
        <v>10762930</v>
      </c>
      <c r="H129" s="18">
        <f>IF(rank_[[#This Row],[EarnCalc]]=0,rank_[[#This Row],[TotalTrophies]],rank_[[#This Row],[EarnCalc]])</f>
        <v>10762930</v>
      </c>
      <c r="I129"/>
      <c r="J129"/>
    </row>
    <row r="130" spans="1:10">
      <c r="A130" s="549">
        <v>45391</v>
      </c>
      <c r="B130" s="594" t="s">
        <v>270</v>
      </c>
      <c r="C130" t="s">
        <v>240</v>
      </c>
      <c r="D130" t="s">
        <v>192</v>
      </c>
      <c r="E130">
        <v>4</v>
      </c>
      <c r="F130" s="18">
        <v>31121380</v>
      </c>
      <c r="G130" s="18" cm="1">
        <f t="array" ref="G130">_xlfn.XLOOKUP(1,(EarnedPivot!$B$4:$B$269=$C130)*(EarnedPivot!$C$4:$C$269=$D130),EarnedPivot!$E$4:$E$269,0)</f>
        <v>10520225</v>
      </c>
      <c r="H130" s="18">
        <f>IF(rank_[[#This Row],[EarnCalc]]=0,rank_[[#This Row],[TotalTrophies]],rank_[[#This Row],[EarnCalc]])</f>
        <v>10520225</v>
      </c>
      <c r="I130"/>
      <c r="J130"/>
    </row>
    <row r="131" spans="1:10">
      <c r="A131" s="549">
        <v>45391</v>
      </c>
      <c r="B131" s="594" t="s">
        <v>270</v>
      </c>
      <c r="C131" t="s">
        <v>240</v>
      </c>
      <c r="D131" t="s">
        <v>204</v>
      </c>
      <c r="E131">
        <v>5</v>
      </c>
      <c r="F131" s="18">
        <v>31042625</v>
      </c>
      <c r="G131" s="18" cm="1">
        <f t="array" ref="G131">_xlfn.XLOOKUP(1,(EarnedPivot!$B$4:$B$269=$C131)*(EarnedPivot!$C$4:$C$269=$D131),EarnedPivot!$E$4:$E$269,0)</f>
        <v>10346675</v>
      </c>
      <c r="H131" s="18">
        <f>IF(rank_[[#This Row],[EarnCalc]]=0,rank_[[#This Row],[TotalTrophies]],rank_[[#This Row],[EarnCalc]])</f>
        <v>10346675</v>
      </c>
      <c r="I131"/>
      <c r="J131"/>
    </row>
    <row r="132" spans="1:10">
      <c r="A132" s="549">
        <v>45391</v>
      </c>
      <c r="B132" s="594" t="s">
        <v>270</v>
      </c>
      <c r="C132" t="s">
        <v>240</v>
      </c>
      <c r="D132" t="s">
        <v>202</v>
      </c>
      <c r="E132">
        <v>6</v>
      </c>
      <c r="F132" s="18">
        <v>30963760</v>
      </c>
      <c r="G132" s="18" cm="1">
        <f t="array" ref="G132">_xlfn.XLOOKUP(1,(EarnedPivot!$B$4:$B$269=$C132)*(EarnedPivot!$C$4:$C$269=$D132),EarnedPivot!$E$4:$E$269,0)</f>
        <v>10351645</v>
      </c>
      <c r="H132" s="18">
        <f>IF(rank_[[#This Row],[EarnCalc]]=0,rank_[[#This Row],[TotalTrophies]],rank_[[#This Row],[EarnCalc]])</f>
        <v>10351645</v>
      </c>
      <c r="I132"/>
      <c r="J132"/>
    </row>
    <row r="133" spans="1:10">
      <c r="A133" s="549">
        <v>45391</v>
      </c>
      <c r="B133" s="594" t="s">
        <v>270</v>
      </c>
      <c r="C133" t="s">
        <v>240</v>
      </c>
      <c r="D133" t="s">
        <v>209</v>
      </c>
      <c r="E133">
        <v>7</v>
      </c>
      <c r="F133" s="18">
        <v>30567335</v>
      </c>
      <c r="G133" s="18" cm="1">
        <f t="array" ref="G133">_xlfn.XLOOKUP(1,(EarnedPivot!$B$4:$B$269=$C133)*(EarnedPivot!$C$4:$C$269=$D133),EarnedPivot!$E$4:$E$269,0)</f>
        <v>10361535</v>
      </c>
      <c r="H133" s="18">
        <f>IF(rank_[[#This Row],[EarnCalc]]=0,rank_[[#This Row],[TotalTrophies]],rank_[[#This Row],[EarnCalc]])</f>
        <v>10361535</v>
      </c>
      <c r="I133"/>
      <c r="J133"/>
    </row>
    <row r="134" spans="1:10">
      <c r="A134" s="549">
        <v>45391</v>
      </c>
      <c r="B134" s="594" t="s">
        <v>270</v>
      </c>
      <c r="C134" t="s">
        <v>240</v>
      </c>
      <c r="D134" t="s">
        <v>190</v>
      </c>
      <c r="E134">
        <v>8</v>
      </c>
      <c r="F134" s="18">
        <v>30416410</v>
      </c>
      <c r="G134" s="18" cm="1">
        <f t="array" ref="G134">_xlfn.XLOOKUP(1,(EarnedPivot!$B$4:$B$269=$C134)*(EarnedPivot!$C$4:$C$269=$D134),EarnedPivot!$E$4:$E$269,0)</f>
        <v>10084940</v>
      </c>
      <c r="H134" s="18">
        <f>IF(rank_[[#This Row],[EarnCalc]]=0,rank_[[#This Row],[TotalTrophies]],rank_[[#This Row],[EarnCalc]])</f>
        <v>10084940</v>
      </c>
      <c r="I134"/>
      <c r="J134"/>
    </row>
    <row r="135" spans="1:10">
      <c r="A135" s="549">
        <v>45391</v>
      </c>
      <c r="B135" s="594" t="s">
        <v>270</v>
      </c>
      <c r="C135" t="s">
        <v>240</v>
      </c>
      <c r="D135" t="s">
        <v>193</v>
      </c>
      <c r="E135">
        <v>9</v>
      </c>
      <c r="F135" s="18">
        <v>30288590</v>
      </c>
      <c r="G135" s="18" cm="1">
        <f t="array" ref="G135">_xlfn.XLOOKUP(1,(EarnedPivot!$B$4:$B$269=$C135)*(EarnedPivot!$C$4:$C$269=$D135),EarnedPivot!$E$4:$E$269,0)</f>
        <v>10262850</v>
      </c>
      <c r="H135" s="18">
        <f>IF(rank_[[#This Row],[EarnCalc]]=0,rank_[[#This Row],[TotalTrophies]],rank_[[#This Row],[EarnCalc]])</f>
        <v>10262850</v>
      </c>
      <c r="I135"/>
      <c r="J135"/>
    </row>
    <row r="136" spans="1:10">
      <c r="A136" s="549">
        <v>45391</v>
      </c>
      <c r="B136" s="594" t="s">
        <v>270</v>
      </c>
      <c r="C136" t="s">
        <v>240</v>
      </c>
      <c r="D136" t="s">
        <v>206</v>
      </c>
      <c r="E136">
        <v>10</v>
      </c>
      <c r="F136" s="18">
        <v>29979460</v>
      </c>
      <c r="G136" s="18" cm="1">
        <f t="array" ref="G136">_xlfn.XLOOKUP(1,(EarnedPivot!$B$4:$B$269=$C136)*(EarnedPivot!$C$4:$C$269=$D136),EarnedPivot!$E$4:$E$269,0)</f>
        <v>10108120</v>
      </c>
      <c r="H136" s="18">
        <f>IF(rank_[[#This Row],[EarnCalc]]=0,rank_[[#This Row],[TotalTrophies]],rank_[[#This Row],[EarnCalc]])</f>
        <v>10108120</v>
      </c>
      <c r="I136"/>
      <c r="J136"/>
    </row>
    <row r="137" spans="1:10">
      <c r="A137" s="549">
        <v>45391</v>
      </c>
      <c r="B137" s="594" t="s">
        <v>270</v>
      </c>
      <c r="C137" t="s">
        <v>240</v>
      </c>
      <c r="D137" t="s">
        <v>203</v>
      </c>
      <c r="E137">
        <v>11</v>
      </c>
      <c r="F137" s="18">
        <v>29636460</v>
      </c>
      <c r="G137" s="18" cm="1">
        <f t="array" ref="G137">_xlfn.XLOOKUP(1,(EarnedPivot!$B$4:$B$269=$C137)*(EarnedPivot!$C$4:$C$269=$D137),EarnedPivot!$E$4:$E$269,0)</f>
        <v>9931695</v>
      </c>
      <c r="H137" s="18">
        <f>IF(rank_[[#This Row],[EarnCalc]]=0,rank_[[#This Row],[TotalTrophies]],rank_[[#This Row],[EarnCalc]])</f>
        <v>9931695</v>
      </c>
      <c r="I137"/>
      <c r="J137"/>
    </row>
    <row r="138" spans="1:10">
      <c r="A138" s="549">
        <v>45391</v>
      </c>
      <c r="B138" s="594" t="s">
        <v>270</v>
      </c>
      <c r="C138" t="s">
        <v>240</v>
      </c>
      <c r="D138" t="s">
        <v>198</v>
      </c>
      <c r="E138">
        <v>12</v>
      </c>
      <c r="F138" s="18">
        <v>29281795</v>
      </c>
      <c r="G138" s="18" cm="1">
        <f t="array" ref="G138">_xlfn.XLOOKUP(1,(EarnedPivot!$B$4:$B$269=$C138)*(EarnedPivot!$C$4:$C$269=$D138),EarnedPivot!$E$4:$E$269,0)</f>
        <v>9673590</v>
      </c>
      <c r="H138" s="18">
        <f>IF(rank_[[#This Row],[EarnCalc]]=0,rank_[[#This Row],[TotalTrophies]],rank_[[#This Row],[EarnCalc]])</f>
        <v>9673590</v>
      </c>
      <c r="I138"/>
      <c r="J138"/>
    </row>
    <row r="139" spans="1:10">
      <c r="A139" s="549">
        <v>45391</v>
      </c>
      <c r="B139" s="594" t="s">
        <v>270</v>
      </c>
      <c r="C139" t="s">
        <v>240</v>
      </c>
      <c r="D139" t="s">
        <v>205</v>
      </c>
      <c r="E139">
        <v>13</v>
      </c>
      <c r="F139" s="18">
        <v>28245050</v>
      </c>
      <c r="G139" s="18" cm="1">
        <f t="array" ref="G139">_xlfn.XLOOKUP(1,(EarnedPivot!$B$4:$B$269=$C139)*(EarnedPivot!$C$4:$C$269=$D139),EarnedPivot!$E$4:$E$269,0)</f>
        <v>9523570</v>
      </c>
      <c r="H139" s="18">
        <f>IF(rank_[[#This Row],[EarnCalc]]=0,rank_[[#This Row],[TotalTrophies]],rank_[[#This Row],[EarnCalc]])</f>
        <v>9523570</v>
      </c>
      <c r="I139"/>
      <c r="J139"/>
    </row>
    <row r="140" spans="1:10">
      <c r="A140" s="549">
        <v>45391</v>
      </c>
      <c r="B140" s="594" t="s">
        <v>270</v>
      </c>
      <c r="C140" t="s">
        <v>240</v>
      </c>
      <c r="D140" t="s">
        <v>210</v>
      </c>
      <c r="E140">
        <v>14</v>
      </c>
      <c r="F140" s="18">
        <v>28160105</v>
      </c>
      <c r="G140" s="18" cm="1">
        <f t="array" ref="G140">_xlfn.XLOOKUP(1,(EarnedPivot!$B$4:$B$269=$C140)*(EarnedPivot!$C$4:$C$269=$D140),EarnedPivot!$E$4:$E$269,0)</f>
        <v>9520260</v>
      </c>
      <c r="H140" s="18">
        <f>IF(rank_[[#This Row],[EarnCalc]]=0,rank_[[#This Row],[TotalTrophies]],rank_[[#This Row],[EarnCalc]])</f>
        <v>9520260</v>
      </c>
      <c r="I140"/>
      <c r="J140"/>
    </row>
    <row r="141" spans="1:10">
      <c r="A141" s="549">
        <v>45391</v>
      </c>
      <c r="B141" s="594" t="s">
        <v>270</v>
      </c>
      <c r="C141" t="s">
        <v>240</v>
      </c>
      <c r="D141" t="s">
        <v>194</v>
      </c>
      <c r="E141">
        <v>15</v>
      </c>
      <c r="F141" s="18">
        <v>27998265</v>
      </c>
      <c r="G141" s="18" cm="1">
        <f t="array" ref="G141">_xlfn.XLOOKUP(1,(EarnedPivot!$B$4:$B$269=$C141)*(EarnedPivot!$C$4:$C$269=$D141),EarnedPivot!$E$4:$E$269,0)</f>
        <v>9354565</v>
      </c>
      <c r="H141" s="18">
        <f>IF(rank_[[#This Row],[EarnCalc]]=0,rank_[[#This Row],[TotalTrophies]],rank_[[#This Row],[EarnCalc]])</f>
        <v>9354565</v>
      </c>
      <c r="I141"/>
      <c r="J141"/>
    </row>
    <row r="142" spans="1:10">
      <c r="A142" s="549">
        <v>45391</v>
      </c>
      <c r="B142" s="594" t="s">
        <v>270</v>
      </c>
      <c r="C142" t="s">
        <v>240</v>
      </c>
      <c r="D142" t="s">
        <v>199</v>
      </c>
      <c r="E142">
        <v>16</v>
      </c>
      <c r="F142" s="18">
        <v>27447600</v>
      </c>
      <c r="G142" s="18" cm="1">
        <f t="array" ref="G142">_xlfn.XLOOKUP(1,(EarnedPivot!$B$4:$B$269=$C142)*(EarnedPivot!$C$4:$C$269=$D142),EarnedPivot!$E$4:$E$269,0)</f>
        <v>9200510</v>
      </c>
      <c r="H142" s="18">
        <f>IF(rank_[[#This Row],[EarnCalc]]=0,rank_[[#This Row],[TotalTrophies]],rank_[[#This Row],[EarnCalc]])</f>
        <v>9200510</v>
      </c>
      <c r="I142"/>
      <c r="J142"/>
    </row>
    <row r="143" spans="1:10">
      <c r="A143" s="549">
        <v>45391</v>
      </c>
      <c r="B143" s="594" t="s">
        <v>270</v>
      </c>
      <c r="C143" t="s">
        <v>240</v>
      </c>
      <c r="D143" t="s">
        <v>191</v>
      </c>
      <c r="E143">
        <v>17</v>
      </c>
      <c r="F143" s="18">
        <v>27317385</v>
      </c>
      <c r="G143" s="18" cm="1">
        <f t="array" ref="G143">_xlfn.XLOOKUP(1,(EarnedPivot!$B$4:$B$269=$C143)*(EarnedPivot!$C$4:$C$269=$D143),EarnedPivot!$E$4:$E$269,0)</f>
        <v>9205955</v>
      </c>
      <c r="H143" s="18">
        <f>IF(rank_[[#This Row],[EarnCalc]]=0,rank_[[#This Row],[TotalTrophies]],rank_[[#This Row],[EarnCalc]])</f>
        <v>9205955</v>
      </c>
      <c r="I143"/>
      <c r="J143"/>
    </row>
    <row r="144" spans="1:10">
      <c r="A144" s="549">
        <v>45391</v>
      </c>
      <c r="B144" s="594" t="s">
        <v>270</v>
      </c>
      <c r="C144" t="s">
        <v>240</v>
      </c>
      <c r="D144" t="s">
        <v>196</v>
      </c>
      <c r="E144">
        <v>18</v>
      </c>
      <c r="F144" s="18">
        <v>26741850</v>
      </c>
      <c r="G144" s="18" cm="1">
        <f t="array" ref="G144">_xlfn.XLOOKUP(1,(EarnedPivot!$B$4:$B$269=$C144)*(EarnedPivot!$C$4:$C$269=$D144),EarnedPivot!$E$4:$E$269,0)</f>
        <v>8917135</v>
      </c>
      <c r="H144" s="18">
        <f>IF(rank_[[#This Row],[EarnCalc]]=0,rank_[[#This Row],[TotalTrophies]],rank_[[#This Row],[EarnCalc]])</f>
        <v>8917135</v>
      </c>
      <c r="I144"/>
      <c r="J144"/>
    </row>
    <row r="145" spans="1:10">
      <c r="A145" s="549">
        <v>45391</v>
      </c>
      <c r="B145" s="594" t="s">
        <v>270</v>
      </c>
      <c r="C145" t="s">
        <v>240</v>
      </c>
      <c r="D145" t="s">
        <v>195</v>
      </c>
      <c r="E145">
        <v>19</v>
      </c>
      <c r="F145" s="18">
        <v>26629285</v>
      </c>
      <c r="G145" s="18" cm="1">
        <f t="array" ref="G145">_xlfn.XLOOKUP(1,(EarnedPivot!$B$4:$B$269=$C145)*(EarnedPivot!$C$4:$C$269=$D145),EarnedPivot!$E$4:$E$269,0)</f>
        <v>8743210</v>
      </c>
      <c r="H145" s="18">
        <f>IF(rank_[[#This Row],[EarnCalc]]=0,rank_[[#This Row],[TotalTrophies]],rank_[[#This Row],[EarnCalc]])</f>
        <v>8743210</v>
      </c>
      <c r="I145"/>
      <c r="J145"/>
    </row>
    <row r="146" spans="1:10">
      <c r="A146" s="549">
        <v>45391</v>
      </c>
      <c r="B146" s="594" t="s">
        <v>270</v>
      </c>
      <c r="C146" t="s">
        <v>240</v>
      </c>
      <c r="D146" t="s">
        <v>211</v>
      </c>
      <c r="E146">
        <v>20</v>
      </c>
      <c r="F146" s="18">
        <v>26563390</v>
      </c>
      <c r="G146" s="18" cm="1">
        <f t="array" ref="G146">_xlfn.XLOOKUP(1,(EarnedPivot!$B$4:$B$269=$C146)*(EarnedPivot!$C$4:$C$269=$D146),EarnedPivot!$E$4:$E$269,0)</f>
        <v>8822070</v>
      </c>
      <c r="H146" s="18">
        <f>IF(rank_[[#This Row],[EarnCalc]]=0,rank_[[#This Row],[TotalTrophies]],rank_[[#This Row],[EarnCalc]])</f>
        <v>8822070</v>
      </c>
      <c r="I146"/>
      <c r="J146"/>
    </row>
    <row r="147" spans="1:10">
      <c r="A147" s="549">
        <v>45398</v>
      </c>
      <c r="B147" s="594" t="s">
        <v>270</v>
      </c>
      <c r="C147" t="s">
        <v>241</v>
      </c>
      <c r="D147" t="s">
        <v>200</v>
      </c>
      <c r="E147">
        <v>1</v>
      </c>
      <c r="F147" s="18">
        <v>44067480</v>
      </c>
      <c r="G147" s="18" cm="1">
        <f t="array" ref="G147">_xlfn.XLOOKUP(1,(EarnedPivot!$B$4:$B$269=$C147)*(EarnedPivot!$C$4:$C$269=$D147),EarnedPivot!$E$4:$E$269,0)</f>
        <v>11044970</v>
      </c>
      <c r="H147" s="18">
        <f>IF(rank_[[#This Row],[EarnCalc]]=0,rank_[[#This Row],[TotalTrophies]],rank_[[#This Row],[EarnCalc]])</f>
        <v>11044970</v>
      </c>
      <c r="I147"/>
      <c r="J147"/>
    </row>
    <row r="148" spans="1:10">
      <c r="A148" s="549">
        <v>45398</v>
      </c>
      <c r="B148" s="594" t="s">
        <v>270</v>
      </c>
      <c r="C148" t="s">
        <v>241</v>
      </c>
      <c r="D148" t="s">
        <v>201</v>
      </c>
      <c r="E148">
        <v>2</v>
      </c>
      <c r="F148" s="18">
        <v>43968110</v>
      </c>
      <c r="G148" s="18" cm="1">
        <f t="array" ref="G148">_xlfn.XLOOKUP(1,(EarnedPivot!$B$4:$B$269=$C148)*(EarnedPivot!$C$4:$C$269=$D148),EarnedPivot!$E$4:$E$269,0)</f>
        <v>11128220</v>
      </c>
      <c r="H148" s="18">
        <f>IF(rank_[[#This Row],[EarnCalc]]=0,rank_[[#This Row],[TotalTrophies]],rank_[[#This Row],[EarnCalc]])</f>
        <v>11128220</v>
      </c>
      <c r="I148"/>
      <c r="J148"/>
    </row>
    <row r="149" spans="1:10">
      <c r="A149" s="549">
        <v>45398</v>
      </c>
      <c r="B149" s="594" t="s">
        <v>270</v>
      </c>
      <c r="C149" t="s">
        <v>241</v>
      </c>
      <c r="D149" t="s">
        <v>197</v>
      </c>
      <c r="E149">
        <v>3</v>
      </c>
      <c r="F149" s="18">
        <v>42580915</v>
      </c>
      <c r="G149" s="18" cm="1">
        <f t="array" ref="G149">_xlfn.XLOOKUP(1,(EarnedPivot!$B$4:$B$269=$C149)*(EarnedPivot!$C$4:$C$269=$D149),EarnedPivot!$E$4:$E$269,0)</f>
        <v>10767570</v>
      </c>
      <c r="H149" s="18">
        <f>IF(rank_[[#This Row],[EarnCalc]]=0,rank_[[#This Row],[TotalTrophies]],rank_[[#This Row],[EarnCalc]])</f>
        <v>10767570</v>
      </c>
      <c r="I149"/>
      <c r="J149"/>
    </row>
    <row r="150" spans="1:10">
      <c r="A150" s="549">
        <v>45398</v>
      </c>
      <c r="B150" s="594" t="s">
        <v>270</v>
      </c>
      <c r="C150" t="s">
        <v>241</v>
      </c>
      <c r="D150" t="s">
        <v>192</v>
      </c>
      <c r="E150">
        <v>4</v>
      </c>
      <c r="F150" s="18">
        <v>41721445</v>
      </c>
      <c r="G150" s="18" cm="1">
        <f t="array" ref="G150">_xlfn.XLOOKUP(1,(EarnedPivot!$B$4:$B$269=$C150)*(EarnedPivot!$C$4:$C$269=$D150),EarnedPivot!$E$4:$E$269,0)</f>
        <v>10600065</v>
      </c>
      <c r="H150" s="18">
        <f>IF(rank_[[#This Row],[EarnCalc]]=0,rank_[[#This Row],[TotalTrophies]],rank_[[#This Row],[EarnCalc]])</f>
        <v>10600065</v>
      </c>
      <c r="I150"/>
      <c r="J150"/>
    </row>
    <row r="151" spans="1:10">
      <c r="A151" s="549">
        <v>45398</v>
      </c>
      <c r="B151" s="594" t="s">
        <v>270</v>
      </c>
      <c r="C151" t="s">
        <v>241</v>
      </c>
      <c r="D151" t="s">
        <v>204</v>
      </c>
      <c r="E151">
        <v>5</v>
      </c>
      <c r="F151" s="18">
        <v>41476315</v>
      </c>
      <c r="G151" s="18" cm="1">
        <f t="array" ref="G151">_xlfn.XLOOKUP(1,(EarnedPivot!$B$4:$B$269=$C151)*(EarnedPivot!$C$4:$C$269=$D151),EarnedPivot!$E$4:$E$269,0)</f>
        <v>10433690</v>
      </c>
      <c r="H151" s="18">
        <f>IF(rank_[[#This Row],[EarnCalc]]=0,rank_[[#This Row],[TotalTrophies]],rank_[[#This Row],[EarnCalc]])</f>
        <v>10433690</v>
      </c>
      <c r="I151"/>
      <c r="J151"/>
    </row>
    <row r="152" spans="1:10">
      <c r="A152" s="549">
        <v>45398</v>
      </c>
      <c r="B152" s="594" t="s">
        <v>270</v>
      </c>
      <c r="C152" t="s">
        <v>241</v>
      </c>
      <c r="D152" t="s">
        <v>202</v>
      </c>
      <c r="E152">
        <v>6</v>
      </c>
      <c r="F152" s="18">
        <v>41390540</v>
      </c>
      <c r="G152" s="18" cm="1">
        <f t="array" ref="G152">_xlfn.XLOOKUP(1,(EarnedPivot!$B$4:$B$269=$C152)*(EarnedPivot!$C$4:$C$269=$D152),EarnedPivot!$E$4:$E$269,0)</f>
        <v>10426780</v>
      </c>
      <c r="H152" s="18">
        <f>IF(rank_[[#This Row],[EarnCalc]]=0,rank_[[#This Row],[TotalTrophies]],rank_[[#This Row],[EarnCalc]])</f>
        <v>10426780</v>
      </c>
      <c r="I152"/>
      <c r="J152"/>
    </row>
    <row r="153" spans="1:10">
      <c r="A153" s="549">
        <v>45398</v>
      </c>
      <c r="B153" s="594" t="s">
        <v>270</v>
      </c>
      <c r="C153" t="s">
        <v>241</v>
      </c>
      <c r="D153" t="s">
        <v>209</v>
      </c>
      <c r="E153">
        <v>7</v>
      </c>
      <c r="F153" s="18">
        <v>41001285</v>
      </c>
      <c r="G153" s="18" cm="1">
        <f t="array" ref="G153">_xlfn.XLOOKUP(1,(EarnedPivot!$B$4:$B$269=$C153)*(EarnedPivot!$C$4:$C$269=$D153),EarnedPivot!$E$4:$E$269,0)</f>
        <v>10433950</v>
      </c>
      <c r="H153" s="18">
        <f>IF(rank_[[#This Row],[EarnCalc]]=0,rank_[[#This Row],[TotalTrophies]],rank_[[#This Row],[EarnCalc]])</f>
        <v>10433950</v>
      </c>
      <c r="I153"/>
      <c r="J153"/>
    </row>
    <row r="154" spans="1:10">
      <c r="A154" s="549">
        <v>45398</v>
      </c>
      <c r="B154" s="594" t="s">
        <v>270</v>
      </c>
      <c r="C154" t="s">
        <v>241</v>
      </c>
      <c r="D154" t="s">
        <v>190</v>
      </c>
      <c r="E154">
        <v>8</v>
      </c>
      <c r="F154" s="18">
        <v>40924725</v>
      </c>
      <c r="G154" s="18" cm="1">
        <f t="array" ref="G154">_xlfn.XLOOKUP(1,(EarnedPivot!$B$4:$B$269=$C154)*(EarnedPivot!$C$4:$C$269=$D154),EarnedPivot!$E$4:$E$269,0)</f>
        <v>10508315</v>
      </c>
      <c r="H154" s="18">
        <f>IF(rank_[[#This Row],[EarnCalc]]=0,rank_[[#This Row],[TotalTrophies]],rank_[[#This Row],[EarnCalc]])</f>
        <v>10508315</v>
      </c>
      <c r="I154"/>
      <c r="J154"/>
    </row>
    <row r="155" spans="1:10">
      <c r="A155" s="549">
        <v>45398</v>
      </c>
      <c r="B155" s="594" t="s">
        <v>270</v>
      </c>
      <c r="C155" t="s">
        <v>241</v>
      </c>
      <c r="D155" t="s">
        <v>193</v>
      </c>
      <c r="E155">
        <v>9</v>
      </c>
      <c r="F155" s="18">
        <v>40544895</v>
      </c>
      <c r="G155" s="18" cm="1">
        <f t="array" ref="G155">_xlfn.XLOOKUP(1,(EarnedPivot!$B$4:$B$269=$C155)*(EarnedPivot!$C$4:$C$269=$D155),EarnedPivot!$E$4:$E$269,0)</f>
        <v>10256305</v>
      </c>
      <c r="H155" s="18">
        <f>IF(rank_[[#This Row],[EarnCalc]]=0,rank_[[#This Row],[TotalTrophies]],rank_[[#This Row],[EarnCalc]])</f>
        <v>10256305</v>
      </c>
      <c r="I155"/>
      <c r="J155"/>
    </row>
    <row r="156" spans="1:10">
      <c r="A156" s="549">
        <v>45398</v>
      </c>
      <c r="B156" s="594" t="s">
        <v>270</v>
      </c>
      <c r="C156" t="s">
        <v>241</v>
      </c>
      <c r="D156" t="s">
        <v>206</v>
      </c>
      <c r="E156">
        <v>10</v>
      </c>
      <c r="F156" s="18">
        <v>40168390</v>
      </c>
      <c r="G156" s="18" cm="1">
        <f t="array" ref="G156">_xlfn.XLOOKUP(1,(EarnedPivot!$B$4:$B$269=$C156)*(EarnedPivot!$C$4:$C$269=$D156),EarnedPivot!$E$4:$E$269,0)</f>
        <v>10188930</v>
      </c>
      <c r="H156" s="18">
        <f>IF(rank_[[#This Row],[EarnCalc]]=0,rank_[[#This Row],[TotalTrophies]],rank_[[#This Row],[EarnCalc]])</f>
        <v>10188930</v>
      </c>
      <c r="I156"/>
      <c r="J156"/>
    </row>
    <row r="157" spans="1:10">
      <c r="A157" s="549">
        <v>45398</v>
      </c>
      <c r="B157" s="594" t="s">
        <v>270</v>
      </c>
      <c r="C157" t="s">
        <v>241</v>
      </c>
      <c r="D157" t="s">
        <v>203</v>
      </c>
      <c r="E157">
        <v>11</v>
      </c>
      <c r="F157" s="18">
        <v>39727820</v>
      </c>
      <c r="G157" s="18" cm="1">
        <f t="array" ref="G157">_xlfn.XLOOKUP(1,(EarnedPivot!$B$4:$B$269=$C157)*(EarnedPivot!$C$4:$C$269=$D157),EarnedPivot!$E$4:$E$269,0)</f>
        <v>10091360</v>
      </c>
      <c r="H157" s="18">
        <f>IF(rank_[[#This Row],[EarnCalc]]=0,rank_[[#This Row],[TotalTrophies]],rank_[[#This Row],[EarnCalc]])</f>
        <v>10091360</v>
      </c>
      <c r="I157"/>
      <c r="J157"/>
    </row>
    <row r="158" spans="1:10">
      <c r="A158" s="549">
        <v>45398</v>
      </c>
      <c r="B158" s="594" t="s">
        <v>270</v>
      </c>
      <c r="C158" t="s">
        <v>241</v>
      </c>
      <c r="D158" t="s">
        <v>198</v>
      </c>
      <c r="E158">
        <v>12</v>
      </c>
      <c r="F158" s="18">
        <v>39038605</v>
      </c>
      <c r="G158" s="18" cm="1">
        <f t="array" ref="G158">_xlfn.XLOOKUP(1,(EarnedPivot!$B$4:$B$269=$C158)*(EarnedPivot!$C$4:$C$269=$D158),EarnedPivot!$E$4:$E$269,0)</f>
        <v>9756810</v>
      </c>
      <c r="H158" s="18">
        <f>IF(rank_[[#This Row],[EarnCalc]]=0,rank_[[#This Row],[TotalTrophies]],rank_[[#This Row],[EarnCalc]])</f>
        <v>9756810</v>
      </c>
      <c r="I158"/>
      <c r="J158"/>
    </row>
    <row r="159" spans="1:10">
      <c r="A159" s="549">
        <v>45398</v>
      </c>
      <c r="B159" s="594" t="s">
        <v>270</v>
      </c>
      <c r="C159" t="s">
        <v>241</v>
      </c>
      <c r="D159" t="s">
        <v>205</v>
      </c>
      <c r="E159">
        <v>13</v>
      </c>
      <c r="F159" s="18">
        <v>37843865</v>
      </c>
      <c r="G159" s="18" cm="1">
        <f t="array" ref="G159">_xlfn.XLOOKUP(1,(EarnedPivot!$B$4:$B$269=$C159)*(EarnedPivot!$C$4:$C$269=$D159),EarnedPivot!$E$4:$E$269,0)</f>
        <v>9598815</v>
      </c>
      <c r="H159" s="18">
        <f>IF(rank_[[#This Row],[EarnCalc]]=0,rank_[[#This Row],[TotalTrophies]],rank_[[#This Row],[EarnCalc]])</f>
        <v>9598815</v>
      </c>
      <c r="I159"/>
      <c r="J159"/>
    </row>
    <row r="160" spans="1:10">
      <c r="A160" s="549">
        <v>45398</v>
      </c>
      <c r="B160" s="594" t="s">
        <v>270</v>
      </c>
      <c r="C160" t="s">
        <v>241</v>
      </c>
      <c r="D160" t="s">
        <v>210</v>
      </c>
      <c r="E160">
        <v>14</v>
      </c>
      <c r="F160" s="18">
        <v>37689285</v>
      </c>
      <c r="G160" s="18" cm="1">
        <f t="array" ref="G160">_xlfn.XLOOKUP(1,(EarnedPivot!$B$4:$B$269=$C160)*(EarnedPivot!$C$4:$C$269=$D160),EarnedPivot!$E$4:$E$269,0)</f>
        <v>9529180</v>
      </c>
      <c r="H160" s="18">
        <f>IF(rank_[[#This Row],[EarnCalc]]=0,rank_[[#This Row],[TotalTrophies]],rank_[[#This Row],[EarnCalc]])</f>
        <v>9529180</v>
      </c>
      <c r="I160"/>
      <c r="J160"/>
    </row>
    <row r="161" spans="1:10">
      <c r="A161" s="549">
        <v>45398</v>
      </c>
      <c r="B161" s="594" t="s">
        <v>270</v>
      </c>
      <c r="C161" t="s">
        <v>241</v>
      </c>
      <c r="D161" t="s">
        <v>194</v>
      </c>
      <c r="E161">
        <v>15</v>
      </c>
      <c r="F161" s="18">
        <v>37046210</v>
      </c>
      <c r="G161" s="18" cm="1">
        <f t="array" ref="G161">_xlfn.XLOOKUP(1,(EarnedPivot!$B$4:$B$269=$C161)*(EarnedPivot!$C$4:$C$269=$D161),EarnedPivot!$E$4:$E$269,0)</f>
        <v>9047945</v>
      </c>
      <c r="H161" s="18">
        <f>IF(rank_[[#This Row],[EarnCalc]]=0,rank_[[#This Row],[TotalTrophies]],rank_[[#This Row],[EarnCalc]])</f>
        <v>9047945</v>
      </c>
      <c r="I161"/>
      <c r="J161"/>
    </row>
    <row r="162" spans="1:10">
      <c r="A162" s="549">
        <v>45398</v>
      </c>
      <c r="B162" s="594" t="s">
        <v>270</v>
      </c>
      <c r="C162" t="s">
        <v>241</v>
      </c>
      <c r="D162" t="s">
        <v>199</v>
      </c>
      <c r="E162">
        <v>16</v>
      </c>
      <c r="F162" s="18">
        <v>36656200</v>
      </c>
      <c r="G162" s="18" cm="1">
        <f t="array" ref="G162">_xlfn.XLOOKUP(1,(EarnedPivot!$B$4:$B$269=$C162)*(EarnedPivot!$C$4:$C$269=$D162),EarnedPivot!$E$4:$E$269,0)</f>
        <v>9208600</v>
      </c>
      <c r="H162" s="18">
        <f>IF(rank_[[#This Row],[EarnCalc]]=0,rank_[[#This Row],[TotalTrophies]],rank_[[#This Row],[EarnCalc]])</f>
        <v>9208600</v>
      </c>
      <c r="I162"/>
      <c r="J162"/>
    </row>
    <row r="163" spans="1:10">
      <c r="A163" s="549">
        <v>45398</v>
      </c>
      <c r="B163" s="594" t="s">
        <v>270</v>
      </c>
      <c r="C163" t="s">
        <v>241</v>
      </c>
      <c r="D163" t="s">
        <v>191</v>
      </c>
      <c r="E163">
        <v>17</v>
      </c>
      <c r="F163" s="18">
        <v>36453935</v>
      </c>
      <c r="G163" s="18" cm="1">
        <f t="array" ref="G163">_xlfn.XLOOKUP(1,(EarnedPivot!$B$4:$B$269=$C163)*(EarnedPivot!$C$4:$C$269=$D163),EarnedPivot!$E$4:$E$269,0)</f>
        <v>9136550</v>
      </c>
      <c r="H163" s="18">
        <f>IF(rank_[[#This Row],[EarnCalc]]=0,rank_[[#This Row],[TotalTrophies]],rank_[[#This Row],[EarnCalc]])</f>
        <v>9136550</v>
      </c>
      <c r="I163"/>
      <c r="J163"/>
    </row>
    <row r="164" spans="1:10">
      <c r="A164" s="549">
        <v>45398</v>
      </c>
      <c r="B164" s="594" t="s">
        <v>270</v>
      </c>
      <c r="C164" t="s">
        <v>241</v>
      </c>
      <c r="D164" t="s">
        <v>195</v>
      </c>
      <c r="E164">
        <v>18</v>
      </c>
      <c r="F164" s="18">
        <v>35989375</v>
      </c>
      <c r="G164" s="18" cm="1">
        <f t="array" ref="G164">_xlfn.XLOOKUP(1,(EarnedPivot!$B$4:$B$269=$C164)*(EarnedPivot!$C$4:$C$269=$D164),EarnedPivot!$E$4:$E$269,0)</f>
        <v>9360090</v>
      </c>
      <c r="H164" s="18">
        <f>IF(rank_[[#This Row],[EarnCalc]]=0,rank_[[#This Row],[TotalTrophies]],rank_[[#This Row],[EarnCalc]])</f>
        <v>9360090</v>
      </c>
      <c r="I164"/>
      <c r="J164"/>
    </row>
    <row r="165" spans="1:10">
      <c r="A165" s="549">
        <v>45398</v>
      </c>
      <c r="B165" s="594" t="s">
        <v>270</v>
      </c>
      <c r="C165" t="s">
        <v>241</v>
      </c>
      <c r="D165" t="s">
        <v>196</v>
      </c>
      <c r="E165">
        <v>19</v>
      </c>
      <c r="F165" s="18">
        <v>35884150</v>
      </c>
      <c r="G165" s="18" cm="1">
        <f t="array" ref="G165">_xlfn.XLOOKUP(1,(EarnedPivot!$B$4:$B$269=$C165)*(EarnedPivot!$C$4:$C$269=$D165),EarnedPivot!$E$4:$E$269,0)</f>
        <v>9142300</v>
      </c>
      <c r="H165" s="18">
        <f>IF(rank_[[#This Row],[EarnCalc]]=0,rank_[[#This Row],[TotalTrophies]],rank_[[#This Row],[EarnCalc]])</f>
        <v>9142300</v>
      </c>
      <c r="I165"/>
      <c r="J165"/>
    </row>
    <row r="166" spans="1:10">
      <c r="A166" s="549">
        <v>45398</v>
      </c>
      <c r="B166" s="594" t="s">
        <v>270</v>
      </c>
      <c r="C166" t="s">
        <v>241</v>
      </c>
      <c r="D166" t="s">
        <v>211</v>
      </c>
      <c r="E166">
        <v>20</v>
      </c>
      <c r="F166" s="18">
        <v>35692120</v>
      </c>
      <c r="G166" s="18" cm="1">
        <f t="array" ref="G166">_xlfn.XLOOKUP(1,(EarnedPivot!$B$4:$B$269=$C166)*(EarnedPivot!$C$4:$C$269=$D166),EarnedPivot!$E$4:$E$269,0)</f>
        <v>9128730</v>
      </c>
      <c r="H166" s="18">
        <f>IF(rank_[[#This Row],[EarnCalc]]=0,rank_[[#This Row],[TotalTrophies]],rank_[[#This Row],[EarnCalc]])</f>
        <v>9128730</v>
      </c>
      <c r="I166"/>
      <c r="J166"/>
    </row>
    <row r="167" spans="1:10">
      <c r="A167" s="549">
        <v>45405</v>
      </c>
      <c r="B167" s="594" t="s">
        <v>293</v>
      </c>
      <c r="C167" t="s">
        <v>290</v>
      </c>
      <c r="D167" t="s">
        <v>200</v>
      </c>
      <c r="E167">
        <v>1</v>
      </c>
      <c r="F167" s="18">
        <v>11216060</v>
      </c>
      <c r="G167" s="18" cm="1">
        <f t="array" ref="G167">_xlfn.XLOOKUP(1,(EarnedPivot!$B$4:$B$269=$C167)*(EarnedPivot!$C$4:$C$269=$D167),EarnedPivot!$E$4:$E$269,0)</f>
        <v>0</v>
      </c>
      <c r="H167" s="18">
        <f>IF(rank_[[#This Row],[EarnCalc]]=0,rank_[[#This Row],[TotalTrophies]],rank_[[#This Row],[EarnCalc]])</f>
        <v>11216060</v>
      </c>
      <c r="I167"/>
      <c r="J167"/>
    </row>
    <row r="168" spans="1:10">
      <c r="A168" s="549">
        <v>45405</v>
      </c>
      <c r="B168" s="594" t="s">
        <v>293</v>
      </c>
      <c r="C168" t="s">
        <v>290</v>
      </c>
      <c r="D168" t="s">
        <v>201</v>
      </c>
      <c r="E168">
        <v>2</v>
      </c>
      <c r="F168" s="18">
        <v>11041545</v>
      </c>
      <c r="G168" s="18" cm="1">
        <f t="array" ref="G168">_xlfn.XLOOKUP(1,(EarnedPivot!$B$4:$B$269=$C168)*(EarnedPivot!$C$4:$C$269=$D168),EarnedPivot!$E$4:$E$269,0)</f>
        <v>0</v>
      </c>
      <c r="H168" s="18">
        <f>IF(rank_[[#This Row],[EarnCalc]]=0,rank_[[#This Row],[TotalTrophies]],rank_[[#This Row],[EarnCalc]])</f>
        <v>11041545</v>
      </c>
      <c r="I168"/>
      <c r="J168"/>
    </row>
    <row r="169" spans="1:10">
      <c r="A169" s="549">
        <v>45405</v>
      </c>
      <c r="B169" s="594" t="s">
        <v>293</v>
      </c>
      <c r="C169" t="s">
        <v>290</v>
      </c>
      <c r="D169" t="s">
        <v>197</v>
      </c>
      <c r="E169">
        <v>3</v>
      </c>
      <c r="F169" s="18">
        <v>10792615</v>
      </c>
      <c r="G169" s="18" cm="1">
        <f t="array" ref="G169">_xlfn.XLOOKUP(1,(EarnedPivot!$B$4:$B$269=$C169)*(EarnedPivot!$C$4:$C$269=$D169),EarnedPivot!$E$4:$E$269,0)</f>
        <v>0</v>
      </c>
      <c r="H169" s="18">
        <f>IF(rank_[[#This Row],[EarnCalc]]=0,rank_[[#This Row],[TotalTrophies]],rank_[[#This Row],[EarnCalc]])</f>
        <v>10792615</v>
      </c>
      <c r="I169"/>
      <c r="J169"/>
    </row>
    <row r="170" spans="1:10">
      <c r="A170" s="549">
        <v>45405</v>
      </c>
      <c r="B170" s="594" t="s">
        <v>293</v>
      </c>
      <c r="C170" t="s">
        <v>290</v>
      </c>
      <c r="D170" t="s">
        <v>202</v>
      </c>
      <c r="E170">
        <v>4</v>
      </c>
      <c r="F170" s="18">
        <v>10621980</v>
      </c>
      <c r="G170" s="18" cm="1">
        <f t="array" ref="G170">_xlfn.XLOOKUP(1,(EarnedPivot!$B$4:$B$269=$C170)*(EarnedPivot!$C$4:$C$269=$D170),EarnedPivot!$E$4:$E$269,0)</f>
        <v>0</v>
      </c>
      <c r="H170" s="18">
        <f>IF(rank_[[#This Row],[EarnCalc]]=0,rank_[[#This Row],[TotalTrophies]],rank_[[#This Row],[EarnCalc]])</f>
        <v>10621980</v>
      </c>
      <c r="I170"/>
      <c r="J170"/>
    </row>
    <row r="171" spans="1:10">
      <c r="A171" s="549">
        <v>45405</v>
      </c>
      <c r="B171" s="594" t="s">
        <v>293</v>
      </c>
      <c r="C171" t="s">
        <v>290</v>
      </c>
      <c r="D171" t="s">
        <v>192</v>
      </c>
      <c r="E171">
        <v>5</v>
      </c>
      <c r="F171" s="18">
        <v>10609375</v>
      </c>
      <c r="G171" s="18" cm="1">
        <f t="array" ref="G171">_xlfn.XLOOKUP(1,(EarnedPivot!$B$4:$B$269=$C171)*(EarnedPivot!$C$4:$C$269=$D171),EarnedPivot!$E$4:$E$269,0)</f>
        <v>0</v>
      </c>
      <c r="H171" s="18">
        <f>IF(rank_[[#This Row],[EarnCalc]]=0,rank_[[#This Row],[TotalTrophies]],rank_[[#This Row],[EarnCalc]])</f>
        <v>10609375</v>
      </c>
      <c r="I171"/>
      <c r="J171"/>
    </row>
    <row r="172" spans="1:10">
      <c r="A172" s="549">
        <v>45405</v>
      </c>
      <c r="B172" s="594" t="s">
        <v>293</v>
      </c>
      <c r="C172" t="s">
        <v>290</v>
      </c>
      <c r="D172" t="s">
        <v>209</v>
      </c>
      <c r="E172">
        <v>6</v>
      </c>
      <c r="F172" s="18">
        <v>10525165</v>
      </c>
      <c r="G172" s="18" cm="1">
        <f t="array" ref="G172">_xlfn.XLOOKUP(1,(EarnedPivot!$B$4:$B$269=$C172)*(EarnedPivot!$C$4:$C$269=$D172),EarnedPivot!$E$4:$E$269,0)</f>
        <v>0</v>
      </c>
      <c r="H172" s="18">
        <f>IF(rank_[[#This Row],[EarnCalc]]=0,rank_[[#This Row],[TotalTrophies]],rank_[[#This Row],[EarnCalc]])</f>
        <v>10525165</v>
      </c>
      <c r="I172"/>
      <c r="J172"/>
    </row>
    <row r="173" spans="1:10">
      <c r="A173" s="549">
        <v>45405</v>
      </c>
      <c r="B173" s="594" t="s">
        <v>293</v>
      </c>
      <c r="C173" t="s">
        <v>290</v>
      </c>
      <c r="D173" t="s">
        <v>204</v>
      </c>
      <c r="E173">
        <v>7</v>
      </c>
      <c r="F173" s="18">
        <v>10510435</v>
      </c>
      <c r="G173" s="18" cm="1">
        <f t="array" ref="G173">_xlfn.XLOOKUP(1,(EarnedPivot!$B$4:$B$269=$C173)*(EarnedPivot!$C$4:$C$269=$D173),EarnedPivot!$E$4:$E$269,0)</f>
        <v>0</v>
      </c>
      <c r="H173" s="18">
        <f>IF(rank_[[#This Row],[EarnCalc]]=0,rank_[[#This Row],[TotalTrophies]],rank_[[#This Row],[EarnCalc]])</f>
        <v>10510435</v>
      </c>
      <c r="I173"/>
      <c r="J173"/>
    </row>
    <row r="174" spans="1:10">
      <c r="A174" s="549">
        <v>45405</v>
      </c>
      <c r="B174" s="594" t="s">
        <v>293</v>
      </c>
      <c r="C174" t="s">
        <v>290</v>
      </c>
      <c r="D174" t="s">
        <v>193</v>
      </c>
      <c r="E174">
        <v>8</v>
      </c>
      <c r="F174" s="18">
        <v>10430590</v>
      </c>
      <c r="G174" s="18" cm="1">
        <f t="array" ref="G174">_xlfn.XLOOKUP(1,(EarnedPivot!$B$4:$B$269=$C174)*(EarnedPivot!$C$4:$C$269=$D174),EarnedPivot!$E$4:$E$269,0)</f>
        <v>0</v>
      </c>
      <c r="H174" s="18">
        <f>IF(rank_[[#This Row],[EarnCalc]]=0,rank_[[#This Row],[TotalTrophies]],rank_[[#This Row],[EarnCalc]])</f>
        <v>10430590</v>
      </c>
      <c r="I174"/>
      <c r="J174"/>
    </row>
    <row r="175" spans="1:10">
      <c r="A175" s="549">
        <v>45405</v>
      </c>
      <c r="B175" s="594" t="s">
        <v>293</v>
      </c>
      <c r="C175" t="s">
        <v>290</v>
      </c>
      <c r="D175" t="s">
        <v>190</v>
      </c>
      <c r="E175">
        <v>9</v>
      </c>
      <c r="F175" s="18">
        <v>10430030</v>
      </c>
      <c r="G175" s="18" cm="1">
        <f t="array" ref="G175">_xlfn.XLOOKUP(1,(EarnedPivot!$B$4:$B$269=$C175)*(EarnedPivot!$C$4:$C$269=$D175),EarnedPivot!$E$4:$E$269,0)</f>
        <v>0</v>
      </c>
      <c r="H175" s="18">
        <f>IF(rank_[[#This Row],[EarnCalc]]=0,rank_[[#This Row],[TotalTrophies]],rank_[[#This Row],[EarnCalc]])</f>
        <v>10430030</v>
      </c>
      <c r="I175"/>
      <c r="J175"/>
    </row>
    <row r="176" spans="1:10">
      <c r="A176" s="549">
        <v>45405</v>
      </c>
      <c r="B176" s="594" t="s">
        <v>293</v>
      </c>
      <c r="C176" t="s">
        <v>290</v>
      </c>
      <c r="D176" t="s">
        <v>206</v>
      </c>
      <c r="E176">
        <v>10</v>
      </c>
      <c r="F176" s="18">
        <v>10265120</v>
      </c>
      <c r="G176" s="18" cm="1">
        <f t="array" ref="G176">_xlfn.XLOOKUP(1,(EarnedPivot!$B$4:$B$269=$C176)*(EarnedPivot!$C$4:$C$269=$D176),EarnedPivot!$E$4:$E$269,0)</f>
        <v>0</v>
      </c>
      <c r="H176" s="18">
        <f>IF(rank_[[#This Row],[EarnCalc]]=0,rank_[[#This Row],[TotalTrophies]],rank_[[#This Row],[EarnCalc]])</f>
        <v>10265120</v>
      </c>
      <c r="I176"/>
      <c r="J176"/>
    </row>
    <row r="177" spans="1:10">
      <c r="A177" s="549">
        <v>45405</v>
      </c>
      <c r="B177" s="594" t="s">
        <v>293</v>
      </c>
      <c r="C177" t="s">
        <v>290</v>
      </c>
      <c r="D177" t="s">
        <v>203</v>
      </c>
      <c r="E177">
        <v>11</v>
      </c>
      <c r="F177" s="18">
        <v>10101510</v>
      </c>
      <c r="G177" s="18" cm="1">
        <f t="array" ref="G177">_xlfn.XLOOKUP(1,(EarnedPivot!$B$4:$B$269=$C177)*(EarnedPivot!$C$4:$C$269=$D177),EarnedPivot!$E$4:$E$269,0)</f>
        <v>0</v>
      </c>
      <c r="H177" s="18">
        <f>IF(rank_[[#This Row],[EarnCalc]]=0,rank_[[#This Row],[TotalTrophies]],rank_[[#This Row],[EarnCalc]])</f>
        <v>10101510</v>
      </c>
      <c r="I177"/>
      <c r="J177"/>
    </row>
    <row r="178" spans="1:10">
      <c r="A178" s="549">
        <v>45405</v>
      </c>
      <c r="B178" s="594" t="s">
        <v>293</v>
      </c>
      <c r="C178" t="s">
        <v>290</v>
      </c>
      <c r="D178" t="s">
        <v>198</v>
      </c>
      <c r="E178">
        <v>12</v>
      </c>
      <c r="F178" s="18">
        <v>9929095</v>
      </c>
      <c r="G178" s="18" cm="1">
        <f t="array" ref="G178">_xlfn.XLOOKUP(1,(EarnedPivot!$B$4:$B$269=$C178)*(EarnedPivot!$C$4:$C$269=$D178),EarnedPivot!$E$4:$E$269,0)</f>
        <v>0</v>
      </c>
      <c r="H178" s="18">
        <f>IF(rank_[[#This Row],[EarnCalc]]=0,rank_[[#This Row],[TotalTrophies]],rank_[[#This Row],[EarnCalc]])</f>
        <v>9929095</v>
      </c>
      <c r="I178"/>
      <c r="J178"/>
    </row>
    <row r="179" spans="1:10">
      <c r="A179" s="549">
        <v>45405</v>
      </c>
      <c r="B179" s="594" t="s">
        <v>293</v>
      </c>
      <c r="C179" t="s">
        <v>290</v>
      </c>
      <c r="D179" t="s">
        <v>210</v>
      </c>
      <c r="E179">
        <v>13</v>
      </c>
      <c r="F179" s="18">
        <v>9841595</v>
      </c>
      <c r="G179" s="18" cm="1">
        <f t="array" ref="G179">_xlfn.XLOOKUP(1,(EarnedPivot!$B$4:$B$269=$C179)*(EarnedPivot!$C$4:$C$269=$D179),EarnedPivot!$E$4:$E$269,0)</f>
        <v>0</v>
      </c>
      <c r="H179" s="18">
        <f>IF(rank_[[#This Row],[EarnCalc]]=0,rank_[[#This Row],[TotalTrophies]],rank_[[#This Row],[EarnCalc]])</f>
        <v>9841595</v>
      </c>
      <c r="I179"/>
      <c r="J179"/>
    </row>
    <row r="180" spans="1:10">
      <c r="A180" s="549">
        <v>45405</v>
      </c>
      <c r="B180" s="594" t="s">
        <v>293</v>
      </c>
      <c r="C180" t="s">
        <v>290</v>
      </c>
      <c r="D180" t="s">
        <v>205</v>
      </c>
      <c r="E180">
        <v>14</v>
      </c>
      <c r="F180" s="18">
        <v>9682255</v>
      </c>
      <c r="G180" s="18" cm="1">
        <f t="array" ref="G180">_xlfn.XLOOKUP(1,(EarnedPivot!$B$4:$B$269=$C180)*(EarnedPivot!$C$4:$C$269=$D180),EarnedPivot!$E$4:$E$269,0)</f>
        <v>0</v>
      </c>
      <c r="H180" s="18">
        <f>IF(rank_[[#This Row],[EarnCalc]]=0,rank_[[#This Row],[TotalTrophies]],rank_[[#This Row],[EarnCalc]])</f>
        <v>9682255</v>
      </c>
      <c r="I180"/>
      <c r="J180"/>
    </row>
    <row r="181" spans="1:10">
      <c r="A181" s="549">
        <v>45405</v>
      </c>
      <c r="B181" s="594" t="s">
        <v>293</v>
      </c>
      <c r="C181" t="s">
        <v>290</v>
      </c>
      <c r="D181" t="s">
        <v>196</v>
      </c>
      <c r="E181">
        <v>15</v>
      </c>
      <c r="F181" s="18">
        <v>9453630</v>
      </c>
      <c r="G181" s="18" cm="1">
        <f t="array" ref="G181">_xlfn.XLOOKUP(1,(EarnedPivot!$B$4:$B$269=$C181)*(EarnedPivot!$C$4:$C$269=$D181),EarnedPivot!$E$4:$E$269,0)</f>
        <v>0</v>
      </c>
      <c r="H181" s="18">
        <f>IF(rank_[[#This Row],[EarnCalc]]=0,rank_[[#This Row],[TotalTrophies]],rank_[[#This Row],[EarnCalc]])</f>
        <v>9453630</v>
      </c>
      <c r="I181"/>
      <c r="J181"/>
    </row>
    <row r="182" spans="1:10">
      <c r="A182" s="549">
        <v>45405</v>
      </c>
      <c r="B182" s="594" t="s">
        <v>293</v>
      </c>
      <c r="C182" t="s">
        <v>290</v>
      </c>
      <c r="D182" t="s">
        <v>195</v>
      </c>
      <c r="E182">
        <v>16</v>
      </c>
      <c r="F182" s="18">
        <v>9442580</v>
      </c>
      <c r="G182" s="18" cm="1">
        <f t="array" ref="G182">_xlfn.XLOOKUP(1,(EarnedPivot!$B$4:$B$269=$C182)*(EarnedPivot!$C$4:$C$269=$D182),EarnedPivot!$E$4:$E$269,0)</f>
        <v>0</v>
      </c>
      <c r="H182" s="18">
        <f>IF(rank_[[#This Row],[EarnCalc]]=0,rank_[[#This Row],[TotalTrophies]],rank_[[#This Row],[EarnCalc]])</f>
        <v>9442580</v>
      </c>
      <c r="I182"/>
      <c r="J182"/>
    </row>
    <row r="183" spans="1:10">
      <c r="A183" s="549">
        <v>45405</v>
      </c>
      <c r="B183" s="594" t="s">
        <v>293</v>
      </c>
      <c r="C183" t="s">
        <v>290</v>
      </c>
      <c r="D183" t="s">
        <v>199</v>
      </c>
      <c r="E183">
        <v>17</v>
      </c>
      <c r="F183" s="18">
        <v>9360565</v>
      </c>
      <c r="G183" s="18" cm="1">
        <f t="array" ref="G183">_xlfn.XLOOKUP(1,(EarnedPivot!$B$4:$B$269=$C183)*(EarnedPivot!$C$4:$C$269=$D183),EarnedPivot!$E$4:$E$269,0)</f>
        <v>0</v>
      </c>
      <c r="H183" s="18">
        <f>IF(rank_[[#This Row],[EarnCalc]]=0,rank_[[#This Row],[TotalTrophies]],rank_[[#This Row],[EarnCalc]])</f>
        <v>9360565</v>
      </c>
      <c r="I183"/>
      <c r="J183"/>
    </row>
    <row r="184" spans="1:10">
      <c r="A184" s="549">
        <v>45405</v>
      </c>
      <c r="B184" s="594" t="s">
        <v>293</v>
      </c>
      <c r="C184" t="s">
        <v>290</v>
      </c>
      <c r="D184" t="s">
        <v>191</v>
      </c>
      <c r="E184">
        <v>18</v>
      </c>
      <c r="F184" s="18">
        <v>9209055</v>
      </c>
      <c r="G184" s="18" cm="1">
        <f t="array" ref="G184">_xlfn.XLOOKUP(1,(EarnedPivot!$B$4:$B$269=$C184)*(EarnedPivot!$C$4:$C$269=$D184),EarnedPivot!$E$4:$E$269,0)</f>
        <v>0</v>
      </c>
      <c r="H184" s="18">
        <f>IF(rank_[[#This Row],[EarnCalc]]=0,rank_[[#This Row],[TotalTrophies]],rank_[[#This Row],[EarnCalc]])</f>
        <v>9209055</v>
      </c>
      <c r="I184"/>
      <c r="J184"/>
    </row>
    <row r="185" spans="1:10">
      <c r="A185" s="549">
        <v>45405</v>
      </c>
      <c r="B185" s="594" t="s">
        <v>293</v>
      </c>
      <c r="C185" t="s">
        <v>290</v>
      </c>
      <c r="D185" t="s">
        <v>194</v>
      </c>
      <c r="E185">
        <v>19</v>
      </c>
      <c r="F185" s="18">
        <v>9197790</v>
      </c>
      <c r="G185" s="18" cm="1">
        <f t="array" ref="G185">_xlfn.XLOOKUP(1,(EarnedPivot!$B$4:$B$269=$C185)*(EarnedPivot!$C$4:$C$269=$D185),EarnedPivot!$E$4:$E$269,0)</f>
        <v>0</v>
      </c>
      <c r="H185" s="18">
        <f>IF(rank_[[#This Row],[EarnCalc]]=0,rank_[[#This Row],[TotalTrophies]],rank_[[#This Row],[EarnCalc]])</f>
        <v>9197790</v>
      </c>
      <c r="I185"/>
      <c r="J185"/>
    </row>
    <row r="186" spans="1:10">
      <c r="A186" s="549">
        <v>45405</v>
      </c>
      <c r="B186" s="594" t="s">
        <v>293</v>
      </c>
      <c r="C186" t="s">
        <v>290</v>
      </c>
      <c r="D186" t="s">
        <v>211</v>
      </c>
      <c r="E186">
        <v>20</v>
      </c>
      <c r="F186" s="18">
        <v>9055195</v>
      </c>
      <c r="G186" s="18" cm="1">
        <f t="array" ref="G186">_xlfn.XLOOKUP(1,(EarnedPivot!$B$4:$B$269=$C186)*(EarnedPivot!$C$4:$C$269=$D186),EarnedPivot!$E$4:$E$269,0)</f>
        <v>0</v>
      </c>
      <c r="H186" s="18">
        <f>IF(rank_[[#This Row],[EarnCalc]]=0,rank_[[#This Row],[TotalTrophies]],rank_[[#This Row],[EarnCalc]])</f>
        <v>9055195</v>
      </c>
      <c r="I186"/>
      <c r="J186"/>
    </row>
    <row r="187" spans="1:10">
      <c r="A187" s="549">
        <v>45412</v>
      </c>
      <c r="B187" s="594" t="s">
        <v>293</v>
      </c>
      <c r="C187" t="s">
        <v>291</v>
      </c>
      <c r="D187" t="s">
        <v>200</v>
      </c>
      <c r="E187">
        <v>1</v>
      </c>
      <c r="F187" s="18">
        <v>22427150</v>
      </c>
      <c r="G187" s="18" cm="1">
        <f t="array" ref="G187">_xlfn.XLOOKUP(1,(EarnedPivot!$B$4:$B$269=$C187)*(EarnedPivot!$C$4:$C$269=$D187),EarnedPivot!$E$4:$E$269,0)</f>
        <v>11211090</v>
      </c>
      <c r="H187" s="18">
        <f>IF(rank_[[#This Row],[EarnCalc]]=0,rank_[[#This Row],[TotalTrophies]],rank_[[#This Row],[EarnCalc]])</f>
        <v>11211090</v>
      </c>
      <c r="I187"/>
      <c r="J187"/>
    </row>
    <row r="188" spans="1:10">
      <c r="A188" s="549">
        <v>45412</v>
      </c>
      <c r="B188" s="594" t="s">
        <v>293</v>
      </c>
      <c r="C188" t="s">
        <v>291</v>
      </c>
      <c r="D188" t="s">
        <v>201</v>
      </c>
      <c r="E188">
        <v>2</v>
      </c>
      <c r="F188" s="18">
        <v>22156985</v>
      </c>
      <c r="G188" s="18" cm="1">
        <f t="array" ref="G188">_xlfn.XLOOKUP(1,(EarnedPivot!$B$4:$B$269=$C188)*(EarnedPivot!$C$4:$C$269=$D188),EarnedPivot!$E$4:$E$269,0)</f>
        <v>11115440</v>
      </c>
      <c r="H188" s="18">
        <f>IF(rank_[[#This Row],[EarnCalc]]=0,rank_[[#This Row],[TotalTrophies]],rank_[[#This Row],[EarnCalc]])</f>
        <v>11115440</v>
      </c>
      <c r="I188"/>
      <c r="J188"/>
    </row>
    <row r="189" spans="1:10">
      <c r="A189" s="549">
        <v>45412</v>
      </c>
      <c r="B189" s="594" t="s">
        <v>293</v>
      </c>
      <c r="C189" t="s">
        <v>291</v>
      </c>
      <c r="D189" t="s">
        <v>197</v>
      </c>
      <c r="E189">
        <v>3</v>
      </c>
      <c r="F189" s="18">
        <v>21573935</v>
      </c>
      <c r="G189" s="18" cm="1">
        <f t="array" ref="G189">_xlfn.XLOOKUP(1,(EarnedPivot!$B$4:$B$269=$C189)*(EarnedPivot!$C$4:$C$269=$D189),EarnedPivot!$E$4:$E$269,0)</f>
        <v>10781320</v>
      </c>
      <c r="H189" s="18">
        <f>IF(rank_[[#This Row],[EarnCalc]]=0,rank_[[#This Row],[TotalTrophies]],rank_[[#This Row],[EarnCalc]])</f>
        <v>10781320</v>
      </c>
      <c r="I189"/>
      <c r="J189"/>
    </row>
    <row r="190" spans="1:10">
      <c r="A190" s="549">
        <v>45412</v>
      </c>
      <c r="B190" s="594" t="s">
        <v>293</v>
      </c>
      <c r="C190" t="s">
        <v>291</v>
      </c>
      <c r="D190" t="s">
        <v>202</v>
      </c>
      <c r="E190">
        <v>4</v>
      </c>
      <c r="F190" s="18">
        <v>21305750</v>
      </c>
      <c r="G190" s="18" cm="1">
        <f t="array" ref="G190">_xlfn.XLOOKUP(1,(EarnedPivot!$B$4:$B$269=$C190)*(EarnedPivot!$C$4:$C$269=$D190),EarnedPivot!$E$4:$E$269,0)</f>
        <v>10683770</v>
      </c>
      <c r="H190" s="18">
        <f>IF(rank_[[#This Row],[EarnCalc]]=0,rank_[[#This Row],[TotalTrophies]],rank_[[#This Row],[EarnCalc]])</f>
        <v>10683770</v>
      </c>
      <c r="I190"/>
      <c r="J190"/>
    </row>
    <row r="191" spans="1:10">
      <c r="A191" s="549">
        <v>45412</v>
      </c>
      <c r="B191" s="594" t="s">
        <v>293</v>
      </c>
      <c r="C191" t="s">
        <v>291</v>
      </c>
      <c r="D191" t="s">
        <v>192</v>
      </c>
      <c r="E191">
        <v>5</v>
      </c>
      <c r="F191" s="18">
        <v>21300925</v>
      </c>
      <c r="G191" s="18" cm="1">
        <f t="array" ref="G191">_xlfn.XLOOKUP(1,(EarnedPivot!$B$4:$B$269=$C191)*(EarnedPivot!$C$4:$C$269=$D191),EarnedPivot!$E$4:$E$269,0)</f>
        <v>10691550</v>
      </c>
      <c r="H191" s="18">
        <f>IF(rank_[[#This Row],[EarnCalc]]=0,rank_[[#This Row],[TotalTrophies]],rank_[[#This Row],[EarnCalc]])</f>
        <v>10691550</v>
      </c>
      <c r="I191"/>
      <c r="J191"/>
    </row>
    <row r="192" spans="1:10">
      <c r="A192" s="549">
        <v>45412</v>
      </c>
      <c r="B192" s="594" t="s">
        <v>293</v>
      </c>
      <c r="C192" t="s">
        <v>291</v>
      </c>
      <c r="D192" t="s">
        <v>209</v>
      </c>
      <c r="E192">
        <v>6</v>
      </c>
      <c r="F192" s="18">
        <v>21139335</v>
      </c>
      <c r="G192" s="18" cm="1">
        <f t="array" ref="G192">_xlfn.XLOOKUP(1,(EarnedPivot!$B$4:$B$269=$C192)*(EarnedPivot!$C$4:$C$269=$D192),EarnedPivot!$E$4:$E$269,0)</f>
        <v>10614170</v>
      </c>
      <c r="H192" s="18">
        <f>IF(rank_[[#This Row],[EarnCalc]]=0,rank_[[#This Row],[TotalTrophies]],rank_[[#This Row],[EarnCalc]])</f>
        <v>10614170</v>
      </c>
      <c r="I192"/>
      <c r="J192"/>
    </row>
    <row r="193" spans="1:10">
      <c r="A193" s="549">
        <v>45412</v>
      </c>
      <c r="B193" s="594" t="s">
        <v>293</v>
      </c>
      <c r="C193" t="s">
        <v>291</v>
      </c>
      <c r="D193" t="s">
        <v>204</v>
      </c>
      <c r="E193">
        <v>7</v>
      </c>
      <c r="F193" s="18">
        <v>21110135</v>
      </c>
      <c r="G193" s="18" cm="1">
        <f t="array" ref="G193">_xlfn.XLOOKUP(1,(EarnedPivot!$B$4:$B$269=$C193)*(EarnedPivot!$C$4:$C$269=$D193),EarnedPivot!$E$4:$E$269,0)</f>
        <v>10599700</v>
      </c>
      <c r="H193" s="18">
        <f>IF(rank_[[#This Row],[EarnCalc]]=0,rank_[[#This Row],[TotalTrophies]],rank_[[#This Row],[EarnCalc]])</f>
        <v>10599700</v>
      </c>
      <c r="I193"/>
      <c r="J193"/>
    </row>
    <row r="194" spans="1:10">
      <c r="A194" s="549">
        <v>45412</v>
      </c>
      <c r="B194" s="594" t="s">
        <v>293</v>
      </c>
      <c r="C194" t="s">
        <v>291</v>
      </c>
      <c r="D194" t="s">
        <v>190</v>
      </c>
      <c r="E194">
        <v>8</v>
      </c>
      <c r="F194" s="18">
        <v>21025605</v>
      </c>
      <c r="G194" s="18" cm="1">
        <f t="array" ref="G194">_xlfn.XLOOKUP(1,(EarnedPivot!$B$4:$B$269=$C194)*(EarnedPivot!$C$4:$C$269=$D194),EarnedPivot!$E$4:$E$269,0)</f>
        <v>10595575</v>
      </c>
      <c r="H194" s="18">
        <f>IF(rank_[[#This Row],[EarnCalc]]=0,rank_[[#This Row],[TotalTrophies]],rank_[[#This Row],[EarnCalc]])</f>
        <v>10595575</v>
      </c>
      <c r="I194"/>
      <c r="J194"/>
    </row>
    <row r="195" spans="1:10">
      <c r="A195" s="549">
        <v>45412</v>
      </c>
      <c r="B195" s="594" t="s">
        <v>293</v>
      </c>
      <c r="C195" t="s">
        <v>291</v>
      </c>
      <c r="D195" t="s">
        <v>193</v>
      </c>
      <c r="E195">
        <v>9</v>
      </c>
      <c r="F195" s="18">
        <v>20950675</v>
      </c>
      <c r="G195" s="18" cm="1">
        <f t="array" ref="G195">_xlfn.XLOOKUP(1,(EarnedPivot!$B$4:$B$269=$C195)*(EarnedPivot!$C$4:$C$269=$D195),EarnedPivot!$E$4:$E$269,0)</f>
        <v>10520085</v>
      </c>
      <c r="H195" s="18">
        <f>IF(rank_[[#This Row],[EarnCalc]]=0,rank_[[#This Row],[TotalTrophies]],rank_[[#This Row],[EarnCalc]])</f>
        <v>10520085</v>
      </c>
      <c r="I195"/>
      <c r="J195"/>
    </row>
    <row r="196" spans="1:10">
      <c r="A196" s="549">
        <v>45412</v>
      </c>
      <c r="B196" s="594" t="s">
        <v>293</v>
      </c>
      <c r="C196" t="s">
        <v>291</v>
      </c>
      <c r="D196" t="s">
        <v>206</v>
      </c>
      <c r="E196">
        <v>10</v>
      </c>
      <c r="F196" s="18">
        <v>20615465</v>
      </c>
      <c r="G196" s="18" cm="1">
        <f t="array" ref="G196">_xlfn.XLOOKUP(1,(EarnedPivot!$B$4:$B$269=$C196)*(EarnedPivot!$C$4:$C$269=$D196),EarnedPivot!$E$4:$E$269,0)</f>
        <v>10350345</v>
      </c>
      <c r="H196" s="18">
        <f>IF(rank_[[#This Row],[EarnCalc]]=0,rank_[[#This Row],[TotalTrophies]],rank_[[#This Row],[EarnCalc]])</f>
        <v>10350345</v>
      </c>
      <c r="I196"/>
      <c r="J196"/>
    </row>
    <row r="197" spans="1:10">
      <c r="A197" s="549">
        <v>45412</v>
      </c>
      <c r="B197" s="594" t="s">
        <v>293</v>
      </c>
      <c r="C197" t="s">
        <v>291</v>
      </c>
      <c r="D197" t="s">
        <v>203</v>
      </c>
      <c r="E197">
        <v>11</v>
      </c>
      <c r="F197" s="18">
        <v>20359650</v>
      </c>
      <c r="G197" s="18" cm="1">
        <f t="array" ref="G197">_xlfn.XLOOKUP(1,(EarnedPivot!$B$4:$B$269=$C197)*(EarnedPivot!$C$4:$C$269=$D197),EarnedPivot!$E$4:$E$269,0)</f>
        <v>10258140</v>
      </c>
      <c r="H197" s="18">
        <f>IF(rank_[[#This Row],[EarnCalc]]=0,rank_[[#This Row],[TotalTrophies]],rank_[[#This Row],[EarnCalc]])</f>
        <v>10258140</v>
      </c>
      <c r="I197"/>
      <c r="J197"/>
    </row>
    <row r="198" spans="1:10">
      <c r="A198" s="549">
        <v>45412</v>
      </c>
      <c r="B198" s="594" t="s">
        <v>293</v>
      </c>
      <c r="C198" t="s">
        <v>291</v>
      </c>
      <c r="D198" t="s">
        <v>198</v>
      </c>
      <c r="E198">
        <v>12</v>
      </c>
      <c r="F198" s="18">
        <v>20014055</v>
      </c>
      <c r="G198" s="18" cm="1">
        <f t="array" ref="G198">_xlfn.XLOOKUP(1,(EarnedPivot!$B$4:$B$269=$C198)*(EarnedPivot!$C$4:$C$269=$D198),EarnedPivot!$E$4:$E$269,0)</f>
        <v>10084960</v>
      </c>
      <c r="H198" s="18">
        <f>IF(rank_[[#This Row],[EarnCalc]]=0,rank_[[#This Row],[TotalTrophies]],rank_[[#This Row],[EarnCalc]])</f>
        <v>10084960</v>
      </c>
      <c r="I198"/>
      <c r="J198"/>
    </row>
    <row r="199" spans="1:10">
      <c r="A199" s="549">
        <v>45412</v>
      </c>
      <c r="B199" s="594" t="s">
        <v>293</v>
      </c>
      <c r="C199" t="s">
        <v>291</v>
      </c>
      <c r="D199" t="s">
        <v>210</v>
      </c>
      <c r="E199">
        <v>13</v>
      </c>
      <c r="F199" s="18">
        <v>19448515</v>
      </c>
      <c r="G199" s="18" cm="1">
        <f t="array" ref="G199">_xlfn.XLOOKUP(1,(EarnedPivot!$B$4:$B$269=$C199)*(EarnedPivot!$C$4:$C$269=$D199),EarnedPivot!$E$4:$E$269,0)</f>
        <v>9606920</v>
      </c>
      <c r="H199" s="18">
        <f>IF(rank_[[#This Row],[EarnCalc]]=0,rank_[[#This Row],[TotalTrophies]],rank_[[#This Row],[EarnCalc]])</f>
        <v>9606920</v>
      </c>
      <c r="I199"/>
      <c r="J199"/>
    </row>
    <row r="200" spans="1:10">
      <c r="A200" s="549">
        <v>45412</v>
      </c>
      <c r="B200" s="594" t="s">
        <v>293</v>
      </c>
      <c r="C200" t="s">
        <v>291</v>
      </c>
      <c r="D200" t="s">
        <v>205</v>
      </c>
      <c r="E200">
        <v>14</v>
      </c>
      <c r="F200" s="18">
        <v>19445445</v>
      </c>
      <c r="G200" s="18" cm="1">
        <f t="array" ref="G200">_xlfn.XLOOKUP(1,(EarnedPivot!$B$4:$B$269=$C200)*(EarnedPivot!$C$4:$C$269=$D200),EarnedPivot!$E$4:$E$269,0)</f>
        <v>9763190</v>
      </c>
      <c r="H200" s="18">
        <f>IF(rank_[[#This Row],[EarnCalc]]=0,rank_[[#This Row],[TotalTrophies]],rank_[[#This Row],[EarnCalc]])</f>
        <v>9763190</v>
      </c>
      <c r="I200"/>
      <c r="J200"/>
    </row>
    <row r="201" spans="1:10">
      <c r="A201" s="549">
        <v>45412</v>
      </c>
      <c r="B201" s="594" t="s">
        <v>293</v>
      </c>
      <c r="C201" t="s">
        <v>291</v>
      </c>
      <c r="D201" t="s">
        <v>195</v>
      </c>
      <c r="E201">
        <v>15</v>
      </c>
      <c r="F201" s="18">
        <v>18968550</v>
      </c>
      <c r="G201" s="18" cm="1">
        <f t="array" ref="G201">_xlfn.XLOOKUP(1,(EarnedPivot!$B$4:$B$269=$C201)*(EarnedPivot!$C$4:$C$269=$D201),EarnedPivot!$E$4:$E$269,0)</f>
        <v>9525970</v>
      </c>
      <c r="H201" s="18">
        <f>IF(rank_[[#This Row],[EarnCalc]]=0,rank_[[#This Row],[TotalTrophies]],rank_[[#This Row],[EarnCalc]])</f>
        <v>9525970</v>
      </c>
      <c r="I201"/>
      <c r="J201"/>
    </row>
    <row r="202" spans="1:10">
      <c r="A202" s="549">
        <v>45412</v>
      </c>
      <c r="B202" s="594" t="s">
        <v>293</v>
      </c>
      <c r="C202" t="s">
        <v>291</v>
      </c>
      <c r="D202" t="s">
        <v>196</v>
      </c>
      <c r="E202">
        <v>16</v>
      </c>
      <c r="F202" s="18">
        <v>18909650</v>
      </c>
      <c r="G202" s="18" cm="1">
        <f t="array" ref="G202">_xlfn.XLOOKUP(1,(EarnedPivot!$B$4:$B$269=$C202)*(EarnedPivot!$C$4:$C$269=$D202),EarnedPivot!$E$4:$E$269,0)</f>
        <v>9456020</v>
      </c>
      <c r="H202" s="18">
        <f>IF(rank_[[#This Row],[EarnCalc]]=0,rank_[[#This Row],[TotalTrophies]],rank_[[#This Row],[EarnCalc]])</f>
        <v>9456020</v>
      </c>
      <c r="I202"/>
      <c r="J202"/>
    </row>
    <row r="203" spans="1:10">
      <c r="A203" s="549">
        <v>45412</v>
      </c>
      <c r="B203" s="594" t="s">
        <v>293</v>
      </c>
      <c r="C203" t="s">
        <v>291</v>
      </c>
      <c r="D203" t="s">
        <v>199</v>
      </c>
      <c r="E203">
        <v>17</v>
      </c>
      <c r="F203" s="18">
        <v>18647100</v>
      </c>
      <c r="G203" s="18" cm="1">
        <f t="array" ref="G203">_xlfn.XLOOKUP(1,(EarnedPivot!$B$4:$B$269=$C203)*(EarnedPivot!$C$4:$C$269=$D203),EarnedPivot!$E$4:$E$269,0)</f>
        <v>9286535</v>
      </c>
      <c r="H203" s="18">
        <f>IF(rank_[[#This Row],[EarnCalc]]=0,rank_[[#This Row],[TotalTrophies]],rank_[[#This Row],[EarnCalc]])</f>
        <v>9286535</v>
      </c>
      <c r="I203"/>
      <c r="J203"/>
    </row>
    <row r="204" spans="1:10">
      <c r="A204" s="549">
        <v>45412</v>
      </c>
      <c r="B204" s="594" t="s">
        <v>293</v>
      </c>
      <c r="C204" t="s">
        <v>291</v>
      </c>
      <c r="D204" t="s">
        <v>191</v>
      </c>
      <c r="E204">
        <v>18</v>
      </c>
      <c r="F204" s="18">
        <v>18422920</v>
      </c>
      <c r="G204" s="18" cm="1">
        <f t="array" ref="G204">_xlfn.XLOOKUP(1,(EarnedPivot!$B$4:$B$269=$C204)*(EarnedPivot!$C$4:$C$269=$D204),EarnedPivot!$E$4:$E$269,0)</f>
        <v>9213865</v>
      </c>
      <c r="H204" s="18">
        <f>IF(rank_[[#This Row],[EarnCalc]]=0,rank_[[#This Row],[TotalTrophies]],rank_[[#This Row],[EarnCalc]])</f>
        <v>9213865</v>
      </c>
      <c r="I204"/>
      <c r="J204"/>
    </row>
    <row r="205" spans="1:10">
      <c r="A205" s="549">
        <v>45412</v>
      </c>
      <c r="B205" s="594" t="s">
        <v>293</v>
      </c>
      <c r="C205" t="s">
        <v>291</v>
      </c>
      <c r="D205" t="s">
        <v>194</v>
      </c>
      <c r="E205">
        <v>19</v>
      </c>
      <c r="F205" s="18">
        <v>18315910</v>
      </c>
      <c r="G205" s="18" cm="1">
        <f t="array" ref="G205">_xlfn.XLOOKUP(1,(EarnedPivot!$B$4:$B$269=$C205)*(EarnedPivot!$C$4:$C$269=$D205),EarnedPivot!$E$4:$E$269,0)</f>
        <v>9118120</v>
      </c>
      <c r="H205" s="18">
        <f>IF(rank_[[#This Row],[EarnCalc]]=0,rank_[[#This Row],[TotalTrophies]],rank_[[#This Row],[EarnCalc]])</f>
        <v>9118120</v>
      </c>
      <c r="I205"/>
      <c r="J205"/>
    </row>
    <row r="206" spans="1:10">
      <c r="A206" s="549">
        <v>45412</v>
      </c>
      <c r="B206" s="594" t="s">
        <v>293</v>
      </c>
      <c r="C206" t="s">
        <v>291</v>
      </c>
      <c r="D206" t="s">
        <v>211</v>
      </c>
      <c r="E206">
        <v>20</v>
      </c>
      <c r="F206" s="18">
        <v>18110250</v>
      </c>
      <c r="G206" s="18" cm="1">
        <f t="array" ref="G206">_xlfn.XLOOKUP(1,(EarnedPivot!$B$4:$B$269=$C206)*(EarnedPivot!$C$4:$C$269=$D206),EarnedPivot!$E$4:$E$269,0)</f>
        <v>9055055</v>
      </c>
      <c r="H206" s="18">
        <f>IF(rank_[[#This Row],[EarnCalc]]=0,rank_[[#This Row],[TotalTrophies]],rank_[[#This Row],[EarnCalc]])</f>
        <v>9055055</v>
      </c>
      <c r="I206"/>
      <c r="J206"/>
    </row>
    <row r="207" spans="1:10">
      <c r="A207" s="549">
        <v>45419</v>
      </c>
      <c r="B207" s="594" t="s">
        <v>293</v>
      </c>
      <c r="C207" t="s">
        <v>292</v>
      </c>
      <c r="D207" t="s">
        <v>201</v>
      </c>
      <c r="E207">
        <v>1</v>
      </c>
      <c r="F207" s="18">
        <v>33555615</v>
      </c>
      <c r="G207" s="18" cm="1">
        <f t="array" ref="G207">_xlfn.XLOOKUP(1,(EarnedPivot!$B$4:$B$269=$C207)*(EarnedPivot!$C$4:$C$269=$D207),EarnedPivot!$E$4:$E$269,0)</f>
        <v>11398630</v>
      </c>
      <c r="H207" s="18">
        <f>IF(rank_[[#This Row],[EarnCalc]]=0,rank_[[#This Row],[TotalTrophies]],rank_[[#This Row],[EarnCalc]])</f>
        <v>11398630</v>
      </c>
    </row>
    <row r="208" spans="1:10">
      <c r="A208" s="549">
        <v>45419</v>
      </c>
      <c r="B208" s="594" t="s">
        <v>293</v>
      </c>
      <c r="C208" t="s">
        <v>292</v>
      </c>
      <c r="D208" t="s">
        <v>200</v>
      </c>
      <c r="E208">
        <v>2</v>
      </c>
      <c r="F208" s="18">
        <v>33549290</v>
      </c>
      <c r="G208" s="18" cm="1">
        <f t="array" ref="G208">_xlfn.XLOOKUP(1,(EarnedPivot!$B$4:$B$269=$C208)*(EarnedPivot!$C$4:$C$269=$D208),EarnedPivot!$E$4:$E$269,0)</f>
        <v>11122140</v>
      </c>
      <c r="H208" s="18">
        <f>IF(rank_[[#This Row],[EarnCalc]]=0,rank_[[#This Row],[TotalTrophies]],rank_[[#This Row],[EarnCalc]])</f>
        <v>11122140</v>
      </c>
    </row>
    <row r="209" spans="1:8">
      <c r="A209" s="549">
        <v>45419</v>
      </c>
      <c r="B209" s="594" t="s">
        <v>293</v>
      </c>
      <c r="C209" t="s">
        <v>292</v>
      </c>
      <c r="D209" t="s">
        <v>197</v>
      </c>
      <c r="E209">
        <v>3</v>
      </c>
      <c r="F209" s="18">
        <v>32439440</v>
      </c>
      <c r="G209" s="18" cm="1">
        <f t="array" ref="G209">_xlfn.XLOOKUP(1,(EarnedPivot!$B$4:$B$269=$C209)*(EarnedPivot!$C$4:$C$269=$D209),EarnedPivot!$E$4:$E$269,0)</f>
        <v>10865505</v>
      </c>
      <c r="H209" s="18">
        <f>IF(rank_[[#This Row],[EarnCalc]]=0,rank_[[#This Row],[TotalTrophies]],rank_[[#This Row],[EarnCalc]])</f>
        <v>10865505</v>
      </c>
    </row>
    <row r="210" spans="1:8">
      <c r="A210" s="549">
        <v>45419</v>
      </c>
      <c r="B210" s="594" t="s">
        <v>293</v>
      </c>
      <c r="C210" t="s">
        <v>292</v>
      </c>
      <c r="D210" t="s">
        <v>202</v>
      </c>
      <c r="E210">
        <v>4</v>
      </c>
      <c r="F210" s="18">
        <v>32097700</v>
      </c>
      <c r="G210" s="18" cm="1">
        <f t="array" ref="G210">_xlfn.XLOOKUP(1,(EarnedPivot!$B$4:$B$269=$C210)*(EarnedPivot!$C$4:$C$269=$D210),EarnedPivot!$E$4:$E$269,0)</f>
        <v>10791950</v>
      </c>
      <c r="H210" s="18">
        <f>IF(rank_[[#This Row],[EarnCalc]]=0,rank_[[#This Row],[TotalTrophies]],rank_[[#This Row],[EarnCalc]])</f>
        <v>10791950</v>
      </c>
    </row>
    <row r="211" spans="1:8">
      <c r="A211" s="549">
        <v>45419</v>
      </c>
      <c r="B211" s="594" t="s">
        <v>293</v>
      </c>
      <c r="C211" t="s">
        <v>292</v>
      </c>
      <c r="D211" t="s">
        <v>192</v>
      </c>
      <c r="E211">
        <v>5</v>
      </c>
      <c r="F211" s="18">
        <v>32079005</v>
      </c>
      <c r="G211" s="18" cm="1">
        <f t="array" ref="G211">_xlfn.XLOOKUP(1,(EarnedPivot!$B$4:$B$269=$C211)*(EarnedPivot!$C$4:$C$269=$D211),EarnedPivot!$E$4:$E$269,0)</f>
        <v>10778080</v>
      </c>
      <c r="H211" s="18">
        <f>IF(rank_[[#This Row],[EarnCalc]]=0,rank_[[#This Row],[TotalTrophies]],rank_[[#This Row],[EarnCalc]])</f>
        <v>10778080</v>
      </c>
    </row>
    <row r="212" spans="1:8">
      <c r="A212" s="549">
        <v>45419</v>
      </c>
      <c r="B212" s="594" t="s">
        <v>293</v>
      </c>
      <c r="C212" t="s">
        <v>292</v>
      </c>
      <c r="D212" t="s">
        <v>209</v>
      </c>
      <c r="E212">
        <v>6</v>
      </c>
      <c r="F212" s="18">
        <v>31924125</v>
      </c>
      <c r="G212" s="18" cm="1">
        <f t="array" ref="G212">_xlfn.XLOOKUP(1,(EarnedPivot!$B$4:$B$269=$C212)*(EarnedPivot!$C$4:$C$269=$D212),EarnedPivot!$E$4:$E$269,0)</f>
        <v>10784790</v>
      </c>
      <c r="H212" s="18">
        <f>IF(rank_[[#This Row],[EarnCalc]]=0,rank_[[#This Row],[TotalTrophies]],rank_[[#This Row],[EarnCalc]])</f>
        <v>10784790</v>
      </c>
    </row>
    <row r="213" spans="1:8">
      <c r="A213" s="549">
        <v>45419</v>
      </c>
      <c r="B213" s="594" t="s">
        <v>293</v>
      </c>
      <c r="C213" t="s">
        <v>292</v>
      </c>
      <c r="D213" t="s">
        <v>190</v>
      </c>
      <c r="E213">
        <v>7</v>
      </c>
      <c r="F213" s="18">
        <v>31705325</v>
      </c>
      <c r="G213" s="18" cm="1">
        <f t="array" ref="G213">_xlfn.XLOOKUP(1,(EarnedPivot!$B$4:$B$269=$C213)*(EarnedPivot!$C$4:$C$269=$D213),EarnedPivot!$E$4:$E$269,0)</f>
        <v>10679720</v>
      </c>
      <c r="H213" s="18">
        <f>IF(rank_[[#This Row],[EarnCalc]]=0,rank_[[#This Row],[TotalTrophies]],rank_[[#This Row],[EarnCalc]])</f>
        <v>10679720</v>
      </c>
    </row>
    <row r="214" spans="1:8">
      <c r="A214" s="549">
        <v>45419</v>
      </c>
      <c r="B214" s="594" t="s">
        <v>293</v>
      </c>
      <c r="C214" t="s">
        <v>292</v>
      </c>
      <c r="D214" t="s">
        <v>204</v>
      </c>
      <c r="E214">
        <v>8</v>
      </c>
      <c r="F214" s="18">
        <v>31629090</v>
      </c>
      <c r="G214" s="18" cm="1">
        <f t="array" ref="G214">_xlfn.XLOOKUP(1,(EarnedPivot!$B$4:$B$269=$C214)*(EarnedPivot!$C$4:$C$269=$D214),EarnedPivot!$E$4:$E$269,0)</f>
        <v>10518955</v>
      </c>
      <c r="H214" s="18">
        <f>IF(rank_[[#This Row],[EarnCalc]]=0,rank_[[#This Row],[TotalTrophies]],rank_[[#This Row],[EarnCalc]])</f>
        <v>10518955</v>
      </c>
    </row>
    <row r="215" spans="1:8">
      <c r="A215" s="549">
        <v>45419</v>
      </c>
      <c r="B215" s="594" t="s">
        <v>293</v>
      </c>
      <c r="C215" t="s">
        <v>292</v>
      </c>
      <c r="D215" t="s">
        <v>193</v>
      </c>
      <c r="E215">
        <v>9</v>
      </c>
      <c r="F215" s="18">
        <v>31549290</v>
      </c>
      <c r="G215" s="18" cm="1">
        <f t="array" ref="G215">_xlfn.XLOOKUP(1,(EarnedPivot!$B$4:$B$269=$C215)*(EarnedPivot!$C$4:$C$269=$D215),EarnedPivot!$E$4:$E$269,0)</f>
        <v>10598615</v>
      </c>
      <c r="H215" s="18">
        <f>IF(rank_[[#This Row],[EarnCalc]]=0,rank_[[#This Row],[TotalTrophies]],rank_[[#This Row],[EarnCalc]])</f>
        <v>10598615</v>
      </c>
    </row>
    <row r="216" spans="1:8">
      <c r="A216" s="549">
        <v>45419</v>
      </c>
      <c r="B216" s="594" t="s">
        <v>293</v>
      </c>
      <c r="C216" t="s">
        <v>292</v>
      </c>
      <c r="D216" t="s">
        <v>206</v>
      </c>
      <c r="E216">
        <v>10</v>
      </c>
      <c r="F216" s="18">
        <v>31049025</v>
      </c>
      <c r="G216" s="18" cm="1">
        <f t="array" ref="G216">_xlfn.XLOOKUP(1,(EarnedPivot!$B$4:$B$269=$C216)*(EarnedPivot!$C$4:$C$269=$D216),EarnedPivot!$E$4:$E$269,0)</f>
        <v>10433560</v>
      </c>
      <c r="H216" s="18">
        <f>IF(rank_[[#This Row],[EarnCalc]]=0,rank_[[#This Row],[TotalTrophies]],rank_[[#This Row],[EarnCalc]])</f>
        <v>10433560</v>
      </c>
    </row>
    <row r="217" spans="1:8">
      <c r="A217" s="549">
        <v>45419</v>
      </c>
      <c r="B217" s="594" t="s">
        <v>293</v>
      </c>
      <c r="C217" t="s">
        <v>292</v>
      </c>
      <c r="D217" t="s">
        <v>203</v>
      </c>
      <c r="E217">
        <v>11</v>
      </c>
      <c r="F217" s="18">
        <v>30708535</v>
      </c>
      <c r="G217" s="18" cm="1">
        <f t="array" ref="G217">_xlfn.XLOOKUP(1,(EarnedPivot!$B$4:$B$269=$C217)*(EarnedPivot!$C$4:$C$269=$D217),EarnedPivot!$E$4:$E$269,0)</f>
        <v>10348885</v>
      </c>
      <c r="H217" s="18">
        <f>IF(rank_[[#This Row],[EarnCalc]]=0,rank_[[#This Row],[TotalTrophies]],rank_[[#This Row],[EarnCalc]])</f>
        <v>10348885</v>
      </c>
    </row>
    <row r="218" spans="1:8">
      <c r="A218" s="549">
        <v>45419</v>
      </c>
      <c r="B218" s="594" t="s">
        <v>293</v>
      </c>
      <c r="C218" t="s">
        <v>292</v>
      </c>
      <c r="D218" t="s">
        <v>198</v>
      </c>
      <c r="E218">
        <v>12</v>
      </c>
      <c r="F218" s="18">
        <v>29940405</v>
      </c>
      <c r="G218" s="18" cm="1">
        <f t="array" ref="G218">_xlfn.XLOOKUP(1,(EarnedPivot!$B$4:$B$269=$C218)*(EarnedPivot!$C$4:$C$269=$D218),EarnedPivot!$E$4:$E$269,0)</f>
        <v>9926350</v>
      </c>
      <c r="H218" s="18">
        <f>IF(rank_[[#This Row],[EarnCalc]]=0,rank_[[#This Row],[TotalTrophies]],rank_[[#This Row],[EarnCalc]])</f>
        <v>9926350</v>
      </c>
    </row>
    <row r="219" spans="1:8">
      <c r="A219" s="549">
        <v>45419</v>
      </c>
      <c r="B219" s="594" t="s">
        <v>293</v>
      </c>
      <c r="C219" t="s">
        <v>292</v>
      </c>
      <c r="D219" t="s">
        <v>205</v>
      </c>
      <c r="E219">
        <v>13</v>
      </c>
      <c r="F219" s="18">
        <v>29286620</v>
      </c>
      <c r="G219" s="18" cm="1">
        <f t="array" ref="G219">_xlfn.XLOOKUP(1,(EarnedPivot!$B$4:$B$269=$C219)*(EarnedPivot!$C$4:$C$269=$D219),EarnedPivot!$E$4:$E$269,0)</f>
        <v>9841175</v>
      </c>
      <c r="H219" s="18">
        <f>IF(rank_[[#This Row],[EarnCalc]]=0,rank_[[#This Row],[TotalTrophies]],rank_[[#This Row],[EarnCalc]])</f>
        <v>9841175</v>
      </c>
    </row>
    <row r="220" spans="1:8">
      <c r="A220" s="549">
        <v>45419</v>
      </c>
      <c r="B220" s="594" t="s">
        <v>293</v>
      </c>
      <c r="C220" t="s">
        <v>292</v>
      </c>
      <c r="D220" t="s">
        <v>210</v>
      </c>
      <c r="E220">
        <v>14</v>
      </c>
      <c r="F220" s="18">
        <v>28673640</v>
      </c>
      <c r="G220" s="18" cm="1">
        <f t="array" ref="G220">_xlfn.XLOOKUP(1,(EarnedPivot!$B$4:$B$269=$C220)*(EarnedPivot!$C$4:$C$269=$D220),EarnedPivot!$E$4:$E$269,0)</f>
        <v>9225125</v>
      </c>
      <c r="H220" s="18">
        <f>IF(rank_[[#This Row],[EarnCalc]]=0,rank_[[#This Row],[TotalTrophies]],rank_[[#This Row],[EarnCalc]])</f>
        <v>9225125</v>
      </c>
    </row>
    <row r="221" spans="1:8">
      <c r="A221" s="549">
        <v>45419</v>
      </c>
      <c r="B221" s="594" t="s">
        <v>293</v>
      </c>
      <c r="C221" t="s">
        <v>292</v>
      </c>
      <c r="D221" t="s">
        <v>195</v>
      </c>
      <c r="E221">
        <v>15</v>
      </c>
      <c r="F221" s="18">
        <v>28647675</v>
      </c>
      <c r="G221" s="18" cm="1">
        <f t="array" ref="G221">_xlfn.XLOOKUP(1,(EarnedPivot!$B$4:$B$269=$C221)*(EarnedPivot!$C$4:$C$269=$D221),EarnedPivot!$E$4:$E$269,0)</f>
        <v>9679125</v>
      </c>
      <c r="H221" s="18">
        <f>IF(rank_[[#This Row],[EarnCalc]]=0,rank_[[#This Row],[TotalTrophies]],rank_[[#This Row],[EarnCalc]])</f>
        <v>9679125</v>
      </c>
    </row>
    <row r="222" spans="1:8">
      <c r="A222" s="549">
        <v>45419</v>
      </c>
      <c r="B222" s="594" t="s">
        <v>293</v>
      </c>
      <c r="C222" t="s">
        <v>292</v>
      </c>
      <c r="D222" t="s">
        <v>196</v>
      </c>
      <c r="E222">
        <v>16</v>
      </c>
      <c r="F222" s="18">
        <v>28280670</v>
      </c>
      <c r="G222" s="18" cm="1">
        <f t="array" ref="G222">_xlfn.XLOOKUP(1,(EarnedPivot!$B$4:$B$269=$C222)*(EarnedPivot!$C$4:$C$269=$D222),EarnedPivot!$E$4:$E$269,0)</f>
        <v>9371020</v>
      </c>
      <c r="H222" s="18">
        <f>IF(rank_[[#This Row],[EarnCalc]]=0,rank_[[#This Row],[TotalTrophies]],rank_[[#This Row],[EarnCalc]])</f>
        <v>9371020</v>
      </c>
    </row>
    <row r="223" spans="1:8">
      <c r="A223" s="549">
        <v>45419</v>
      </c>
      <c r="B223" s="594" t="s">
        <v>293</v>
      </c>
      <c r="C223" t="s">
        <v>292</v>
      </c>
      <c r="D223" t="s">
        <v>199</v>
      </c>
      <c r="E223">
        <v>17</v>
      </c>
      <c r="F223" s="18">
        <v>27928445</v>
      </c>
      <c r="G223" s="18" cm="1">
        <f t="array" ref="G223">_xlfn.XLOOKUP(1,(EarnedPivot!$B$4:$B$269=$C223)*(EarnedPivot!$C$4:$C$269=$D223),EarnedPivot!$E$4:$E$269,0)</f>
        <v>9281345</v>
      </c>
      <c r="H223" s="18">
        <f>IF(rank_[[#This Row],[EarnCalc]]=0,rank_[[#This Row],[TotalTrophies]],rank_[[#This Row],[EarnCalc]])</f>
        <v>9281345</v>
      </c>
    </row>
    <row r="224" spans="1:8">
      <c r="A224" s="549">
        <v>45419</v>
      </c>
      <c r="B224" s="594" t="s">
        <v>293</v>
      </c>
      <c r="C224" t="s">
        <v>292</v>
      </c>
      <c r="D224" t="s">
        <v>191</v>
      </c>
      <c r="E224">
        <v>18</v>
      </c>
      <c r="F224" s="18">
        <v>27707860</v>
      </c>
      <c r="G224" s="18" cm="1">
        <f t="array" ref="G224">_xlfn.XLOOKUP(1,(EarnedPivot!$B$4:$B$269=$C224)*(EarnedPivot!$C$4:$C$269=$D224),EarnedPivot!$E$4:$E$269,0)</f>
        <v>9284940</v>
      </c>
      <c r="H224" s="18">
        <f>IF(rank_[[#This Row],[EarnCalc]]=0,rank_[[#This Row],[TotalTrophies]],rank_[[#This Row],[EarnCalc]])</f>
        <v>9284940</v>
      </c>
    </row>
    <row r="225" spans="1:8">
      <c r="A225" s="549">
        <v>45419</v>
      </c>
      <c r="B225" s="594" t="s">
        <v>293</v>
      </c>
      <c r="C225" t="s">
        <v>292</v>
      </c>
      <c r="D225" t="s">
        <v>194</v>
      </c>
      <c r="E225">
        <v>19</v>
      </c>
      <c r="F225" s="18">
        <v>27670865</v>
      </c>
      <c r="G225" s="18" cm="1">
        <f t="array" ref="G225">_xlfn.XLOOKUP(1,(EarnedPivot!$B$4:$B$269=$C225)*(EarnedPivot!$C$4:$C$269=$D225),EarnedPivot!$E$4:$E$269,0)</f>
        <v>9354955</v>
      </c>
      <c r="H225" s="18">
        <f>IF(rank_[[#This Row],[EarnCalc]]=0,rank_[[#This Row],[TotalTrophies]],rank_[[#This Row],[EarnCalc]])</f>
        <v>9354955</v>
      </c>
    </row>
    <row r="226" spans="1:8">
      <c r="A226" s="549">
        <v>45419</v>
      </c>
      <c r="B226" s="594" t="s">
        <v>293</v>
      </c>
      <c r="C226" t="s">
        <v>292</v>
      </c>
      <c r="D226" t="s">
        <v>306</v>
      </c>
      <c r="E226">
        <v>20</v>
      </c>
      <c r="F226" s="18">
        <v>26826630</v>
      </c>
      <c r="G226" s="18" cm="1">
        <f t="array" ref="G226">_xlfn.XLOOKUP(1,(EarnedPivot!$B$4:$B$269=$C226)*(EarnedPivot!$C$4:$C$269=$D226),EarnedPivot!$E$4:$E$269,0)</f>
        <v>0</v>
      </c>
      <c r="H226" s="18">
        <f>IF(rank_[[#This Row],[EarnCalc]]=0,rank_[[#This Row],[TotalTrophies]],rank_[[#This Row],[EarnCalc]])</f>
        <v>26826630</v>
      </c>
    </row>
    <row r="227" spans="1:8">
      <c r="A227" s="549">
        <v>45419</v>
      </c>
      <c r="B227" s="594" t="s">
        <v>293</v>
      </c>
      <c r="C227" t="s">
        <v>292</v>
      </c>
      <c r="D227" t="s">
        <v>211</v>
      </c>
      <c r="E227">
        <v>21</v>
      </c>
      <c r="F227" s="18">
        <v>26710455</v>
      </c>
      <c r="G227" s="18" cm="1">
        <f t="array" ref="G227">_xlfn.XLOOKUP(1,(EarnedPivot!$B$4:$B$269=$C227)*(EarnedPivot!$C$4:$C$269=$D227),EarnedPivot!$E$4:$E$269,0)</f>
        <v>8600205</v>
      </c>
      <c r="H227" s="18">
        <f>IF(rank_[[#This Row],[EarnCalc]]=0,rank_[[#This Row],[TotalTrophies]],rank_[[#This Row],[EarnCalc]])</f>
        <v>8600205</v>
      </c>
    </row>
    <row r="228" spans="1:8">
      <c r="A228" s="549">
        <v>45426</v>
      </c>
      <c r="B228" s="594" t="s">
        <v>305</v>
      </c>
      <c r="C228" t="s">
        <v>300</v>
      </c>
      <c r="D228" t="s">
        <v>201</v>
      </c>
      <c r="E228">
        <v>1</v>
      </c>
      <c r="F228" s="18">
        <v>11856320</v>
      </c>
      <c r="G228" s="18" cm="1">
        <f t="array" ref="G228">_xlfn.XLOOKUP(1,(EarnedPivot!$B$4:$B$269=$C228)*(EarnedPivot!$C$4:$C$269=$D228),EarnedPivot!$E$4:$E$269,0)</f>
        <v>0</v>
      </c>
      <c r="H228" s="18">
        <f>IF(rank_[[#This Row],[EarnCalc]]=0,rank_[[#This Row],[TotalTrophies]],rank_[[#This Row],[EarnCalc]])</f>
        <v>11856320</v>
      </c>
    </row>
    <row r="229" spans="1:8">
      <c r="A229" s="549">
        <v>45426</v>
      </c>
      <c r="B229" s="594" t="s">
        <v>305</v>
      </c>
      <c r="C229" t="s">
        <v>300</v>
      </c>
      <c r="D229" t="s">
        <v>200</v>
      </c>
      <c r="E229">
        <v>2</v>
      </c>
      <c r="F229" s="18">
        <v>11773265</v>
      </c>
      <c r="G229" s="18" cm="1">
        <f t="array" ref="G229">_xlfn.XLOOKUP(1,(EarnedPivot!$B$4:$B$269=$C229)*(EarnedPivot!$C$4:$C$269=$D229),EarnedPivot!$E$4:$E$269,0)</f>
        <v>0</v>
      </c>
      <c r="H229" s="18">
        <f>IF(rank_[[#This Row],[EarnCalc]]=0,rank_[[#This Row],[TotalTrophies]],rank_[[#This Row],[EarnCalc]])</f>
        <v>11773265</v>
      </c>
    </row>
    <row r="230" spans="1:8">
      <c r="A230" s="549">
        <v>45426</v>
      </c>
      <c r="B230" s="594" t="s">
        <v>305</v>
      </c>
      <c r="C230" t="s">
        <v>300</v>
      </c>
      <c r="D230" t="s">
        <v>197</v>
      </c>
      <c r="E230">
        <v>3</v>
      </c>
      <c r="F230" s="18">
        <v>11397880</v>
      </c>
      <c r="G230" s="18" cm="1">
        <f t="array" ref="G230">_xlfn.XLOOKUP(1,(EarnedPivot!$B$4:$B$269=$C230)*(EarnedPivot!$C$4:$C$269=$D230),EarnedPivot!$E$4:$E$269,0)</f>
        <v>0</v>
      </c>
      <c r="H230" s="18">
        <f>IF(rank_[[#This Row],[EarnCalc]]=0,rank_[[#This Row],[TotalTrophies]],rank_[[#This Row],[EarnCalc]])</f>
        <v>11397880</v>
      </c>
    </row>
    <row r="231" spans="1:8">
      <c r="A231" s="549">
        <v>45426</v>
      </c>
      <c r="B231" s="594" t="s">
        <v>305</v>
      </c>
      <c r="C231" t="s">
        <v>300</v>
      </c>
      <c r="D231" t="s">
        <v>192</v>
      </c>
      <c r="E231">
        <v>4</v>
      </c>
      <c r="F231" s="18">
        <v>11242265</v>
      </c>
      <c r="G231" s="18" cm="1">
        <f t="array" ref="G231">_xlfn.XLOOKUP(1,(EarnedPivot!$B$4:$B$269=$C231)*(EarnedPivot!$C$4:$C$269=$D231),EarnedPivot!$E$4:$E$269,0)</f>
        <v>0</v>
      </c>
      <c r="H231" s="18">
        <f>IF(rank_[[#This Row],[EarnCalc]]=0,rank_[[#This Row],[TotalTrophies]],rank_[[#This Row],[EarnCalc]])</f>
        <v>11242265</v>
      </c>
    </row>
    <row r="232" spans="1:8">
      <c r="A232" s="549">
        <v>45426</v>
      </c>
      <c r="B232" s="594" t="s">
        <v>305</v>
      </c>
      <c r="C232" t="s">
        <v>300</v>
      </c>
      <c r="D232" t="s">
        <v>202</v>
      </c>
      <c r="E232">
        <v>5</v>
      </c>
      <c r="F232" s="18">
        <v>11240180</v>
      </c>
      <c r="G232" s="18" cm="1">
        <f t="array" ref="G232">_xlfn.XLOOKUP(1,(EarnedPivot!$B$4:$B$269=$C232)*(EarnedPivot!$C$4:$C$269=$D232),EarnedPivot!$E$4:$E$269,0)</f>
        <v>0</v>
      </c>
      <c r="H232" s="18">
        <f>IF(rank_[[#This Row],[EarnCalc]]=0,rank_[[#This Row],[TotalTrophies]],rank_[[#This Row],[EarnCalc]])</f>
        <v>11240180</v>
      </c>
    </row>
    <row r="233" spans="1:8">
      <c r="A233" s="549">
        <v>45426</v>
      </c>
      <c r="B233" s="594" t="s">
        <v>305</v>
      </c>
      <c r="C233" t="s">
        <v>300</v>
      </c>
      <c r="D233" t="s">
        <v>209</v>
      </c>
      <c r="E233">
        <v>6</v>
      </c>
      <c r="F233" s="18">
        <v>11148110</v>
      </c>
      <c r="G233" s="18" cm="1">
        <f t="array" ref="G233">_xlfn.XLOOKUP(1,(EarnedPivot!$B$4:$B$269=$C233)*(EarnedPivot!$C$4:$C$269=$D233),EarnedPivot!$E$4:$E$269,0)</f>
        <v>0</v>
      </c>
      <c r="H233" s="18">
        <f>IF(rank_[[#This Row],[EarnCalc]]=0,rank_[[#This Row],[TotalTrophies]],rank_[[#This Row],[EarnCalc]])</f>
        <v>11148110</v>
      </c>
    </row>
    <row r="234" spans="1:8">
      <c r="A234" s="549">
        <v>45426</v>
      </c>
      <c r="B234" s="594" t="s">
        <v>305</v>
      </c>
      <c r="C234" t="s">
        <v>300</v>
      </c>
      <c r="D234" t="s">
        <v>204</v>
      </c>
      <c r="E234">
        <v>7</v>
      </c>
      <c r="F234" s="18">
        <v>11141720</v>
      </c>
      <c r="G234" s="18" cm="1">
        <f t="array" ref="G234">_xlfn.XLOOKUP(1,(EarnedPivot!$B$4:$B$269=$C234)*(EarnedPivot!$C$4:$C$269=$D234),EarnedPivot!$E$4:$E$269,0)</f>
        <v>0</v>
      </c>
      <c r="H234" s="18">
        <f>IF(rank_[[#This Row],[EarnCalc]]=0,rank_[[#This Row],[TotalTrophies]],rank_[[#This Row],[EarnCalc]])</f>
        <v>11141720</v>
      </c>
    </row>
    <row r="235" spans="1:8">
      <c r="A235" s="549">
        <v>45426</v>
      </c>
      <c r="B235" s="594" t="s">
        <v>305</v>
      </c>
      <c r="C235" t="s">
        <v>300</v>
      </c>
      <c r="D235" t="s">
        <v>190</v>
      </c>
      <c r="E235">
        <v>8</v>
      </c>
      <c r="F235" s="18">
        <v>11053810</v>
      </c>
      <c r="G235" s="18" cm="1">
        <f t="array" ref="G235">_xlfn.XLOOKUP(1,(EarnedPivot!$B$4:$B$269=$C235)*(EarnedPivot!$C$4:$C$269=$D235),EarnedPivot!$E$4:$E$269,0)</f>
        <v>0</v>
      </c>
      <c r="H235" s="18">
        <f>IF(rank_[[#This Row],[EarnCalc]]=0,rank_[[#This Row],[TotalTrophies]],rank_[[#This Row],[EarnCalc]])</f>
        <v>11053810</v>
      </c>
    </row>
    <row r="236" spans="1:8">
      <c r="A236" s="549">
        <v>45426</v>
      </c>
      <c r="B236" s="594" t="s">
        <v>305</v>
      </c>
      <c r="C236" t="s">
        <v>300</v>
      </c>
      <c r="D236" t="s">
        <v>193</v>
      </c>
      <c r="E236">
        <v>9</v>
      </c>
      <c r="F236" s="18">
        <v>11048890</v>
      </c>
      <c r="G236" s="18" cm="1">
        <f t="array" ref="G236">_xlfn.XLOOKUP(1,(EarnedPivot!$B$4:$B$269=$C236)*(EarnedPivot!$C$4:$C$269=$D236),EarnedPivot!$E$4:$E$269,0)</f>
        <v>0</v>
      </c>
      <c r="H236" s="18">
        <f>IF(rank_[[#This Row],[EarnCalc]]=0,rank_[[#This Row],[TotalTrophies]],rank_[[#This Row],[EarnCalc]])</f>
        <v>11048890</v>
      </c>
    </row>
    <row r="237" spans="1:8">
      <c r="A237" s="549">
        <v>45426</v>
      </c>
      <c r="B237" s="594" t="s">
        <v>305</v>
      </c>
      <c r="C237" t="s">
        <v>300</v>
      </c>
      <c r="D237" t="s">
        <v>206</v>
      </c>
      <c r="E237">
        <v>10</v>
      </c>
      <c r="F237" s="18">
        <v>11045180</v>
      </c>
      <c r="G237" s="18" cm="1">
        <f t="array" ref="G237">_xlfn.XLOOKUP(1,(EarnedPivot!$B$4:$B$269=$C237)*(EarnedPivot!$C$4:$C$269=$D237),EarnedPivot!$E$4:$E$269,0)</f>
        <v>0</v>
      </c>
      <c r="H237" s="18">
        <f>IF(rank_[[#This Row],[EarnCalc]]=0,rank_[[#This Row],[TotalTrophies]],rank_[[#This Row],[EarnCalc]])</f>
        <v>11045180</v>
      </c>
    </row>
    <row r="238" spans="1:8">
      <c r="A238" s="549">
        <v>45426</v>
      </c>
      <c r="B238" s="594" t="s">
        <v>305</v>
      </c>
      <c r="C238" t="s">
        <v>300</v>
      </c>
      <c r="D238" t="s">
        <v>203</v>
      </c>
      <c r="E238">
        <v>11</v>
      </c>
      <c r="F238" s="18">
        <v>10804960</v>
      </c>
      <c r="G238" s="18" cm="1">
        <f t="array" ref="G238">_xlfn.XLOOKUP(1,(EarnedPivot!$B$4:$B$269=$C238)*(EarnedPivot!$C$4:$C$269=$D238),EarnedPivot!$E$4:$E$269,0)</f>
        <v>0</v>
      </c>
      <c r="H238" s="18">
        <f>IF(rank_[[#This Row],[EarnCalc]]=0,rank_[[#This Row],[TotalTrophies]],rank_[[#This Row],[EarnCalc]])</f>
        <v>10804960</v>
      </c>
    </row>
    <row r="239" spans="1:8">
      <c r="A239" s="549">
        <v>45426</v>
      </c>
      <c r="B239" s="594" t="s">
        <v>305</v>
      </c>
      <c r="C239" t="s">
        <v>300</v>
      </c>
      <c r="D239" t="s">
        <v>198</v>
      </c>
      <c r="E239">
        <v>12</v>
      </c>
      <c r="F239" s="18">
        <v>10355160</v>
      </c>
      <c r="G239" s="18" cm="1">
        <f t="array" ref="G239">_xlfn.XLOOKUP(1,(EarnedPivot!$B$4:$B$269=$C239)*(EarnedPivot!$C$4:$C$269=$D239),EarnedPivot!$E$4:$E$269,0)</f>
        <v>0</v>
      </c>
      <c r="H239" s="18">
        <f>IF(rank_[[#This Row],[EarnCalc]]=0,rank_[[#This Row],[TotalTrophies]],rank_[[#This Row],[EarnCalc]])</f>
        <v>10355160</v>
      </c>
    </row>
    <row r="240" spans="1:8">
      <c r="A240" s="549">
        <v>45426</v>
      </c>
      <c r="B240" s="594" t="s">
        <v>305</v>
      </c>
      <c r="C240" t="s">
        <v>300</v>
      </c>
      <c r="D240" t="s">
        <v>210</v>
      </c>
      <c r="E240">
        <v>13</v>
      </c>
      <c r="F240" s="18">
        <v>10269885</v>
      </c>
      <c r="G240" s="18" cm="1">
        <f t="array" ref="G240">_xlfn.XLOOKUP(1,(EarnedPivot!$B$4:$B$269=$C240)*(EarnedPivot!$C$4:$C$269=$D240),EarnedPivot!$E$4:$E$269,0)</f>
        <v>0</v>
      </c>
      <c r="H240" s="18">
        <f>IF(rank_[[#This Row],[EarnCalc]]=0,rank_[[#This Row],[TotalTrophies]],rank_[[#This Row],[EarnCalc]])</f>
        <v>10269885</v>
      </c>
    </row>
    <row r="241" spans="1:8">
      <c r="A241" s="549">
        <v>45426</v>
      </c>
      <c r="B241" s="594" t="s">
        <v>305</v>
      </c>
      <c r="C241" t="s">
        <v>300</v>
      </c>
      <c r="D241" t="s">
        <v>205</v>
      </c>
      <c r="E241">
        <v>14</v>
      </c>
      <c r="F241" s="18">
        <v>10187485</v>
      </c>
      <c r="G241" s="18" cm="1">
        <f t="array" ref="G241">_xlfn.XLOOKUP(1,(EarnedPivot!$B$4:$B$269=$C241)*(EarnedPivot!$C$4:$C$269=$D241),EarnedPivot!$E$4:$E$269,0)</f>
        <v>0</v>
      </c>
      <c r="H241" s="18">
        <f>IF(rank_[[#This Row],[EarnCalc]]=0,rank_[[#This Row],[TotalTrophies]],rank_[[#This Row],[EarnCalc]])</f>
        <v>10187485</v>
      </c>
    </row>
    <row r="242" spans="1:8">
      <c r="A242" s="549">
        <v>45426</v>
      </c>
      <c r="B242" s="594" t="s">
        <v>305</v>
      </c>
      <c r="C242" t="s">
        <v>300</v>
      </c>
      <c r="D242" t="s">
        <v>195</v>
      </c>
      <c r="E242">
        <v>15</v>
      </c>
      <c r="F242" s="18">
        <v>10183210</v>
      </c>
      <c r="G242" s="18" cm="1">
        <f t="array" ref="G242">_xlfn.XLOOKUP(1,(EarnedPivot!$B$4:$B$269=$C242)*(EarnedPivot!$C$4:$C$269=$D242),EarnedPivot!$E$4:$E$269,0)</f>
        <v>0</v>
      </c>
      <c r="H242" s="18">
        <f>IF(rank_[[#This Row],[EarnCalc]]=0,rank_[[#This Row],[TotalTrophies]],rank_[[#This Row],[EarnCalc]])</f>
        <v>10183210</v>
      </c>
    </row>
    <row r="243" spans="1:8">
      <c r="A243" s="549">
        <v>45426</v>
      </c>
      <c r="B243" s="594" t="s">
        <v>305</v>
      </c>
      <c r="C243" t="s">
        <v>300</v>
      </c>
      <c r="D243" t="s">
        <v>194</v>
      </c>
      <c r="E243">
        <v>16</v>
      </c>
      <c r="F243" s="18">
        <v>9848575</v>
      </c>
      <c r="G243" s="18" cm="1">
        <f t="array" ref="G243">_xlfn.XLOOKUP(1,(EarnedPivot!$B$4:$B$269=$C243)*(EarnedPivot!$C$4:$C$269=$D243),EarnedPivot!$E$4:$E$269,0)</f>
        <v>0</v>
      </c>
      <c r="H243" s="18">
        <f>IF(rank_[[#This Row],[EarnCalc]]=0,rank_[[#This Row],[TotalTrophies]],rank_[[#This Row],[EarnCalc]])</f>
        <v>9848575</v>
      </c>
    </row>
    <row r="244" spans="1:8">
      <c r="A244" s="549">
        <v>45426</v>
      </c>
      <c r="B244" s="594" t="s">
        <v>305</v>
      </c>
      <c r="C244" t="s">
        <v>300</v>
      </c>
      <c r="D244" t="s">
        <v>199</v>
      </c>
      <c r="E244">
        <v>17</v>
      </c>
      <c r="F244" s="18">
        <v>9771950</v>
      </c>
      <c r="G244" s="18" cm="1">
        <f t="array" ref="G244">_xlfn.XLOOKUP(1,(EarnedPivot!$B$4:$B$269=$C244)*(EarnedPivot!$C$4:$C$269=$D244),EarnedPivot!$E$4:$E$269,0)</f>
        <v>0</v>
      </c>
      <c r="H244" s="18">
        <f>IF(rank_[[#This Row],[EarnCalc]]=0,rank_[[#This Row],[TotalTrophies]],rank_[[#This Row],[EarnCalc]])</f>
        <v>9771950</v>
      </c>
    </row>
    <row r="245" spans="1:8">
      <c r="A245" s="549">
        <v>45426</v>
      </c>
      <c r="B245" s="594" t="s">
        <v>305</v>
      </c>
      <c r="C245" t="s">
        <v>300</v>
      </c>
      <c r="D245" t="s">
        <v>196</v>
      </c>
      <c r="E245">
        <v>18</v>
      </c>
      <c r="F245" s="18">
        <v>9721785</v>
      </c>
      <c r="G245" s="18" cm="1">
        <f t="array" ref="G245">_xlfn.XLOOKUP(1,(EarnedPivot!$B$4:$B$269=$C245)*(EarnedPivot!$C$4:$C$269=$D245),EarnedPivot!$E$4:$E$269,0)</f>
        <v>0</v>
      </c>
      <c r="H245" s="18">
        <f>IF(rank_[[#This Row],[EarnCalc]]=0,rank_[[#This Row],[TotalTrophies]],rank_[[#This Row],[EarnCalc]])</f>
        <v>9721785</v>
      </c>
    </row>
    <row r="246" spans="1:8">
      <c r="A246" s="549">
        <v>45426</v>
      </c>
      <c r="B246" s="594" t="s">
        <v>305</v>
      </c>
      <c r="C246" t="s">
        <v>300</v>
      </c>
      <c r="D246" t="s">
        <v>318</v>
      </c>
      <c r="E246">
        <v>19</v>
      </c>
      <c r="F246" s="18">
        <v>9718605</v>
      </c>
      <c r="G246" s="18" cm="1">
        <f t="array" ref="G246">_xlfn.XLOOKUP(1,(EarnedPivot!$B$4:$B$269=$C246)*(EarnedPivot!$C$4:$C$269=$D246),EarnedPivot!$E$4:$E$269,0)</f>
        <v>0</v>
      </c>
      <c r="H246" s="18">
        <f>IF(rank_[[#This Row],[EarnCalc]]=0,rank_[[#This Row],[TotalTrophies]],rank_[[#This Row],[EarnCalc]])</f>
        <v>9718605</v>
      </c>
    </row>
    <row r="247" spans="1:8">
      <c r="A247" s="549">
        <v>45426</v>
      </c>
      <c r="B247" s="594" t="s">
        <v>305</v>
      </c>
      <c r="C247" t="s">
        <v>300</v>
      </c>
      <c r="D247" t="s">
        <v>191</v>
      </c>
      <c r="E247">
        <v>20</v>
      </c>
      <c r="F247" s="18">
        <v>9710100</v>
      </c>
      <c r="G247" s="18" cm="1">
        <f t="array" ref="G247">_xlfn.XLOOKUP(1,(EarnedPivot!$B$4:$B$269=$C247)*(EarnedPivot!$C$4:$C$269=$D247),EarnedPivot!$E$4:$E$269,0)</f>
        <v>0</v>
      </c>
      <c r="H247" s="18">
        <f>IF(rank_[[#This Row],[EarnCalc]]=0,rank_[[#This Row],[TotalTrophies]],rank_[[#This Row],[EarnCalc]])</f>
        <v>9710100</v>
      </c>
    </row>
    <row r="248" spans="1:8">
      <c r="A248" s="549">
        <v>45433</v>
      </c>
      <c r="B248" s="594" t="s">
        <v>305</v>
      </c>
      <c r="C248" t="s">
        <v>301</v>
      </c>
      <c r="D248" t="s">
        <v>201</v>
      </c>
      <c r="E248">
        <v>1</v>
      </c>
      <c r="F248" s="18">
        <v>23638505</v>
      </c>
      <c r="G248" s="18" cm="1">
        <f t="array" ref="G248">_xlfn.XLOOKUP(1,(EarnedPivot!$B$4:$B$269=$C248)*(EarnedPivot!$C$4:$C$269=$D248),EarnedPivot!$E$4:$E$269,0)</f>
        <v>11782185</v>
      </c>
      <c r="H248" s="18">
        <f>IF(rank_[[#This Row],[EarnCalc]]=0,rank_[[#This Row],[TotalTrophies]],rank_[[#This Row],[EarnCalc]])</f>
        <v>11782185</v>
      </c>
    </row>
    <row r="249" spans="1:8">
      <c r="A249" s="549">
        <v>45433</v>
      </c>
      <c r="B249" s="594" t="s">
        <v>305</v>
      </c>
      <c r="C249" t="s">
        <v>301</v>
      </c>
      <c r="D249" t="s">
        <v>200</v>
      </c>
      <c r="E249">
        <v>2</v>
      </c>
      <c r="F249" s="18">
        <v>23541330</v>
      </c>
      <c r="G249" s="18" cm="1">
        <f t="array" ref="G249">_xlfn.XLOOKUP(1,(EarnedPivot!$B$4:$B$269=$C249)*(EarnedPivot!$C$4:$C$269=$D249),EarnedPivot!$E$4:$E$269,0)</f>
        <v>11768065</v>
      </c>
      <c r="H249" s="18">
        <f>IF(rank_[[#This Row],[EarnCalc]]=0,rank_[[#This Row],[TotalTrophies]],rank_[[#This Row],[EarnCalc]])</f>
        <v>11768065</v>
      </c>
    </row>
    <row r="250" spans="1:8">
      <c r="A250" s="549">
        <v>45433</v>
      </c>
      <c r="B250" s="594" t="s">
        <v>305</v>
      </c>
      <c r="C250" t="s">
        <v>301</v>
      </c>
      <c r="D250" t="s">
        <v>197</v>
      </c>
      <c r="E250">
        <v>3</v>
      </c>
      <c r="F250" s="18">
        <v>22805570</v>
      </c>
      <c r="G250" s="18" cm="1">
        <f t="array" ref="G250">_xlfn.XLOOKUP(1,(EarnedPivot!$B$4:$B$269=$C250)*(EarnedPivot!$C$4:$C$269=$D250),EarnedPivot!$E$4:$E$269,0)</f>
        <v>11407690</v>
      </c>
      <c r="H250" s="18">
        <f>IF(rank_[[#This Row],[EarnCalc]]=0,rank_[[#This Row],[TotalTrophies]],rank_[[#This Row],[EarnCalc]])</f>
        <v>11407690</v>
      </c>
    </row>
    <row r="251" spans="1:8">
      <c r="A251" s="549">
        <v>45433</v>
      </c>
      <c r="B251" s="594" t="s">
        <v>305</v>
      </c>
      <c r="C251" t="s">
        <v>301</v>
      </c>
      <c r="D251" t="s">
        <v>192</v>
      </c>
      <c r="E251">
        <v>4</v>
      </c>
      <c r="F251" s="18">
        <v>22653580</v>
      </c>
      <c r="G251" s="18" cm="1">
        <f t="array" ref="G251">_xlfn.XLOOKUP(1,(EarnedPivot!$B$4:$B$269=$C251)*(EarnedPivot!$C$4:$C$269=$D251),EarnedPivot!$E$4:$E$269,0)</f>
        <v>11411315</v>
      </c>
      <c r="H251" s="18">
        <f>IF(rank_[[#This Row],[EarnCalc]]=0,rank_[[#This Row],[TotalTrophies]],rank_[[#This Row],[EarnCalc]])</f>
        <v>11411315</v>
      </c>
    </row>
    <row r="252" spans="1:8">
      <c r="A252" s="549">
        <v>45433</v>
      </c>
      <c r="B252" s="594" t="s">
        <v>305</v>
      </c>
      <c r="C252" t="s">
        <v>301</v>
      </c>
      <c r="D252" t="s">
        <v>209</v>
      </c>
      <c r="E252">
        <v>5</v>
      </c>
      <c r="F252" s="18">
        <v>22557055</v>
      </c>
      <c r="G252" s="18" cm="1">
        <f t="array" ref="G252">_xlfn.XLOOKUP(1,(EarnedPivot!$B$4:$B$269=$C252)*(EarnedPivot!$C$4:$C$269=$D252),EarnedPivot!$E$4:$E$269,0)</f>
        <v>11408945</v>
      </c>
      <c r="H252" s="18">
        <f>IF(rank_[[#This Row],[EarnCalc]]=0,rank_[[#This Row],[TotalTrophies]],rank_[[#This Row],[EarnCalc]])</f>
        <v>11408945</v>
      </c>
    </row>
    <row r="253" spans="1:8">
      <c r="A253" s="549">
        <v>45433</v>
      </c>
      <c r="B253" s="594" t="s">
        <v>305</v>
      </c>
      <c r="C253" t="s">
        <v>301</v>
      </c>
      <c r="D253" t="s">
        <v>202</v>
      </c>
      <c r="E253">
        <v>6</v>
      </c>
      <c r="F253" s="18">
        <v>22470940</v>
      </c>
      <c r="G253" s="18" cm="1">
        <f t="array" ref="G253">_xlfn.XLOOKUP(1,(EarnedPivot!$B$4:$B$269=$C253)*(EarnedPivot!$C$4:$C$269=$D253),EarnedPivot!$E$4:$E$269,0)</f>
        <v>11230760</v>
      </c>
      <c r="H253" s="18">
        <f>IF(rank_[[#This Row],[EarnCalc]]=0,rank_[[#This Row],[TotalTrophies]],rank_[[#This Row],[EarnCalc]])</f>
        <v>11230760</v>
      </c>
    </row>
    <row r="254" spans="1:8">
      <c r="A254" s="549">
        <v>45433</v>
      </c>
      <c r="B254" s="594" t="s">
        <v>305</v>
      </c>
      <c r="C254" t="s">
        <v>301</v>
      </c>
      <c r="D254" t="s">
        <v>204</v>
      </c>
      <c r="E254">
        <v>7</v>
      </c>
      <c r="F254" s="18">
        <v>22375310</v>
      </c>
      <c r="G254" s="18" cm="1">
        <f t="array" ref="G254">_xlfn.XLOOKUP(1,(EarnedPivot!$B$4:$B$269=$C254)*(EarnedPivot!$C$4:$C$269=$D254),EarnedPivot!$E$4:$E$269,0)</f>
        <v>11233590</v>
      </c>
      <c r="H254" s="18">
        <f>IF(rank_[[#This Row],[EarnCalc]]=0,rank_[[#This Row],[TotalTrophies]],rank_[[#This Row],[EarnCalc]])</f>
        <v>11233590</v>
      </c>
    </row>
    <row r="255" spans="1:8">
      <c r="A255" s="549">
        <v>45433</v>
      </c>
      <c r="B255" s="594" t="s">
        <v>305</v>
      </c>
      <c r="C255" t="s">
        <v>301</v>
      </c>
      <c r="D255" t="s">
        <v>190</v>
      </c>
      <c r="E255">
        <v>8</v>
      </c>
      <c r="F255" s="18">
        <v>22280370</v>
      </c>
      <c r="G255" s="18" cm="1">
        <f t="array" ref="G255">_xlfn.XLOOKUP(1,(EarnedPivot!$B$4:$B$269=$C255)*(EarnedPivot!$C$4:$C$269=$D255),EarnedPivot!$E$4:$E$269,0)</f>
        <v>11226560</v>
      </c>
      <c r="H255" s="18">
        <f>IF(rank_[[#This Row],[EarnCalc]]=0,rank_[[#This Row],[TotalTrophies]],rank_[[#This Row],[EarnCalc]])</f>
        <v>11226560</v>
      </c>
    </row>
    <row r="256" spans="1:8">
      <c r="A256" s="549">
        <v>45433</v>
      </c>
      <c r="B256" s="594" t="s">
        <v>305</v>
      </c>
      <c r="C256" t="s">
        <v>301</v>
      </c>
      <c r="D256" t="s">
        <v>193</v>
      </c>
      <c r="E256">
        <v>9</v>
      </c>
      <c r="F256" s="18">
        <v>22191830</v>
      </c>
      <c r="G256" s="18" cm="1">
        <f t="array" ref="G256">_xlfn.XLOOKUP(1,(EarnedPivot!$B$4:$B$269=$C256)*(EarnedPivot!$C$4:$C$269=$D256),EarnedPivot!$E$4:$E$269,0)</f>
        <v>11142940</v>
      </c>
      <c r="H256" s="18">
        <f>IF(rank_[[#This Row],[EarnCalc]]=0,rank_[[#This Row],[TotalTrophies]],rank_[[#This Row],[EarnCalc]])</f>
        <v>11142940</v>
      </c>
    </row>
    <row r="257" spans="1:8">
      <c r="A257" s="549">
        <v>45433</v>
      </c>
      <c r="B257" s="594" t="s">
        <v>305</v>
      </c>
      <c r="C257" t="s">
        <v>301</v>
      </c>
      <c r="D257" t="s">
        <v>206</v>
      </c>
      <c r="E257">
        <v>10</v>
      </c>
      <c r="F257" s="18">
        <v>21930365</v>
      </c>
      <c r="G257" s="18" cm="1">
        <f t="array" ref="G257">_xlfn.XLOOKUP(1,(EarnedPivot!$B$4:$B$269=$C257)*(EarnedPivot!$C$4:$C$269=$D257),EarnedPivot!$E$4:$E$269,0)</f>
        <v>10885185</v>
      </c>
      <c r="H257" s="18">
        <f>IF(rank_[[#This Row],[EarnCalc]]=0,rank_[[#This Row],[TotalTrophies]],rank_[[#This Row],[EarnCalc]])</f>
        <v>10885185</v>
      </c>
    </row>
    <row r="258" spans="1:8">
      <c r="A258" s="549">
        <v>45433</v>
      </c>
      <c r="B258" s="594" t="s">
        <v>305</v>
      </c>
      <c r="C258" t="s">
        <v>301</v>
      </c>
      <c r="D258" t="s">
        <v>203</v>
      </c>
      <c r="E258">
        <v>11</v>
      </c>
      <c r="F258" s="18">
        <v>21775140</v>
      </c>
      <c r="G258" s="18" cm="1">
        <f t="array" ref="G258">_xlfn.XLOOKUP(1,(EarnedPivot!$B$4:$B$269=$C258)*(EarnedPivot!$C$4:$C$269=$D258),EarnedPivot!$E$4:$E$269,0)</f>
        <v>10970180</v>
      </c>
      <c r="H258" s="18">
        <f>IF(rank_[[#This Row],[EarnCalc]]=0,rank_[[#This Row],[TotalTrophies]],rank_[[#This Row],[EarnCalc]])</f>
        <v>10970180</v>
      </c>
    </row>
    <row r="259" spans="1:8">
      <c r="A259" s="549">
        <v>45433</v>
      </c>
      <c r="B259" s="594" t="s">
        <v>305</v>
      </c>
      <c r="C259" t="s">
        <v>301</v>
      </c>
      <c r="D259" t="s">
        <v>198</v>
      </c>
      <c r="E259">
        <v>12</v>
      </c>
      <c r="F259" s="18">
        <v>20721230</v>
      </c>
      <c r="G259" s="18" cm="1">
        <f t="array" ref="G259">_xlfn.XLOOKUP(1,(EarnedPivot!$B$4:$B$269=$C259)*(EarnedPivot!$C$4:$C$269=$D259),EarnedPivot!$E$4:$E$269,0)</f>
        <v>10366070</v>
      </c>
      <c r="H259" s="18">
        <f>IF(rank_[[#This Row],[EarnCalc]]=0,rank_[[#This Row],[TotalTrophies]],rank_[[#This Row],[EarnCalc]])</f>
        <v>10366070</v>
      </c>
    </row>
    <row r="260" spans="1:8">
      <c r="A260" s="549">
        <v>45433</v>
      </c>
      <c r="B260" s="594" t="s">
        <v>305</v>
      </c>
      <c r="C260" t="s">
        <v>301</v>
      </c>
      <c r="D260" t="s">
        <v>210</v>
      </c>
      <c r="E260">
        <v>13</v>
      </c>
      <c r="F260" s="18">
        <v>20539590</v>
      </c>
      <c r="G260" s="18" cm="1">
        <f t="array" ref="G260">_xlfn.XLOOKUP(1,(EarnedPivot!$B$4:$B$269=$C260)*(EarnedPivot!$C$4:$C$269=$D260),EarnedPivot!$E$4:$E$269,0)</f>
        <v>10269705</v>
      </c>
      <c r="H260" s="18">
        <f>IF(rank_[[#This Row],[EarnCalc]]=0,rank_[[#This Row],[TotalTrophies]],rank_[[#This Row],[EarnCalc]])</f>
        <v>10269705</v>
      </c>
    </row>
    <row r="261" spans="1:8">
      <c r="A261" s="549">
        <v>45433</v>
      </c>
      <c r="B261" s="594" t="s">
        <v>305</v>
      </c>
      <c r="C261" t="s">
        <v>301</v>
      </c>
      <c r="D261" t="s">
        <v>205</v>
      </c>
      <c r="E261">
        <v>14</v>
      </c>
      <c r="F261" s="18">
        <v>20367415</v>
      </c>
      <c r="G261" s="18" cm="1">
        <f t="array" ref="G261">_xlfn.XLOOKUP(1,(EarnedPivot!$B$4:$B$269=$C261)*(EarnedPivot!$C$4:$C$269=$D261),EarnedPivot!$E$4:$E$269,0)</f>
        <v>10179930</v>
      </c>
      <c r="H261" s="18">
        <f>IF(rank_[[#This Row],[EarnCalc]]=0,rank_[[#This Row],[TotalTrophies]],rank_[[#This Row],[EarnCalc]])</f>
        <v>10179930</v>
      </c>
    </row>
    <row r="262" spans="1:8">
      <c r="A262" s="549">
        <v>45433</v>
      </c>
      <c r="B262" s="594" t="s">
        <v>305</v>
      </c>
      <c r="C262" t="s">
        <v>301</v>
      </c>
      <c r="D262" t="s">
        <v>195</v>
      </c>
      <c r="E262">
        <v>15</v>
      </c>
      <c r="F262" s="18">
        <v>20208155</v>
      </c>
      <c r="G262" s="18" cm="1">
        <f t="array" ref="G262">_xlfn.XLOOKUP(1,(EarnedPivot!$B$4:$B$269=$C262)*(EarnedPivot!$C$4:$C$269=$D262),EarnedPivot!$E$4:$E$269,0)</f>
        <v>10024945</v>
      </c>
      <c r="H262" s="18">
        <f>IF(rank_[[#This Row],[EarnCalc]]=0,rank_[[#This Row],[TotalTrophies]],rank_[[#This Row],[EarnCalc]])</f>
        <v>10024945</v>
      </c>
    </row>
    <row r="263" spans="1:8">
      <c r="A263" s="549">
        <v>45433</v>
      </c>
      <c r="B263" s="594" t="s">
        <v>305</v>
      </c>
      <c r="C263" t="s">
        <v>301</v>
      </c>
      <c r="D263" t="s">
        <v>194</v>
      </c>
      <c r="E263">
        <v>16</v>
      </c>
      <c r="F263" s="18">
        <v>19792945</v>
      </c>
      <c r="G263" s="18" cm="1">
        <f t="array" ref="G263">_xlfn.XLOOKUP(1,(EarnedPivot!$B$4:$B$269=$C263)*(EarnedPivot!$C$4:$C$269=$D263),EarnedPivot!$E$4:$E$269,0)</f>
        <v>9944370</v>
      </c>
      <c r="H263" s="18">
        <f>IF(rank_[[#This Row],[EarnCalc]]=0,rank_[[#This Row],[TotalTrophies]],rank_[[#This Row],[EarnCalc]])</f>
        <v>9944370</v>
      </c>
    </row>
    <row r="264" spans="1:8">
      <c r="A264" s="549">
        <v>45433</v>
      </c>
      <c r="B264" s="594" t="s">
        <v>305</v>
      </c>
      <c r="C264" t="s">
        <v>301</v>
      </c>
      <c r="D264" t="s">
        <v>199</v>
      </c>
      <c r="E264">
        <v>17</v>
      </c>
      <c r="F264" s="18">
        <v>19714575</v>
      </c>
      <c r="G264" s="18" cm="1">
        <f t="array" ref="G264">_xlfn.XLOOKUP(1,(EarnedPivot!$B$4:$B$269=$C264)*(EarnedPivot!$C$4:$C$269=$D264),EarnedPivot!$E$4:$E$269,0)</f>
        <v>9942625</v>
      </c>
      <c r="H264" s="18">
        <f>IF(rank_[[#This Row],[EarnCalc]]=0,rank_[[#This Row],[TotalTrophies]],rank_[[#This Row],[EarnCalc]])</f>
        <v>9942625</v>
      </c>
    </row>
    <row r="265" spans="1:8">
      <c r="A265" s="549">
        <v>45433</v>
      </c>
      <c r="B265" s="594" t="s">
        <v>305</v>
      </c>
      <c r="C265" t="s">
        <v>301</v>
      </c>
      <c r="D265" t="s">
        <v>196</v>
      </c>
      <c r="E265">
        <v>18</v>
      </c>
      <c r="F265" s="18">
        <v>19596815</v>
      </c>
      <c r="G265" s="18" cm="1">
        <f t="array" ref="G265">_xlfn.XLOOKUP(1,(EarnedPivot!$B$4:$B$269=$C265)*(EarnedPivot!$C$4:$C$269=$D265),EarnedPivot!$E$4:$E$269,0)</f>
        <v>9875030</v>
      </c>
      <c r="H265" s="18">
        <f>IF(rank_[[#This Row],[EarnCalc]]=0,rank_[[#This Row],[TotalTrophies]],rank_[[#This Row],[EarnCalc]])</f>
        <v>9875030</v>
      </c>
    </row>
    <row r="266" spans="1:8">
      <c r="A266" s="549">
        <v>45433</v>
      </c>
      <c r="B266" s="594" t="s">
        <v>305</v>
      </c>
      <c r="C266" t="s">
        <v>301</v>
      </c>
      <c r="D266" t="s">
        <v>318</v>
      </c>
      <c r="E266">
        <v>19</v>
      </c>
      <c r="F266" s="18">
        <v>19511665</v>
      </c>
      <c r="G266" s="18" cm="1">
        <f t="array" ref="G266">_xlfn.XLOOKUP(1,(EarnedPivot!$B$4:$B$269=$C266)*(EarnedPivot!$C$4:$C$269=$D266),EarnedPivot!$E$4:$E$269,0)</f>
        <v>9793060</v>
      </c>
      <c r="H266" s="18">
        <f>IF(rank_[[#This Row],[EarnCalc]]=0,rank_[[#This Row],[TotalTrophies]],rank_[[#This Row],[EarnCalc]])</f>
        <v>9793060</v>
      </c>
    </row>
    <row r="267" spans="1:8">
      <c r="A267" s="549">
        <v>45433</v>
      </c>
      <c r="B267" s="594" t="s">
        <v>305</v>
      </c>
      <c r="C267" t="s">
        <v>301</v>
      </c>
      <c r="D267" t="s">
        <v>191</v>
      </c>
      <c r="E267">
        <v>20</v>
      </c>
      <c r="F267" s="18">
        <v>19411890</v>
      </c>
      <c r="G267" s="18" cm="1">
        <f t="array" ref="G267">_xlfn.XLOOKUP(1,(EarnedPivot!$B$4:$B$269=$C267)*(EarnedPivot!$C$4:$C$269=$D267),EarnedPivot!$E$4:$E$269,0)</f>
        <v>9701790</v>
      </c>
      <c r="H267" s="18">
        <f>IF(rank_[[#This Row],[EarnCalc]]=0,rank_[[#This Row],[TotalTrophies]],rank_[[#This Row],[EarnCalc]])</f>
        <v>9701790</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69"/>
  <sheetViews>
    <sheetView workbookViewId="0">
      <selection activeCell="E24" sqref="E24"/>
    </sheetView>
  </sheetViews>
  <sheetFormatPr defaultRowHeight="14.5"/>
  <cols>
    <col min="1" max="1" width="11.81640625" bestFit="1" customWidth="1"/>
    <col min="2" max="2" width="8.1796875" bestFit="1" customWidth="1"/>
    <col min="3" max="3" width="14.453125" customWidth="1"/>
    <col min="4" max="5" width="11.453125" bestFit="1" customWidth="1"/>
  </cols>
  <sheetData>
    <row r="3" spans="1:5" ht="29">
      <c r="A3" s="547" t="s">
        <v>214</v>
      </c>
      <c r="B3" s="547" t="s">
        <v>215</v>
      </c>
      <c r="C3" s="547" t="s">
        <v>218</v>
      </c>
      <c r="D3" s="548" t="s">
        <v>295</v>
      </c>
      <c r="E3" s="548" t="s">
        <v>296</v>
      </c>
    </row>
    <row r="4" spans="1:5">
      <c r="A4" t="s">
        <v>269</v>
      </c>
      <c r="B4" t="s">
        <v>233</v>
      </c>
      <c r="C4" t="s">
        <v>190</v>
      </c>
      <c r="D4" s="22">
        <v>9591650</v>
      </c>
      <c r="E4" s="580"/>
    </row>
    <row r="5" spans="1:5">
      <c r="A5" t="s">
        <v>269</v>
      </c>
      <c r="B5" t="s">
        <v>233</v>
      </c>
      <c r="C5" t="s">
        <v>191</v>
      </c>
      <c r="D5" s="22">
        <v>8241380</v>
      </c>
      <c r="E5" s="580"/>
    </row>
    <row r="6" spans="1:5">
      <c r="A6" t="s">
        <v>269</v>
      </c>
      <c r="B6" t="s">
        <v>233</v>
      </c>
      <c r="C6" t="s">
        <v>192</v>
      </c>
      <c r="D6" s="22">
        <v>10011795</v>
      </c>
      <c r="E6" s="580"/>
    </row>
    <row r="7" spans="1:5">
      <c r="A7" t="s">
        <v>269</v>
      </c>
      <c r="B7" t="s">
        <v>233</v>
      </c>
      <c r="C7" t="s">
        <v>193</v>
      </c>
      <c r="D7" s="22">
        <v>9356625</v>
      </c>
      <c r="E7" s="580"/>
    </row>
    <row r="8" spans="1:5">
      <c r="A8" t="s">
        <v>269</v>
      </c>
      <c r="B8" t="s">
        <v>233</v>
      </c>
      <c r="C8" t="s">
        <v>194</v>
      </c>
      <c r="D8" s="22">
        <v>9351425</v>
      </c>
      <c r="E8" s="580"/>
    </row>
    <row r="9" spans="1:5">
      <c r="A9" t="s">
        <v>269</v>
      </c>
      <c r="B9" t="s">
        <v>233</v>
      </c>
      <c r="C9" t="s">
        <v>195</v>
      </c>
      <c r="D9" s="22">
        <v>8445275</v>
      </c>
      <c r="E9" s="580"/>
    </row>
    <row r="10" spans="1:5">
      <c r="A10" t="s">
        <v>269</v>
      </c>
      <c r="B10" t="s">
        <v>233</v>
      </c>
      <c r="C10" t="s">
        <v>196</v>
      </c>
      <c r="D10" s="22">
        <v>8022685</v>
      </c>
      <c r="E10" s="580"/>
    </row>
    <row r="11" spans="1:5">
      <c r="A11" t="s">
        <v>269</v>
      </c>
      <c r="B11" t="s">
        <v>233</v>
      </c>
      <c r="C11" t="s">
        <v>197</v>
      </c>
      <c r="D11" s="22">
        <v>10251975</v>
      </c>
      <c r="E11" s="580"/>
    </row>
    <row r="12" spans="1:5">
      <c r="A12" t="s">
        <v>269</v>
      </c>
      <c r="B12" t="s">
        <v>233</v>
      </c>
      <c r="C12" t="s">
        <v>198</v>
      </c>
      <c r="D12" s="22">
        <v>8974230</v>
      </c>
      <c r="E12" s="580"/>
    </row>
    <row r="13" spans="1:5">
      <c r="A13" t="s">
        <v>269</v>
      </c>
      <c r="B13" t="s">
        <v>233</v>
      </c>
      <c r="C13" t="s">
        <v>199</v>
      </c>
      <c r="D13" s="22">
        <v>8439280</v>
      </c>
      <c r="E13" s="580"/>
    </row>
    <row r="14" spans="1:5">
      <c r="A14" t="s">
        <v>269</v>
      </c>
      <c r="B14" t="s">
        <v>233</v>
      </c>
      <c r="C14" t="s">
        <v>200</v>
      </c>
      <c r="D14" s="22">
        <v>10513190</v>
      </c>
      <c r="E14" s="580"/>
    </row>
    <row r="15" spans="1:5">
      <c r="A15" t="s">
        <v>269</v>
      </c>
      <c r="B15" t="s">
        <v>233</v>
      </c>
      <c r="C15" t="s">
        <v>201</v>
      </c>
      <c r="D15" s="22">
        <v>10510940</v>
      </c>
      <c r="E15" s="580"/>
    </row>
    <row r="16" spans="1:5">
      <c r="A16" t="s">
        <v>269</v>
      </c>
      <c r="B16" t="s">
        <v>233</v>
      </c>
      <c r="C16" t="s">
        <v>202</v>
      </c>
      <c r="D16" s="22">
        <v>9688065</v>
      </c>
      <c r="E16" s="580"/>
    </row>
    <row r="17" spans="1:5">
      <c r="A17" t="s">
        <v>269</v>
      </c>
      <c r="B17" t="s">
        <v>233</v>
      </c>
      <c r="C17" t="s">
        <v>203</v>
      </c>
      <c r="D17" s="22">
        <v>9525015</v>
      </c>
      <c r="E17" s="580"/>
    </row>
    <row r="18" spans="1:5">
      <c r="A18" t="s">
        <v>269</v>
      </c>
      <c r="B18" t="s">
        <v>233</v>
      </c>
      <c r="C18" t="s">
        <v>204</v>
      </c>
      <c r="D18" s="22">
        <v>9930645</v>
      </c>
      <c r="E18" s="580"/>
    </row>
    <row r="19" spans="1:5">
      <c r="A19" t="s">
        <v>269</v>
      </c>
      <c r="B19" t="s">
        <v>233</v>
      </c>
      <c r="C19" t="s">
        <v>205</v>
      </c>
      <c r="D19" s="22">
        <v>8530020</v>
      </c>
      <c r="E19" s="580"/>
    </row>
    <row r="20" spans="1:5">
      <c r="A20" t="s">
        <v>269</v>
      </c>
      <c r="B20" t="s">
        <v>233</v>
      </c>
      <c r="C20" t="s">
        <v>206</v>
      </c>
      <c r="D20" s="22">
        <v>9516665</v>
      </c>
      <c r="E20" s="580"/>
    </row>
    <row r="21" spans="1:5">
      <c r="A21" t="s">
        <v>269</v>
      </c>
      <c r="B21" t="s">
        <v>233</v>
      </c>
      <c r="C21" t="s">
        <v>208</v>
      </c>
      <c r="D21" s="22">
        <v>9677210</v>
      </c>
      <c r="E21" s="580"/>
    </row>
    <row r="22" spans="1:5">
      <c r="A22" t="s">
        <v>269</v>
      </c>
      <c r="B22" t="s">
        <v>233</v>
      </c>
      <c r="C22" t="s">
        <v>209</v>
      </c>
      <c r="D22" s="22">
        <v>9286600</v>
      </c>
      <c r="E22" s="580"/>
    </row>
    <row r="23" spans="1:5">
      <c r="A23" t="s">
        <v>269</v>
      </c>
      <c r="B23" t="s">
        <v>233</v>
      </c>
      <c r="C23" t="s">
        <v>210</v>
      </c>
      <c r="D23" s="22">
        <v>9201780</v>
      </c>
      <c r="E23" s="580"/>
    </row>
    <row r="24" spans="1:5">
      <c r="A24" t="s">
        <v>269</v>
      </c>
      <c r="B24" t="s">
        <v>233</v>
      </c>
      <c r="C24" t="s">
        <v>211</v>
      </c>
      <c r="D24" s="22">
        <v>8157340</v>
      </c>
      <c r="E24" s="580"/>
    </row>
    <row r="25" spans="1:5">
      <c r="A25" t="s">
        <v>269</v>
      </c>
      <c r="B25" t="s">
        <v>234</v>
      </c>
      <c r="C25" t="s">
        <v>190</v>
      </c>
      <c r="D25" s="22">
        <v>19427660</v>
      </c>
      <c r="E25" s="580">
        <v>9836010</v>
      </c>
    </row>
    <row r="26" spans="1:5">
      <c r="A26" t="s">
        <v>269</v>
      </c>
      <c r="B26" t="s">
        <v>234</v>
      </c>
      <c r="C26" t="s">
        <v>191</v>
      </c>
      <c r="D26" s="22">
        <v>16689095</v>
      </c>
      <c r="E26" s="580">
        <v>8447715</v>
      </c>
    </row>
    <row r="27" spans="1:5">
      <c r="A27" t="s">
        <v>269</v>
      </c>
      <c r="B27" t="s">
        <v>234</v>
      </c>
      <c r="C27" t="s">
        <v>192</v>
      </c>
      <c r="D27" s="22">
        <v>20103665</v>
      </c>
      <c r="E27" s="580">
        <v>10091870</v>
      </c>
    </row>
    <row r="28" spans="1:5">
      <c r="A28" t="s">
        <v>269</v>
      </c>
      <c r="B28" t="s">
        <v>234</v>
      </c>
      <c r="C28" t="s">
        <v>193</v>
      </c>
      <c r="D28" s="22">
        <v>18886815</v>
      </c>
      <c r="E28" s="580">
        <v>9530190</v>
      </c>
    </row>
    <row r="29" spans="1:5">
      <c r="A29" t="s">
        <v>269</v>
      </c>
      <c r="B29" t="s">
        <v>234</v>
      </c>
      <c r="C29" t="s">
        <v>194</v>
      </c>
      <c r="D29" s="22">
        <v>18873860</v>
      </c>
      <c r="E29" s="580">
        <v>9522435</v>
      </c>
    </row>
    <row r="30" spans="1:5">
      <c r="A30" t="s">
        <v>269</v>
      </c>
      <c r="B30" t="s">
        <v>234</v>
      </c>
      <c r="C30" t="s">
        <v>195</v>
      </c>
      <c r="D30" s="22">
        <v>17116655</v>
      </c>
      <c r="E30" s="580">
        <v>8671380</v>
      </c>
    </row>
    <row r="31" spans="1:5">
      <c r="A31" t="s">
        <v>269</v>
      </c>
      <c r="B31" t="s">
        <v>234</v>
      </c>
      <c r="C31" t="s">
        <v>196</v>
      </c>
      <c r="D31" s="22">
        <v>16113965</v>
      </c>
      <c r="E31" s="580">
        <v>8091280</v>
      </c>
    </row>
    <row r="32" spans="1:5">
      <c r="A32" t="s">
        <v>269</v>
      </c>
      <c r="B32" t="s">
        <v>234</v>
      </c>
      <c r="C32" t="s">
        <v>197</v>
      </c>
      <c r="D32" s="22">
        <v>20511620</v>
      </c>
      <c r="E32" s="580">
        <v>10259645</v>
      </c>
    </row>
    <row r="33" spans="1:5">
      <c r="A33" t="s">
        <v>269</v>
      </c>
      <c r="B33" t="s">
        <v>234</v>
      </c>
      <c r="C33" t="s">
        <v>198</v>
      </c>
      <c r="D33" s="22">
        <v>18258770</v>
      </c>
      <c r="E33" s="580">
        <v>9284540</v>
      </c>
    </row>
    <row r="34" spans="1:5">
      <c r="A34" t="s">
        <v>269</v>
      </c>
      <c r="B34" t="s">
        <v>234</v>
      </c>
      <c r="C34" t="s">
        <v>199</v>
      </c>
      <c r="D34" s="22">
        <v>16958780</v>
      </c>
      <c r="E34" s="580">
        <v>8519500</v>
      </c>
    </row>
    <row r="35" spans="1:5">
      <c r="A35" t="s">
        <v>269</v>
      </c>
      <c r="B35" t="s">
        <v>234</v>
      </c>
      <c r="C35" t="s">
        <v>200</v>
      </c>
      <c r="D35" s="22">
        <v>21205735</v>
      </c>
      <c r="E35" s="580">
        <v>10692545</v>
      </c>
    </row>
    <row r="36" spans="1:5">
      <c r="A36" t="s">
        <v>269</v>
      </c>
      <c r="B36" t="s">
        <v>234</v>
      </c>
      <c r="C36" t="s">
        <v>201</v>
      </c>
      <c r="D36" s="22">
        <v>21109635</v>
      </c>
      <c r="E36" s="580">
        <v>10598695</v>
      </c>
    </row>
    <row r="37" spans="1:5">
      <c r="A37" t="s">
        <v>269</v>
      </c>
      <c r="B37" t="s">
        <v>234</v>
      </c>
      <c r="C37" t="s">
        <v>202</v>
      </c>
      <c r="D37" s="22">
        <v>19861340</v>
      </c>
      <c r="E37" s="580">
        <v>10173275</v>
      </c>
    </row>
    <row r="38" spans="1:5">
      <c r="A38" t="s">
        <v>269</v>
      </c>
      <c r="B38" t="s">
        <v>234</v>
      </c>
      <c r="C38" t="s">
        <v>203</v>
      </c>
      <c r="D38" s="22">
        <v>19138980</v>
      </c>
      <c r="E38" s="580">
        <v>9613965</v>
      </c>
    </row>
    <row r="39" spans="1:5">
      <c r="A39" t="s">
        <v>269</v>
      </c>
      <c r="B39" t="s">
        <v>234</v>
      </c>
      <c r="C39" t="s">
        <v>204</v>
      </c>
      <c r="D39" s="22">
        <v>19861340</v>
      </c>
      <c r="E39" s="580">
        <v>9930695</v>
      </c>
    </row>
    <row r="40" spans="1:5">
      <c r="A40" t="s">
        <v>269</v>
      </c>
      <c r="B40" t="s">
        <v>234</v>
      </c>
      <c r="C40" t="s">
        <v>205</v>
      </c>
      <c r="D40" s="22">
        <v>17356940</v>
      </c>
      <c r="E40" s="580">
        <v>8826920</v>
      </c>
    </row>
    <row r="41" spans="1:5">
      <c r="A41" t="s">
        <v>269</v>
      </c>
      <c r="B41" t="s">
        <v>234</v>
      </c>
      <c r="C41" t="s">
        <v>206</v>
      </c>
      <c r="D41" s="22">
        <v>19199830</v>
      </c>
      <c r="E41" s="580">
        <v>9683165</v>
      </c>
    </row>
    <row r="42" spans="1:5">
      <c r="A42" t="s">
        <v>269</v>
      </c>
      <c r="B42" t="s">
        <v>234</v>
      </c>
      <c r="C42" t="s">
        <v>208</v>
      </c>
      <c r="D42" s="22">
        <v>19360110</v>
      </c>
      <c r="E42" s="580">
        <v>9682900</v>
      </c>
    </row>
    <row r="43" spans="1:5">
      <c r="A43" t="s">
        <v>269</v>
      </c>
      <c r="B43" t="s">
        <v>234</v>
      </c>
      <c r="C43" t="s">
        <v>209</v>
      </c>
      <c r="D43" s="22">
        <v>18654250</v>
      </c>
      <c r="E43" s="580">
        <v>9367650</v>
      </c>
    </row>
    <row r="44" spans="1:5">
      <c r="A44" t="s">
        <v>269</v>
      </c>
      <c r="B44" t="s">
        <v>234</v>
      </c>
      <c r="C44" t="s">
        <v>210</v>
      </c>
      <c r="D44" s="22">
        <v>18399780</v>
      </c>
      <c r="E44" s="580">
        <v>9198000</v>
      </c>
    </row>
    <row r="45" spans="1:5">
      <c r="A45" t="s">
        <v>269</v>
      </c>
      <c r="B45" t="s">
        <v>234</v>
      </c>
      <c r="C45" t="s">
        <v>211</v>
      </c>
      <c r="D45" s="22">
        <v>16444945</v>
      </c>
      <c r="E45" s="580">
        <v>8287605</v>
      </c>
    </row>
    <row r="46" spans="1:5">
      <c r="A46" t="s">
        <v>269</v>
      </c>
      <c r="B46" t="s">
        <v>235</v>
      </c>
      <c r="C46" t="s">
        <v>190</v>
      </c>
      <c r="D46" s="22">
        <v>29263440</v>
      </c>
      <c r="E46" s="580">
        <v>9835780</v>
      </c>
    </row>
    <row r="47" spans="1:5">
      <c r="A47" t="s">
        <v>269</v>
      </c>
      <c r="B47" t="s">
        <v>235</v>
      </c>
      <c r="C47" t="s">
        <v>191</v>
      </c>
      <c r="D47" s="22">
        <v>25287370</v>
      </c>
      <c r="E47" s="580">
        <v>8598275</v>
      </c>
    </row>
    <row r="48" spans="1:5">
      <c r="A48" t="s">
        <v>269</v>
      </c>
      <c r="B48" t="s">
        <v>235</v>
      </c>
      <c r="C48" t="s">
        <v>192</v>
      </c>
      <c r="D48" s="22">
        <v>30207265</v>
      </c>
      <c r="E48" s="580">
        <v>10103600</v>
      </c>
    </row>
    <row r="49" spans="1:5">
      <c r="A49" t="s">
        <v>269</v>
      </c>
      <c r="B49" t="s">
        <v>235</v>
      </c>
      <c r="C49" t="s">
        <v>193</v>
      </c>
      <c r="D49" s="22">
        <v>28650305</v>
      </c>
      <c r="E49" s="580">
        <v>9763490</v>
      </c>
    </row>
    <row r="50" spans="1:5">
      <c r="A50" t="s">
        <v>269</v>
      </c>
      <c r="B50" t="s">
        <v>235</v>
      </c>
      <c r="C50" t="s">
        <v>194</v>
      </c>
      <c r="D50" s="22">
        <v>28234060</v>
      </c>
      <c r="E50" s="580">
        <v>9360200</v>
      </c>
    </row>
    <row r="51" spans="1:5">
      <c r="A51" t="s">
        <v>269</v>
      </c>
      <c r="B51" t="s">
        <v>235</v>
      </c>
      <c r="C51" t="s">
        <v>195</v>
      </c>
      <c r="D51" s="22">
        <v>25787965</v>
      </c>
      <c r="E51" s="580">
        <v>8671310</v>
      </c>
    </row>
    <row r="52" spans="1:5">
      <c r="A52" t="s">
        <v>269</v>
      </c>
      <c r="B52" t="s">
        <v>235</v>
      </c>
      <c r="C52" t="s">
        <v>196</v>
      </c>
      <c r="D52" s="22">
        <v>24202615</v>
      </c>
      <c r="E52" s="580">
        <v>8088650</v>
      </c>
    </row>
    <row r="53" spans="1:5">
      <c r="A53" t="s">
        <v>269</v>
      </c>
      <c r="B53" t="s">
        <v>235</v>
      </c>
      <c r="C53" t="s">
        <v>197</v>
      </c>
      <c r="D53" s="22">
        <v>30935880</v>
      </c>
      <c r="E53" s="580">
        <v>10424260</v>
      </c>
    </row>
    <row r="54" spans="1:5">
      <c r="A54" t="s">
        <v>269</v>
      </c>
      <c r="B54" t="s">
        <v>235</v>
      </c>
      <c r="C54" t="s">
        <v>198</v>
      </c>
      <c r="D54" s="22">
        <v>27694980</v>
      </c>
      <c r="E54" s="580">
        <v>9436210</v>
      </c>
    </row>
    <row r="55" spans="1:5">
      <c r="A55" t="s">
        <v>269</v>
      </c>
      <c r="B55" t="s">
        <v>235</v>
      </c>
      <c r="C55" t="s">
        <v>199</v>
      </c>
      <c r="D55" s="22">
        <v>25620130</v>
      </c>
      <c r="E55" s="580">
        <v>8661350</v>
      </c>
    </row>
    <row r="56" spans="1:5">
      <c r="A56" t="s">
        <v>269</v>
      </c>
      <c r="B56" t="s">
        <v>235</v>
      </c>
      <c r="C56" t="s">
        <v>200</v>
      </c>
      <c r="D56" s="22">
        <v>31976605</v>
      </c>
      <c r="E56" s="580">
        <v>10770870</v>
      </c>
    </row>
    <row r="57" spans="1:5">
      <c r="A57" t="s">
        <v>269</v>
      </c>
      <c r="B57" t="s">
        <v>235</v>
      </c>
      <c r="C57" t="s">
        <v>201</v>
      </c>
      <c r="D57" s="22">
        <v>31799905</v>
      </c>
      <c r="E57" s="580">
        <v>10690270</v>
      </c>
    </row>
    <row r="58" spans="1:5">
      <c r="A58" t="s">
        <v>269</v>
      </c>
      <c r="B58" t="s">
        <v>235</v>
      </c>
      <c r="C58" t="s">
        <v>202</v>
      </c>
      <c r="D58" s="22">
        <v>29539600</v>
      </c>
      <c r="E58" s="580">
        <v>9678260</v>
      </c>
    </row>
    <row r="59" spans="1:5">
      <c r="A59" t="s">
        <v>269</v>
      </c>
      <c r="B59" t="s">
        <v>235</v>
      </c>
      <c r="C59" t="s">
        <v>203</v>
      </c>
      <c r="D59" s="22">
        <v>28817450</v>
      </c>
      <c r="E59" s="580">
        <v>9678470</v>
      </c>
    </row>
    <row r="60" spans="1:5">
      <c r="A60" t="s">
        <v>269</v>
      </c>
      <c r="B60" t="s">
        <v>235</v>
      </c>
      <c r="C60" t="s">
        <v>204</v>
      </c>
      <c r="D60" s="22">
        <v>29958250</v>
      </c>
      <c r="E60" s="580">
        <v>10096910</v>
      </c>
    </row>
    <row r="61" spans="1:5">
      <c r="A61" t="s">
        <v>269</v>
      </c>
      <c r="B61" t="s">
        <v>235</v>
      </c>
      <c r="C61" t="s">
        <v>205</v>
      </c>
      <c r="D61" s="22">
        <v>26325285</v>
      </c>
      <c r="E61" s="580">
        <v>8968345</v>
      </c>
    </row>
    <row r="62" spans="1:5">
      <c r="A62" t="s">
        <v>269</v>
      </c>
      <c r="B62" t="s">
        <v>235</v>
      </c>
      <c r="C62" t="s">
        <v>206</v>
      </c>
      <c r="D62" s="22">
        <v>28884845</v>
      </c>
      <c r="E62" s="580">
        <v>9685015</v>
      </c>
    </row>
    <row r="63" spans="1:5">
      <c r="A63" t="s">
        <v>269</v>
      </c>
      <c r="B63" t="s">
        <v>235</v>
      </c>
      <c r="C63" t="s">
        <v>208</v>
      </c>
      <c r="D63" s="22">
        <v>29132140</v>
      </c>
      <c r="E63" s="580">
        <v>9772030</v>
      </c>
    </row>
    <row r="64" spans="1:5">
      <c r="A64" t="s">
        <v>269</v>
      </c>
      <c r="B64" t="s">
        <v>235</v>
      </c>
      <c r="C64" t="s">
        <v>209</v>
      </c>
      <c r="D64" s="22">
        <v>28268635</v>
      </c>
      <c r="E64" s="580">
        <v>9614385</v>
      </c>
    </row>
    <row r="65" spans="1:5">
      <c r="A65" t="s">
        <v>269</v>
      </c>
      <c r="B65" t="s">
        <v>235</v>
      </c>
      <c r="C65" t="s">
        <v>210</v>
      </c>
      <c r="D65" s="22">
        <v>27368035</v>
      </c>
      <c r="E65" s="580">
        <v>8968255</v>
      </c>
    </row>
    <row r="66" spans="1:5">
      <c r="A66" t="s">
        <v>269</v>
      </c>
      <c r="B66" t="s">
        <v>235</v>
      </c>
      <c r="C66" t="s">
        <v>211</v>
      </c>
      <c r="D66" s="22">
        <v>25126560</v>
      </c>
      <c r="E66" s="580">
        <v>8681615</v>
      </c>
    </row>
    <row r="67" spans="1:5">
      <c r="A67" t="s">
        <v>269</v>
      </c>
      <c r="B67" t="s">
        <v>236</v>
      </c>
      <c r="C67" t="s">
        <v>190</v>
      </c>
      <c r="D67" s="22">
        <v>39348520</v>
      </c>
      <c r="E67" s="580">
        <v>10085080</v>
      </c>
    </row>
    <row r="68" spans="1:5">
      <c r="A68" t="s">
        <v>269</v>
      </c>
      <c r="B68" t="s">
        <v>236</v>
      </c>
      <c r="C68" t="s">
        <v>191</v>
      </c>
      <c r="D68" s="22">
        <v>34182330</v>
      </c>
      <c r="E68" s="580">
        <v>8894960</v>
      </c>
    </row>
    <row r="69" spans="1:5">
      <c r="A69" t="s">
        <v>269</v>
      </c>
      <c r="B69" t="s">
        <v>236</v>
      </c>
      <c r="C69" t="s">
        <v>192</v>
      </c>
      <c r="D69" s="22">
        <v>40382200</v>
      </c>
      <c r="E69" s="580">
        <v>10174935</v>
      </c>
    </row>
    <row r="70" spans="1:5">
      <c r="A70" t="s">
        <v>269</v>
      </c>
      <c r="B70" t="s">
        <v>236</v>
      </c>
      <c r="C70" t="s">
        <v>193</v>
      </c>
      <c r="D70" s="22">
        <v>38491550</v>
      </c>
      <c r="E70" s="580">
        <v>9841245</v>
      </c>
    </row>
    <row r="71" spans="1:5">
      <c r="A71" t="s">
        <v>269</v>
      </c>
      <c r="B71" t="s">
        <v>236</v>
      </c>
      <c r="C71" t="s">
        <v>194</v>
      </c>
      <c r="D71" s="22">
        <v>37829835</v>
      </c>
      <c r="E71" s="580">
        <v>9595775</v>
      </c>
    </row>
    <row r="72" spans="1:5">
      <c r="A72" t="s">
        <v>269</v>
      </c>
      <c r="B72" t="s">
        <v>236</v>
      </c>
      <c r="C72" t="s">
        <v>195</v>
      </c>
      <c r="D72" s="22">
        <v>34682725</v>
      </c>
      <c r="E72" s="580">
        <v>8894760</v>
      </c>
    </row>
    <row r="73" spans="1:5">
      <c r="A73" t="s">
        <v>269</v>
      </c>
      <c r="B73" t="s">
        <v>236</v>
      </c>
      <c r="C73" t="s">
        <v>196</v>
      </c>
      <c r="D73" s="22">
        <v>32956685</v>
      </c>
      <c r="E73" s="580">
        <v>8754070</v>
      </c>
    </row>
    <row r="74" spans="1:5">
      <c r="A74" t="s">
        <v>269</v>
      </c>
      <c r="B74" t="s">
        <v>236</v>
      </c>
      <c r="C74" t="s">
        <v>197</v>
      </c>
      <c r="D74" s="22">
        <v>41284975</v>
      </c>
      <c r="E74" s="580">
        <v>10349095</v>
      </c>
    </row>
    <row r="75" spans="1:5">
      <c r="A75" t="s">
        <v>269</v>
      </c>
      <c r="B75" t="s">
        <v>236</v>
      </c>
      <c r="C75" t="s">
        <v>198</v>
      </c>
      <c r="D75" s="22">
        <v>37373875</v>
      </c>
      <c r="E75" s="580">
        <v>9678895</v>
      </c>
    </row>
    <row r="76" spans="1:5">
      <c r="A76" t="s">
        <v>269</v>
      </c>
      <c r="B76" t="s">
        <v>236</v>
      </c>
      <c r="C76" t="s">
        <v>199</v>
      </c>
      <c r="D76" s="22">
        <v>34511775</v>
      </c>
      <c r="E76" s="580">
        <v>8891645</v>
      </c>
    </row>
    <row r="77" spans="1:5">
      <c r="A77" t="s">
        <v>269</v>
      </c>
      <c r="B77" t="s">
        <v>236</v>
      </c>
      <c r="C77" t="s">
        <v>200</v>
      </c>
      <c r="D77" s="22">
        <v>42756015</v>
      </c>
      <c r="E77" s="580">
        <v>10779410</v>
      </c>
    </row>
    <row r="78" spans="1:5">
      <c r="A78" t="s">
        <v>269</v>
      </c>
      <c r="B78" t="s">
        <v>236</v>
      </c>
      <c r="C78" t="s">
        <v>201</v>
      </c>
      <c r="D78" s="22">
        <v>42502265</v>
      </c>
      <c r="E78" s="580">
        <v>10702360</v>
      </c>
    </row>
    <row r="79" spans="1:5">
      <c r="A79" t="s">
        <v>269</v>
      </c>
      <c r="B79" t="s">
        <v>236</v>
      </c>
      <c r="C79" t="s">
        <v>202</v>
      </c>
      <c r="D79" s="22">
        <v>39544740</v>
      </c>
      <c r="E79" s="580">
        <v>10005140</v>
      </c>
    </row>
    <row r="80" spans="1:5">
      <c r="A80" t="s">
        <v>269</v>
      </c>
      <c r="B80" t="s">
        <v>236</v>
      </c>
      <c r="C80" t="s">
        <v>203</v>
      </c>
      <c r="D80" s="22">
        <v>38576920</v>
      </c>
      <c r="E80" s="580">
        <v>9759470</v>
      </c>
    </row>
    <row r="81" spans="1:5">
      <c r="A81" t="s">
        <v>269</v>
      </c>
      <c r="B81" t="s">
        <v>236</v>
      </c>
      <c r="C81" t="s">
        <v>204</v>
      </c>
      <c r="D81" s="22">
        <v>40221815</v>
      </c>
      <c r="E81" s="580">
        <v>10263565</v>
      </c>
    </row>
    <row r="82" spans="1:5">
      <c r="A82" t="s">
        <v>269</v>
      </c>
      <c r="B82" t="s">
        <v>236</v>
      </c>
      <c r="C82" t="s">
        <v>205</v>
      </c>
      <c r="D82" s="22">
        <v>35457875</v>
      </c>
      <c r="E82" s="580">
        <v>9132590</v>
      </c>
    </row>
    <row r="83" spans="1:5">
      <c r="A83" t="s">
        <v>269</v>
      </c>
      <c r="B83" t="s">
        <v>236</v>
      </c>
      <c r="C83" t="s">
        <v>206</v>
      </c>
      <c r="D83" s="22">
        <v>38570910</v>
      </c>
      <c r="E83" s="580">
        <v>9686065</v>
      </c>
    </row>
    <row r="84" spans="1:5">
      <c r="A84" t="s">
        <v>269</v>
      </c>
      <c r="B84" t="s">
        <v>236</v>
      </c>
      <c r="C84" t="s">
        <v>208</v>
      </c>
      <c r="D84" s="22">
        <v>39064075</v>
      </c>
      <c r="E84" s="580">
        <v>9931935</v>
      </c>
    </row>
    <row r="85" spans="1:5">
      <c r="A85" t="s">
        <v>269</v>
      </c>
      <c r="B85" t="s">
        <v>236</v>
      </c>
      <c r="C85" t="s">
        <v>209</v>
      </c>
      <c r="D85" s="22">
        <v>38204735</v>
      </c>
      <c r="E85" s="580">
        <v>9936100</v>
      </c>
    </row>
    <row r="86" spans="1:5">
      <c r="A86" t="s">
        <v>269</v>
      </c>
      <c r="B86" t="s">
        <v>236</v>
      </c>
      <c r="C86" t="s">
        <v>210</v>
      </c>
      <c r="D86" s="22">
        <v>36417570</v>
      </c>
      <c r="E86" s="580">
        <v>9049535</v>
      </c>
    </row>
    <row r="87" spans="1:5">
      <c r="A87" t="s">
        <v>269</v>
      </c>
      <c r="B87" t="s">
        <v>236</v>
      </c>
      <c r="C87" t="s">
        <v>211</v>
      </c>
      <c r="D87" s="22">
        <v>33869870</v>
      </c>
      <c r="E87" s="580">
        <v>8743310</v>
      </c>
    </row>
    <row r="88" spans="1:5">
      <c r="A88" t="s">
        <v>270</v>
      </c>
      <c r="B88" t="s">
        <v>237</v>
      </c>
      <c r="C88" t="s">
        <v>190</v>
      </c>
      <c r="D88" s="22">
        <v>10165695</v>
      </c>
      <c r="E88" s="580"/>
    </row>
    <row r="89" spans="1:5">
      <c r="A89" t="s">
        <v>270</v>
      </c>
      <c r="B89" t="s">
        <v>237</v>
      </c>
      <c r="C89" t="s">
        <v>191</v>
      </c>
      <c r="D89" s="22">
        <v>8980530</v>
      </c>
      <c r="E89" s="580"/>
    </row>
    <row r="90" spans="1:5">
      <c r="A90" t="s">
        <v>270</v>
      </c>
      <c r="B90" t="s">
        <v>237</v>
      </c>
      <c r="C90" t="s">
        <v>192</v>
      </c>
      <c r="D90" s="22">
        <v>10260975</v>
      </c>
      <c r="E90" s="580"/>
    </row>
    <row r="91" spans="1:5">
      <c r="A91" t="s">
        <v>270</v>
      </c>
      <c r="B91" t="s">
        <v>237</v>
      </c>
      <c r="C91" t="s">
        <v>193</v>
      </c>
      <c r="D91" s="22">
        <v>9931170</v>
      </c>
      <c r="E91" s="580"/>
    </row>
    <row r="92" spans="1:5">
      <c r="A92" t="s">
        <v>270</v>
      </c>
      <c r="B92" t="s">
        <v>237</v>
      </c>
      <c r="C92" t="s">
        <v>194</v>
      </c>
      <c r="D92" s="22">
        <v>9595795</v>
      </c>
      <c r="E92" s="580"/>
    </row>
    <row r="93" spans="1:5">
      <c r="A93" t="s">
        <v>270</v>
      </c>
      <c r="B93" t="s">
        <v>237</v>
      </c>
      <c r="C93" t="s">
        <v>195</v>
      </c>
      <c r="D93" s="22">
        <v>8984405</v>
      </c>
      <c r="E93" s="580"/>
    </row>
    <row r="94" spans="1:5">
      <c r="A94" t="s">
        <v>270</v>
      </c>
      <c r="B94" t="s">
        <v>237</v>
      </c>
      <c r="C94" t="s">
        <v>196</v>
      </c>
      <c r="D94" s="22">
        <v>8833320</v>
      </c>
      <c r="E94" s="580"/>
    </row>
    <row r="95" spans="1:5">
      <c r="A95" t="s">
        <v>270</v>
      </c>
      <c r="B95" t="s">
        <v>237</v>
      </c>
      <c r="C95" t="s">
        <v>197</v>
      </c>
      <c r="D95" s="22">
        <v>10517570</v>
      </c>
      <c r="E95" s="580"/>
    </row>
    <row r="96" spans="1:5">
      <c r="A96" t="s">
        <v>270</v>
      </c>
      <c r="B96" t="s">
        <v>237</v>
      </c>
      <c r="C96" t="s">
        <v>198</v>
      </c>
      <c r="D96" s="22">
        <v>9762440</v>
      </c>
      <c r="E96" s="580"/>
    </row>
    <row r="97" spans="1:5">
      <c r="A97" t="s">
        <v>270</v>
      </c>
      <c r="B97" t="s">
        <v>237</v>
      </c>
      <c r="C97" t="s">
        <v>199</v>
      </c>
      <c r="D97" s="22">
        <v>9047070</v>
      </c>
      <c r="E97" s="580"/>
    </row>
    <row r="98" spans="1:5">
      <c r="A98" t="s">
        <v>270</v>
      </c>
      <c r="B98" t="s">
        <v>237</v>
      </c>
      <c r="C98" t="s">
        <v>200</v>
      </c>
      <c r="D98" s="22">
        <v>10949190</v>
      </c>
      <c r="E98" s="580"/>
    </row>
    <row r="99" spans="1:5">
      <c r="A99" t="s">
        <v>270</v>
      </c>
      <c r="B99" t="s">
        <v>237</v>
      </c>
      <c r="C99" t="s">
        <v>201</v>
      </c>
      <c r="D99" s="22">
        <v>10866400</v>
      </c>
      <c r="E99" s="580"/>
    </row>
    <row r="100" spans="1:5">
      <c r="A100" t="s">
        <v>270</v>
      </c>
      <c r="B100" t="s">
        <v>237</v>
      </c>
      <c r="C100" t="s">
        <v>202</v>
      </c>
      <c r="D100" s="22">
        <v>10262110</v>
      </c>
      <c r="E100" s="580"/>
    </row>
    <row r="101" spans="1:5">
      <c r="A101" t="s">
        <v>270</v>
      </c>
      <c r="B101" t="s">
        <v>237</v>
      </c>
      <c r="C101" t="s">
        <v>203</v>
      </c>
      <c r="D101" s="22">
        <v>9849030</v>
      </c>
      <c r="E101" s="580"/>
    </row>
    <row r="102" spans="1:5">
      <c r="A102" t="s">
        <v>270</v>
      </c>
      <c r="B102" t="s">
        <v>237</v>
      </c>
      <c r="C102" t="s">
        <v>204</v>
      </c>
      <c r="D102" s="22">
        <v>10343795</v>
      </c>
      <c r="E102" s="580"/>
    </row>
    <row r="103" spans="1:5">
      <c r="A103" t="s">
        <v>270</v>
      </c>
      <c r="B103" t="s">
        <v>237</v>
      </c>
      <c r="C103" t="s">
        <v>205</v>
      </c>
      <c r="D103" s="22">
        <v>9285030</v>
      </c>
      <c r="E103" s="580"/>
    </row>
    <row r="104" spans="1:5">
      <c r="A104" t="s">
        <v>270</v>
      </c>
      <c r="B104" t="s">
        <v>237</v>
      </c>
      <c r="C104" t="s">
        <v>206</v>
      </c>
      <c r="D104" s="22">
        <v>9936820</v>
      </c>
      <c r="E104" s="580"/>
    </row>
    <row r="105" spans="1:5">
      <c r="A105" t="s">
        <v>270</v>
      </c>
      <c r="B105" t="s">
        <v>237</v>
      </c>
      <c r="C105" t="s">
        <v>208</v>
      </c>
      <c r="D105" s="22">
        <v>10007975</v>
      </c>
      <c r="E105" s="580"/>
    </row>
    <row r="106" spans="1:5">
      <c r="A106" t="s">
        <v>270</v>
      </c>
      <c r="B106" t="s">
        <v>237</v>
      </c>
      <c r="C106" t="s">
        <v>209</v>
      </c>
      <c r="D106" s="22">
        <v>10018860</v>
      </c>
      <c r="E106" s="580"/>
    </row>
    <row r="107" spans="1:5">
      <c r="A107" t="s">
        <v>270</v>
      </c>
      <c r="B107" t="s">
        <v>237</v>
      </c>
      <c r="C107" t="s">
        <v>210</v>
      </c>
      <c r="D107" s="22">
        <v>9203435</v>
      </c>
      <c r="E107" s="580"/>
    </row>
    <row r="108" spans="1:5">
      <c r="A108" t="s">
        <v>270</v>
      </c>
      <c r="B108" t="s">
        <v>237</v>
      </c>
      <c r="C108" t="s">
        <v>211</v>
      </c>
      <c r="D108" s="22">
        <v>8901790</v>
      </c>
      <c r="E108" s="580"/>
    </row>
    <row r="109" spans="1:5">
      <c r="A109" t="s">
        <v>270</v>
      </c>
      <c r="B109" t="s">
        <v>238</v>
      </c>
      <c r="C109" t="s">
        <v>190</v>
      </c>
      <c r="D109" s="22">
        <v>20331470</v>
      </c>
      <c r="E109" s="580">
        <v>10165775</v>
      </c>
    </row>
    <row r="110" spans="1:5">
      <c r="A110" t="s">
        <v>270</v>
      </c>
      <c r="B110" t="s">
        <v>238</v>
      </c>
      <c r="C110" t="s">
        <v>191</v>
      </c>
      <c r="D110" s="22">
        <v>18111430</v>
      </c>
      <c r="E110" s="580">
        <v>9130900</v>
      </c>
    </row>
    <row r="111" spans="1:5">
      <c r="A111" t="s">
        <v>270</v>
      </c>
      <c r="B111" t="s">
        <v>238</v>
      </c>
      <c r="C111" t="s">
        <v>192</v>
      </c>
      <c r="D111" s="22">
        <v>20601155</v>
      </c>
      <c r="E111" s="580">
        <v>10340180</v>
      </c>
    </row>
    <row r="112" spans="1:5">
      <c r="A112" t="s">
        <v>270</v>
      </c>
      <c r="B112" t="s">
        <v>238</v>
      </c>
      <c r="C112" t="s">
        <v>193</v>
      </c>
      <c r="D112" s="22">
        <v>20025740</v>
      </c>
      <c r="E112" s="580">
        <v>10094570</v>
      </c>
    </row>
    <row r="113" spans="1:5">
      <c r="A113" t="s">
        <v>270</v>
      </c>
      <c r="B113" t="s">
        <v>238</v>
      </c>
      <c r="C113" t="s">
        <v>194</v>
      </c>
      <c r="D113" s="22">
        <v>18643700</v>
      </c>
      <c r="E113" s="580">
        <v>9047905</v>
      </c>
    </row>
    <row r="114" spans="1:5">
      <c r="A114" t="s">
        <v>270</v>
      </c>
      <c r="B114" t="s">
        <v>238</v>
      </c>
      <c r="C114" t="s">
        <v>195</v>
      </c>
      <c r="D114" s="22">
        <v>17886075</v>
      </c>
      <c r="E114" s="580">
        <v>8901670</v>
      </c>
    </row>
    <row r="115" spans="1:5">
      <c r="A115" t="s">
        <v>270</v>
      </c>
      <c r="B115" t="s">
        <v>238</v>
      </c>
      <c r="C115" t="s">
        <v>196</v>
      </c>
      <c r="D115" s="22">
        <v>17824715</v>
      </c>
      <c r="E115" s="580">
        <v>8991395</v>
      </c>
    </row>
    <row r="116" spans="1:5">
      <c r="A116" t="s">
        <v>270</v>
      </c>
      <c r="B116" t="s">
        <v>238</v>
      </c>
      <c r="C116" t="s">
        <v>197</v>
      </c>
      <c r="D116" s="22">
        <v>21050415</v>
      </c>
      <c r="E116" s="580">
        <v>10532845</v>
      </c>
    </row>
    <row r="117" spans="1:5">
      <c r="A117" t="s">
        <v>270</v>
      </c>
      <c r="B117" t="s">
        <v>238</v>
      </c>
      <c r="C117" t="s">
        <v>198</v>
      </c>
      <c r="D117" s="22">
        <v>19608205</v>
      </c>
      <c r="E117" s="580">
        <v>9845765</v>
      </c>
    </row>
    <row r="118" spans="1:5">
      <c r="A118" t="s">
        <v>270</v>
      </c>
      <c r="B118" t="s">
        <v>238</v>
      </c>
      <c r="C118" t="s">
        <v>199</v>
      </c>
      <c r="D118" s="22">
        <v>18247090</v>
      </c>
      <c r="E118" s="580">
        <v>9200020</v>
      </c>
    </row>
    <row r="119" spans="1:5">
      <c r="A119" t="s">
        <v>270</v>
      </c>
      <c r="B119" t="s">
        <v>238</v>
      </c>
      <c r="C119" t="s">
        <v>200</v>
      </c>
      <c r="D119" s="22">
        <v>21985260</v>
      </c>
      <c r="E119" s="580">
        <v>11036070</v>
      </c>
    </row>
    <row r="120" spans="1:5">
      <c r="A120" t="s">
        <v>270</v>
      </c>
      <c r="B120" t="s">
        <v>238</v>
      </c>
      <c r="C120" t="s">
        <v>201</v>
      </c>
      <c r="D120" s="22">
        <v>21811465</v>
      </c>
      <c r="E120" s="580">
        <v>10945065</v>
      </c>
    </row>
    <row r="121" spans="1:5">
      <c r="A121" t="s">
        <v>270</v>
      </c>
      <c r="B121" t="s">
        <v>238</v>
      </c>
      <c r="C121" t="s">
        <v>202</v>
      </c>
      <c r="D121" s="22">
        <v>20612115</v>
      </c>
      <c r="E121" s="580">
        <v>10350005</v>
      </c>
    </row>
    <row r="122" spans="1:5">
      <c r="A122" t="s">
        <v>270</v>
      </c>
      <c r="B122" t="s">
        <v>238</v>
      </c>
      <c r="C122" t="s">
        <v>203</v>
      </c>
      <c r="D122" s="22">
        <v>19704765</v>
      </c>
      <c r="E122" s="580">
        <v>9855735</v>
      </c>
    </row>
    <row r="123" spans="1:5">
      <c r="A123" t="s">
        <v>270</v>
      </c>
      <c r="B123" t="s">
        <v>238</v>
      </c>
      <c r="C123" t="s">
        <v>204</v>
      </c>
      <c r="D123" s="22">
        <v>20695950</v>
      </c>
      <c r="E123" s="580">
        <v>10352155</v>
      </c>
    </row>
    <row r="124" spans="1:5">
      <c r="A124" t="s">
        <v>270</v>
      </c>
      <c r="B124" t="s">
        <v>238</v>
      </c>
      <c r="C124" t="s">
        <v>205</v>
      </c>
      <c r="D124" s="22">
        <v>18721480</v>
      </c>
      <c r="E124" s="580">
        <v>9436450</v>
      </c>
    </row>
    <row r="125" spans="1:5">
      <c r="A125" t="s">
        <v>270</v>
      </c>
      <c r="B125" t="s">
        <v>238</v>
      </c>
      <c r="C125" t="s">
        <v>206</v>
      </c>
      <c r="D125" s="22">
        <v>19871340</v>
      </c>
      <c r="E125" s="580">
        <v>9934520</v>
      </c>
    </row>
    <row r="126" spans="1:5">
      <c r="A126" t="s">
        <v>270</v>
      </c>
      <c r="B126" t="s">
        <v>238</v>
      </c>
      <c r="C126" t="s">
        <v>209</v>
      </c>
      <c r="D126" s="22">
        <v>20205800</v>
      </c>
      <c r="E126" s="580">
        <v>10186940</v>
      </c>
    </row>
    <row r="127" spans="1:5">
      <c r="A127" t="s">
        <v>270</v>
      </c>
      <c r="B127" t="s">
        <v>238</v>
      </c>
      <c r="C127" t="s">
        <v>210</v>
      </c>
      <c r="D127" s="22">
        <v>18639845</v>
      </c>
      <c r="E127" s="580">
        <v>9436410</v>
      </c>
    </row>
    <row r="128" spans="1:5">
      <c r="A128" t="s">
        <v>270</v>
      </c>
      <c r="B128" t="s">
        <v>238</v>
      </c>
      <c r="C128" t="s">
        <v>211</v>
      </c>
      <c r="D128" s="22">
        <v>17741320</v>
      </c>
      <c r="E128" s="580">
        <v>8839530</v>
      </c>
    </row>
    <row r="129" spans="1:5">
      <c r="A129" t="s">
        <v>270</v>
      </c>
      <c r="B129" t="s">
        <v>240</v>
      </c>
      <c r="C129" t="s">
        <v>190</v>
      </c>
      <c r="D129" s="22">
        <v>30416410</v>
      </c>
      <c r="E129" s="580">
        <v>10084940</v>
      </c>
    </row>
    <row r="130" spans="1:5">
      <c r="A130" t="s">
        <v>270</v>
      </c>
      <c r="B130" t="s">
        <v>240</v>
      </c>
      <c r="C130" t="s">
        <v>191</v>
      </c>
      <c r="D130" s="22">
        <v>27317385</v>
      </c>
      <c r="E130" s="580">
        <v>9205955</v>
      </c>
    </row>
    <row r="131" spans="1:5">
      <c r="A131" t="s">
        <v>270</v>
      </c>
      <c r="B131" t="s">
        <v>240</v>
      </c>
      <c r="C131" t="s">
        <v>192</v>
      </c>
      <c r="D131" s="22">
        <v>31121380</v>
      </c>
      <c r="E131" s="580">
        <v>10520225</v>
      </c>
    </row>
    <row r="132" spans="1:5">
      <c r="A132" t="s">
        <v>270</v>
      </c>
      <c r="B132" t="s">
        <v>240</v>
      </c>
      <c r="C132" t="s">
        <v>193</v>
      </c>
      <c r="D132" s="22">
        <v>30288590</v>
      </c>
      <c r="E132" s="580">
        <v>10262850</v>
      </c>
    </row>
    <row r="133" spans="1:5">
      <c r="A133" t="s">
        <v>270</v>
      </c>
      <c r="B133" t="s">
        <v>240</v>
      </c>
      <c r="C133" t="s">
        <v>194</v>
      </c>
      <c r="D133" s="22">
        <v>27998265</v>
      </c>
      <c r="E133" s="580">
        <v>9354565</v>
      </c>
    </row>
    <row r="134" spans="1:5">
      <c r="A134" t="s">
        <v>270</v>
      </c>
      <c r="B134" t="s">
        <v>240</v>
      </c>
      <c r="C134" t="s">
        <v>195</v>
      </c>
      <c r="D134" s="22">
        <v>26629285</v>
      </c>
      <c r="E134" s="580">
        <v>8743210</v>
      </c>
    </row>
    <row r="135" spans="1:5">
      <c r="A135" t="s">
        <v>270</v>
      </c>
      <c r="B135" t="s">
        <v>240</v>
      </c>
      <c r="C135" t="s">
        <v>196</v>
      </c>
      <c r="D135" s="22">
        <v>26741850</v>
      </c>
      <c r="E135" s="580">
        <v>8917135</v>
      </c>
    </row>
    <row r="136" spans="1:5">
      <c r="A136" t="s">
        <v>270</v>
      </c>
      <c r="B136" t="s">
        <v>240</v>
      </c>
      <c r="C136" t="s">
        <v>197</v>
      </c>
      <c r="D136" s="22">
        <v>31813345</v>
      </c>
      <c r="E136" s="580">
        <v>10762930</v>
      </c>
    </row>
    <row r="137" spans="1:5">
      <c r="A137" t="s">
        <v>270</v>
      </c>
      <c r="B137" t="s">
        <v>240</v>
      </c>
      <c r="C137" t="s">
        <v>198</v>
      </c>
      <c r="D137" s="22">
        <v>29281795</v>
      </c>
      <c r="E137" s="580">
        <v>9673590</v>
      </c>
    </row>
    <row r="138" spans="1:5">
      <c r="A138" t="s">
        <v>270</v>
      </c>
      <c r="B138" t="s">
        <v>240</v>
      </c>
      <c r="C138" t="s">
        <v>199</v>
      </c>
      <c r="D138" s="22">
        <v>27447600</v>
      </c>
      <c r="E138" s="580">
        <v>9200510</v>
      </c>
    </row>
    <row r="139" spans="1:5">
      <c r="A139" t="s">
        <v>270</v>
      </c>
      <c r="B139" t="s">
        <v>240</v>
      </c>
      <c r="C139" t="s">
        <v>200</v>
      </c>
      <c r="D139" s="22">
        <v>33022510</v>
      </c>
      <c r="E139" s="580">
        <v>11037250</v>
      </c>
    </row>
    <row r="140" spans="1:5">
      <c r="A140" t="s">
        <v>270</v>
      </c>
      <c r="B140" t="s">
        <v>240</v>
      </c>
      <c r="C140" t="s">
        <v>201</v>
      </c>
      <c r="D140" s="22">
        <v>32839890</v>
      </c>
      <c r="E140" s="580">
        <v>11028425</v>
      </c>
    </row>
    <row r="141" spans="1:5">
      <c r="A141" t="s">
        <v>270</v>
      </c>
      <c r="B141" t="s">
        <v>240</v>
      </c>
      <c r="C141" t="s">
        <v>202</v>
      </c>
      <c r="D141" s="22">
        <v>30963760</v>
      </c>
      <c r="E141" s="580">
        <v>10351645</v>
      </c>
    </row>
    <row r="142" spans="1:5">
      <c r="A142" t="s">
        <v>270</v>
      </c>
      <c r="B142" t="s">
        <v>240</v>
      </c>
      <c r="C142" t="s">
        <v>203</v>
      </c>
      <c r="D142" s="22">
        <v>29636460</v>
      </c>
      <c r="E142" s="580">
        <v>9931695</v>
      </c>
    </row>
    <row r="143" spans="1:5">
      <c r="A143" t="s">
        <v>270</v>
      </c>
      <c r="B143" t="s">
        <v>240</v>
      </c>
      <c r="C143" t="s">
        <v>204</v>
      </c>
      <c r="D143" s="22">
        <v>31042625</v>
      </c>
      <c r="E143" s="580">
        <v>10346675</v>
      </c>
    </row>
    <row r="144" spans="1:5">
      <c r="A144" t="s">
        <v>270</v>
      </c>
      <c r="B144" t="s">
        <v>240</v>
      </c>
      <c r="C144" t="s">
        <v>205</v>
      </c>
      <c r="D144" s="22">
        <v>28245050</v>
      </c>
      <c r="E144" s="580">
        <v>9523570</v>
      </c>
    </row>
    <row r="145" spans="1:5">
      <c r="A145" t="s">
        <v>270</v>
      </c>
      <c r="B145" t="s">
        <v>240</v>
      </c>
      <c r="C145" t="s">
        <v>206</v>
      </c>
      <c r="D145" s="22">
        <v>29979460</v>
      </c>
      <c r="E145" s="580">
        <v>10108120</v>
      </c>
    </row>
    <row r="146" spans="1:5">
      <c r="A146" t="s">
        <v>270</v>
      </c>
      <c r="B146" t="s">
        <v>240</v>
      </c>
      <c r="C146" t="s">
        <v>209</v>
      </c>
      <c r="D146" s="22">
        <v>30567335</v>
      </c>
      <c r="E146" s="580">
        <v>10361535</v>
      </c>
    </row>
    <row r="147" spans="1:5">
      <c r="A147" t="s">
        <v>270</v>
      </c>
      <c r="B147" t="s">
        <v>240</v>
      </c>
      <c r="C147" t="s">
        <v>210</v>
      </c>
      <c r="D147" s="22">
        <v>28160105</v>
      </c>
      <c r="E147" s="580">
        <v>9520260</v>
      </c>
    </row>
    <row r="148" spans="1:5">
      <c r="A148" t="s">
        <v>270</v>
      </c>
      <c r="B148" t="s">
        <v>240</v>
      </c>
      <c r="C148" t="s">
        <v>211</v>
      </c>
      <c r="D148" s="22">
        <v>26563390</v>
      </c>
      <c r="E148" s="580">
        <v>8822070</v>
      </c>
    </row>
    <row r="149" spans="1:5">
      <c r="A149" t="s">
        <v>270</v>
      </c>
      <c r="B149" t="s">
        <v>241</v>
      </c>
      <c r="C149" t="s">
        <v>190</v>
      </c>
      <c r="D149" s="22">
        <v>40924725</v>
      </c>
      <c r="E149" s="580">
        <v>10508315</v>
      </c>
    </row>
    <row r="150" spans="1:5">
      <c r="A150" t="s">
        <v>270</v>
      </c>
      <c r="B150" t="s">
        <v>241</v>
      </c>
      <c r="C150" t="s">
        <v>191</v>
      </c>
      <c r="D150" s="22">
        <v>36453935</v>
      </c>
      <c r="E150" s="580">
        <v>9136550</v>
      </c>
    </row>
    <row r="151" spans="1:5">
      <c r="A151" t="s">
        <v>270</v>
      </c>
      <c r="B151" t="s">
        <v>241</v>
      </c>
      <c r="C151" t="s">
        <v>192</v>
      </c>
      <c r="D151" s="22">
        <v>41721445</v>
      </c>
      <c r="E151" s="580">
        <v>10600065</v>
      </c>
    </row>
    <row r="152" spans="1:5">
      <c r="A152" t="s">
        <v>270</v>
      </c>
      <c r="B152" t="s">
        <v>241</v>
      </c>
      <c r="C152" t="s">
        <v>193</v>
      </c>
      <c r="D152" s="22">
        <v>40544895</v>
      </c>
      <c r="E152" s="580">
        <v>10256305</v>
      </c>
    </row>
    <row r="153" spans="1:5">
      <c r="A153" t="s">
        <v>270</v>
      </c>
      <c r="B153" t="s">
        <v>241</v>
      </c>
      <c r="C153" t="s">
        <v>194</v>
      </c>
      <c r="D153" s="22">
        <v>37046210</v>
      </c>
      <c r="E153" s="580">
        <v>9047945</v>
      </c>
    </row>
    <row r="154" spans="1:5">
      <c r="A154" t="s">
        <v>270</v>
      </c>
      <c r="B154" t="s">
        <v>241</v>
      </c>
      <c r="C154" t="s">
        <v>195</v>
      </c>
      <c r="D154" s="22">
        <v>35989375</v>
      </c>
      <c r="E154" s="580">
        <v>9360090</v>
      </c>
    </row>
    <row r="155" spans="1:5">
      <c r="A155" t="s">
        <v>270</v>
      </c>
      <c r="B155" t="s">
        <v>241</v>
      </c>
      <c r="C155" t="s">
        <v>196</v>
      </c>
      <c r="D155" s="22">
        <v>35884150</v>
      </c>
      <c r="E155" s="580">
        <v>9142300</v>
      </c>
    </row>
    <row r="156" spans="1:5">
      <c r="A156" t="s">
        <v>270</v>
      </c>
      <c r="B156" t="s">
        <v>241</v>
      </c>
      <c r="C156" t="s">
        <v>197</v>
      </c>
      <c r="D156" s="22">
        <v>42580915</v>
      </c>
      <c r="E156" s="580">
        <v>10767570</v>
      </c>
    </row>
    <row r="157" spans="1:5">
      <c r="A157" t="s">
        <v>270</v>
      </c>
      <c r="B157" t="s">
        <v>241</v>
      </c>
      <c r="C157" t="s">
        <v>198</v>
      </c>
      <c r="D157" s="22">
        <v>39038605</v>
      </c>
      <c r="E157" s="580">
        <v>9756810</v>
      </c>
    </row>
    <row r="158" spans="1:5">
      <c r="A158" t="s">
        <v>270</v>
      </c>
      <c r="B158" t="s">
        <v>241</v>
      </c>
      <c r="C158" t="s">
        <v>199</v>
      </c>
      <c r="D158" s="22">
        <v>36656200</v>
      </c>
      <c r="E158" s="580">
        <v>9208600</v>
      </c>
    </row>
    <row r="159" spans="1:5">
      <c r="A159" t="s">
        <v>270</v>
      </c>
      <c r="B159" t="s">
        <v>241</v>
      </c>
      <c r="C159" t="s">
        <v>200</v>
      </c>
      <c r="D159" s="22">
        <v>44067480</v>
      </c>
      <c r="E159" s="580">
        <v>11044970</v>
      </c>
    </row>
    <row r="160" spans="1:5">
      <c r="A160" t="s">
        <v>270</v>
      </c>
      <c r="B160" t="s">
        <v>241</v>
      </c>
      <c r="C160" t="s">
        <v>201</v>
      </c>
      <c r="D160" s="22">
        <v>43968110</v>
      </c>
      <c r="E160" s="580">
        <v>11128220</v>
      </c>
    </row>
    <row r="161" spans="1:5">
      <c r="A161" t="s">
        <v>270</v>
      </c>
      <c r="B161" t="s">
        <v>241</v>
      </c>
      <c r="C161" t="s">
        <v>202</v>
      </c>
      <c r="D161" s="22">
        <v>41390540</v>
      </c>
      <c r="E161" s="580">
        <v>10426780</v>
      </c>
    </row>
    <row r="162" spans="1:5">
      <c r="A162" t="s">
        <v>270</v>
      </c>
      <c r="B162" t="s">
        <v>241</v>
      </c>
      <c r="C162" t="s">
        <v>203</v>
      </c>
      <c r="D162" s="22">
        <v>39727820</v>
      </c>
      <c r="E162" s="580">
        <v>10091360</v>
      </c>
    </row>
    <row r="163" spans="1:5">
      <c r="A163" t="s">
        <v>270</v>
      </c>
      <c r="B163" t="s">
        <v>241</v>
      </c>
      <c r="C163" t="s">
        <v>204</v>
      </c>
      <c r="D163" s="22">
        <v>41476315</v>
      </c>
      <c r="E163" s="580">
        <v>10433690</v>
      </c>
    </row>
    <row r="164" spans="1:5">
      <c r="A164" t="s">
        <v>270</v>
      </c>
      <c r="B164" t="s">
        <v>241</v>
      </c>
      <c r="C164" t="s">
        <v>205</v>
      </c>
      <c r="D164" s="22">
        <v>37843865</v>
      </c>
      <c r="E164" s="580">
        <v>9598815</v>
      </c>
    </row>
    <row r="165" spans="1:5">
      <c r="A165" t="s">
        <v>270</v>
      </c>
      <c r="B165" t="s">
        <v>241</v>
      </c>
      <c r="C165" t="s">
        <v>206</v>
      </c>
      <c r="D165" s="22">
        <v>40168390</v>
      </c>
      <c r="E165" s="580">
        <v>10188930</v>
      </c>
    </row>
    <row r="166" spans="1:5">
      <c r="A166" t="s">
        <v>270</v>
      </c>
      <c r="B166" t="s">
        <v>241</v>
      </c>
      <c r="C166" t="s">
        <v>209</v>
      </c>
      <c r="D166" s="22">
        <v>41001285</v>
      </c>
      <c r="E166" s="580">
        <v>10433950</v>
      </c>
    </row>
    <row r="167" spans="1:5">
      <c r="A167" t="s">
        <v>270</v>
      </c>
      <c r="B167" t="s">
        <v>241</v>
      </c>
      <c r="C167" t="s">
        <v>210</v>
      </c>
      <c r="D167" s="22">
        <v>37689285</v>
      </c>
      <c r="E167" s="580">
        <v>9529180</v>
      </c>
    </row>
    <row r="168" spans="1:5">
      <c r="A168" t="s">
        <v>270</v>
      </c>
      <c r="B168" t="s">
        <v>241</v>
      </c>
      <c r="C168" t="s">
        <v>211</v>
      </c>
      <c r="D168" s="22">
        <v>35692120</v>
      </c>
      <c r="E168" s="580">
        <v>9128730</v>
      </c>
    </row>
    <row r="169" spans="1:5">
      <c r="A169" t="s">
        <v>293</v>
      </c>
      <c r="B169" t="s">
        <v>290</v>
      </c>
      <c r="C169" t="s">
        <v>190</v>
      </c>
      <c r="D169" s="22">
        <v>10430030</v>
      </c>
      <c r="E169" s="580"/>
    </row>
    <row r="170" spans="1:5">
      <c r="A170" t="s">
        <v>293</v>
      </c>
      <c r="B170" t="s">
        <v>290</v>
      </c>
      <c r="C170" t="s">
        <v>191</v>
      </c>
      <c r="D170" s="22">
        <v>9209055</v>
      </c>
      <c r="E170" s="580"/>
    </row>
    <row r="171" spans="1:5">
      <c r="A171" t="s">
        <v>293</v>
      </c>
      <c r="B171" t="s">
        <v>290</v>
      </c>
      <c r="C171" t="s">
        <v>192</v>
      </c>
      <c r="D171" s="22">
        <v>10609375</v>
      </c>
      <c r="E171" s="580"/>
    </row>
    <row r="172" spans="1:5">
      <c r="A172" t="s">
        <v>293</v>
      </c>
      <c r="B172" t="s">
        <v>290</v>
      </c>
      <c r="C172" t="s">
        <v>193</v>
      </c>
      <c r="D172" s="22">
        <v>10430590</v>
      </c>
      <c r="E172" s="580"/>
    </row>
    <row r="173" spans="1:5">
      <c r="A173" t="s">
        <v>293</v>
      </c>
      <c r="B173" t="s">
        <v>290</v>
      </c>
      <c r="C173" t="s">
        <v>194</v>
      </c>
      <c r="D173" s="22">
        <v>9197790</v>
      </c>
      <c r="E173" s="580"/>
    </row>
    <row r="174" spans="1:5">
      <c r="A174" t="s">
        <v>293</v>
      </c>
      <c r="B174" t="s">
        <v>290</v>
      </c>
      <c r="C174" t="s">
        <v>195</v>
      </c>
      <c r="D174" s="22">
        <v>9442580</v>
      </c>
      <c r="E174" s="580"/>
    </row>
    <row r="175" spans="1:5">
      <c r="A175" t="s">
        <v>293</v>
      </c>
      <c r="B175" t="s">
        <v>290</v>
      </c>
      <c r="C175" t="s">
        <v>196</v>
      </c>
      <c r="D175" s="22">
        <v>9453630</v>
      </c>
      <c r="E175" s="580"/>
    </row>
    <row r="176" spans="1:5">
      <c r="A176" t="s">
        <v>293</v>
      </c>
      <c r="B176" t="s">
        <v>290</v>
      </c>
      <c r="C176" t="s">
        <v>197</v>
      </c>
      <c r="D176" s="22">
        <v>10792615</v>
      </c>
      <c r="E176" s="580"/>
    </row>
    <row r="177" spans="1:5">
      <c r="A177" t="s">
        <v>293</v>
      </c>
      <c r="B177" t="s">
        <v>290</v>
      </c>
      <c r="C177" t="s">
        <v>198</v>
      </c>
      <c r="D177" s="22">
        <v>9929095</v>
      </c>
      <c r="E177" s="580"/>
    </row>
    <row r="178" spans="1:5">
      <c r="A178" t="s">
        <v>293</v>
      </c>
      <c r="B178" t="s">
        <v>290</v>
      </c>
      <c r="C178" t="s">
        <v>199</v>
      </c>
      <c r="D178" s="22">
        <v>9360565</v>
      </c>
      <c r="E178" s="580"/>
    </row>
    <row r="179" spans="1:5">
      <c r="A179" t="s">
        <v>293</v>
      </c>
      <c r="B179" t="s">
        <v>290</v>
      </c>
      <c r="C179" t="s">
        <v>200</v>
      </c>
      <c r="D179" s="22">
        <v>11216060</v>
      </c>
      <c r="E179" s="580"/>
    </row>
    <row r="180" spans="1:5">
      <c r="A180" t="s">
        <v>293</v>
      </c>
      <c r="B180" t="s">
        <v>290</v>
      </c>
      <c r="C180" t="s">
        <v>201</v>
      </c>
      <c r="D180" s="22">
        <v>11041545</v>
      </c>
      <c r="E180" s="580"/>
    </row>
    <row r="181" spans="1:5">
      <c r="A181" t="s">
        <v>293</v>
      </c>
      <c r="B181" t="s">
        <v>290</v>
      </c>
      <c r="C181" t="s">
        <v>202</v>
      </c>
      <c r="D181" s="22">
        <v>10621980</v>
      </c>
      <c r="E181" s="580"/>
    </row>
    <row r="182" spans="1:5">
      <c r="A182" t="s">
        <v>293</v>
      </c>
      <c r="B182" t="s">
        <v>290</v>
      </c>
      <c r="C182" t="s">
        <v>203</v>
      </c>
      <c r="D182" s="22">
        <v>10101510</v>
      </c>
      <c r="E182" s="580"/>
    </row>
    <row r="183" spans="1:5">
      <c r="A183" t="s">
        <v>293</v>
      </c>
      <c r="B183" t="s">
        <v>290</v>
      </c>
      <c r="C183" t="s">
        <v>204</v>
      </c>
      <c r="D183" s="22">
        <v>10510435</v>
      </c>
      <c r="E183" s="580"/>
    </row>
    <row r="184" spans="1:5">
      <c r="A184" t="s">
        <v>293</v>
      </c>
      <c r="B184" t="s">
        <v>290</v>
      </c>
      <c r="C184" t="s">
        <v>205</v>
      </c>
      <c r="D184" s="22">
        <v>9682255</v>
      </c>
      <c r="E184" s="580"/>
    </row>
    <row r="185" spans="1:5">
      <c r="A185" t="s">
        <v>293</v>
      </c>
      <c r="B185" t="s">
        <v>290</v>
      </c>
      <c r="C185" t="s">
        <v>206</v>
      </c>
      <c r="D185" s="22">
        <v>10265120</v>
      </c>
      <c r="E185" s="580"/>
    </row>
    <row r="186" spans="1:5">
      <c r="A186" t="s">
        <v>293</v>
      </c>
      <c r="B186" t="s">
        <v>290</v>
      </c>
      <c r="C186" t="s">
        <v>209</v>
      </c>
      <c r="D186" s="22">
        <v>10525165</v>
      </c>
      <c r="E186" s="580"/>
    </row>
    <row r="187" spans="1:5">
      <c r="A187" t="s">
        <v>293</v>
      </c>
      <c r="B187" t="s">
        <v>290</v>
      </c>
      <c r="C187" t="s">
        <v>210</v>
      </c>
      <c r="D187" s="22">
        <v>9841595</v>
      </c>
      <c r="E187" s="580"/>
    </row>
    <row r="188" spans="1:5">
      <c r="A188" t="s">
        <v>293</v>
      </c>
      <c r="B188" t="s">
        <v>290</v>
      </c>
      <c r="C188" t="s">
        <v>211</v>
      </c>
      <c r="D188" s="22">
        <v>9055195</v>
      </c>
      <c r="E188" s="580"/>
    </row>
    <row r="189" spans="1:5">
      <c r="A189" t="s">
        <v>293</v>
      </c>
      <c r="B189" t="s">
        <v>291</v>
      </c>
      <c r="C189" t="s">
        <v>190</v>
      </c>
      <c r="D189" s="22">
        <v>21025605</v>
      </c>
      <c r="E189" s="580">
        <v>10595575</v>
      </c>
    </row>
    <row r="190" spans="1:5">
      <c r="A190" t="s">
        <v>293</v>
      </c>
      <c r="B190" t="s">
        <v>291</v>
      </c>
      <c r="C190" t="s">
        <v>191</v>
      </c>
      <c r="D190" s="22">
        <v>18422920</v>
      </c>
      <c r="E190" s="580">
        <v>9213865</v>
      </c>
    </row>
    <row r="191" spans="1:5">
      <c r="A191" t="s">
        <v>293</v>
      </c>
      <c r="B191" t="s">
        <v>291</v>
      </c>
      <c r="C191" t="s">
        <v>192</v>
      </c>
      <c r="D191" s="22">
        <v>21300925</v>
      </c>
      <c r="E191" s="580">
        <v>10691550</v>
      </c>
    </row>
    <row r="192" spans="1:5">
      <c r="A192" t="s">
        <v>293</v>
      </c>
      <c r="B192" t="s">
        <v>291</v>
      </c>
      <c r="C192" t="s">
        <v>193</v>
      </c>
      <c r="D192" s="22">
        <v>20950675</v>
      </c>
      <c r="E192" s="580">
        <v>10520085</v>
      </c>
    </row>
    <row r="193" spans="1:5">
      <c r="A193" t="s">
        <v>293</v>
      </c>
      <c r="B193" t="s">
        <v>291</v>
      </c>
      <c r="C193" t="s">
        <v>194</v>
      </c>
      <c r="D193" s="22">
        <v>18315910</v>
      </c>
      <c r="E193" s="580">
        <v>9118120</v>
      </c>
    </row>
    <row r="194" spans="1:5">
      <c r="A194" t="s">
        <v>293</v>
      </c>
      <c r="B194" t="s">
        <v>291</v>
      </c>
      <c r="C194" t="s">
        <v>195</v>
      </c>
      <c r="D194" s="22">
        <v>18968550</v>
      </c>
      <c r="E194" s="580">
        <v>9525970</v>
      </c>
    </row>
    <row r="195" spans="1:5">
      <c r="A195" t="s">
        <v>293</v>
      </c>
      <c r="B195" t="s">
        <v>291</v>
      </c>
      <c r="C195" t="s">
        <v>196</v>
      </c>
      <c r="D195" s="22">
        <v>18909650</v>
      </c>
      <c r="E195" s="580">
        <v>9456020</v>
      </c>
    </row>
    <row r="196" spans="1:5">
      <c r="A196" t="s">
        <v>293</v>
      </c>
      <c r="B196" t="s">
        <v>291</v>
      </c>
      <c r="C196" t="s">
        <v>197</v>
      </c>
      <c r="D196" s="22">
        <v>21573935</v>
      </c>
      <c r="E196" s="580">
        <v>10781320</v>
      </c>
    </row>
    <row r="197" spans="1:5">
      <c r="A197" t="s">
        <v>293</v>
      </c>
      <c r="B197" t="s">
        <v>291</v>
      </c>
      <c r="C197" t="s">
        <v>198</v>
      </c>
      <c r="D197" s="22">
        <v>20014055</v>
      </c>
      <c r="E197" s="580">
        <v>10084960</v>
      </c>
    </row>
    <row r="198" spans="1:5">
      <c r="A198" t="s">
        <v>293</v>
      </c>
      <c r="B198" t="s">
        <v>291</v>
      </c>
      <c r="C198" t="s">
        <v>199</v>
      </c>
      <c r="D198" s="22">
        <v>18647100</v>
      </c>
      <c r="E198" s="580">
        <v>9286535</v>
      </c>
    </row>
    <row r="199" spans="1:5">
      <c r="A199" t="s">
        <v>293</v>
      </c>
      <c r="B199" t="s">
        <v>291</v>
      </c>
      <c r="C199" t="s">
        <v>200</v>
      </c>
      <c r="D199" s="22">
        <v>22427150</v>
      </c>
      <c r="E199" s="580">
        <v>11211090</v>
      </c>
    </row>
    <row r="200" spans="1:5">
      <c r="A200" t="s">
        <v>293</v>
      </c>
      <c r="B200" t="s">
        <v>291</v>
      </c>
      <c r="C200" t="s">
        <v>201</v>
      </c>
      <c r="D200" s="22">
        <v>22156985</v>
      </c>
      <c r="E200" s="580">
        <v>11115440</v>
      </c>
    </row>
    <row r="201" spans="1:5">
      <c r="A201" t="s">
        <v>293</v>
      </c>
      <c r="B201" t="s">
        <v>291</v>
      </c>
      <c r="C201" t="s">
        <v>202</v>
      </c>
      <c r="D201" s="22">
        <v>21305750</v>
      </c>
      <c r="E201" s="580">
        <v>10683770</v>
      </c>
    </row>
    <row r="202" spans="1:5">
      <c r="A202" t="s">
        <v>293</v>
      </c>
      <c r="B202" t="s">
        <v>291</v>
      </c>
      <c r="C202" t="s">
        <v>203</v>
      </c>
      <c r="D202" s="22">
        <v>20359650</v>
      </c>
      <c r="E202" s="580">
        <v>10258140</v>
      </c>
    </row>
    <row r="203" spans="1:5">
      <c r="A203" t="s">
        <v>293</v>
      </c>
      <c r="B203" t="s">
        <v>291</v>
      </c>
      <c r="C203" t="s">
        <v>204</v>
      </c>
      <c r="D203" s="22">
        <v>21110135</v>
      </c>
      <c r="E203" s="580">
        <v>10599700</v>
      </c>
    </row>
    <row r="204" spans="1:5">
      <c r="A204" t="s">
        <v>293</v>
      </c>
      <c r="B204" t="s">
        <v>291</v>
      </c>
      <c r="C204" t="s">
        <v>205</v>
      </c>
      <c r="D204" s="22">
        <v>19445445</v>
      </c>
      <c r="E204" s="580">
        <v>9763190</v>
      </c>
    </row>
    <row r="205" spans="1:5">
      <c r="A205" t="s">
        <v>293</v>
      </c>
      <c r="B205" t="s">
        <v>291</v>
      </c>
      <c r="C205" t="s">
        <v>206</v>
      </c>
      <c r="D205" s="22">
        <v>20615465</v>
      </c>
      <c r="E205" s="580">
        <v>10350345</v>
      </c>
    </row>
    <row r="206" spans="1:5">
      <c r="A206" t="s">
        <v>293</v>
      </c>
      <c r="B206" t="s">
        <v>291</v>
      </c>
      <c r="C206" t="s">
        <v>209</v>
      </c>
      <c r="D206" s="22">
        <v>21139335</v>
      </c>
      <c r="E206" s="580">
        <v>10614170</v>
      </c>
    </row>
    <row r="207" spans="1:5">
      <c r="A207" t="s">
        <v>293</v>
      </c>
      <c r="B207" t="s">
        <v>291</v>
      </c>
      <c r="C207" t="s">
        <v>210</v>
      </c>
      <c r="D207" s="22">
        <v>19448515</v>
      </c>
      <c r="E207" s="580">
        <v>9606920</v>
      </c>
    </row>
    <row r="208" spans="1:5">
      <c r="A208" t="s">
        <v>293</v>
      </c>
      <c r="B208" t="s">
        <v>291</v>
      </c>
      <c r="C208" t="s">
        <v>211</v>
      </c>
      <c r="D208" s="22">
        <v>18110250</v>
      </c>
      <c r="E208" s="580">
        <v>9055055</v>
      </c>
    </row>
    <row r="209" spans="1:5">
      <c r="A209" t="s">
        <v>293</v>
      </c>
      <c r="B209" t="s">
        <v>292</v>
      </c>
      <c r="C209" t="s">
        <v>190</v>
      </c>
      <c r="D209" s="22">
        <v>31705325</v>
      </c>
      <c r="E209" s="580">
        <v>10679720</v>
      </c>
    </row>
    <row r="210" spans="1:5">
      <c r="A210" t="s">
        <v>293</v>
      </c>
      <c r="B210" t="s">
        <v>292</v>
      </c>
      <c r="C210" t="s">
        <v>191</v>
      </c>
      <c r="D210" s="22">
        <v>27707860</v>
      </c>
      <c r="E210" s="580">
        <v>9284940</v>
      </c>
    </row>
    <row r="211" spans="1:5">
      <c r="A211" t="s">
        <v>293</v>
      </c>
      <c r="B211" t="s">
        <v>292</v>
      </c>
      <c r="C211" t="s">
        <v>192</v>
      </c>
      <c r="D211" s="22">
        <v>32079005</v>
      </c>
      <c r="E211" s="580">
        <v>10778080</v>
      </c>
    </row>
    <row r="212" spans="1:5">
      <c r="A212" t="s">
        <v>293</v>
      </c>
      <c r="B212" t="s">
        <v>292</v>
      </c>
      <c r="C212" t="s">
        <v>193</v>
      </c>
      <c r="D212" s="22">
        <v>31549290</v>
      </c>
      <c r="E212" s="580">
        <v>10598615</v>
      </c>
    </row>
    <row r="213" spans="1:5">
      <c r="A213" t="s">
        <v>293</v>
      </c>
      <c r="B213" t="s">
        <v>292</v>
      </c>
      <c r="C213" t="s">
        <v>194</v>
      </c>
      <c r="D213" s="22">
        <v>27670865</v>
      </c>
      <c r="E213" s="580">
        <v>9354955</v>
      </c>
    </row>
    <row r="214" spans="1:5">
      <c r="A214" t="s">
        <v>293</v>
      </c>
      <c r="B214" t="s">
        <v>292</v>
      </c>
      <c r="C214" t="s">
        <v>195</v>
      </c>
      <c r="D214" s="22">
        <v>28647675</v>
      </c>
      <c r="E214" s="580">
        <v>9679125</v>
      </c>
    </row>
    <row r="215" spans="1:5">
      <c r="A215" t="s">
        <v>293</v>
      </c>
      <c r="B215" t="s">
        <v>292</v>
      </c>
      <c r="C215" t="s">
        <v>196</v>
      </c>
      <c r="D215" s="22">
        <v>28280670</v>
      </c>
      <c r="E215" s="580">
        <v>9371020</v>
      </c>
    </row>
    <row r="216" spans="1:5">
      <c r="A216" t="s">
        <v>293</v>
      </c>
      <c r="B216" t="s">
        <v>292</v>
      </c>
      <c r="C216" t="s">
        <v>197</v>
      </c>
      <c r="D216" s="22">
        <v>32439440</v>
      </c>
      <c r="E216" s="580">
        <v>10865505</v>
      </c>
    </row>
    <row r="217" spans="1:5">
      <c r="A217" t="s">
        <v>293</v>
      </c>
      <c r="B217" t="s">
        <v>292</v>
      </c>
      <c r="C217" t="s">
        <v>198</v>
      </c>
      <c r="D217" s="22">
        <v>29940405</v>
      </c>
      <c r="E217" s="580">
        <v>9926350</v>
      </c>
    </row>
    <row r="218" spans="1:5">
      <c r="A218" t="s">
        <v>293</v>
      </c>
      <c r="B218" t="s">
        <v>292</v>
      </c>
      <c r="C218" t="s">
        <v>199</v>
      </c>
      <c r="D218" s="22">
        <v>27928445</v>
      </c>
      <c r="E218" s="580">
        <v>9281345</v>
      </c>
    </row>
    <row r="219" spans="1:5">
      <c r="A219" t="s">
        <v>293</v>
      </c>
      <c r="B219" t="s">
        <v>292</v>
      </c>
      <c r="C219" t="s">
        <v>200</v>
      </c>
      <c r="D219" s="22">
        <v>33549290</v>
      </c>
      <c r="E219" s="580">
        <v>11122140</v>
      </c>
    </row>
    <row r="220" spans="1:5">
      <c r="A220" t="s">
        <v>293</v>
      </c>
      <c r="B220" t="s">
        <v>292</v>
      </c>
      <c r="C220" t="s">
        <v>201</v>
      </c>
      <c r="D220" s="22">
        <v>33555615</v>
      </c>
      <c r="E220" s="580">
        <v>11398630</v>
      </c>
    </row>
    <row r="221" spans="1:5">
      <c r="A221" t="s">
        <v>293</v>
      </c>
      <c r="B221" t="s">
        <v>292</v>
      </c>
      <c r="C221" t="s">
        <v>202</v>
      </c>
      <c r="D221" s="22">
        <v>32097700</v>
      </c>
      <c r="E221" s="580">
        <v>10791950</v>
      </c>
    </row>
    <row r="222" spans="1:5">
      <c r="A222" t="s">
        <v>293</v>
      </c>
      <c r="B222" t="s">
        <v>292</v>
      </c>
      <c r="C222" t="s">
        <v>203</v>
      </c>
      <c r="D222" s="22">
        <v>30708535</v>
      </c>
      <c r="E222" s="580">
        <v>10348885</v>
      </c>
    </row>
    <row r="223" spans="1:5">
      <c r="A223" t="s">
        <v>293</v>
      </c>
      <c r="B223" t="s">
        <v>292</v>
      </c>
      <c r="C223" t="s">
        <v>204</v>
      </c>
      <c r="D223" s="22">
        <v>31629090</v>
      </c>
      <c r="E223" s="580">
        <v>10518955</v>
      </c>
    </row>
    <row r="224" spans="1:5">
      <c r="A224" t="s">
        <v>293</v>
      </c>
      <c r="B224" t="s">
        <v>292</v>
      </c>
      <c r="C224" t="s">
        <v>205</v>
      </c>
      <c r="D224" s="22">
        <v>29286620</v>
      </c>
      <c r="E224" s="580">
        <v>9841175</v>
      </c>
    </row>
    <row r="225" spans="1:5">
      <c r="A225" t="s">
        <v>293</v>
      </c>
      <c r="B225" t="s">
        <v>292</v>
      </c>
      <c r="C225" t="s">
        <v>206</v>
      </c>
      <c r="D225" s="22">
        <v>31049025</v>
      </c>
      <c r="E225" s="580">
        <v>10433560</v>
      </c>
    </row>
    <row r="226" spans="1:5">
      <c r="A226" t="s">
        <v>293</v>
      </c>
      <c r="B226" t="s">
        <v>292</v>
      </c>
      <c r="C226" t="s">
        <v>209</v>
      </c>
      <c r="D226" s="22">
        <v>31924125</v>
      </c>
      <c r="E226" s="580">
        <v>10784790</v>
      </c>
    </row>
    <row r="227" spans="1:5">
      <c r="A227" t="s">
        <v>293</v>
      </c>
      <c r="B227" t="s">
        <v>292</v>
      </c>
      <c r="C227" t="s">
        <v>210</v>
      </c>
      <c r="D227" s="22">
        <v>28673640</v>
      </c>
      <c r="E227" s="580">
        <v>9225125</v>
      </c>
    </row>
    <row r="228" spans="1:5">
      <c r="A228" t="s">
        <v>293</v>
      </c>
      <c r="B228" t="s">
        <v>292</v>
      </c>
      <c r="C228" t="s">
        <v>211</v>
      </c>
      <c r="D228" s="22">
        <v>26710455</v>
      </c>
      <c r="E228" s="580">
        <v>8600205</v>
      </c>
    </row>
    <row r="229" spans="1:5">
      <c r="A229" t="s">
        <v>293</v>
      </c>
      <c r="B229" t="s">
        <v>292</v>
      </c>
      <c r="C229" t="s">
        <v>306</v>
      </c>
      <c r="D229" s="22">
        <v>26826630</v>
      </c>
      <c r="E229" s="580"/>
    </row>
    <row r="230" spans="1:5">
      <c r="A230" t="s">
        <v>305</v>
      </c>
      <c r="B230" t="s">
        <v>300</v>
      </c>
      <c r="C230" t="s">
        <v>190</v>
      </c>
      <c r="D230" s="22">
        <v>11053810</v>
      </c>
      <c r="E230" s="580"/>
    </row>
    <row r="231" spans="1:5">
      <c r="A231" t="s">
        <v>305</v>
      </c>
      <c r="B231" t="s">
        <v>300</v>
      </c>
      <c r="C231" t="s">
        <v>191</v>
      </c>
      <c r="D231" s="22">
        <v>9710100</v>
      </c>
      <c r="E231" s="580"/>
    </row>
    <row r="232" spans="1:5">
      <c r="A232" t="s">
        <v>305</v>
      </c>
      <c r="B232" t="s">
        <v>300</v>
      </c>
      <c r="C232" t="s">
        <v>192</v>
      </c>
      <c r="D232" s="22">
        <v>11242265</v>
      </c>
      <c r="E232" s="580"/>
    </row>
    <row r="233" spans="1:5">
      <c r="A233" t="s">
        <v>305</v>
      </c>
      <c r="B233" t="s">
        <v>300</v>
      </c>
      <c r="C233" t="s">
        <v>193</v>
      </c>
      <c r="D233" s="22">
        <v>11048890</v>
      </c>
      <c r="E233" s="580"/>
    </row>
    <row r="234" spans="1:5">
      <c r="A234" t="s">
        <v>305</v>
      </c>
      <c r="B234" t="s">
        <v>300</v>
      </c>
      <c r="C234" t="s">
        <v>194</v>
      </c>
      <c r="D234" s="22">
        <v>9848575</v>
      </c>
      <c r="E234" s="580"/>
    </row>
    <row r="235" spans="1:5">
      <c r="A235" t="s">
        <v>305</v>
      </c>
      <c r="B235" t="s">
        <v>300</v>
      </c>
      <c r="C235" t="s">
        <v>195</v>
      </c>
      <c r="D235" s="22">
        <v>10183210</v>
      </c>
      <c r="E235" s="580"/>
    </row>
    <row r="236" spans="1:5">
      <c r="A236" t="s">
        <v>305</v>
      </c>
      <c r="B236" t="s">
        <v>300</v>
      </c>
      <c r="C236" t="s">
        <v>196</v>
      </c>
      <c r="D236" s="22">
        <v>9721785</v>
      </c>
      <c r="E236" s="580"/>
    </row>
    <row r="237" spans="1:5">
      <c r="A237" t="s">
        <v>305</v>
      </c>
      <c r="B237" t="s">
        <v>300</v>
      </c>
      <c r="C237" t="s">
        <v>197</v>
      </c>
      <c r="D237" s="22">
        <v>11397880</v>
      </c>
      <c r="E237" s="580"/>
    </row>
    <row r="238" spans="1:5">
      <c r="A238" t="s">
        <v>305</v>
      </c>
      <c r="B238" t="s">
        <v>300</v>
      </c>
      <c r="C238" t="s">
        <v>198</v>
      </c>
      <c r="D238" s="22">
        <v>10355160</v>
      </c>
      <c r="E238" s="580"/>
    </row>
    <row r="239" spans="1:5">
      <c r="A239" t="s">
        <v>305</v>
      </c>
      <c r="B239" t="s">
        <v>300</v>
      </c>
      <c r="C239" t="s">
        <v>199</v>
      </c>
      <c r="D239" s="22">
        <v>9771950</v>
      </c>
      <c r="E239" s="580"/>
    </row>
    <row r="240" spans="1:5">
      <c r="A240" t="s">
        <v>305</v>
      </c>
      <c r="B240" t="s">
        <v>300</v>
      </c>
      <c r="C240" t="s">
        <v>200</v>
      </c>
      <c r="D240" s="22">
        <v>11773265</v>
      </c>
      <c r="E240" s="580"/>
    </row>
    <row r="241" spans="1:5">
      <c r="A241" t="s">
        <v>305</v>
      </c>
      <c r="B241" t="s">
        <v>300</v>
      </c>
      <c r="C241" t="s">
        <v>201</v>
      </c>
      <c r="D241" s="22">
        <v>11856320</v>
      </c>
      <c r="E241" s="580"/>
    </row>
    <row r="242" spans="1:5">
      <c r="A242" t="s">
        <v>305</v>
      </c>
      <c r="B242" t="s">
        <v>300</v>
      </c>
      <c r="C242" t="s">
        <v>202</v>
      </c>
      <c r="D242" s="22">
        <v>11240180</v>
      </c>
      <c r="E242" s="580"/>
    </row>
    <row r="243" spans="1:5">
      <c r="A243" t="s">
        <v>305</v>
      </c>
      <c r="B243" t="s">
        <v>300</v>
      </c>
      <c r="C243" t="s">
        <v>203</v>
      </c>
      <c r="D243" s="22">
        <v>10804960</v>
      </c>
      <c r="E243" s="580"/>
    </row>
    <row r="244" spans="1:5">
      <c r="A244" t="s">
        <v>305</v>
      </c>
      <c r="B244" t="s">
        <v>300</v>
      </c>
      <c r="C244" t="s">
        <v>204</v>
      </c>
      <c r="D244" s="22">
        <v>11141720</v>
      </c>
      <c r="E244" s="580"/>
    </row>
    <row r="245" spans="1:5">
      <c r="A245" t="s">
        <v>305</v>
      </c>
      <c r="B245" t="s">
        <v>300</v>
      </c>
      <c r="C245" t="s">
        <v>205</v>
      </c>
      <c r="D245" s="22">
        <v>10187485</v>
      </c>
      <c r="E245" s="580"/>
    </row>
    <row r="246" spans="1:5">
      <c r="A246" t="s">
        <v>305</v>
      </c>
      <c r="B246" t="s">
        <v>300</v>
      </c>
      <c r="C246" t="s">
        <v>206</v>
      </c>
      <c r="D246" s="22">
        <v>11045180</v>
      </c>
      <c r="E246" s="580"/>
    </row>
    <row r="247" spans="1:5">
      <c r="A247" t="s">
        <v>305</v>
      </c>
      <c r="B247" t="s">
        <v>300</v>
      </c>
      <c r="C247" t="s">
        <v>209</v>
      </c>
      <c r="D247" s="22">
        <v>11148110</v>
      </c>
      <c r="E247" s="580"/>
    </row>
    <row r="248" spans="1:5">
      <c r="A248" t="s">
        <v>305</v>
      </c>
      <c r="B248" t="s">
        <v>300</v>
      </c>
      <c r="C248" t="s">
        <v>210</v>
      </c>
      <c r="D248" s="22">
        <v>10269885</v>
      </c>
      <c r="E248" s="580"/>
    </row>
    <row r="249" spans="1:5">
      <c r="A249" t="s">
        <v>305</v>
      </c>
      <c r="B249" t="s">
        <v>300</v>
      </c>
      <c r="C249" t="s">
        <v>318</v>
      </c>
      <c r="D249" s="22">
        <v>9718605</v>
      </c>
      <c r="E249" s="580"/>
    </row>
    <row r="250" spans="1:5">
      <c r="A250" t="s">
        <v>305</v>
      </c>
      <c r="B250" t="s">
        <v>301</v>
      </c>
      <c r="C250" t="s">
        <v>190</v>
      </c>
      <c r="D250" s="22">
        <v>22280370</v>
      </c>
      <c r="E250" s="580">
        <v>11226560</v>
      </c>
    </row>
    <row r="251" spans="1:5">
      <c r="A251" t="s">
        <v>305</v>
      </c>
      <c r="B251" t="s">
        <v>301</v>
      </c>
      <c r="C251" t="s">
        <v>191</v>
      </c>
      <c r="D251" s="22">
        <v>19411890</v>
      </c>
      <c r="E251" s="580">
        <v>9701790</v>
      </c>
    </row>
    <row r="252" spans="1:5">
      <c r="A252" t="s">
        <v>305</v>
      </c>
      <c r="B252" t="s">
        <v>301</v>
      </c>
      <c r="C252" t="s">
        <v>192</v>
      </c>
      <c r="D252" s="22">
        <v>22653580</v>
      </c>
      <c r="E252" s="580">
        <v>11411315</v>
      </c>
    </row>
    <row r="253" spans="1:5">
      <c r="A253" t="s">
        <v>305</v>
      </c>
      <c r="B253" t="s">
        <v>301</v>
      </c>
      <c r="C253" t="s">
        <v>193</v>
      </c>
      <c r="D253" s="22">
        <v>22191830</v>
      </c>
      <c r="E253" s="580">
        <v>11142940</v>
      </c>
    </row>
    <row r="254" spans="1:5">
      <c r="A254" t="s">
        <v>305</v>
      </c>
      <c r="B254" t="s">
        <v>301</v>
      </c>
      <c r="C254" t="s">
        <v>194</v>
      </c>
      <c r="D254" s="22">
        <v>19792945</v>
      </c>
      <c r="E254" s="580">
        <v>9944370</v>
      </c>
    </row>
    <row r="255" spans="1:5">
      <c r="A255" t="s">
        <v>305</v>
      </c>
      <c r="B255" t="s">
        <v>301</v>
      </c>
      <c r="C255" t="s">
        <v>195</v>
      </c>
      <c r="D255" s="22">
        <v>20208155</v>
      </c>
      <c r="E255" s="580">
        <v>10024945</v>
      </c>
    </row>
    <row r="256" spans="1:5">
      <c r="A256" t="s">
        <v>305</v>
      </c>
      <c r="B256" t="s">
        <v>301</v>
      </c>
      <c r="C256" t="s">
        <v>196</v>
      </c>
      <c r="D256" s="22">
        <v>19596815</v>
      </c>
      <c r="E256" s="580">
        <v>9875030</v>
      </c>
    </row>
    <row r="257" spans="1:5">
      <c r="A257" t="s">
        <v>305</v>
      </c>
      <c r="B257" t="s">
        <v>301</v>
      </c>
      <c r="C257" t="s">
        <v>197</v>
      </c>
      <c r="D257" s="22">
        <v>22805570</v>
      </c>
      <c r="E257" s="580">
        <v>11407690</v>
      </c>
    </row>
    <row r="258" spans="1:5">
      <c r="A258" t="s">
        <v>305</v>
      </c>
      <c r="B258" t="s">
        <v>301</v>
      </c>
      <c r="C258" t="s">
        <v>198</v>
      </c>
      <c r="D258" s="22">
        <v>20721230</v>
      </c>
      <c r="E258" s="580">
        <v>10366070</v>
      </c>
    </row>
    <row r="259" spans="1:5">
      <c r="A259" t="s">
        <v>305</v>
      </c>
      <c r="B259" t="s">
        <v>301</v>
      </c>
      <c r="C259" t="s">
        <v>199</v>
      </c>
      <c r="D259" s="22">
        <v>19714575</v>
      </c>
      <c r="E259" s="580">
        <v>9942625</v>
      </c>
    </row>
    <row r="260" spans="1:5">
      <c r="A260" t="s">
        <v>305</v>
      </c>
      <c r="B260" t="s">
        <v>301</v>
      </c>
      <c r="C260" t="s">
        <v>200</v>
      </c>
      <c r="D260" s="22">
        <v>23541330</v>
      </c>
      <c r="E260" s="580">
        <v>11768065</v>
      </c>
    </row>
    <row r="261" spans="1:5">
      <c r="A261" t="s">
        <v>305</v>
      </c>
      <c r="B261" t="s">
        <v>301</v>
      </c>
      <c r="C261" t="s">
        <v>201</v>
      </c>
      <c r="D261" s="22">
        <v>23638505</v>
      </c>
      <c r="E261" s="580">
        <v>11782185</v>
      </c>
    </row>
    <row r="262" spans="1:5">
      <c r="A262" t="s">
        <v>305</v>
      </c>
      <c r="B262" t="s">
        <v>301</v>
      </c>
      <c r="C262" t="s">
        <v>202</v>
      </c>
      <c r="D262" s="22">
        <v>22470940</v>
      </c>
      <c r="E262" s="580">
        <v>11230760</v>
      </c>
    </row>
    <row r="263" spans="1:5">
      <c r="A263" t="s">
        <v>305</v>
      </c>
      <c r="B263" t="s">
        <v>301</v>
      </c>
      <c r="C263" t="s">
        <v>203</v>
      </c>
      <c r="D263" s="22">
        <v>21775140</v>
      </c>
      <c r="E263" s="580">
        <v>10970180</v>
      </c>
    </row>
    <row r="264" spans="1:5">
      <c r="A264" t="s">
        <v>305</v>
      </c>
      <c r="B264" t="s">
        <v>301</v>
      </c>
      <c r="C264" t="s">
        <v>204</v>
      </c>
      <c r="D264" s="22">
        <v>22375310</v>
      </c>
      <c r="E264" s="580">
        <v>11233590</v>
      </c>
    </row>
    <row r="265" spans="1:5">
      <c r="A265" t="s">
        <v>305</v>
      </c>
      <c r="B265" t="s">
        <v>301</v>
      </c>
      <c r="C265" t="s">
        <v>205</v>
      </c>
      <c r="D265" s="22">
        <v>20367415</v>
      </c>
      <c r="E265" s="580">
        <v>10179930</v>
      </c>
    </row>
    <row r="266" spans="1:5">
      <c r="A266" t="s">
        <v>305</v>
      </c>
      <c r="B266" t="s">
        <v>301</v>
      </c>
      <c r="C266" t="s">
        <v>206</v>
      </c>
      <c r="D266" s="22">
        <v>21930365</v>
      </c>
      <c r="E266" s="580">
        <v>10885185</v>
      </c>
    </row>
    <row r="267" spans="1:5">
      <c r="A267" t="s">
        <v>305</v>
      </c>
      <c r="B267" t="s">
        <v>301</v>
      </c>
      <c r="C267" t="s">
        <v>209</v>
      </c>
      <c r="D267" s="22">
        <v>22557055</v>
      </c>
      <c r="E267" s="580">
        <v>11408945</v>
      </c>
    </row>
    <row r="268" spans="1:5">
      <c r="A268" t="s">
        <v>305</v>
      </c>
      <c r="B268" t="s">
        <v>301</v>
      </c>
      <c r="C268" t="s">
        <v>210</v>
      </c>
      <c r="D268" s="22">
        <v>20539590</v>
      </c>
      <c r="E268" s="580">
        <v>10269705</v>
      </c>
    </row>
    <row r="269" spans="1:5">
      <c r="A269" t="s">
        <v>305</v>
      </c>
      <c r="B269" t="s">
        <v>301</v>
      </c>
      <c r="C269" t="s">
        <v>318</v>
      </c>
      <c r="D269" s="22">
        <v>19511665</v>
      </c>
      <c r="E269" s="580">
        <v>9793060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abSelected="1" topLeftCell="AC108" zoomScaleNormal="100" workbookViewId="0">
      <selection activeCell="AM67" sqref="AM67"/>
    </sheetView>
  </sheetViews>
  <sheetFormatPr defaultColWidth="8.54296875" defaultRowHeight="15" customHeight="1" outlineLevelRow="1"/>
  <cols>
    <col min="1" max="1" width="12.54296875" hidden="1" customWidth="1"/>
    <col min="2" max="2" width="8.453125" hidden="1" customWidth="1"/>
    <col min="3" max="3" width="19.54296875" hidden="1" customWidth="1"/>
    <col min="4" max="4" width="17.1796875" hidden="1" customWidth="1"/>
    <col min="5" max="5" width="3.1796875" hidden="1" customWidth="1"/>
    <col min="6" max="6" width="13" hidden="1" customWidth="1"/>
    <col min="7" max="7" width="15.54296875" hidden="1" customWidth="1"/>
    <col min="8" max="8" width="24.54296875" hidden="1" customWidth="1"/>
    <col min="9" max="9" width="19.453125" hidden="1" customWidth="1"/>
    <col min="10" max="10" width="11.1796875" hidden="1" customWidth="1"/>
    <col min="11" max="11" width="0" hidden="1" customWidth="1"/>
    <col min="12" max="12" width="12.54296875" hidden="1" customWidth="1"/>
    <col min="13" max="13" width="3.54296875" hidden="1" customWidth="1"/>
    <col min="14" max="14" width="11.1796875" hidden="1" customWidth="1"/>
    <col min="15" max="15" width="0" hidden="1" customWidth="1"/>
    <col min="16" max="16" width="12.54296875" hidden="1" customWidth="1"/>
    <col min="17" max="17" width="7.54296875" customWidth="1"/>
    <col min="18" max="18" width="12.453125" hidden="1" customWidth="1"/>
    <col min="19" max="19" width="19" customWidth="1"/>
    <col min="20" max="20" width="6.453125" hidden="1" customWidth="1"/>
    <col min="21" max="21" width="13.453125" hidden="1" customWidth="1"/>
    <col min="22" max="22" width="19.54296875" hidden="1" customWidth="1"/>
    <col min="23" max="23" width="10.54296875" hidden="1" customWidth="1"/>
    <col min="24" max="24" width="15.1796875" hidden="1" customWidth="1"/>
    <col min="25" max="25" width="8.453125" customWidth="1"/>
    <col min="26" max="26" width="13.453125" customWidth="1"/>
    <col min="27" max="27" width="19.54296875" customWidth="1"/>
    <col min="28" max="28" width="10.54296875" customWidth="1"/>
    <col min="29" max="29" width="3.453125" customWidth="1"/>
    <col min="30" max="30" width="13.54296875" customWidth="1"/>
    <col min="31" max="31" width="8.54296875" customWidth="1"/>
    <col min="32" max="32" width="13.453125" customWidth="1"/>
    <col min="33" max="33" width="21.7265625" customWidth="1"/>
    <col min="34" max="34" width="11" customWidth="1"/>
    <col min="35" max="35" width="3.453125" customWidth="1"/>
    <col min="36" max="36" width="15.54296875" customWidth="1"/>
    <col min="37" max="37" width="8.54296875" customWidth="1"/>
    <col min="38" max="38" width="13.453125" customWidth="1"/>
    <col min="39" max="39" width="19.54296875" customWidth="1"/>
    <col min="40" max="40" width="11" customWidth="1"/>
    <col min="41" max="41" width="3.453125" customWidth="1"/>
    <col min="42" max="42" width="17.54296875" customWidth="1"/>
    <col min="44" max="44" width="13.453125" customWidth="1"/>
    <col min="45" max="45" width="19.54296875" customWidth="1"/>
    <col min="46" max="46" width="11" customWidth="1"/>
    <col min="47" max="47" width="3.453125" customWidth="1"/>
    <col min="48" max="48" width="17.54296875" bestFit="1" customWidth="1"/>
  </cols>
  <sheetData>
    <row r="3" spans="1:34" s="144" customFormat="1" ht="21">
      <c r="A3" s="143" t="s">
        <v>242</v>
      </c>
      <c r="B3" s="143"/>
      <c r="C3" s="143"/>
      <c r="D3" s="143"/>
      <c r="E3" s="143"/>
      <c r="F3" s="143" t="s">
        <v>243</v>
      </c>
      <c r="G3" s="143"/>
      <c r="H3" s="143"/>
      <c r="I3" s="143"/>
      <c r="J3" s="143" t="s">
        <v>244</v>
      </c>
      <c r="K3" s="143"/>
      <c r="L3" s="143"/>
      <c r="M3" s="143"/>
      <c r="N3" s="143" t="s">
        <v>245</v>
      </c>
      <c r="P3" s="145"/>
    </row>
    <row r="4" spans="1:34" ht="5.15" customHeight="1"/>
    <row r="5" spans="1:34" ht="14.5" hidden="1"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hidden="1"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5" hidden="1"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5" hidden="1"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5" hidden="1"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5" hidden="1"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5" hidden="1"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5" hidden="1"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5" hidden="1"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5" hidden="1"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5" hidden="1"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5" hidden="1"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hidden="1"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5" hidden="1" outlineLevel="1">
      <c r="J18" s="117" t="s">
        <v>193</v>
      </c>
      <c r="K18" s="117">
        <v>13</v>
      </c>
      <c r="L18" s="121"/>
      <c r="N18" s="117" t="s">
        <v>193</v>
      </c>
      <c r="O18" s="117">
        <v>13</v>
      </c>
      <c r="P18" s="129"/>
    </row>
    <row r="19" spans="1:48" ht="14.5" hidden="1" outlineLevel="1">
      <c r="J19" t="s">
        <v>210</v>
      </c>
      <c r="K19">
        <v>14</v>
      </c>
      <c r="L19" s="119">
        <v>-99885</v>
      </c>
      <c r="N19" t="s">
        <v>210</v>
      </c>
      <c r="O19">
        <v>14</v>
      </c>
      <c r="P19" s="12">
        <v>-176095</v>
      </c>
    </row>
    <row r="20" spans="1:48" ht="14.5" hidden="1" outlineLevel="1">
      <c r="J20" t="s">
        <v>209</v>
      </c>
      <c r="K20">
        <v>15</v>
      </c>
      <c r="L20" s="119">
        <v>-485350</v>
      </c>
      <c r="N20" t="s">
        <v>209</v>
      </c>
      <c r="O20">
        <v>15</v>
      </c>
      <c r="P20" s="12">
        <v>-479210</v>
      </c>
    </row>
    <row r="21" spans="1:48" ht="14.5" hidden="1" outlineLevel="1">
      <c r="J21" t="s">
        <v>195</v>
      </c>
      <c r="K21">
        <v>16</v>
      </c>
      <c r="L21" s="119">
        <v>-1584990</v>
      </c>
      <c r="N21" t="s">
        <v>195</v>
      </c>
      <c r="O21">
        <v>16</v>
      </c>
      <c r="P21" s="12">
        <v>-2115000</v>
      </c>
    </row>
    <row r="22" spans="1:48" ht="14.5" hidden="1" outlineLevel="1">
      <c r="J22" t="s">
        <v>199</v>
      </c>
      <c r="K22">
        <v>17</v>
      </c>
      <c r="L22" s="119">
        <v>-1917965</v>
      </c>
      <c r="N22" t="s">
        <v>199</v>
      </c>
      <c r="O22">
        <v>17</v>
      </c>
      <c r="P22" s="12">
        <v>-2524005</v>
      </c>
    </row>
    <row r="23" spans="1:48" ht="14.5" hidden="1" outlineLevel="1">
      <c r="J23" t="s">
        <v>205</v>
      </c>
      <c r="K23">
        <v>18</v>
      </c>
      <c r="L23" s="119">
        <v>-2158835</v>
      </c>
      <c r="N23" t="s">
        <v>205</v>
      </c>
      <c r="O23">
        <v>18</v>
      </c>
      <c r="P23" s="12">
        <v>-2601330</v>
      </c>
    </row>
    <row r="24" spans="1:48" ht="14.5" hidden="1" outlineLevel="1">
      <c r="J24" t="s">
        <v>196</v>
      </c>
      <c r="K24">
        <v>19</v>
      </c>
      <c r="L24" s="119">
        <v>-2706550</v>
      </c>
      <c r="N24" t="s">
        <v>196</v>
      </c>
      <c r="O24">
        <v>19</v>
      </c>
      <c r="P24" s="12">
        <v>-3709935</v>
      </c>
    </row>
    <row r="25" spans="1:48" ht="14.5" hidden="1" outlineLevel="1">
      <c r="J25" t="s">
        <v>191</v>
      </c>
      <c r="K25">
        <v>20</v>
      </c>
      <c r="L25" s="119">
        <v>-2859855</v>
      </c>
      <c r="N25" t="s">
        <v>191</v>
      </c>
      <c r="O25">
        <v>20</v>
      </c>
      <c r="P25" s="12">
        <v>-3796730</v>
      </c>
    </row>
    <row r="26" spans="1:48" collapsed="1" thickBot="1"/>
    <row r="27" spans="1:48" s="143" customFormat="1" ht="21.5"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9" hidden="1"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5" hidden="1"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5" hidden="1"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5" hidden="1"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5" hidden="1"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5" hidden="1"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5" hidden="1"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5" hidden="1"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5" hidden="1"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5" hidden="1"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5" hidden="1"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5" hidden="1"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5" hidden="1"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5" hidden="1"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5" hidden="1"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5" hidden="1"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5" hidden="1"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5" hidden="1"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5" hidden="1"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5" hidden="1"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5" hidden="1"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5" hidden="1"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5" collapsed="1">
      <c r="S50" s="2"/>
      <c r="T50" s="2"/>
      <c r="U50" s="2"/>
      <c r="V50" s="2"/>
      <c r="W50" s="2"/>
      <c r="X50" s="2"/>
      <c r="Y50" s="2"/>
      <c r="Z50" s="2"/>
      <c r="AA50" s="2"/>
      <c r="AB50" s="2"/>
      <c r="AC50" s="2"/>
      <c r="AD50" s="2"/>
      <c r="AE50" s="2"/>
      <c r="AF50" s="2"/>
      <c r="AG50" s="2"/>
      <c r="AH50" s="2"/>
      <c r="AI50" s="2"/>
      <c r="AJ50" s="2"/>
      <c r="AK50" s="2"/>
      <c r="AL50" s="2"/>
      <c r="AM50" s="2"/>
      <c r="AN50" s="2"/>
      <c r="AO50" s="2"/>
      <c r="AP50" s="2"/>
    </row>
    <row r="51" spans="1:48"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5" thickBot="1">
      <c r="R52" s="395" t="s">
        <v>263</v>
      </c>
      <c r="S52" s="420" t="s">
        <v>263</v>
      </c>
      <c r="T52" s="516" t="s">
        <v>236</v>
      </c>
      <c r="U52" s="421"/>
      <c r="V52" s="421"/>
      <c r="W52" s="421"/>
      <c r="X52" s="422">
        <f>AV27</f>
        <v>45370</v>
      </c>
      <c r="Y52" s="515" t="s">
        <v>237</v>
      </c>
      <c r="Z52" s="423"/>
      <c r="AA52" s="423"/>
      <c r="AB52" s="423"/>
      <c r="AC52" s="423"/>
      <c r="AD52" s="424">
        <f>X52+7</f>
        <v>45377</v>
      </c>
      <c r="AE52" s="425" t="s">
        <v>238</v>
      </c>
      <c r="AF52" s="426"/>
      <c r="AG52" s="426"/>
      <c r="AH52" s="426"/>
      <c r="AI52" s="426"/>
      <c r="AJ52" s="427">
        <f>AD52+7</f>
        <v>45384</v>
      </c>
      <c r="AK52" s="425" t="s">
        <v>240</v>
      </c>
      <c r="AL52" s="426"/>
      <c r="AM52" s="426"/>
      <c r="AN52" s="426"/>
      <c r="AO52" s="426"/>
      <c r="AP52" s="427">
        <f>AJ52+7</f>
        <v>45391</v>
      </c>
      <c r="AQ52" s="425" t="s">
        <v>241</v>
      </c>
      <c r="AR52" s="426"/>
      <c r="AS52" s="426"/>
      <c r="AT52" s="426"/>
      <c r="AU52" s="426"/>
      <c r="AV52" s="427">
        <f>AP52+7</f>
        <v>45398</v>
      </c>
    </row>
    <row r="53" spans="1:48" ht="29" hidden="1" outlineLevel="1" thickBot="1">
      <c r="R53" s="215" t="s">
        <v>246</v>
      </c>
      <c r="S53" s="428" t="s">
        <v>246</v>
      </c>
      <c r="T53" s="429" t="s">
        <v>258</v>
      </c>
      <c r="U53" s="430" t="s">
        <v>259</v>
      </c>
      <c r="V53" s="430" t="s">
        <v>260</v>
      </c>
      <c r="W53" s="431" t="s">
        <v>261</v>
      </c>
      <c r="X53" s="432" t="s">
        <v>251</v>
      </c>
      <c r="Y53" s="429" t="s">
        <v>258</v>
      </c>
      <c r="Z53" s="430" t="s">
        <v>259</v>
      </c>
      <c r="AA53" s="430" t="s">
        <v>260</v>
      </c>
      <c r="AB53" s="431" t="s">
        <v>261</v>
      </c>
      <c r="AC53" s="432"/>
      <c r="AD53" s="433" t="s">
        <v>251</v>
      </c>
      <c r="AE53" s="434" t="s">
        <v>258</v>
      </c>
      <c r="AF53" s="435" t="s">
        <v>259</v>
      </c>
      <c r="AG53" s="435" t="s">
        <v>260</v>
      </c>
      <c r="AH53" s="436" t="s">
        <v>261</v>
      </c>
      <c r="AI53" s="437"/>
      <c r="AJ53" s="438" t="s">
        <v>251</v>
      </c>
      <c r="AK53" s="434" t="s">
        <v>258</v>
      </c>
      <c r="AL53" s="435" t="s">
        <v>259</v>
      </c>
      <c r="AM53" s="435" t="s">
        <v>260</v>
      </c>
      <c r="AN53" s="436" t="s">
        <v>261</v>
      </c>
      <c r="AO53" s="437"/>
      <c r="AP53" s="438" t="s">
        <v>251</v>
      </c>
      <c r="AQ53" s="434" t="s">
        <v>258</v>
      </c>
      <c r="AR53" s="435" t="s">
        <v>259</v>
      </c>
      <c r="AS53" s="435" t="s">
        <v>260</v>
      </c>
      <c r="AT53" s="436" t="s">
        <v>261</v>
      </c>
      <c r="AU53" s="437"/>
      <c r="AV53" s="438" t="s">
        <v>251</v>
      </c>
    </row>
    <row r="54" spans="1:48" ht="14.5" hidden="1" outlineLevel="1">
      <c r="R54" s="254" t="e" vm="11">
        <v>#VALUE!</v>
      </c>
      <c r="S54" s="439" t="str" cm="1">
        <f t="array" ref="S54">_xlfn.XLOOKUP($AB54,แต้มที่ได้!Z$22:$Z$43,แต้มที่ได้!$A$22:$A$43,"")</f>
        <v>Spearmint</v>
      </c>
      <c r="T54" s="440">
        <f t="shared" ref="T54:T74" si="23">IFERROR(_xlfn.RANK.EQ($U54,$U$54:$U$74,0),"")</f>
        <v>1</v>
      </c>
      <c r="U54" s="441">
        <f>_xlfn.XLOOKUP($S54,แต้มที่ได้!$A$22:$A$43,แต้มที่ได้!$Y$22:$Y$43,"")</f>
        <v>10779410</v>
      </c>
      <c r="V54" s="442">
        <f>IFERROR( U54-_xlfn.XLOOKUP($S54,แต้มที่ได้!$A$22:$A$43,แต้มที่ได้!$V$22:$V$43,""), "n/a")</f>
        <v>8540</v>
      </c>
      <c r="W54" s="443">
        <f>_xlfn.XLOOKUP($S54,แต้มที่ได้!$A$22:$A$43,แต้มที่ได้!$W$22:$W$43,"")</f>
        <v>1</v>
      </c>
      <c r="X54" s="444">
        <f>_xlfn.XLOOKUP($S54,แต้มที่ได้!$A$22:$A$43,แต้มที่ได้!$X$22:$X$43,"")</f>
        <v>42756015</v>
      </c>
      <c r="Y54" s="445">
        <f t="shared" ref="Y54:Y74" si="24">IFERROR(_xlfn.RANK.EQ($Z54,$Z$54:$Z$74,0),"")</f>
        <v>1</v>
      </c>
      <c r="Z54" s="446">
        <f>_xlfn.XLOOKUP($S54,แต้มที่ได้!$A$22:$A$43,แต้มที่ได้!$AA$22:$AA$43,"")</f>
        <v>10949190</v>
      </c>
      <c r="AA54" s="447">
        <f t="shared" ref="AA54:AA74" si="25">IFERROR(Z54-U54,"")</f>
        <v>169780</v>
      </c>
      <c r="AB54" s="448">
        <v>1</v>
      </c>
      <c r="AC54" s="449">
        <f t="shared" ref="AC54:AC74" si="26">IFERROR(W54-AB54,"")</f>
        <v>0</v>
      </c>
      <c r="AD54" s="450">
        <f>_xlfn.XLOOKUP($S54,แต้มที่ได้!$A$22:$A$43,แต้มที่ได้!$AA$22:$AA$43,"")</f>
        <v>10949190</v>
      </c>
      <c r="AE54" s="445">
        <f t="shared" ref="AE54:AE61" si="27">IFERROR(_xlfn.RANK.EQ($AF54,$AF$54:$AF$74,0),"")</f>
        <v>1</v>
      </c>
      <c r="AF54" s="446">
        <f>_xlfn.XLOOKUP($S54,แต้มที่ได้!$A$22:$A$43,แต้มที่ได้!$AE$22:$AE$43,"")</f>
        <v>11036070</v>
      </c>
      <c r="AG54" s="447">
        <f t="shared" ref="AG54:AG61" si="28">AF54-Z54</f>
        <v>86880</v>
      </c>
      <c r="AH54" s="451">
        <f>_xlfn.XLOOKUP($S54,แต้มที่ได้!$A$22:$A$43,แต้มที่ได้!$AC$22:$AC$43,"")</f>
        <v>1</v>
      </c>
      <c r="AI54" s="449">
        <f t="shared" ref="AI54:AI61" si="29">IFERROR(AB54-AH54,"")</f>
        <v>0</v>
      </c>
      <c r="AJ54" s="450">
        <f>_xlfn.XLOOKUP($S54,แต้มที่ได้!$A$22:$A$43,แต้มที่ได้!$AD$22:$AD$43,"")</f>
        <v>21985260</v>
      </c>
      <c r="AK54" s="445">
        <f t="shared" ref="AK54:AK61" si="30">IFERROR(_xlfn.RANK.EQ($AL54,$AL$54:$AL$74,0),"")</f>
        <v>1</v>
      </c>
      <c r="AL54" s="446">
        <f>_xlfn.XLOOKUP($S54,แต้มที่ได้!$A$22:$A$43,แต้มที่ได้!$AH$22:$AH$43,"")</f>
        <v>11037250</v>
      </c>
      <c r="AM54" s="452">
        <f t="shared" ref="AM54:AM61" si="31">AL54-AF54</f>
        <v>1180</v>
      </c>
      <c r="AN54" s="453">
        <f>_xlfn.XLOOKUP($S54,แต้มที่ได้!$A$22:$A$43,แต้มที่ได้!$AF$22:$AF$43,"")</f>
        <v>1</v>
      </c>
      <c r="AO54" s="449">
        <f t="shared" ref="AO54:AO61" si="32">IFERROR(AH54-AN54,"")</f>
        <v>0</v>
      </c>
      <c r="AP54" s="450">
        <f>_xlfn.XLOOKUP($S54,แต้มที่ได้!$A$22:$A$43,แต้มที่ได้!$AG$22:$AG$43,"")</f>
        <v>33022510</v>
      </c>
      <c r="AQ54" s="445">
        <f t="shared" ref="AQ54:AQ74" si="33">IFERROR(_xlfn.RANK.EQ($AR54,$AR$54:$AR$74,0),"")</f>
        <v>2</v>
      </c>
      <c r="AR54" s="446">
        <f>_xlfn.XLOOKUP($S54,แต้มที่ได้!$A$22:$A$43,แต้มที่ได้!$AK$22:$AK$43,"")</f>
        <v>11044970</v>
      </c>
      <c r="AS54" s="452">
        <f t="shared" ref="AS54:AS74" si="34">AR54-AL54</f>
        <v>7720</v>
      </c>
      <c r="AT54" s="453">
        <f>_xlfn.XLOOKUP($S54,แต้มที่ได้!$A$22:$A$43,แต้มที่ได้!$AI$22:$AI$43,"")</f>
        <v>1</v>
      </c>
      <c r="AU54" s="449">
        <f t="shared" ref="AU54:AU74" si="35">IFERROR(AN54-AT54,"")</f>
        <v>0</v>
      </c>
      <c r="AV54" s="450">
        <f>_xlfn.XLOOKUP($S54,แต้มที่ได้!$A$22:$A$43,แต้มที่ได้!$AJ$22:$AJ$43,"")</f>
        <v>44067480</v>
      </c>
    </row>
    <row r="55" spans="1:48" ht="14.5" hidden="1" outlineLevel="1">
      <c r="R55" s="254" t="e" vm="12">
        <v>#VALUE!</v>
      </c>
      <c r="S55" s="439" t="str" cm="1">
        <f t="array" ref="S55">_xlfn.XLOOKUP($AB55,แต้มที่ได้!Z$22:$Z$43,แต้มที่ได้!$A$22:$A$43,"")</f>
        <v>Vivid</v>
      </c>
      <c r="T55" s="454">
        <f t="shared" si="23"/>
        <v>2</v>
      </c>
      <c r="U55" s="455">
        <f>_xlfn.XLOOKUP($S55,แต้มที่ได้!$A$22:$A$43,แต้มที่ได้!$Y$22:$Y$43,"")</f>
        <v>10702360</v>
      </c>
      <c r="V55" s="456">
        <f>IFERROR( U55-_xlfn.XLOOKUP($S55,แต้มที่ได้!$A$22:$A$43,แต้มที่ได้!$V$22:$V$43,""), "n/a")</f>
        <v>12090</v>
      </c>
      <c r="W55" s="443">
        <f>_xlfn.XLOOKUP($S55,แต้มที่ได้!$A$22:$A$43,แต้มที่ได้!$W$22:$W$43,"")</f>
        <v>2</v>
      </c>
      <c r="X55" s="444">
        <f>_xlfn.XLOOKUP($S55,แต้มที่ได้!$A$22:$A$43,แต้มที่ได้!$X$22:$X$43,"")</f>
        <v>42502265</v>
      </c>
      <c r="Y55" s="445">
        <f t="shared" si="24"/>
        <v>2</v>
      </c>
      <c r="Z55" s="457">
        <f>_xlfn.XLOOKUP($S55,แต้มที่ได้!$A$22:$A$43,แต้มที่ได้!$AA$22:$AA$43,"")</f>
        <v>10866400</v>
      </c>
      <c r="AA55" s="458">
        <f t="shared" si="25"/>
        <v>164040</v>
      </c>
      <c r="AB55" s="459">
        <v>2</v>
      </c>
      <c r="AC55" s="460">
        <f t="shared" si="26"/>
        <v>0</v>
      </c>
      <c r="AD55" s="461">
        <f>_xlfn.XLOOKUP($S55,แต้มที่ได้!$A$22:$A$43,แต้มที่ได้!$AA$22:$AA$43,"")</f>
        <v>10866400</v>
      </c>
      <c r="AE55" s="462">
        <f t="shared" si="27"/>
        <v>2</v>
      </c>
      <c r="AF55" s="463">
        <f>_xlfn.XLOOKUP($S55,แต้มที่ได้!$A$22:$A$43,แต้มที่ได้!$AE$22:$AE$43,"")</f>
        <v>10945065</v>
      </c>
      <c r="AG55" s="458">
        <f t="shared" si="28"/>
        <v>78665</v>
      </c>
      <c r="AH55" s="451">
        <f>_xlfn.XLOOKUP($S55,แต้มที่ได้!$A$22:$A$43,แต้มที่ได้!$AC$22:$AC$43,"")</f>
        <v>2</v>
      </c>
      <c r="AI55" s="464">
        <f t="shared" si="29"/>
        <v>0</v>
      </c>
      <c r="AJ55" s="465">
        <f>_xlfn.XLOOKUP($S55,แต้มที่ได้!$A$22:$A$43,แต้มที่ได้!$AD$22:$AD$43,"")</f>
        <v>21811465</v>
      </c>
      <c r="AK55" s="462">
        <f t="shared" si="30"/>
        <v>2</v>
      </c>
      <c r="AL55" s="463">
        <f>_xlfn.XLOOKUP($S55,แต้มที่ได้!$A$22:$A$43,แต้มที่ได้!$AH$22:$AH$43,"")</f>
        <v>11028425</v>
      </c>
      <c r="AM55" s="466">
        <f t="shared" si="31"/>
        <v>83360</v>
      </c>
      <c r="AN55" s="453">
        <f>_xlfn.XLOOKUP($S55,แต้มที่ได้!$A$22:$A$43,แต้มที่ได้!$AF$22:$AF$43,"")</f>
        <v>2</v>
      </c>
      <c r="AO55" s="464">
        <f t="shared" si="32"/>
        <v>0</v>
      </c>
      <c r="AP55" s="465">
        <f>_xlfn.XLOOKUP($S55,แต้มที่ได้!$A$22:$A$43,แต้มที่ได้!$AG$22:$AG$43,"")</f>
        <v>32839890</v>
      </c>
      <c r="AQ55" s="462">
        <f t="shared" si="33"/>
        <v>1</v>
      </c>
      <c r="AR55" s="463">
        <f>_xlfn.XLOOKUP($S55,แต้มที่ได้!$A$22:$A$43,แต้มที่ได้!$AK$22:$AK$43,"")</f>
        <v>11128220</v>
      </c>
      <c r="AS55" s="466">
        <f t="shared" si="34"/>
        <v>99795</v>
      </c>
      <c r="AT55" s="453">
        <f>_xlfn.XLOOKUP($S55,แต้มที่ได้!$A$22:$A$43,แต้มที่ได้!$AI$22:$AI$43,"")</f>
        <v>2</v>
      </c>
      <c r="AU55" s="464">
        <f t="shared" si="35"/>
        <v>0</v>
      </c>
      <c r="AV55" s="465">
        <f>_xlfn.XLOOKUP($S55,แต้มที่ได้!$A$22:$A$43,แต้มที่ได้!$AJ$22:$AJ$43,"")</f>
        <v>43968110</v>
      </c>
    </row>
    <row r="56" spans="1:48" ht="14.5" hidden="1" outlineLevel="1">
      <c r="R56" s="254" t="e" vm="8">
        <v>#VALUE!</v>
      </c>
      <c r="S56" s="439" t="str" cm="1">
        <f t="array" ref="S56">_xlfn.XLOOKUP($AB56,แต้มที่ได้!Z$22:$Z$43,แต้มที่ได้!$A$22:$A$43,"")</f>
        <v>Nobless</v>
      </c>
      <c r="T56" s="454">
        <f t="shared" si="23"/>
        <v>3</v>
      </c>
      <c r="U56" s="455">
        <f>_xlfn.XLOOKUP($S56,แต้มที่ได้!$A$22:$A$43,แต้มที่ได้!$Y$22:$Y$43,"")</f>
        <v>10349095</v>
      </c>
      <c r="V56" s="456">
        <f>IFERROR( U56-_xlfn.XLOOKUP($S56,แต้มที่ได้!$A$22:$A$43,แต้มที่ได้!$V$22:$V$43,""), "n/a")</f>
        <v>-75165</v>
      </c>
      <c r="W56" s="443">
        <f>_xlfn.XLOOKUP($S56,แต้มที่ได้!$A$22:$A$43,แต้มที่ได้!$W$22:$W$43,"")</f>
        <v>3</v>
      </c>
      <c r="X56" s="444">
        <f>_xlfn.XLOOKUP($S56,แต้มที่ได้!$A$22:$A$43,แต้มที่ได้!$X$22:$X$43,"")</f>
        <v>41284975</v>
      </c>
      <c r="Y56" s="445">
        <f t="shared" si="24"/>
        <v>3</v>
      </c>
      <c r="Z56" s="457">
        <f>_xlfn.XLOOKUP($S56,แต้มที่ได้!$A$22:$A$43,แต้มที่ได้!$AA$22:$AA$43,"")</f>
        <v>10517570</v>
      </c>
      <c r="AA56" s="458">
        <f t="shared" si="25"/>
        <v>168475</v>
      </c>
      <c r="AB56" s="459">
        <v>3</v>
      </c>
      <c r="AC56" s="460">
        <f t="shared" si="26"/>
        <v>0</v>
      </c>
      <c r="AD56" s="461">
        <f>_xlfn.XLOOKUP($S56,แต้มที่ได้!$A$22:$A$43,แต้มที่ได้!$AA$22:$AA$43,"")</f>
        <v>10517570</v>
      </c>
      <c r="AE56" s="462">
        <f t="shared" si="27"/>
        <v>3</v>
      </c>
      <c r="AF56" s="463">
        <f>_xlfn.XLOOKUP($S56,แต้มที่ได้!$A$22:$A$43,แต้มที่ได้!$AE$22:$AE$43,"")</f>
        <v>10532845</v>
      </c>
      <c r="AG56" s="458">
        <f t="shared" si="28"/>
        <v>15275</v>
      </c>
      <c r="AH56" s="451">
        <f>_xlfn.XLOOKUP($S56,แต้มที่ได้!$A$22:$A$43,แต้มที่ได้!$AC$22:$AC$43,"")</f>
        <v>3</v>
      </c>
      <c r="AI56" s="464">
        <f t="shared" si="29"/>
        <v>0</v>
      </c>
      <c r="AJ56" s="465">
        <f>_xlfn.XLOOKUP($S56,แต้มที่ได้!$A$22:$A$43,แต้มที่ได้!$AD$22:$AD$43,"")</f>
        <v>21050415</v>
      </c>
      <c r="AK56" s="462">
        <f t="shared" si="30"/>
        <v>3</v>
      </c>
      <c r="AL56" s="463">
        <f>_xlfn.XLOOKUP($S56,แต้มที่ได้!$A$22:$A$43,แต้มที่ได้!$AH$22:$AH$43,"")</f>
        <v>10762930</v>
      </c>
      <c r="AM56" s="466">
        <f t="shared" si="31"/>
        <v>230085</v>
      </c>
      <c r="AN56" s="453">
        <f>_xlfn.XLOOKUP($S56,แต้มที่ได้!$A$22:$A$43,แต้มที่ได้!$AF$22:$AF$43,"")</f>
        <v>3</v>
      </c>
      <c r="AO56" s="464">
        <f t="shared" si="32"/>
        <v>0</v>
      </c>
      <c r="AP56" s="465">
        <f>_xlfn.XLOOKUP($S56,แต้มที่ได้!$A$22:$A$43,แต้มที่ได้!$AG$22:$AG$43,"")</f>
        <v>31813345</v>
      </c>
      <c r="AQ56" s="462">
        <f t="shared" si="33"/>
        <v>3</v>
      </c>
      <c r="AR56" s="463">
        <f>_xlfn.XLOOKUP($S56,แต้มที่ได้!$A$22:$A$43,แต้มที่ได้!$AK$22:$AK$43,"")</f>
        <v>10767570</v>
      </c>
      <c r="AS56" s="466">
        <f t="shared" si="34"/>
        <v>4640</v>
      </c>
      <c r="AT56" s="453">
        <f>_xlfn.XLOOKUP($S56,แต้มที่ได้!$A$22:$A$43,แต้มที่ได้!$AI$22:$AI$43,"")</f>
        <v>3</v>
      </c>
      <c r="AU56" s="464">
        <f t="shared" si="35"/>
        <v>0</v>
      </c>
      <c r="AV56" s="465">
        <f>_xlfn.XLOOKUP($S56,แต้มที่ได้!$A$22:$A$43,แต้มที่ได้!$AJ$22:$AJ$43,"")</f>
        <v>42580915</v>
      </c>
    </row>
    <row r="57" spans="1:48" ht="14.5" hidden="1" outlineLevel="1">
      <c r="R57" s="254" t="e" vm="15">
        <v>#VALUE!</v>
      </c>
      <c r="S57" s="439" t="str" cm="1">
        <f t="array" ref="S57">_xlfn.XLOOKUP($AB57,แต้มที่ได้!Z$22:$Z$43,แต้มที่ได้!$A$22:$A$43,"")</f>
        <v>LAODA</v>
      </c>
      <c r="T57" s="454">
        <f t="shared" si="23"/>
        <v>5</v>
      </c>
      <c r="U57" s="455">
        <f>_xlfn.XLOOKUP($S57,แต้มที่ได้!$A$22:$A$43,แต้มที่ได้!$Y$22:$Y$43,"")</f>
        <v>10174935</v>
      </c>
      <c r="V57" s="456">
        <f>IFERROR( U57-_xlfn.XLOOKUP($S57,แต้มที่ได้!$A$22:$A$43,แต้มที่ได้!$V$22:$V$43,""), "n/a")</f>
        <v>71335</v>
      </c>
      <c r="W57" s="443">
        <f>_xlfn.XLOOKUP($S57,แต้มที่ได้!$A$22:$A$43,แต้มที่ได้!$W$22:$W$43,"")</f>
        <v>4</v>
      </c>
      <c r="X57" s="444">
        <f>_xlfn.XLOOKUP($S57,แต้มที่ได้!$A$22:$A$43,แต้มที่ได้!$X$22:$X$43,"")</f>
        <v>40382200</v>
      </c>
      <c r="Y57" s="445">
        <f t="shared" si="24"/>
        <v>6</v>
      </c>
      <c r="Z57" s="457">
        <f>_xlfn.XLOOKUP($S57,แต้มที่ได้!$A$22:$A$43,แต้มที่ได้!$AA$22:$AA$43,"")</f>
        <v>10260975</v>
      </c>
      <c r="AA57" s="458">
        <f t="shared" si="25"/>
        <v>86040</v>
      </c>
      <c r="AB57" s="459">
        <v>6</v>
      </c>
      <c r="AC57" s="460">
        <f t="shared" si="26"/>
        <v>-2</v>
      </c>
      <c r="AD57" s="461">
        <f>_xlfn.XLOOKUP($S57,แต้มที่ได้!$A$22:$A$43,แต้มที่ได้!$AA$22:$AA$43,"")</f>
        <v>10260975</v>
      </c>
      <c r="AE57" s="462">
        <f t="shared" si="27"/>
        <v>6</v>
      </c>
      <c r="AF57" s="463">
        <f>_xlfn.XLOOKUP($S57,แต้มที่ได้!$A$22:$A$43,แต้มที่ได้!$AE$22:$AE$43,"")</f>
        <v>10340180</v>
      </c>
      <c r="AG57" s="458">
        <f t="shared" si="28"/>
        <v>79205</v>
      </c>
      <c r="AH57" s="451">
        <f>_xlfn.XLOOKUP($S57,แต้มที่ได้!$A$22:$A$43,แต้มที่ได้!$AC$22:$AC$43,"")</f>
        <v>6</v>
      </c>
      <c r="AI57" s="464">
        <f t="shared" si="29"/>
        <v>0</v>
      </c>
      <c r="AJ57" s="465">
        <f>_xlfn.XLOOKUP($S57,แต้มที่ได้!$A$22:$A$43,แต้มที่ได้!$AD$22:$AD$43,"")</f>
        <v>20601155</v>
      </c>
      <c r="AK57" s="462">
        <f t="shared" si="30"/>
        <v>4</v>
      </c>
      <c r="AL57" s="463">
        <f>_xlfn.XLOOKUP($S57,แต้มที่ได้!$A$22:$A$43,แต้มที่ได้!$AH$22:$AH$43,"")</f>
        <v>10520225</v>
      </c>
      <c r="AM57" s="466">
        <f t="shared" si="31"/>
        <v>180045</v>
      </c>
      <c r="AN57" s="453">
        <f>_xlfn.XLOOKUP($S57,แต้มที่ได้!$A$22:$A$43,แต้มที่ได้!$AF$22:$AF$43,"")</f>
        <v>4</v>
      </c>
      <c r="AO57" s="464">
        <f t="shared" si="32"/>
        <v>2</v>
      </c>
      <c r="AP57" s="465">
        <f>_xlfn.XLOOKUP($S57,แต้มที่ได้!$A$22:$A$43,แต้มที่ได้!$AG$22:$AG$43,"")</f>
        <v>31121380</v>
      </c>
      <c r="AQ57" s="462">
        <f t="shared" si="33"/>
        <v>4</v>
      </c>
      <c r="AR57" s="463">
        <f>_xlfn.XLOOKUP($S57,แต้มที่ได้!$A$22:$A$43,แต้มที่ได้!$AK$22:$AK$43,"")</f>
        <v>10600065</v>
      </c>
      <c r="AS57" s="466">
        <f t="shared" si="34"/>
        <v>79840</v>
      </c>
      <c r="AT57" s="453">
        <f>_xlfn.XLOOKUP($S57,แต้มที่ได้!$A$22:$A$43,แต้มที่ได้!$AI$22:$AI$43,"")</f>
        <v>4</v>
      </c>
      <c r="AU57" s="464">
        <f t="shared" si="35"/>
        <v>0</v>
      </c>
      <c r="AV57" s="465">
        <f>_xlfn.XLOOKUP($S57,แต้มที่ได้!$A$22:$A$43,แต้มที่ได้!$AJ$22:$AJ$43,"")</f>
        <v>41721445</v>
      </c>
    </row>
    <row r="58" spans="1:48" ht="14.5" hidden="1" outlineLevel="1">
      <c r="R58" s="254" t="e" vm="13">
        <v>#VALUE!</v>
      </c>
      <c r="S58" s="439" t="str" cm="1">
        <f t="array" ref="S58">_xlfn.XLOOKUP($AB58,แต้มที่ได้!Z$22:$Z$43,แต้มที่ได้!$A$22:$A$43,"")</f>
        <v>미라클</v>
      </c>
      <c r="T58" s="454">
        <f t="shared" si="23"/>
        <v>4</v>
      </c>
      <c r="U58" s="455">
        <f>_xlfn.XLOOKUP($S58,แต้มที่ได้!$A$22:$A$43,แต้มที่ได้!$Y$22:$Y$43,"")</f>
        <v>10263565</v>
      </c>
      <c r="V58" s="456">
        <f>IFERROR( U58-_xlfn.XLOOKUP($S58,แต้มที่ได้!$A$22:$A$43,แต้มที่ได้!$V$22:$V$43,""), "n/a")</f>
        <v>166655</v>
      </c>
      <c r="W58" s="443">
        <f>_xlfn.XLOOKUP($S58,แต้มที่ได้!$A$22:$A$43,แต้มที่ได้!$W$22:$W$43,"")</f>
        <v>5</v>
      </c>
      <c r="X58" s="444">
        <f>_xlfn.XLOOKUP($S58,แต้มที่ได้!$A$22:$A$43,แต้มที่ได้!$X$22:$X$43,"")</f>
        <v>40221815</v>
      </c>
      <c r="Y58" s="445">
        <f t="shared" si="24"/>
        <v>4</v>
      </c>
      <c r="Z58" s="457">
        <f>_xlfn.XLOOKUP($S58,แต้มที่ได้!$A$22:$A$43,แต้มที่ได้!$AA$22:$AA$43,"")</f>
        <v>10343795</v>
      </c>
      <c r="AA58" s="458">
        <f t="shared" si="25"/>
        <v>80230</v>
      </c>
      <c r="AB58" s="459">
        <v>4</v>
      </c>
      <c r="AC58" s="460">
        <f t="shared" si="26"/>
        <v>1</v>
      </c>
      <c r="AD58" s="461">
        <f>_xlfn.XLOOKUP($S58,แต้มที่ได้!$A$22:$A$43,แต้มที่ได้!$AA$22:$AA$43,"")</f>
        <v>10343795</v>
      </c>
      <c r="AE58" s="462">
        <f t="shared" si="27"/>
        <v>4</v>
      </c>
      <c r="AF58" s="463">
        <f>_xlfn.XLOOKUP($S58,แต้มที่ได้!$A$22:$A$43,แต้มที่ได้!$AE$22:$AE$43,"")</f>
        <v>10352155</v>
      </c>
      <c r="AG58" s="458">
        <f t="shared" si="28"/>
        <v>8360</v>
      </c>
      <c r="AH58" s="451">
        <f>_xlfn.XLOOKUP($S58,แต้มที่ได้!$A$22:$A$43,แต้มที่ได้!$AC$22:$AC$43,"")</f>
        <v>4</v>
      </c>
      <c r="AI58" s="464">
        <f t="shared" si="29"/>
        <v>0</v>
      </c>
      <c r="AJ58" s="465">
        <f>_xlfn.XLOOKUP($S58,แต้มที่ได้!$A$22:$A$43,แต้มที่ได้!$AD$22:$AD$43,"")</f>
        <v>20695950</v>
      </c>
      <c r="AK58" s="462">
        <f t="shared" si="30"/>
        <v>7</v>
      </c>
      <c r="AL58" s="463">
        <f>_xlfn.XLOOKUP($S58,แต้มที่ได้!$A$22:$A$43,แต้มที่ได้!$AH$22:$AH$43,"")</f>
        <v>10346675</v>
      </c>
      <c r="AM58" s="466">
        <f t="shared" si="31"/>
        <v>-5480</v>
      </c>
      <c r="AN58" s="453">
        <f>_xlfn.XLOOKUP($S58,แต้มที่ได้!$A$22:$A$43,แต้มที่ได้!$AF$22:$AF$43,"")</f>
        <v>5</v>
      </c>
      <c r="AO58" s="464">
        <f t="shared" si="32"/>
        <v>-1</v>
      </c>
      <c r="AP58" s="465">
        <f>_xlfn.XLOOKUP($S58,แต้มที่ได้!$A$22:$A$43,แต้มที่ได้!$AG$22:$AG$43,"")</f>
        <v>31042625</v>
      </c>
      <c r="AQ58" s="462">
        <f t="shared" si="33"/>
        <v>7</v>
      </c>
      <c r="AR58" s="463">
        <f>_xlfn.XLOOKUP($S58,แต้มที่ได้!$A$22:$A$43,แต้มที่ได้!$AK$22:$AK$43,"")</f>
        <v>10433690</v>
      </c>
      <c r="AS58" s="466">
        <f t="shared" si="34"/>
        <v>87015</v>
      </c>
      <c r="AT58" s="453">
        <f>_xlfn.XLOOKUP($S58,แต้มที่ได้!$A$22:$A$43,แต้มที่ได้!$AI$22:$AI$43,"")</f>
        <v>5</v>
      </c>
      <c r="AU58" s="464">
        <f t="shared" si="35"/>
        <v>0</v>
      </c>
      <c r="AV58" s="465">
        <f>_xlfn.XLOOKUP($S58,แต้มที่ได้!$A$22:$A$43,แต้มที่ได้!$AJ$22:$AJ$43,"")</f>
        <v>41476315</v>
      </c>
    </row>
    <row r="59" spans="1:48" ht="15" hidden="1" customHeight="1" outlineLevel="1">
      <c r="R59" s="254" t="e" vm="3">
        <v>#VALUE!</v>
      </c>
      <c r="S59" s="439" t="str" cm="1">
        <f t="array" ref="S59">_xlfn.XLOOKUP($AB59,แต้มที่ได้!Z$22:$Z$43,แต้มที่ได้!$A$22:$A$43,"")</f>
        <v>님</v>
      </c>
      <c r="T59" s="454">
        <f t="shared" si="23"/>
        <v>7</v>
      </c>
      <c r="U59" s="455">
        <f>_xlfn.XLOOKUP($S59,แต้มที่ได้!$A$22:$A$43,แต้มที่ได้!$Y$22:$Y$43,"")</f>
        <v>10005140</v>
      </c>
      <c r="V59" s="456">
        <f>IFERROR( U59-_xlfn.XLOOKUP($S59,แต้มที่ได้!$A$22:$A$43,แต้มที่ได้!$V$22:$V$43,""), "n/a")</f>
        <v>326880</v>
      </c>
      <c r="W59" s="443">
        <f>_xlfn.XLOOKUP($S59,แต้มที่ได้!$A$22:$A$43,แต้มที่ได้!$W$22:$W$43,"")</f>
        <v>6</v>
      </c>
      <c r="X59" s="444">
        <f>_xlfn.XLOOKUP($S59,แต้มที่ได้!$A$22:$A$43,แต้มที่ได้!$X$22:$X$43,"")</f>
        <v>39544740</v>
      </c>
      <c r="Y59" s="445">
        <f t="shared" si="24"/>
        <v>5</v>
      </c>
      <c r="Z59" s="457">
        <f>_xlfn.XLOOKUP($S59,แต้มที่ได้!$A$22:$A$43,แต้มที่ได้!$AA$22:$AA$43,"")</f>
        <v>10262110</v>
      </c>
      <c r="AA59" s="458">
        <f t="shared" si="25"/>
        <v>256970</v>
      </c>
      <c r="AB59" s="459">
        <v>5</v>
      </c>
      <c r="AC59" s="460">
        <f t="shared" si="26"/>
        <v>1</v>
      </c>
      <c r="AD59" s="461">
        <f>_xlfn.XLOOKUP($S59,แต้มที่ได้!$A$22:$A$43,แต้มที่ได้!$AA$22:$AA$43,"")</f>
        <v>10262110</v>
      </c>
      <c r="AE59" s="462">
        <f t="shared" si="27"/>
        <v>5</v>
      </c>
      <c r="AF59" s="463">
        <f>_xlfn.XLOOKUP($S59,แต้มที่ได้!$A$22:$A$43,แต้มที่ได้!$AE$22:$AE$43,"")</f>
        <v>10350005</v>
      </c>
      <c r="AG59" s="458">
        <f t="shared" si="28"/>
        <v>87895</v>
      </c>
      <c r="AH59" s="451">
        <f>_xlfn.XLOOKUP($S59,แต้มที่ได้!$A$22:$A$43,แต้มที่ได้!$AC$22:$AC$43,"")</f>
        <v>5</v>
      </c>
      <c r="AI59" s="464">
        <f t="shared" si="29"/>
        <v>0</v>
      </c>
      <c r="AJ59" s="465">
        <f>_xlfn.XLOOKUP($S59,แต้มที่ได้!$A$22:$A$43,แต้มที่ได้!$AD$22:$AD$43,"")</f>
        <v>20612115</v>
      </c>
      <c r="AK59" s="462">
        <f t="shared" si="30"/>
        <v>6</v>
      </c>
      <c r="AL59" s="463">
        <f>_xlfn.XLOOKUP($S59,แต้มที่ได้!$A$22:$A$43,แต้มที่ได้!$AH$22:$AH$43,"")</f>
        <v>10351645</v>
      </c>
      <c r="AM59" s="466">
        <f t="shared" si="31"/>
        <v>1640</v>
      </c>
      <c r="AN59" s="453">
        <f>_xlfn.XLOOKUP($S59,แต้มที่ได้!$A$22:$A$43,แต้มที่ได้!$AF$22:$AF$43,"")</f>
        <v>6</v>
      </c>
      <c r="AO59" s="467">
        <f t="shared" si="32"/>
        <v>-1</v>
      </c>
      <c r="AP59" s="465">
        <f>_xlfn.XLOOKUP($S59,แต้มที่ได้!$A$22:$A$43,แต้มที่ได้!$AG$22:$AG$43,"")</f>
        <v>30963760</v>
      </c>
      <c r="AQ59" s="462">
        <f t="shared" si="33"/>
        <v>8</v>
      </c>
      <c r="AR59" s="463">
        <f>_xlfn.XLOOKUP($S59,แต้มที่ได้!$A$22:$A$43,แต้มที่ได้!$AK$22:$AK$43,"")</f>
        <v>10426780</v>
      </c>
      <c r="AS59" s="466">
        <f t="shared" si="34"/>
        <v>75135</v>
      </c>
      <c r="AT59" s="453">
        <f>_xlfn.XLOOKUP($S59,แต้มที่ได้!$A$22:$A$43,แต้มที่ได้!$AI$22:$AI$43,"")</f>
        <v>6</v>
      </c>
      <c r="AU59" s="464">
        <f t="shared" si="35"/>
        <v>0</v>
      </c>
      <c r="AV59" s="465">
        <f>_xlfn.XLOOKUP($S59,แต้มที่ได้!$A$22:$A$43,แต้มที่ได้!$AJ$22:$AJ$43,"")</f>
        <v>41390540</v>
      </c>
    </row>
    <row r="60" spans="1:48" ht="15" hidden="1" customHeight="1" outlineLevel="1">
      <c r="R60" s="254" t="e" vm="1">
        <v>#VALUE!</v>
      </c>
      <c r="S60" s="439" t="str" cm="1">
        <f t="array" ref="S60">_xlfn.XLOOKUP($AB60,แต้มที่ได้!Z$22:$Z$43,แต้มที่ได้!$A$22:$A$43,"")</f>
        <v>이지스</v>
      </c>
      <c r="T60" s="454">
        <f t="shared" si="23"/>
        <v>8</v>
      </c>
      <c r="U60" s="455">
        <f>_xlfn.XLOOKUP($S60,แต้มที่ได้!$A$22:$A$43,แต้มที่ได้!$Y$22:$Y$43,"")</f>
        <v>9936100</v>
      </c>
      <c r="V60" s="456">
        <f>IFERROR( U60-_xlfn.XLOOKUP($S60,แต้มที่ได้!$A$22:$A$43,แต้มที่ได้!$V$22:$V$43,""), "n/a")</f>
        <v>321715</v>
      </c>
      <c r="W60" s="443">
        <f>_xlfn.XLOOKUP($S60,แต้มที่ได้!$A$22:$A$43,แต้มที่ได้!$W$22:$W$43,"")</f>
        <v>12</v>
      </c>
      <c r="X60" s="444">
        <f>_xlfn.XLOOKUP($S60,แต้มที่ได้!$A$22:$A$43,แต้มที่ได้!$X$22:$X$43,"")</f>
        <v>38204735</v>
      </c>
      <c r="Y60" s="445">
        <f t="shared" si="24"/>
        <v>8</v>
      </c>
      <c r="Z60" s="457">
        <f>_xlfn.XLOOKUP($S60,แต้มที่ได้!$A$22:$A$43,แต้มที่ได้!$AA$22:$AA$43,"")</f>
        <v>10018860</v>
      </c>
      <c r="AA60" s="458">
        <f t="shared" si="25"/>
        <v>82760</v>
      </c>
      <c r="AB60" s="459">
        <v>8</v>
      </c>
      <c r="AC60" s="460">
        <f t="shared" si="26"/>
        <v>4</v>
      </c>
      <c r="AD60" s="461">
        <f>_xlfn.XLOOKUP($S60,แต้มที่ได้!$A$22:$A$43,แต้มที่ได้!$AA$22:$AA$43,"")</f>
        <v>10018860</v>
      </c>
      <c r="AE60" s="462">
        <f t="shared" si="27"/>
        <v>7</v>
      </c>
      <c r="AF60" s="463">
        <f>_xlfn.XLOOKUP($S60,แต้มที่ได้!$A$22:$A$43,แต้มที่ได้!$AE$22:$AE$43,"")</f>
        <v>10186940</v>
      </c>
      <c r="AG60" s="458">
        <f t="shared" si="28"/>
        <v>168080</v>
      </c>
      <c r="AH60" s="451">
        <f>_xlfn.XLOOKUP($S60,แต้มที่ได้!$A$22:$A$43,แต้มที่ได้!$AC$22:$AC$43,"")</f>
        <v>8</v>
      </c>
      <c r="AI60" s="464">
        <f t="shared" si="29"/>
        <v>0</v>
      </c>
      <c r="AJ60" s="465">
        <f>_xlfn.XLOOKUP($S60,แต้มที่ได้!$A$22:$A$43,แต้มที่ได้!$AD$22:$AD$43,"")</f>
        <v>20205800</v>
      </c>
      <c r="AK60" s="462">
        <f t="shared" si="30"/>
        <v>5</v>
      </c>
      <c r="AL60" s="463">
        <f>_xlfn.XLOOKUP($S60,แต้มที่ได้!$A$22:$A$43,แต้มที่ได้!$AH$22:$AH$43,"")</f>
        <v>10361535</v>
      </c>
      <c r="AM60" s="466">
        <f t="shared" si="31"/>
        <v>174595</v>
      </c>
      <c r="AN60" s="453">
        <f>_xlfn.XLOOKUP($S60,แต้มที่ได้!$A$22:$A$43,แต้มที่ได้!$AF$22:$AF$43,"")</f>
        <v>7</v>
      </c>
      <c r="AO60" s="464">
        <f t="shared" si="32"/>
        <v>1</v>
      </c>
      <c r="AP60" s="465">
        <f>_xlfn.XLOOKUP($S60,แต้มที่ได้!$A$22:$A$43,แต้มที่ได้!$AG$22:$AG$43,"")</f>
        <v>30567335</v>
      </c>
      <c r="AQ60" s="462">
        <f t="shared" si="33"/>
        <v>6</v>
      </c>
      <c r="AR60" s="463">
        <f>_xlfn.XLOOKUP($S60,แต้มที่ได้!$A$22:$A$43,แต้มที่ได้!$AK$22:$AK$43,"")</f>
        <v>10433950</v>
      </c>
      <c r="AS60" s="466">
        <f t="shared" si="34"/>
        <v>72415</v>
      </c>
      <c r="AT60" s="453">
        <f>_xlfn.XLOOKUP($S60,แต้มที่ได้!$A$22:$A$43,แต้มที่ได้!$AI$22:$AI$43,"")</f>
        <v>7</v>
      </c>
      <c r="AU60" s="464">
        <f t="shared" si="35"/>
        <v>0</v>
      </c>
      <c r="AV60" s="465">
        <f>_xlfn.XLOOKUP($S60,แต้มที่ได้!$A$22:$A$43,แต้มที่ได้!$AJ$22:$AJ$43,"")</f>
        <v>41001285</v>
      </c>
    </row>
    <row r="61" spans="1:48" ht="15" hidden="1" customHeight="1" outlineLevel="1">
      <c r="R61" s="254" t="e" vm="45">
        <v>#VALUE!</v>
      </c>
      <c r="S61" s="439" t="str" cm="1">
        <f t="array" ref="S61">_xlfn.XLOOKUP($AB61,แต้มที่ได้!Z$22:$Z$43,แต้มที่ได้!$A$22:$A$43,"")</f>
        <v>Crown</v>
      </c>
      <c r="T61" s="454">
        <f t="shared" si="23"/>
        <v>6</v>
      </c>
      <c r="U61" s="455">
        <f>_xlfn.XLOOKUP($S61,แต้มที่ได้!$A$22:$A$43,แต้มที่ได้!$Y$22:$Y$43,"")</f>
        <v>10085080</v>
      </c>
      <c r="V61" s="456">
        <f>IFERROR( U61-_xlfn.XLOOKUP($S61,แต้มที่ได้!$A$22:$A$43,แต้มที่ได้!$V$22:$V$43,""), "n/a")</f>
        <v>249300</v>
      </c>
      <c r="W61" s="443">
        <f>_xlfn.XLOOKUP($S61,แต้มที่ได้!$A$22:$A$43,แต้มที่ได้!$W$22:$W$43,"")</f>
        <v>7</v>
      </c>
      <c r="X61" s="444">
        <f>_xlfn.XLOOKUP($S61,แต้มที่ได้!$A$22:$A$43,แต้มที่ได้!$X$22:$X$43,"")</f>
        <v>39348520</v>
      </c>
      <c r="Y61" s="445">
        <f t="shared" si="24"/>
        <v>7</v>
      </c>
      <c r="Z61" s="457">
        <f>_xlfn.XLOOKUP($S61,แต้มที่ได้!$A$22:$A$43,แต้มที่ได้!$AA$22:$AA$43,"")</f>
        <v>10165695</v>
      </c>
      <c r="AA61" s="458">
        <f t="shared" si="25"/>
        <v>80615</v>
      </c>
      <c r="AB61" s="459">
        <v>7</v>
      </c>
      <c r="AC61" s="460">
        <f t="shared" si="26"/>
        <v>0</v>
      </c>
      <c r="AD61" s="461">
        <f>_xlfn.XLOOKUP($S61,แต้มที่ได้!$A$22:$A$43,แต้มที่ได้!$AA$22:$AA$43,"")</f>
        <v>10165695</v>
      </c>
      <c r="AE61" s="462">
        <f t="shared" si="27"/>
        <v>8</v>
      </c>
      <c r="AF61" s="463">
        <f>_xlfn.XLOOKUP($S61,แต้มที่ได้!$A$22:$A$43,แต้มที่ได้!$AE$22:$AE$43,"")</f>
        <v>10165775</v>
      </c>
      <c r="AG61" s="458">
        <f t="shared" si="28"/>
        <v>80</v>
      </c>
      <c r="AH61" s="451">
        <f>_xlfn.XLOOKUP($S61,แต้มที่ได้!$A$22:$A$43,แต้มที่ได้!$AC$22:$AC$43,"")</f>
        <v>7</v>
      </c>
      <c r="AI61" s="464">
        <f t="shared" si="29"/>
        <v>0</v>
      </c>
      <c r="AJ61" s="465">
        <f>_xlfn.XLOOKUP($S61,แต้มที่ได้!$A$22:$A$43,แต้มที่ได้!$AD$22:$AD$43,"")</f>
        <v>20331470</v>
      </c>
      <c r="AK61" s="462">
        <f t="shared" si="30"/>
        <v>10</v>
      </c>
      <c r="AL61" s="463">
        <f>_xlfn.XLOOKUP($S61,แต้มที่ได้!$A$22:$A$43,แต้มที่ได้!$AH$22:$AH$43,"")</f>
        <v>10084940</v>
      </c>
      <c r="AM61" s="466">
        <f t="shared" si="31"/>
        <v>-80835</v>
      </c>
      <c r="AN61" s="453">
        <f>_xlfn.XLOOKUP($S61,แต้มที่ได้!$A$22:$A$43,แต้มที่ได้!$AF$22:$AF$43,"")</f>
        <v>8</v>
      </c>
      <c r="AO61" s="464">
        <f t="shared" si="32"/>
        <v>-1</v>
      </c>
      <c r="AP61" s="465">
        <f>_xlfn.XLOOKUP($S61,แต้มที่ได้!$A$22:$A$43,แต้มที่ได้!$AG$22:$AG$43,"")</f>
        <v>30416410</v>
      </c>
      <c r="AQ61" s="462">
        <f t="shared" si="33"/>
        <v>5</v>
      </c>
      <c r="AR61" s="463">
        <f>_xlfn.XLOOKUP($S61,แต้มที่ได้!$A$22:$A$43,แต้มที่ได้!$AK$22:$AK$43,"")</f>
        <v>10508315</v>
      </c>
      <c r="AS61" s="466">
        <f t="shared" si="34"/>
        <v>423375</v>
      </c>
      <c r="AT61" s="453">
        <f>_xlfn.XLOOKUP($S61,แต้มที่ได้!$A$22:$A$43,แต้มที่ได้!$AI$22:$AI$43,"")</f>
        <v>8</v>
      </c>
      <c r="AU61" s="464">
        <f t="shared" si="35"/>
        <v>0</v>
      </c>
      <c r="AV61" s="465">
        <f>_xlfn.XLOOKUP($S61,แต้มที่ได้!$A$22:$A$43,แต้มที่ได้!$AJ$22:$AJ$43,"")</f>
        <v>40924725</v>
      </c>
    </row>
    <row r="62" spans="1:48" ht="15" hidden="1" customHeight="1" outlineLevel="1">
      <c r="R62" s="254" t="e" vm="18">
        <v>#VALUE!</v>
      </c>
      <c r="S62" s="439" t="str" cm="1">
        <f t="array" ref="S62">_xlfn.XLOOKUP($AB62,แต้มที่ได้!Z$22:$Z$43,แต้มที่ได้!$A$22:$A$43,"")</f>
        <v>오로라</v>
      </c>
      <c r="T62" s="454">
        <f t="shared" si="23"/>
        <v>9</v>
      </c>
      <c r="U62" s="455">
        <f>_xlfn.XLOOKUP($S62,แต้มที่ได้!$A$22:$A$43,แต้มที่ได้!$Y$22:$Y$43,"")</f>
        <v>9931935</v>
      </c>
      <c r="V62" s="456">
        <f>IFERROR( U62-_xlfn.XLOOKUP($S62,แต้มที่ได้!$A$22:$A$43,แต้มที่ได้!$V$22:$V$43,""), "n/a")</f>
        <v>159905</v>
      </c>
      <c r="W62" s="443">
        <f>_xlfn.XLOOKUP($S62,แต้มที่ได้!$A$22:$A$43,แต้มที่ได้!$W$22:$W$43,"")</f>
        <v>8</v>
      </c>
      <c r="X62" s="444">
        <f>_xlfn.XLOOKUP($S62,แต้มที่ได้!$A$22:$A$43,แต้มที่ได้!$X$22:$X$43,"")</f>
        <v>39064075</v>
      </c>
      <c r="Y62" s="445">
        <f t="shared" si="24"/>
        <v>9</v>
      </c>
      <c r="Z62" s="457">
        <f>_xlfn.XLOOKUP($S62,แต้มที่ได้!$A$22:$A$43,แต้มที่ได้!$AA$22:$AA$43,"")</f>
        <v>10007975</v>
      </c>
      <c r="AA62" s="458">
        <f t="shared" si="25"/>
        <v>76040</v>
      </c>
      <c r="AB62" s="459">
        <v>9</v>
      </c>
      <c r="AC62" s="460">
        <f t="shared" si="26"/>
        <v>-1</v>
      </c>
      <c r="AD62" s="461">
        <f>_xlfn.XLOOKUP($S62,แต้มที่ได้!$A$22:$A$43,แต้มที่ได้!$AA$22:$AA$43,"")</f>
        <v>10007975</v>
      </c>
      <c r="AE62" s="468" t="s">
        <v>264</v>
      </c>
      <c r="AF62" s="469"/>
      <c r="AG62" s="470"/>
      <c r="AH62" s="471"/>
      <c r="AI62" s="472"/>
      <c r="AJ62" s="473"/>
      <c r="AK62" s="468" t="s">
        <v>264</v>
      </c>
      <c r="AL62" s="469"/>
      <c r="AM62" s="470"/>
      <c r="AN62" s="471"/>
      <c r="AO62" s="472"/>
      <c r="AP62" s="473"/>
      <c r="AQ62" s="462">
        <f t="shared" si="33"/>
        <v>21</v>
      </c>
      <c r="AR62" s="463">
        <f>_xlfn.XLOOKUP($S62,แต้มที่ได้!$A$22:$A$43,แต้มที่ได้!$AK$22:$AK$43,"")</f>
        <v>0</v>
      </c>
      <c r="AS62" s="470">
        <f t="shared" si="34"/>
        <v>0</v>
      </c>
      <c r="AT62" s="453">
        <f>_xlfn.XLOOKUP($S62,แต้มที่ได้!$A$22:$A$43,แต้มที่ได้!$AI$22:$AI$43,"")</f>
        <v>0</v>
      </c>
      <c r="AU62" s="464">
        <f t="shared" si="35"/>
        <v>0</v>
      </c>
      <c r="AV62" s="465">
        <f>_xlfn.XLOOKUP($S62,แต้มที่ได้!$A$22:$A$43,แต้มที่ได้!$AJ$22:$AJ$43,"")</f>
        <v>0</v>
      </c>
    </row>
    <row r="63" spans="1:48" ht="15" hidden="1" customHeight="1" outlineLevel="1">
      <c r="R63" s="254" t="e" vm="17">
        <v>#VALUE!</v>
      </c>
      <c r="S63" s="439" t="str" cm="1">
        <f t="array" ref="S63">_xlfn.XLOOKUP($AB63,แต้มที่ได้!Z$22:$Z$43,แต้มที่ได้!$A$22:$A$43,"")</f>
        <v>MolochTH</v>
      </c>
      <c r="T63" s="454">
        <f t="shared" si="23"/>
        <v>10</v>
      </c>
      <c r="U63" s="455">
        <f>_xlfn.XLOOKUP($S63,แต้มที่ได้!$A$22:$A$43,แต้มที่ได้!$Y$22:$Y$43,"")</f>
        <v>9841245</v>
      </c>
      <c r="V63" s="456">
        <f>IFERROR( U63-_xlfn.XLOOKUP($S63,แต้มที่ได้!$A$22:$A$43,แต้มที่ได้!$V$22:$V$43,""), "n/a")</f>
        <v>77755</v>
      </c>
      <c r="W63" s="474">
        <f>_xlfn.XLOOKUP($S63,แต้มที่ได้!$A$22:$A$43,แต้มที่ได้!$W$22:$W$43,"")</f>
        <v>11</v>
      </c>
      <c r="X63" s="475">
        <f>_xlfn.XLOOKUP($S63,แต้มที่ได้!$A$22:$A$43,แต้มที่ได้!$X$22:$X$43,"")</f>
        <v>38491550</v>
      </c>
      <c r="Y63" s="476">
        <f t="shared" si="24"/>
        <v>11</v>
      </c>
      <c r="Z63" s="477">
        <f>_xlfn.XLOOKUP($S63,แต้มที่ได้!$A$22:$A$43,แต้มที่ได้!$AA$22:$AA$43,"")</f>
        <v>9931170</v>
      </c>
      <c r="AA63" s="478">
        <f t="shared" si="25"/>
        <v>89925</v>
      </c>
      <c r="AB63" s="479">
        <v>11</v>
      </c>
      <c r="AC63" s="467">
        <f t="shared" si="26"/>
        <v>0</v>
      </c>
      <c r="AD63" s="480">
        <f>_xlfn.XLOOKUP($S63,แต้มที่ได้!$A$22:$A$43,แต้มที่ได้!$AA$22:$AA$43,"")</f>
        <v>9931170</v>
      </c>
      <c r="AE63" s="481">
        <f t="shared" ref="AE63:AE74" si="36">IFERROR(_xlfn.RANK.EQ($AF63,$AF$54:$AF$74,0),"")</f>
        <v>9</v>
      </c>
      <c r="AF63" s="482">
        <f>_xlfn.XLOOKUP($S63,แต้มที่ได้!$A$22:$A$43,แต้มที่ได้!$AE$22:$AE$43,"")</f>
        <v>10094570</v>
      </c>
      <c r="AG63" s="478">
        <f t="shared" ref="AG63:AG74" si="37">AF63-Z63</f>
        <v>163400</v>
      </c>
      <c r="AH63" s="483">
        <f>_xlfn.XLOOKUP($S63,แต้มที่ได้!$A$22:$A$43,แต้มที่ได้!$AC$22:$AC$43,"")</f>
        <v>9</v>
      </c>
      <c r="AI63" s="484">
        <f t="shared" ref="AI63:AI74" si="38">IFERROR(AB63-AH63,"")</f>
        <v>2</v>
      </c>
      <c r="AJ63" s="485">
        <f>_xlfn.XLOOKUP($S63,แต้มที่ได้!$A$22:$A$43,แต้มที่ได้!$AD$22:$AD$43,"")</f>
        <v>20025740</v>
      </c>
      <c r="AK63" s="481">
        <f t="shared" ref="AK63:AK74" si="39">IFERROR(_xlfn.RANK.EQ($AL63,$AL$54:$AL$74,0),"")</f>
        <v>8</v>
      </c>
      <c r="AL63" s="482">
        <f>_xlfn.XLOOKUP($S63,แต้มที่ได้!$A$22:$A$43,แต้มที่ได้!$AH$22:$AH$43,"")</f>
        <v>10262850</v>
      </c>
      <c r="AM63" s="486">
        <f t="shared" ref="AM63:AM74" si="40">AL63-AF63</f>
        <v>168280</v>
      </c>
      <c r="AN63" s="487">
        <f>_xlfn.XLOOKUP($S63,แต้มที่ได้!$A$22:$A$43,แต้มที่ได้!$AF$22:$AF$43,"")</f>
        <v>9</v>
      </c>
      <c r="AO63" s="467">
        <f t="shared" ref="AO63:AO74" si="41">IFERROR(AH63-AN63,"")</f>
        <v>0</v>
      </c>
      <c r="AP63" s="485">
        <f>_xlfn.XLOOKUP($S63,แต้มที่ได้!$A$22:$A$43,แต้มที่ได้!$AG$22:$AG$43,"")</f>
        <v>30288590</v>
      </c>
      <c r="AQ63" s="481">
        <f t="shared" si="33"/>
        <v>9</v>
      </c>
      <c r="AR63" s="482">
        <f>_xlfn.XLOOKUP($S63,แต้มที่ได้!$A$22:$A$43,แต้มที่ได้!$AK$22:$AK$43,"")</f>
        <v>10256305</v>
      </c>
      <c r="AS63" s="486">
        <f t="shared" si="34"/>
        <v>-6545</v>
      </c>
      <c r="AT63" s="487">
        <f>_xlfn.XLOOKUP($S63,แต้มที่ได้!$A$22:$A$43,แต้มที่ได้!$AI$22:$AI$43,"")</f>
        <v>9</v>
      </c>
      <c r="AU63" s="484">
        <f t="shared" si="35"/>
        <v>0</v>
      </c>
      <c r="AV63" s="485">
        <f>_xlfn.XLOOKUP($S63,แต้มที่ได้!$A$22:$A$43,แต้มที่ได้!$AJ$22:$AJ$43,"")</f>
        <v>40544895</v>
      </c>
    </row>
    <row r="64" spans="1:48" ht="15" hidden="1" customHeight="1" outlineLevel="1">
      <c r="R64" s="255" t="e" vm="4">
        <v>#VALUE!</v>
      </c>
      <c r="S64" s="439" t="str" cm="1">
        <f t="array" ref="S64">_xlfn.XLOOKUP($AB64,แต้มที่ได้!Z$22:$Z$43,แต้มที่ได้!$A$22:$A$43,"")</f>
        <v>열매</v>
      </c>
      <c r="T64" s="454">
        <f t="shared" si="23"/>
        <v>12</v>
      </c>
      <c r="U64" s="455">
        <f>_xlfn.XLOOKUP($S64,แต้มที่ได้!$A$22:$A$43,แต้มที่ได้!$Y$22:$Y$43,"")</f>
        <v>9686065</v>
      </c>
      <c r="V64" s="456">
        <f>IFERROR( U64-_xlfn.XLOOKUP($S64,แต้มที่ได้!$A$22:$A$43,แต้มที่ได้!$V$22:$V$43,""), "n/a")</f>
        <v>1050</v>
      </c>
      <c r="W64" s="443">
        <f>_xlfn.XLOOKUP($S64,แต้มที่ได้!$A$22:$A$43,แต้มที่ได้!$W$22:$W$43,"")</f>
        <v>10</v>
      </c>
      <c r="X64" s="444">
        <f>_xlfn.XLOOKUP($S64,แต้มที่ได้!$A$22:$A$43,แต้มที่ได้!$X$22:$X$43,"")</f>
        <v>38570910</v>
      </c>
      <c r="Y64" s="445">
        <f t="shared" si="24"/>
        <v>10</v>
      </c>
      <c r="Z64" s="457">
        <f>_xlfn.XLOOKUP($S64,แต้มที่ได้!$A$22:$A$43,แต้มที่ได้!$AA$22:$AA$43,"")</f>
        <v>9936820</v>
      </c>
      <c r="AA64" s="458">
        <f t="shared" si="25"/>
        <v>250755</v>
      </c>
      <c r="AB64" s="459">
        <v>10</v>
      </c>
      <c r="AC64" s="460">
        <f t="shared" si="26"/>
        <v>0</v>
      </c>
      <c r="AD64" s="461">
        <f>_xlfn.XLOOKUP($S64,แต้มที่ได้!$A$22:$A$43,แต้มที่ได้!$AA$22:$AA$43,"")</f>
        <v>9936820</v>
      </c>
      <c r="AE64" s="462">
        <f t="shared" si="36"/>
        <v>10</v>
      </c>
      <c r="AF64" s="463">
        <f>_xlfn.XLOOKUP($S64,แต้มที่ได้!$A$22:$A$43,แต้มที่ได้!$AE$22:$AE$43,"")</f>
        <v>9934520</v>
      </c>
      <c r="AG64" s="458">
        <f t="shared" si="37"/>
        <v>-2300</v>
      </c>
      <c r="AH64" s="451">
        <f>_xlfn.XLOOKUP($S64,แต้มที่ได้!$A$22:$A$43,แต้มที่ได้!$AC$22:$AC$43,"")</f>
        <v>10</v>
      </c>
      <c r="AI64" s="464">
        <f t="shared" si="38"/>
        <v>0</v>
      </c>
      <c r="AJ64" s="465">
        <f>_xlfn.XLOOKUP($S64,แต้มที่ได้!$A$22:$A$43,แต้มที่ได้!$AD$22:$AD$43,"")</f>
        <v>19871340</v>
      </c>
      <c r="AK64" s="462">
        <f t="shared" si="39"/>
        <v>9</v>
      </c>
      <c r="AL64" s="463">
        <f>_xlfn.XLOOKUP($S64,แต้มที่ได้!$A$22:$A$43,แต้มที่ได้!$AH$22:$AH$43,"")</f>
        <v>10108120</v>
      </c>
      <c r="AM64" s="466">
        <f t="shared" si="40"/>
        <v>173600</v>
      </c>
      <c r="AN64" s="453">
        <f>_xlfn.XLOOKUP($S64,แต้มที่ได้!$A$22:$A$43,แต้มที่ได้!$AF$22:$AF$43,"")</f>
        <v>10</v>
      </c>
      <c r="AO64" s="464">
        <f t="shared" si="41"/>
        <v>0</v>
      </c>
      <c r="AP64" s="465">
        <f>_xlfn.XLOOKUP($S64,แต้มที่ได้!$A$22:$A$43,แต้มที่ได้!$AG$22:$AG$43,"")</f>
        <v>29979460</v>
      </c>
      <c r="AQ64" s="462">
        <f t="shared" si="33"/>
        <v>10</v>
      </c>
      <c r="AR64" s="463">
        <f>_xlfn.XLOOKUP($S64,แต้มที่ได้!$A$22:$A$43,แต้มที่ได้!$AK$22:$AK$43,"")</f>
        <v>10188930</v>
      </c>
      <c r="AS64" s="466">
        <f t="shared" si="34"/>
        <v>80810</v>
      </c>
      <c r="AT64" s="453">
        <f>_xlfn.XLOOKUP($S64,แต้มที่ได้!$A$22:$A$43,แต้มที่ได้!$AI$22:$AI$43,"")</f>
        <v>10</v>
      </c>
      <c r="AU64" s="464">
        <f t="shared" si="35"/>
        <v>0</v>
      </c>
      <c r="AV64" s="465">
        <f>_xlfn.XLOOKUP($S64,แต้มที่ได้!$A$22:$A$43,แต้มที่ได้!$AJ$22:$AJ$43,"")</f>
        <v>40168390</v>
      </c>
    </row>
    <row r="65" spans="18:48" ht="15" hidden="1" customHeight="1" outlineLevel="1">
      <c r="R65" s="254" t="e" vm="14">
        <v>#VALUE!</v>
      </c>
      <c r="S65" s="439" t="str" cm="1">
        <f t="array" ref="S65">_xlfn.XLOOKUP($AB65,แต้มที่ได้!Z$22:$Z$43,แต้มที่ได้!$A$22:$A$43,"")</f>
        <v>무야호</v>
      </c>
      <c r="T65" s="454">
        <f t="shared" si="23"/>
        <v>11</v>
      </c>
      <c r="U65" s="455">
        <f>_xlfn.XLOOKUP($S65,แต้มที่ได้!$A$22:$A$43,แต้มที่ได้!$Y$22:$Y$43,"")</f>
        <v>9759470</v>
      </c>
      <c r="V65" s="456">
        <f>IFERROR( U65-_xlfn.XLOOKUP($S65,แต้มที่ได้!$A$22:$A$43,แต้มที่ได้!$V$22:$V$43,""), "n/a")</f>
        <v>81000</v>
      </c>
      <c r="W65" s="474">
        <f>_xlfn.XLOOKUP($S65,แต้มที่ได้!$A$22:$A$43,แต้มที่ได้!$W$22:$W$43,"")</f>
        <v>9</v>
      </c>
      <c r="X65" s="475">
        <f>_xlfn.XLOOKUP($S65,แต้มที่ได้!$A$22:$A$43,แต้มที่ได้!$X$22:$X$43,"")</f>
        <v>38576920</v>
      </c>
      <c r="Y65" s="476">
        <f t="shared" si="24"/>
        <v>12</v>
      </c>
      <c r="Z65" s="477">
        <f>_xlfn.XLOOKUP($S65,แต้มที่ได้!$A$22:$A$43,แต้มที่ได้!$AA$22:$AA$43,"")</f>
        <v>9849030</v>
      </c>
      <c r="AA65" s="478">
        <f t="shared" si="25"/>
        <v>89560</v>
      </c>
      <c r="AB65" s="479">
        <v>12</v>
      </c>
      <c r="AC65" s="488">
        <f t="shared" si="26"/>
        <v>-3</v>
      </c>
      <c r="AD65" s="480">
        <f>_xlfn.XLOOKUP($S65,แต้มที่ได้!$A$22:$A$43,แต้มที่ได้!$AA$22:$AA$43,"")</f>
        <v>9849030</v>
      </c>
      <c r="AE65" s="481">
        <f t="shared" si="36"/>
        <v>11</v>
      </c>
      <c r="AF65" s="482">
        <f>_xlfn.XLOOKUP($S65,แต้มที่ได้!$A$22:$A$43,แต้มที่ได้!$AE$22:$AE$43,"")</f>
        <v>9855735</v>
      </c>
      <c r="AG65" s="478">
        <f t="shared" si="37"/>
        <v>6705</v>
      </c>
      <c r="AH65" s="483">
        <f>_xlfn.XLOOKUP($S65,แต้มที่ได้!$A$22:$A$43,แต้มที่ได้!$AC$22:$AC$43,"")</f>
        <v>11</v>
      </c>
      <c r="AI65" s="484">
        <f t="shared" si="38"/>
        <v>1</v>
      </c>
      <c r="AJ65" s="485">
        <f>_xlfn.XLOOKUP($S65,แต้มที่ได้!$A$22:$A$43,แต้มที่ได้!$AD$22:$AD$43,"")</f>
        <v>19704765</v>
      </c>
      <c r="AK65" s="481">
        <f t="shared" si="39"/>
        <v>11</v>
      </c>
      <c r="AL65" s="482">
        <f>_xlfn.XLOOKUP($S65,แต้มที่ได้!$A$22:$A$43,แต้มที่ได้!$AH$22:$AH$43,"")</f>
        <v>9931695</v>
      </c>
      <c r="AM65" s="486">
        <f t="shared" si="40"/>
        <v>75960</v>
      </c>
      <c r="AN65" s="487">
        <f>_xlfn.XLOOKUP($S65,แต้มที่ได้!$A$22:$A$43,แต้มที่ได้!$AF$22:$AF$43,"")</f>
        <v>11</v>
      </c>
      <c r="AO65" s="484">
        <f t="shared" si="41"/>
        <v>0</v>
      </c>
      <c r="AP65" s="485">
        <f>_xlfn.XLOOKUP($S65,แต้มที่ได้!$A$22:$A$43,แต้มที่ได้!$AG$22:$AG$43,"")</f>
        <v>29636460</v>
      </c>
      <c r="AQ65" s="481">
        <f t="shared" si="33"/>
        <v>11</v>
      </c>
      <c r="AR65" s="482">
        <f>_xlfn.XLOOKUP($S65,แต้มที่ได้!$A$22:$A$43,แต้มที่ได้!$AK$22:$AK$43,"")</f>
        <v>10091360</v>
      </c>
      <c r="AS65" s="486">
        <f t="shared" si="34"/>
        <v>159665</v>
      </c>
      <c r="AT65" s="487">
        <f>_xlfn.XLOOKUP($S65,แต้มที่ได้!$A$22:$A$43,แต้มที่ได้!$AI$22:$AI$43,"")</f>
        <v>11</v>
      </c>
      <c r="AU65" s="484">
        <f t="shared" si="35"/>
        <v>0</v>
      </c>
      <c r="AV65" s="485">
        <f>_xlfn.XLOOKUP($S65,แต้มที่ได้!$A$22:$A$43,แต้มที่ได้!$AJ$22:$AJ$43,"")</f>
        <v>39727820</v>
      </c>
    </row>
    <row r="66" spans="18:48" ht="15" hidden="1" customHeight="1" outlineLevel="1">
      <c r="R66" s="254" t="e" vm="9">
        <v>#VALUE!</v>
      </c>
      <c r="S66" s="439" t="str" cm="1">
        <f t="array" ref="S66">_xlfn.XLOOKUP($AB66,แต้มที่ได้!Z$22:$Z$43,แต้มที่ได้!$A$22:$A$43,"")</f>
        <v>Peppermint</v>
      </c>
      <c r="T66" s="454">
        <f t="shared" si="23"/>
        <v>13</v>
      </c>
      <c r="U66" s="455">
        <f>_xlfn.XLOOKUP($S66,แต้มที่ได้!$A$22:$A$43,แต้มที่ได้!$Y$22:$Y$43,"")</f>
        <v>9678895</v>
      </c>
      <c r="V66" s="456">
        <f>IFERROR( U66-_xlfn.XLOOKUP($S66,แต้มที่ได้!$A$22:$A$43,แต้มที่ได้!$V$22:$V$43,""), "n/a")</f>
        <v>242685</v>
      </c>
      <c r="W66" s="443">
        <f>_xlfn.XLOOKUP($S66,แต้มที่ได้!$A$22:$A$43,แต้มที่ได้!$W$22:$W$43,"")</f>
        <v>14</v>
      </c>
      <c r="X66" s="444">
        <f>_xlfn.XLOOKUP($S66,แต้มที่ได้!$A$22:$A$43,แต้มที่ได้!$X$22:$X$43,"")</f>
        <v>37373875</v>
      </c>
      <c r="Y66" s="445">
        <f t="shared" si="24"/>
        <v>13</v>
      </c>
      <c r="Z66" s="457">
        <f>_xlfn.XLOOKUP($S66,แต้มที่ได้!$A$22:$A$43,แต้มที่ได้!$AA$22:$AA$43,"")</f>
        <v>9762440</v>
      </c>
      <c r="AA66" s="458">
        <f t="shared" si="25"/>
        <v>83545</v>
      </c>
      <c r="AB66" s="459">
        <v>13</v>
      </c>
      <c r="AC66" s="460">
        <f t="shared" si="26"/>
        <v>1</v>
      </c>
      <c r="AD66" s="461">
        <f>_xlfn.XLOOKUP($S66,แต้มที่ได้!$A$22:$A$43,แต้มที่ได้!$AA$22:$AA$43,"")</f>
        <v>9762440</v>
      </c>
      <c r="AE66" s="462">
        <f t="shared" si="36"/>
        <v>12</v>
      </c>
      <c r="AF66" s="463">
        <f>_xlfn.XLOOKUP($S66,แต้มที่ได้!$A$22:$A$43,แต้มที่ได้!$AE$22:$AE$43,"")</f>
        <v>9845765</v>
      </c>
      <c r="AG66" s="458">
        <f t="shared" si="37"/>
        <v>83325</v>
      </c>
      <c r="AH66" s="451">
        <f>_xlfn.XLOOKUP($S66,แต้มที่ได้!$A$22:$A$43,แต้มที่ได้!$AC$22:$AC$43,"")</f>
        <v>12</v>
      </c>
      <c r="AI66" s="464">
        <f t="shared" si="38"/>
        <v>1</v>
      </c>
      <c r="AJ66" s="465">
        <f>_xlfn.XLOOKUP($S66,แต้มที่ได้!$A$22:$A$43,แต้มที่ได้!$AD$22:$AD$43,"")</f>
        <v>19608205</v>
      </c>
      <c r="AK66" s="462">
        <f t="shared" si="39"/>
        <v>12</v>
      </c>
      <c r="AL66" s="463">
        <f>_xlfn.XLOOKUP($S66,แต้มที่ได้!$A$22:$A$43,แต้มที่ได้!$AH$22:$AH$43,"")</f>
        <v>9673590</v>
      </c>
      <c r="AM66" s="466">
        <f t="shared" si="40"/>
        <v>-172175</v>
      </c>
      <c r="AN66" s="453">
        <f>_xlfn.XLOOKUP($S66,แต้มที่ได้!$A$22:$A$43,แต้มที่ได้!$AF$22:$AF$43,"")</f>
        <v>12</v>
      </c>
      <c r="AO66" s="464">
        <f t="shared" si="41"/>
        <v>0</v>
      </c>
      <c r="AP66" s="465">
        <f>_xlfn.XLOOKUP($S66,แต้มที่ได้!$A$22:$A$43,แต้มที่ได้!$AG$22:$AG$43,"")</f>
        <v>29281795</v>
      </c>
      <c r="AQ66" s="462">
        <f t="shared" si="33"/>
        <v>12</v>
      </c>
      <c r="AR66" s="463">
        <f>_xlfn.XLOOKUP($S66,แต้มที่ได้!$A$22:$A$43,แต้มที่ได้!$AK$22:$AK$43,"")</f>
        <v>9756810</v>
      </c>
      <c r="AS66" s="466">
        <f t="shared" si="34"/>
        <v>83220</v>
      </c>
      <c r="AT66" s="453">
        <f>_xlfn.XLOOKUP($S66,แต้มที่ได้!$A$22:$A$43,แต้มที่ได้!$AI$22:$AI$43,"")</f>
        <v>12</v>
      </c>
      <c r="AU66" s="464">
        <f t="shared" si="35"/>
        <v>0</v>
      </c>
      <c r="AV66" s="465">
        <f>_xlfn.XLOOKUP($S66,แต้มที่ได้!$A$22:$A$43,แต้มที่ได้!$AJ$22:$AJ$43,"")</f>
        <v>39038605</v>
      </c>
    </row>
    <row r="67" spans="18:48" ht="15" hidden="1" customHeight="1" outlineLevel="1">
      <c r="R67" s="254" t="e" vm="5">
        <v>#VALUE!</v>
      </c>
      <c r="S67" s="439" t="str" cm="1">
        <f t="array" ref="S67">_xlfn.XLOOKUP($AB67,แต้มที่ได้!Z$22:$Z$43,แต้มที่ได้!$A$22:$A$43,"")</f>
        <v>사혼</v>
      </c>
      <c r="T67" s="454">
        <f t="shared" si="23"/>
        <v>15</v>
      </c>
      <c r="U67" s="455">
        <f>_xlfn.XLOOKUP($S67,แต้มที่ได้!$A$22:$A$43,แต้มที่ได้!$Y$22:$Y$43,"")</f>
        <v>9132590</v>
      </c>
      <c r="V67" s="456">
        <f>IFERROR( U67-_xlfn.XLOOKUP($S67,แต้มที่ได้!$A$22:$A$43,แต้มที่ได้!$V$22:$V$43,""), "n/a")</f>
        <v>164245</v>
      </c>
      <c r="W67" s="474">
        <f>_xlfn.XLOOKUP($S67,แต้มที่ได้!$A$22:$A$43,แต้มที่ได้!$W$22:$W$43,"")</f>
        <v>16</v>
      </c>
      <c r="X67" s="475">
        <f>_xlfn.XLOOKUP($S67,แต้มที่ได้!$A$22:$A$43,แต้มที่ได้!$X$22:$X$43,"")</f>
        <v>35457875</v>
      </c>
      <c r="Y67" s="476">
        <f t="shared" si="24"/>
        <v>15</v>
      </c>
      <c r="Z67" s="477">
        <f>_xlfn.XLOOKUP($S67,แต้มที่ได้!$A$22:$A$43,แต้มที่ได้!$AA$22:$AA$43,"")</f>
        <v>9285030</v>
      </c>
      <c r="AA67" s="478">
        <f t="shared" si="25"/>
        <v>152440</v>
      </c>
      <c r="AB67" s="479">
        <v>15</v>
      </c>
      <c r="AC67" s="488">
        <f t="shared" si="26"/>
        <v>1</v>
      </c>
      <c r="AD67" s="480">
        <f>_xlfn.XLOOKUP($S67,แต้มที่ได้!$A$22:$A$43,แต้มที่ได้!$AA$22:$AA$43,"")</f>
        <v>9285030</v>
      </c>
      <c r="AE67" s="481">
        <f t="shared" si="36"/>
        <v>13</v>
      </c>
      <c r="AF67" s="482">
        <f>_xlfn.XLOOKUP($S67,แต้มที่ได้!$A$22:$A$43,แต้มที่ได้!$AE$22:$AE$43,"")</f>
        <v>9436450</v>
      </c>
      <c r="AG67" s="478">
        <f t="shared" si="37"/>
        <v>151420</v>
      </c>
      <c r="AH67" s="483">
        <f>_xlfn.XLOOKUP($S67,แต้มที่ได้!$A$22:$A$43,แต้มที่ได้!$AC$22:$AC$43,"")</f>
        <v>13</v>
      </c>
      <c r="AI67" s="484">
        <f t="shared" si="38"/>
        <v>2</v>
      </c>
      <c r="AJ67" s="485">
        <f>_xlfn.XLOOKUP($S67,แต้มที่ได้!$A$22:$A$43,แต้มที่ได้!$AD$22:$AD$43,"")</f>
        <v>18721480</v>
      </c>
      <c r="AK67" s="481">
        <f t="shared" si="39"/>
        <v>13</v>
      </c>
      <c r="AL67" s="482">
        <f>_xlfn.XLOOKUP($S67,แต้มที่ได้!$A$22:$A$43,แต้มที่ได้!$AH$22:$AH$43,"")</f>
        <v>9523570</v>
      </c>
      <c r="AM67" s="486">
        <f t="shared" si="40"/>
        <v>87120</v>
      </c>
      <c r="AN67" s="487">
        <f>_xlfn.XLOOKUP($S67,แต้มที่ได้!$A$22:$A$43,แต้มที่ได้!$AF$22:$AF$43,"")</f>
        <v>13</v>
      </c>
      <c r="AO67" s="484">
        <f t="shared" si="41"/>
        <v>0</v>
      </c>
      <c r="AP67" s="485">
        <f>_xlfn.XLOOKUP($S67,แต้มที่ได้!$A$22:$A$43,แต้มที่ได้!$AG$22:$AG$43,"")</f>
        <v>28245050</v>
      </c>
      <c r="AQ67" s="481">
        <f t="shared" si="33"/>
        <v>13</v>
      </c>
      <c r="AR67" s="482">
        <f>_xlfn.XLOOKUP($S67,แต้มที่ได้!$A$22:$A$43,แต้มที่ได้!$AK$22:$AK$43,"")</f>
        <v>9598815</v>
      </c>
      <c r="AS67" s="486">
        <f t="shared" si="34"/>
        <v>75245</v>
      </c>
      <c r="AT67" s="487">
        <f>_xlfn.XLOOKUP($S67,แต้มที่ได้!$A$22:$A$43,แต้มที่ได้!$AI$22:$AI$43,"")</f>
        <v>13</v>
      </c>
      <c r="AU67" s="484">
        <f t="shared" si="35"/>
        <v>0</v>
      </c>
      <c r="AV67" s="485">
        <f>_xlfn.XLOOKUP($S67,แต้มที่ได้!$A$22:$A$43,แต้มที่ได้!$AJ$22:$AJ$43,"")</f>
        <v>37843865</v>
      </c>
    </row>
    <row r="68" spans="18:48" ht="15" hidden="1" customHeight="1" outlineLevel="1">
      <c r="R68" s="254" t="e" vm="16">
        <v>#VALUE!</v>
      </c>
      <c r="S68" s="439" t="str" cm="1">
        <f t="array" ref="S68">_xlfn.XLOOKUP($AB68,แต้มที่ได้!Z$22:$Z$43,แต้มที่ได้!$A$22:$A$43,"")</f>
        <v>재난경보</v>
      </c>
      <c r="T68" s="454">
        <f t="shared" si="23"/>
        <v>16</v>
      </c>
      <c r="U68" s="455">
        <f>_xlfn.XLOOKUP($S68,แต้มที่ได้!$A$22:$A$43,แต้มที่ได้!$Y$22:$Y$43,"")</f>
        <v>9049535</v>
      </c>
      <c r="V68" s="456">
        <f>IFERROR( U68-_xlfn.XLOOKUP($S68,แต้มที่ได้!$A$22:$A$43,แต้มที่ได้!$V$22:$V$43,""), "n/a")</f>
        <v>81280</v>
      </c>
      <c r="W68" s="443">
        <f>_xlfn.XLOOKUP($S68,แต้มที่ได้!$A$22:$A$43,แต้มที่ได้!$W$22:$W$43,"")</f>
        <v>15</v>
      </c>
      <c r="X68" s="444">
        <f>_xlfn.XLOOKUP($S68,แต้มที่ได้!$A$22:$A$43,แต้มที่ได้!$X$22:$X$43,"")</f>
        <v>36417570</v>
      </c>
      <c r="Y68" s="445">
        <f t="shared" si="24"/>
        <v>16</v>
      </c>
      <c r="Z68" s="457">
        <f>_xlfn.XLOOKUP($S68,แต้มที่ได้!$A$22:$A$43,แต้มที่ได้!$AA$22:$AA$43,"")</f>
        <v>9203435</v>
      </c>
      <c r="AA68" s="458">
        <f t="shared" si="25"/>
        <v>153900</v>
      </c>
      <c r="AB68" s="459">
        <v>16</v>
      </c>
      <c r="AC68" s="460">
        <f t="shared" si="26"/>
        <v>-1</v>
      </c>
      <c r="AD68" s="461">
        <f>_xlfn.XLOOKUP($S68,แต้มที่ได้!$A$22:$A$43,แต้มที่ได้!$AA$22:$AA$43,"")</f>
        <v>9203435</v>
      </c>
      <c r="AE68" s="462">
        <f t="shared" si="36"/>
        <v>14</v>
      </c>
      <c r="AF68" s="463">
        <f>_xlfn.XLOOKUP($S68,แต้มที่ได้!$A$22:$A$43,แต้มที่ได้!$AE$22:$AE$43,"")</f>
        <v>9436410</v>
      </c>
      <c r="AG68" s="458">
        <f t="shared" si="37"/>
        <v>232975</v>
      </c>
      <c r="AH68" s="451">
        <f>_xlfn.XLOOKUP($S68,แต้มที่ได้!$A$22:$A$43,แต้มที่ได้!$AC$22:$AC$43,"")</f>
        <v>15</v>
      </c>
      <c r="AI68" s="464">
        <f t="shared" si="38"/>
        <v>1</v>
      </c>
      <c r="AJ68" s="465">
        <f>_xlfn.XLOOKUP($S68,แต้มที่ได้!$A$22:$A$43,แต้มที่ได้!$AD$22:$AD$43,"")</f>
        <v>18639845</v>
      </c>
      <c r="AK68" s="462">
        <f t="shared" si="39"/>
        <v>14</v>
      </c>
      <c r="AL68" s="463">
        <f>_xlfn.XLOOKUP($S68,แต้มที่ได้!$A$22:$A$43,แต้มที่ได้!$AH$22:$AH$43,"")</f>
        <v>9520260</v>
      </c>
      <c r="AM68" s="466">
        <f t="shared" si="40"/>
        <v>83850</v>
      </c>
      <c r="AN68" s="453">
        <f>_xlfn.XLOOKUP($S68,แต้มที่ได้!$A$22:$A$43,แต้มที่ได้!$AF$22:$AF$43,"")</f>
        <v>14</v>
      </c>
      <c r="AO68" s="464">
        <f t="shared" si="41"/>
        <v>1</v>
      </c>
      <c r="AP68" s="465">
        <f>_xlfn.XLOOKUP($S68,แต้มที่ได้!$A$22:$A$43,แต้มที่ได้!$AG$22:$AG$43,"")</f>
        <v>28160105</v>
      </c>
      <c r="AQ68" s="462">
        <f t="shared" si="33"/>
        <v>14</v>
      </c>
      <c r="AR68" s="463">
        <f>_xlfn.XLOOKUP($S68,แต้มที่ได้!$A$22:$A$43,แต้มที่ได้!$AK$22:$AK$43,"")</f>
        <v>9529180</v>
      </c>
      <c r="AS68" s="466">
        <f t="shared" si="34"/>
        <v>8920</v>
      </c>
      <c r="AT68" s="453">
        <f>_xlfn.XLOOKUP($S68,แต้มที่ได้!$A$22:$A$43,แต้มที่ได้!$AI$22:$AI$43,"")</f>
        <v>14</v>
      </c>
      <c r="AU68" s="464">
        <f t="shared" si="35"/>
        <v>0</v>
      </c>
      <c r="AV68" s="465">
        <f>_xlfn.XLOOKUP($S68,แต้มที่ได้!$A$22:$A$43,แต้มที่ได้!$AJ$22:$AJ$43,"")</f>
        <v>37689285</v>
      </c>
    </row>
    <row r="69" spans="18:48" ht="15" hidden="1" customHeight="1" outlineLevel="1">
      <c r="R69" s="254" t="e" vm="20">
        <v>#VALUE!</v>
      </c>
      <c r="S69" s="439" t="str" cm="1">
        <f t="array" ref="S69">_xlfn.XLOOKUP($AB69,แต้มที่ได้!Z$22:$Z$43,แต้มที่ได้!$A$22:$A$43,"")</f>
        <v>MyTH</v>
      </c>
      <c r="T69" s="454">
        <f t="shared" si="23"/>
        <v>14</v>
      </c>
      <c r="U69" s="455">
        <f>_xlfn.XLOOKUP($S69,แต้มที่ได้!$A$22:$A$43,แต้มที่ได้!$Y$22:$Y$43,"")</f>
        <v>9595775</v>
      </c>
      <c r="V69" s="456">
        <f>IFERROR( U69-_xlfn.XLOOKUP($S69,แต้มที่ได้!$A$22:$A$43,แต้มที่ได้!$V$22:$V$43,""), "n/a")</f>
        <v>235575</v>
      </c>
      <c r="W69" s="474">
        <f>_xlfn.XLOOKUP($S69,แต้มที่ได้!$A$22:$A$43,แต้มที่ได้!$W$22:$W$43,"")</f>
        <v>13</v>
      </c>
      <c r="X69" s="475">
        <f>_xlfn.XLOOKUP($S69,แต้มที่ได้!$A$22:$A$43,แต้มที่ได้!$X$22:$X$43,"")</f>
        <v>37829835</v>
      </c>
      <c r="Y69" s="476">
        <f t="shared" si="24"/>
        <v>14</v>
      </c>
      <c r="Z69" s="477">
        <f>_xlfn.XLOOKUP($S69,แต้มที่ได้!$A$22:$A$43,แต้มที่ได้!$AA$22:$AA$43,"")</f>
        <v>9595795</v>
      </c>
      <c r="AA69" s="478">
        <f t="shared" si="25"/>
        <v>20</v>
      </c>
      <c r="AB69" s="479">
        <v>14</v>
      </c>
      <c r="AC69" s="488">
        <f t="shared" si="26"/>
        <v>-1</v>
      </c>
      <c r="AD69" s="480">
        <f>_xlfn.XLOOKUP($S69,แต้มที่ได้!$A$22:$A$43,แต้มที่ได้!$AA$22:$AA$43,"")</f>
        <v>9595795</v>
      </c>
      <c r="AE69" s="481">
        <f t="shared" si="36"/>
        <v>17</v>
      </c>
      <c r="AF69" s="482">
        <f>_xlfn.XLOOKUP($S69,แต้มที่ได้!$A$22:$A$43,แต้มที่ได้!$AE$22:$AE$43,"")</f>
        <v>9047905</v>
      </c>
      <c r="AG69" s="478">
        <f t="shared" si="37"/>
        <v>-547890</v>
      </c>
      <c r="AH69" s="483">
        <f>_xlfn.XLOOKUP($S69,แต้มที่ได้!$A$22:$A$43,แต้มที่ได้!$AC$22:$AC$43,"")</f>
        <v>14</v>
      </c>
      <c r="AI69" s="484">
        <f t="shared" si="38"/>
        <v>0</v>
      </c>
      <c r="AJ69" s="485">
        <f>_xlfn.XLOOKUP($S69,แต้มที่ได้!$A$22:$A$43,แต้มที่ได้!$AD$22:$AD$43,"")</f>
        <v>18643700</v>
      </c>
      <c r="AK69" s="481">
        <f t="shared" si="39"/>
        <v>15</v>
      </c>
      <c r="AL69" s="482">
        <f>_xlfn.XLOOKUP($S69,แต้มที่ได้!$A$22:$A$43,แต้มที่ได้!$AH$22:$AH$43,"")</f>
        <v>9354565</v>
      </c>
      <c r="AM69" s="486">
        <f t="shared" si="40"/>
        <v>306660</v>
      </c>
      <c r="AN69" s="487">
        <f>_xlfn.XLOOKUP($S69,แต้มที่ได้!$A$22:$A$43,แต้มที่ได้!$AF$22:$AF$43,"")</f>
        <v>15</v>
      </c>
      <c r="AO69" s="484">
        <f t="shared" si="41"/>
        <v>-1</v>
      </c>
      <c r="AP69" s="485">
        <f>_xlfn.XLOOKUP($S69,แต้มที่ได้!$A$22:$A$43,แต้มที่ได้!$AG$22:$AG$43,"")</f>
        <v>27998265</v>
      </c>
      <c r="AQ69" s="481">
        <f t="shared" si="33"/>
        <v>20</v>
      </c>
      <c r="AR69" s="482">
        <f>_xlfn.XLOOKUP($S69,แต้มที่ได้!$A$22:$A$43,แต้มที่ได้!$AK$22:$AK$43,"")</f>
        <v>9047945</v>
      </c>
      <c r="AS69" s="486">
        <f t="shared" si="34"/>
        <v>-306620</v>
      </c>
      <c r="AT69" s="487">
        <f>_xlfn.XLOOKUP($S69,แต้มที่ได้!$A$22:$A$43,แต้มที่ได้!$AI$22:$AI$43,"")</f>
        <v>15</v>
      </c>
      <c r="AU69" s="484">
        <f t="shared" si="35"/>
        <v>0</v>
      </c>
      <c r="AV69" s="485">
        <f>_xlfn.XLOOKUP($S69,แต้มที่ได้!$A$22:$A$43,แต้มที่ได้!$AJ$22:$AJ$43,"")</f>
        <v>37046210</v>
      </c>
    </row>
    <row r="70" spans="18:48" ht="15" hidden="1" customHeight="1" outlineLevel="1">
      <c r="R70" s="254" t="e" vm="10">
        <v>#VALUE!</v>
      </c>
      <c r="S70" s="439" t="str" cm="1">
        <f t="array" ref="S70">_xlfn.XLOOKUP($AB70,แต้มที่ได้!Z$22:$Z$43,แต้มที่ได้!$A$22:$A$43,"")</f>
        <v>S7AR</v>
      </c>
      <c r="T70" s="454">
        <f t="shared" si="23"/>
        <v>19</v>
      </c>
      <c r="U70" s="455">
        <f>_xlfn.XLOOKUP($S70,แต้มที่ได้!$A$22:$A$43,แต้มที่ได้!$Y$22:$Y$43,"")</f>
        <v>8891645</v>
      </c>
      <c r="V70" s="456">
        <f>IFERROR( U70-_xlfn.XLOOKUP($S70,แต้มที่ได้!$A$22:$A$43,แต้มที่ได้!$V$22:$V$43,""), "n/a")</f>
        <v>230295</v>
      </c>
      <c r="W70" s="443">
        <f>_xlfn.XLOOKUP($S70,แต้มที่ได้!$A$22:$A$43,แต้มที่ได้!$W$22:$W$43,"")</f>
        <v>18</v>
      </c>
      <c r="X70" s="444">
        <f>_xlfn.XLOOKUP($S70,แต้มที่ได้!$A$22:$A$43,แต้มที่ได้!$X$22:$X$43,"")</f>
        <v>34511775</v>
      </c>
      <c r="Y70" s="445">
        <f t="shared" si="24"/>
        <v>17</v>
      </c>
      <c r="Z70" s="457">
        <f>_xlfn.XLOOKUP($S70,แต้มที่ได้!$A$22:$A$43,แต้มที่ได้!$AA$22:$AA$43,"")</f>
        <v>9047070</v>
      </c>
      <c r="AA70" s="458">
        <f t="shared" si="25"/>
        <v>155425</v>
      </c>
      <c r="AB70" s="459">
        <v>17</v>
      </c>
      <c r="AC70" s="460">
        <f t="shared" si="26"/>
        <v>1</v>
      </c>
      <c r="AD70" s="461">
        <f>_xlfn.XLOOKUP($S70,แต้มที่ได้!$A$22:$A$43,แต้มที่ได้!$AA$22:$AA$43,"")</f>
        <v>9047070</v>
      </c>
      <c r="AE70" s="462">
        <f t="shared" si="36"/>
        <v>15</v>
      </c>
      <c r="AF70" s="463">
        <f>_xlfn.XLOOKUP($S70,แต้มที่ได้!$A$22:$A$43,แต้มที่ได้!$AE$22:$AE$43,"")</f>
        <v>9200020</v>
      </c>
      <c r="AG70" s="458">
        <f t="shared" si="37"/>
        <v>152950</v>
      </c>
      <c r="AH70" s="451">
        <f>_xlfn.XLOOKUP($S70,แต้มที่ได้!$A$22:$A$43,แต้มที่ได้!$AC$22:$AC$43,"")</f>
        <v>16</v>
      </c>
      <c r="AI70" s="464">
        <f t="shared" si="38"/>
        <v>1</v>
      </c>
      <c r="AJ70" s="465">
        <f>_xlfn.XLOOKUP($S70,แต้มที่ได้!$A$22:$A$43,แต้มที่ได้!$AD$22:$AD$43,"")</f>
        <v>18247090</v>
      </c>
      <c r="AK70" s="462">
        <f t="shared" si="39"/>
        <v>17</v>
      </c>
      <c r="AL70" s="463">
        <f>_xlfn.XLOOKUP($S70,แต้มที่ได้!$A$22:$A$43,แต้มที่ได้!$AH$22:$AH$43,"")</f>
        <v>9200510</v>
      </c>
      <c r="AM70" s="466">
        <f t="shared" si="40"/>
        <v>490</v>
      </c>
      <c r="AN70" s="453">
        <f>_xlfn.XLOOKUP($S70,แต้มที่ได้!$A$22:$A$43,แต้มที่ได้!$AF$22:$AF$43,"")</f>
        <v>16</v>
      </c>
      <c r="AO70" s="464">
        <f t="shared" si="41"/>
        <v>0</v>
      </c>
      <c r="AP70" s="465">
        <f>_xlfn.XLOOKUP($S70,แต้มที่ได้!$A$22:$A$43,แต้มที่ได้!$AG$22:$AG$43,"")</f>
        <v>27447600</v>
      </c>
      <c r="AQ70" s="462">
        <f t="shared" si="33"/>
        <v>16</v>
      </c>
      <c r="AR70" s="463">
        <f>_xlfn.XLOOKUP($S70,แต้มที่ได้!$A$22:$A$43,แต้มที่ได้!$AK$22:$AK$43,"")</f>
        <v>9208600</v>
      </c>
      <c r="AS70" s="466">
        <f t="shared" si="34"/>
        <v>8090</v>
      </c>
      <c r="AT70" s="453">
        <f>_xlfn.XLOOKUP($S70,แต้มที่ได้!$A$22:$A$43,แต้มที่ได้!$AI$22:$AI$43,"")</f>
        <v>16</v>
      </c>
      <c r="AU70" s="464">
        <f t="shared" si="35"/>
        <v>0</v>
      </c>
      <c r="AV70" s="465">
        <f>_xlfn.XLOOKUP($S70,แต้มที่ได้!$A$22:$A$43,แต้มที่ได้!$AJ$22:$AJ$43,"")</f>
        <v>36656200</v>
      </c>
    </row>
    <row r="71" spans="18:48" ht="15" hidden="1" customHeight="1" outlineLevel="1">
      <c r="R71" s="254" t="e" vm="6">
        <v>#VALUE!</v>
      </c>
      <c r="S71" s="439" t="str" cm="1">
        <f t="array" ref="S71">_xlfn.XLOOKUP($AB71,แต้มที่ได้!Z$22:$Z$43,แต้มที่ได้!$A$22:$A$43,"")</f>
        <v>DEKWAT</v>
      </c>
      <c r="T71" s="454">
        <f t="shared" si="23"/>
        <v>17</v>
      </c>
      <c r="U71" s="455">
        <f>_xlfn.XLOOKUP($S71,แต้มที่ได้!$A$22:$A$43,แต้มที่ได้!$Y$22:$Y$43,"")</f>
        <v>8894960</v>
      </c>
      <c r="V71" s="456">
        <f>IFERROR( U71-_xlfn.XLOOKUP($S71,แต้มที่ได้!$A$22:$A$43,แต้มที่ได้!$V$22:$V$43,""), "n/a")</f>
        <v>296685</v>
      </c>
      <c r="W71" s="474">
        <f>_xlfn.XLOOKUP($S71,แต้มที่ได้!$A$22:$A$43,แต้มที่ได้!$W$22:$W$43,"")</f>
        <v>19</v>
      </c>
      <c r="X71" s="475">
        <f>_xlfn.XLOOKUP($S71,แต้มที่ได้!$A$22:$A$43,แต้มที่ได้!$X$22:$X$43,"")</f>
        <v>34182330</v>
      </c>
      <c r="Y71" s="476">
        <f t="shared" si="24"/>
        <v>19</v>
      </c>
      <c r="Z71" s="477">
        <f>_xlfn.XLOOKUP($S71,แต้มที่ได้!$A$22:$A$43,แต้มที่ได้!$AA$22:$AA$43,"")</f>
        <v>8980530</v>
      </c>
      <c r="AA71" s="478">
        <f t="shared" si="25"/>
        <v>85570</v>
      </c>
      <c r="AB71" s="479">
        <v>19</v>
      </c>
      <c r="AC71" s="488">
        <f t="shared" si="26"/>
        <v>0</v>
      </c>
      <c r="AD71" s="480">
        <f>_xlfn.XLOOKUP($S71,แต้มที่ได้!$A$22:$A$43,แต้มที่ได้!$AA$22:$AA$43,"")</f>
        <v>8980530</v>
      </c>
      <c r="AE71" s="481">
        <f t="shared" si="36"/>
        <v>16</v>
      </c>
      <c r="AF71" s="482">
        <f>_xlfn.XLOOKUP($S71,แต้มที่ได้!$A$22:$A$43,แต้มที่ได้!$AE$22:$AE$43,"")</f>
        <v>9130900</v>
      </c>
      <c r="AG71" s="478">
        <f t="shared" si="37"/>
        <v>150370</v>
      </c>
      <c r="AH71" s="483">
        <f>_xlfn.XLOOKUP($S71,แต้มที่ได้!$A$22:$A$43,แต้มที่ได้!$AC$22:$AC$43,"")</f>
        <v>17</v>
      </c>
      <c r="AI71" s="484">
        <f t="shared" si="38"/>
        <v>2</v>
      </c>
      <c r="AJ71" s="485">
        <f>_xlfn.XLOOKUP($S71,แต้มที่ได้!$A$22:$A$43,แต้มที่ได้!$AD$22:$AD$43,"")</f>
        <v>18111430</v>
      </c>
      <c r="AK71" s="481">
        <f t="shared" si="39"/>
        <v>16</v>
      </c>
      <c r="AL71" s="482">
        <f>_xlfn.XLOOKUP($S71,แต้มที่ได้!$A$22:$A$43,แต้มที่ได้!$AH$22:$AH$43,"")</f>
        <v>9205955</v>
      </c>
      <c r="AM71" s="486">
        <f t="shared" si="40"/>
        <v>75055</v>
      </c>
      <c r="AN71" s="487">
        <f>_xlfn.XLOOKUP($S71,แต้มที่ได้!$A$22:$A$43,แต้มที่ได้!$AF$22:$AF$43,"")</f>
        <v>17</v>
      </c>
      <c r="AO71" s="484">
        <f t="shared" si="41"/>
        <v>0</v>
      </c>
      <c r="AP71" s="485">
        <f>_xlfn.XLOOKUP($S71,แต้มที่ได้!$A$22:$A$43,แต้มที่ได้!$AG$22:$AG$43,"")</f>
        <v>27317385</v>
      </c>
      <c r="AQ71" s="481">
        <f t="shared" si="33"/>
        <v>18</v>
      </c>
      <c r="AR71" s="482">
        <f>_xlfn.XLOOKUP($S71,แต้มที่ได้!$A$22:$A$43,แต้มที่ได้!$AK$22:$AK$43,"")</f>
        <v>9136550</v>
      </c>
      <c r="AS71" s="486">
        <f t="shared" si="34"/>
        <v>-69405</v>
      </c>
      <c r="AT71" s="487">
        <f>_xlfn.XLOOKUP($S71,แต้มที่ได้!$A$22:$A$43,แต้มที่ได้!$AI$22:$AI$43,"")</f>
        <v>17</v>
      </c>
      <c r="AU71" s="484">
        <f t="shared" si="35"/>
        <v>0</v>
      </c>
      <c r="AV71" s="485">
        <f>_xlfn.XLOOKUP($S71,แต้มที่ได้!$A$22:$A$43,แต้มที่ได้!$AJ$22:$AJ$43,"")</f>
        <v>36453935</v>
      </c>
    </row>
    <row r="72" spans="18:48" ht="15" hidden="1" customHeight="1" outlineLevel="1">
      <c r="R72" s="254" t="e" vm="2">
        <v>#VALUE!</v>
      </c>
      <c r="S72" s="439" t="str" cm="1">
        <f t="array" ref="S72">_xlfn.XLOOKUP($AB72,แต้มที่ได้!Z$22:$Z$43,แต้มที่ได้!$A$22:$A$43,"")</f>
        <v>Nobility</v>
      </c>
      <c r="T72" s="454">
        <f t="shared" si="23"/>
        <v>20</v>
      </c>
      <c r="U72" s="455">
        <f>_xlfn.XLOOKUP($S72,แต้มที่ได้!$A$22:$A$43,แต้มที่ได้!$Y$22:$Y$43,"")</f>
        <v>8754070</v>
      </c>
      <c r="V72" s="456">
        <f>IFERROR( U72-_xlfn.XLOOKUP($S72,แต้มที่ได้!$A$22:$A$43,แต้มที่ได้!$V$22:$V$43,""), "n/a")</f>
        <v>665420</v>
      </c>
      <c r="W72" s="443">
        <f>_xlfn.XLOOKUP($S72,แต้มที่ได้!$A$22:$A$43,แต้มที่ได้!$W$22:$W$43,"")</f>
        <v>22</v>
      </c>
      <c r="X72" s="444">
        <f>_xlfn.XLOOKUP($S72,แต้มที่ได้!$A$22:$A$43,แต้มที่ได้!$X$22:$X$43,"")</f>
        <v>32956685</v>
      </c>
      <c r="Y72" s="445">
        <f t="shared" si="24"/>
        <v>21</v>
      </c>
      <c r="Z72" s="457">
        <f>_xlfn.XLOOKUP($S72,แต้มที่ได้!$A$22:$A$43,แต้มที่ได้!$AA$22:$AA$43,"")</f>
        <v>8833320</v>
      </c>
      <c r="AA72" s="458">
        <f t="shared" si="25"/>
        <v>79250</v>
      </c>
      <c r="AB72" s="459">
        <v>21</v>
      </c>
      <c r="AC72" s="460">
        <f t="shared" si="26"/>
        <v>1</v>
      </c>
      <c r="AD72" s="461">
        <f>_xlfn.XLOOKUP($S72,แต้มที่ได้!$A$22:$A$43,แต้มที่ได้!$AA$22:$AA$43,"")</f>
        <v>8833320</v>
      </c>
      <c r="AE72" s="462">
        <f t="shared" si="36"/>
        <v>18</v>
      </c>
      <c r="AF72" s="463">
        <f>_xlfn.XLOOKUP($S72,แต้มที่ได้!$A$22:$A$43,แต้มที่ได้!$AE$22:$AE$43,"")</f>
        <v>8991395</v>
      </c>
      <c r="AG72" s="458">
        <f t="shared" si="37"/>
        <v>158075</v>
      </c>
      <c r="AH72" s="451">
        <f>_xlfn.XLOOKUP($S72,แต้มที่ได้!$A$22:$A$43,แต้มที่ได้!$AC$22:$AC$43,"")</f>
        <v>19</v>
      </c>
      <c r="AI72" s="464">
        <f t="shared" si="38"/>
        <v>2</v>
      </c>
      <c r="AJ72" s="465">
        <f>_xlfn.XLOOKUP($S72,แต้มที่ได้!$A$22:$A$43,แต้มที่ได้!$AD$22:$AD$43,"")</f>
        <v>17824715</v>
      </c>
      <c r="AK72" s="462">
        <f t="shared" si="39"/>
        <v>18</v>
      </c>
      <c r="AL72" s="463">
        <f>_xlfn.XLOOKUP($S72,แต้มที่ได้!$A$22:$A$43,แต้มที่ได้!$AH$22:$AH$43,"")</f>
        <v>8917135</v>
      </c>
      <c r="AM72" s="466">
        <f t="shared" si="40"/>
        <v>-74260</v>
      </c>
      <c r="AN72" s="453">
        <f>_xlfn.XLOOKUP($S72,แต้มที่ได้!$A$22:$A$43,แต้มที่ได้!$AF$22:$AF$43,"")</f>
        <v>18</v>
      </c>
      <c r="AO72" s="464">
        <f t="shared" si="41"/>
        <v>1</v>
      </c>
      <c r="AP72" s="465">
        <f>_xlfn.XLOOKUP($S72,แต้มที่ได้!$A$22:$A$43,แต้มที่ได้!$AG$22:$AG$43,"")</f>
        <v>26741850</v>
      </c>
      <c r="AQ72" s="462">
        <f t="shared" si="33"/>
        <v>17</v>
      </c>
      <c r="AR72" s="463">
        <f>_xlfn.XLOOKUP($S72,แต้มที่ได้!$A$22:$A$43,แต้มที่ได้!$AK$22:$AK$43,"")</f>
        <v>9142300</v>
      </c>
      <c r="AS72" s="466">
        <f t="shared" si="34"/>
        <v>225165</v>
      </c>
      <c r="AT72" s="453">
        <f>_xlfn.XLOOKUP($S72,แต้มที่ได้!$A$22:$A$43,แต้มที่ได้!$AI$22:$AI$43,"")</f>
        <v>19</v>
      </c>
      <c r="AU72" s="464">
        <f t="shared" si="35"/>
        <v>-1</v>
      </c>
      <c r="AV72" s="465">
        <f>_xlfn.XLOOKUP($S72,แต้มที่ได้!$A$22:$A$43,แต้มที่ได้!$AJ$22:$AJ$43,"")</f>
        <v>35884150</v>
      </c>
    </row>
    <row r="73" spans="18:48" ht="15" hidden="1" customHeight="1" outlineLevel="1">
      <c r="R73" s="254" t="e" vm="21">
        <v>#VALUE!</v>
      </c>
      <c r="S73" s="439" t="str" cm="1">
        <f t="array" ref="S73">_xlfn.XLOOKUP($AB73,แต้มที่ได้!Z$22:$Z$43,แต้มที่ได้!$A$22:$A$43,"")</f>
        <v>Nigiri</v>
      </c>
      <c r="T73" s="454">
        <f t="shared" si="23"/>
        <v>18</v>
      </c>
      <c r="U73" s="455">
        <f>_xlfn.XLOOKUP($S73,แต้มที่ได้!$A$22:$A$43,แต้มที่ได้!$Y$22:$Y$43,"")</f>
        <v>8894760</v>
      </c>
      <c r="V73" s="456">
        <f>IFERROR( U73-_xlfn.XLOOKUP($S73,แต้มที่ได้!$A$22:$A$43,แต้มที่ได้!$V$22:$V$43,""), "n/a")</f>
        <v>223450</v>
      </c>
      <c r="W73" s="443">
        <f>_xlfn.XLOOKUP($S73,แต้มที่ได้!$A$22:$A$43,แต้มที่ได้!$W$22:$W$43,"")</f>
        <v>17</v>
      </c>
      <c r="X73" s="444">
        <f>_xlfn.XLOOKUP($S73,แต้มที่ได้!$A$22:$A$43,แต้มที่ได้!$X$22:$X$43,"")</f>
        <v>34682725</v>
      </c>
      <c r="Y73" s="445">
        <f t="shared" si="24"/>
        <v>18</v>
      </c>
      <c r="Z73" s="457">
        <f>_xlfn.XLOOKUP($S73,แต้มที่ได้!$A$22:$A$43,แต้มที่ได้!$AA$22:$AA$43,"")</f>
        <v>8984405</v>
      </c>
      <c r="AA73" s="458">
        <f t="shared" si="25"/>
        <v>89645</v>
      </c>
      <c r="AB73" s="459">
        <v>18</v>
      </c>
      <c r="AC73" s="460">
        <f t="shared" si="26"/>
        <v>-1</v>
      </c>
      <c r="AD73" s="461">
        <f>_xlfn.XLOOKUP($S73,แต้มที่ได้!$A$22:$A$43,แต้มที่ได้!$AA$22:$AA$43,"")</f>
        <v>8984405</v>
      </c>
      <c r="AE73" s="462">
        <f t="shared" si="36"/>
        <v>19</v>
      </c>
      <c r="AF73" s="463">
        <f>_xlfn.XLOOKUP($S73,แต้มที่ได้!$A$22:$A$43,แต้มที่ได้!$AE$22:$AE$43,"")</f>
        <v>8901670</v>
      </c>
      <c r="AG73" s="458">
        <f t="shared" si="37"/>
        <v>-82735</v>
      </c>
      <c r="AH73" s="451">
        <f>_xlfn.XLOOKUP($S73,แต้มที่ได้!$A$22:$A$43,แต้มที่ได้!$AC$22:$AC$43,"")</f>
        <v>18</v>
      </c>
      <c r="AI73" s="464">
        <f t="shared" si="38"/>
        <v>0</v>
      </c>
      <c r="AJ73" s="465">
        <f>_xlfn.XLOOKUP($S73,แต้มที่ได้!$A$22:$A$43,แต้มที่ได้!$AD$22:$AD$43,"")</f>
        <v>17886075</v>
      </c>
      <c r="AK73" s="462">
        <f t="shared" si="39"/>
        <v>20</v>
      </c>
      <c r="AL73" s="463">
        <f>_xlfn.XLOOKUP($S73,แต้มที่ได้!$A$22:$A$43,แต้มที่ได้!$AH$22:$AH$43,"")</f>
        <v>8743210</v>
      </c>
      <c r="AM73" s="466">
        <f t="shared" si="40"/>
        <v>-158460</v>
      </c>
      <c r="AN73" s="453">
        <f>_xlfn.XLOOKUP($S73,แต้มที่ได้!$A$22:$A$43,แต้มที่ได้!$AF$22:$AF$43,"")</f>
        <v>19</v>
      </c>
      <c r="AO73" s="464">
        <f t="shared" si="41"/>
        <v>-1</v>
      </c>
      <c r="AP73" s="465">
        <f>_xlfn.XLOOKUP($S73,แต้มที่ได้!$A$22:$A$43,แต้มที่ได้!$AG$22:$AG$43,"")</f>
        <v>26629285</v>
      </c>
      <c r="AQ73" s="462">
        <f t="shared" si="33"/>
        <v>15</v>
      </c>
      <c r="AR73" s="463">
        <f>_xlfn.XLOOKUP($S73,แต้มที่ได้!$A$22:$A$43,แต้มที่ได้!$AK$22:$AK$43,"")</f>
        <v>9360090</v>
      </c>
      <c r="AS73" s="466">
        <f t="shared" si="34"/>
        <v>616880</v>
      </c>
      <c r="AT73" s="453">
        <f>_xlfn.XLOOKUP($S73,แต้มที่ได้!$A$22:$A$43,แต้มที่ได้!$AI$22:$AI$43,"")</f>
        <v>18</v>
      </c>
      <c r="AU73" s="464">
        <f t="shared" si="35"/>
        <v>1</v>
      </c>
      <c r="AV73" s="465">
        <f>_xlfn.XLOOKUP($S73,แต้มที่ได้!$A$22:$A$43,แต้มที่ได้!$AJ$22:$AJ$43,"")</f>
        <v>35989375</v>
      </c>
    </row>
    <row r="74" spans="18:48" ht="15" hidden="1" customHeight="1" outlineLevel="1" thickBot="1">
      <c r="R74" s="256" t="e" vm="7">
        <v>#VALUE!</v>
      </c>
      <c r="S74" s="489" t="str" cm="1">
        <f t="array" ref="S74">_xlfn.XLOOKUP($AB74,แต้มที่ได้!Z$22:$Z$43,แต้มที่ได้!$A$22:$A$43,"")</f>
        <v>쿠벤저스</v>
      </c>
      <c r="T74" s="490">
        <f t="shared" si="23"/>
        <v>21</v>
      </c>
      <c r="U74" s="491">
        <f>_xlfn.XLOOKUP($S74,แต้มที่ได้!$A$22:$A$43,แต้มที่ได้!$Y$22:$Y$43,"")</f>
        <v>8743310</v>
      </c>
      <c r="V74" s="492">
        <f>IFERROR( U74-_xlfn.XLOOKUP($S74,แต้มที่ได้!$A$22:$A$43,แต้มที่ได้!$V$22:$V$43,""), "n/a")</f>
        <v>61695</v>
      </c>
      <c r="W74" s="493">
        <f>_xlfn.XLOOKUP($S74,แต้มที่ได้!$A$22:$A$43,แต้มที่ได้!$W$22:$W$43,"")</f>
        <v>20</v>
      </c>
      <c r="X74" s="494">
        <f>_xlfn.XLOOKUP($S74,แต้มที่ได้!$A$22:$A$43,แต้มที่ได้!$X$22:$X$43,"")</f>
        <v>33869870</v>
      </c>
      <c r="Y74" s="495">
        <f t="shared" si="24"/>
        <v>20</v>
      </c>
      <c r="Z74" s="496">
        <f>_xlfn.XLOOKUP($S74,แต้มที่ได้!$A$22:$A$43,แต้มที่ได้!$AA$22:$AA$43,"")</f>
        <v>8901790</v>
      </c>
      <c r="AA74" s="497">
        <f t="shared" si="25"/>
        <v>158480</v>
      </c>
      <c r="AB74" s="498">
        <v>20</v>
      </c>
      <c r="AC74" s="499">
        <f t="shared" si="26"/>
        <v>0</v>
      </c>
      <c r="AD74" s="500">
        <f>_xlfn.XLOOKUP($S74,แต้มที่ได้!$A$22:$A$43,แต้มที่ได้!$AA$22:$AA$43,"")</f>
        <v>8901790</v>
      </c>
      <c r="AE74" s="501">
        <f t="shared" si="36"/>
        <v>20</v>
      </c>
      <c r="AF74" s="502">
        <f>_xlfn.XLOOKUP($S74,แต้มที่ได้!$A$22:$A$43,แต้มที่ได้!$AE$22:$AE$43,"")</f>
        <v>8839530</v>
      </c>
      <c r="AG74" s="497">
        <f t="shared" si="37"/>
        <v>-62260</v>
      </c>
      <c r="AH74" s="503">
        <f>_xlfn.XLOOKUP($S74,แต้มที่ได้!$A$22:$A$43,แต้มที่ได้!$AC$22:$AC$43,"")</f>
        <v>20</v>
      </c>
      <c r="AI74" s="504">
        <f t="shared" si="38"/>
        <v>0</v>
      </c>
      <c r="AJ74" s="505">
        <f>_xlfn.XLOOKUP($S74,แต้มที่ได้!$A$22:$A$43,แต้มที่ได้!$AD$22:$AD$43,"")</f>
        <v>17741320</v>
      </c>
      <c r="AK74" s="501">
        <f t="shared" si="39"/>
        <v>19</v>
      </c>
      <c r="AL74" s="502">
        <f>_xlfn.XLOOKUP($S74,แต้มที่ได้!$A$22:$A$43,แต้มที่ได้!$AH$22:$AH$43,"")</f>
        <v>8822070</v>
      </c>
      <c r="AM74" s="506">
        <f t="shared" si="40"/>
        <v>-17460</v>
      </c>
      <c r="AN74" s="507">
        <f>_xlfn.XLOOKUP($S74,แต้มที่ได้!$A$22:$A$43,แต้มที่ได้!$AF$22:$AF$43,"")</f>
        <v>20</v>
      </c>
      <c r="AO74" s="504">
        <f t="shared" si="41"/>
        <v>0</v>
      </c>
      <c r="AP74" s="505">
        <f>_xlfn.XLOOKUP($S74,แต้มที่ได้!$A$22:$A$43,แต้มที่ได้!$AG$22:$AG$43,"")</f>
        <v>26563390</v>
      </c>
      <c r="AQ74" s="501">
        <f t="shared" si="33"/>
        <v>19</v>
      </c>
      <c r="AR74" s="502">
        <f>_xlfn.XLOOKUP($S74,แต้มที่ได้!$A$22:$A$43,แต้มที่ได้!$AK$22:$AK$43,"")</f>
        <v>9128730</v>
      </c>
      <c r="AS74" s="506">
        <f t="shared" si="34"/>
        <v>306660</v>
      </c>
      <c r="AT74" s="507">
        <f>_xlfn.XLOOKUP($S74,แต้มที่ได้!$A$22:$A$43,แต้มที่ได้!$AI$22:$AI$43,"")</f>
        <v>20</v>
      </c>
      <c r="AU74" s="504">
        <f t="shared" si="35"/>
        <v>0</v>
      </c>
      <c r="AV74" s="505">
        <f>_xlfn.XLOOKUP($S74,แต้มที่ได้!$A$22:$A$43,แต้มที่ได้!$AJ$22:$AJ$43,"")</f>
        <v>35692120</v>
      </c>
    </row>
    <row r="75" spans="18:48" ht="15" customHeight="1" collapsed="1"/>
    <row r="76" spans="18:48" ht="12" customHeight="1" thickBot="1"/>
    <row r="77" spans="18:48" ht="20.5" customHeight="1" thickBot="1">
      <c r="S77" s="420" t="s">
        <v>294</v>
      </c>
      <c r="T77" s="516" t="s">
        <v>241</v>
      </c>
      <c r="U77" s="421"/>
      <c r="V77" s="421"/>
      <c r="W77" s="421"/>
      <c r="X77" s="422">
        <f>AV52</f>
        <v>45398</v>
      </c>
      <c r="Y77" s="515" t="s">
        <v>290</v>
      </c>
      <c r="Z77" s="423"/>
      <c r="AA77" s="423"/>
      <c r="AB77" s="423"/>
      <c r="AC77" s="423"/>
      <c r="AD77" s="529">
        <f>X77+7</f>
        <v>45405</v>
      </c>
      <c r="AE77" s="425" t="s">
        <v>291</v>
      </c>
      <c r="AF77" s="426"/>
      <c r="AG77" s="426"/>
      <c r="AH77" s="426"/>
      <c r="AI77" s="426"/>
      <c r="AJ77" s="530">
        <f>AD77+7</f>
        <v>45412</v>
      </c>
      <c r="AK77" s="425" t="s">
        <v>292</v>
      </c>
      <c r="AL77" s="426"/>
      <c r="AM77" s="426"/>
      <c r="AN77" s="426"/>
      <c r="AO77" s="426"/>
      <c r="AP77" s="530">
        <f>AJ77+7</f>
        <v>45419</v>
      </c>
    </row>
    <row r="78" spans="18:48" ht="30.25" customHeight="1" thickBot="1">
      <c r="S78" s="428" t="s">
        <v>246</v>
      </c>
      <c r="T78" s="429" t="s">
        <v>258</v>
      </c>
      <c r="U78" s="430" t="s">
        <v>259</v>
      </c>
      <c r="V78" s="430" t="s">
        <v>260</v>
      </c>
      <c r="W78" s="431" t="s">
        <v>261</v>
      </c>
      <c r="X78" s="432" t="s">
        <v>251</v>
      </c>
      <c r="Y78" s="429" t="s">
        <v>258</v>
      </c>
      <c r="Z78" s="430" t="s">
        <v>259</v>
      </c>
      <c r="AA78" s="430" t="s">
        <v>260</v>
      </c>
      <c r="AB78" s="431" t="s">
        <v>261</v>
      </c>
      <c r="AC78" s="432"/>
      <c r="AD78" s="433" t="s">
        <v>251</v>
      </c>
      <c r="AE78" s="434" t="s">
        <v>258</v>
      </c>
      <c r="AF78" s="435" t="s">
        <v>259</v>
      </c>
      <c r="AG78" s="435" t="s">
        <v>260</v>
      </c>
      <c r="AH78" s="436" t="s">
        <v>261</v>
      </c>
      <c r="AI78" s="437"/>
      <c r="AJ78" s="438" t="s">
        <v>251</v>
      </c>
      <c r="AK78" s="434" t="s">
        <v>258</v>
      </c>
      <c r="AL78" s="435" t="s">
        <v>259</v>
      </c>
      <c r="AM78" s="435" t="s">
        <v>260</v>
      </c>
      <c r="AN78" s="436" t="s">
        <v>261</v>
      </c>
      <c r="AO78" s="437"/>
      <c r="AP78" s="438" t="s">
        <v>251</v>
      </c>
    </row>
    <row r="79" spans="18:48" ht="15" customHeight="1">
      <c r="S79" s="581" t="str" cm="1">
        <f t="array" ref="S79">_xlfn.XLOOKUP($AB79,แต้มที่ได้!AL$22:$AL$43,แต้มที่ได้!$A$22:$A$43,"")</f>
        <v>Spearmint</v>
      </c>
      <c r="T79" s="440">
        <f>IFERROR(_xlfn.RANK.EQ($U79,$U$79:$U$99,0),"")</f>
        <v>2</v>
      </c>
      <c r="U79" s="441">
        <f>_xlfn.XLOOKUP($S79,แต้มที่ได้!$A$22:$A$43,แต้มที่ได้!$AK$22:$AK$43,"")</f>
        <v>11044970</v>
      </c>
      <c r="V79" s="442">
        <f>IFERROR( U79-_xlfn.XLOOKUP($S79,แต้มที่ได้!$A$22:$A$43,แต้มที่ได้!$AH$22:$AH$43,""), "n/a")</f>
        <v>7720</v>
      </c>
      <c r="W79" s="443">
        <f>_xlfn.XLOOKUP($S79,แต้มที่ได้!$A$22:$A$43,แต้มที่ได้!$AI$22:$AI$43,"")</f>
        <v>1</v>
      </c>
      <c r="X79" s="444">
        <f>_xlfn.XLOOKUP($S79,แต้มที่ได้!$A$22:$A$43,แต้มที่ได้!$AJ$22:$AJ$43,"")</f>
        <v>44067480</v>
      </c>
      <c r="Y79" s="445">
        <f>IFERROR(_xlfn.RANK.EQ($Z79,$Z$79:$Z$99,0),"")</f>
        <v>1</v>
      </c>
      <c r="Z79" s="446">
        <f>_xlfn.XLOOKUP($S79,แต้มที่ได้!$A$22:$A$43,แต้มที่ได้!$AM$22:$AM$43,"")</f>
        <v>11216060</v>
      </c>
      <c r="AA79" s="517">
        <f t="shared" ref="AA79:AA99" si="42">IFERROR(Z79-U79,"")</f>
        <v>171090</v>
      </c>
      <c r="AB79" s="448">
        <v>1</v>
      </c>
      <c r="AC79" s="571">
        <f t="shared" ref="AC79:AC99" si="43">IFERROR(W79-AB79,"")</f>
        <v>0</v>
      </c>
      <c r="AD79" s="450">
        <f>_xlfn.XLOOKUP($S79,แต้มที่ได้!$A$22:$A$43,แต้มที่ได้!$AM$22:$AM$43,"")</f>
        <v>11216060</v>
      </c>
      <c r="AE79" s="445">
        <f>IFERROR(_xlfn.RANK.EQ($AF79,$AF$79:$AF$99,0),"")</f>
        <v>1</v>
      </c>
      <c r="AF79" s="446">
        <f>_xlfn.XLOOKUP($S79,แต้มที่ได้!$A$22:$A$43,แต้มที่ได้!$AQ$22:$AQ$43,"")</f>
        <v>11211090</v>
      </c>
      <c r="AG79" s="447">
        <f t="shared" ref="AG79:AG99" si="44">AF79-Z79</f>
        <v>-4970</v>
      </c>
      <c r="AH79" s="451">
        <f>_xlfn.XLOOKUP($S79,แต้มที่ได้!$A$22:$A$43,แต้มที่ได้!$AO$22:$AO$43,"")</f>
        <v>1</v>
      </c>
      <c r="AI79" s="571">
        <f t="shared" ref="AI79:AI99" si="45">IFERROR(AB79-AH79,"")</f>
        <v>0</v>
      </c>
      <c r="AJ79" s="450">
        <f>_xlfn.XLOOKUP($S79,แต้มที่ได้!$A$22:$A$43,แต้มที่ได้!$AP$22:$AP$43,"")</f>
        <v>22427150</v>
      </c>
      <c r="AK79" s="445">
        <f>IFERROR(_xlfn.RANK.EQ($AL79,$AL$79:$AL$99,0),"")</f>
        <v>2</v>
      </c>
      <c r="AL79" s="446">
        <f>_xlfn.XLOOKUP($S79,แต้มที่ได้!$A$22:$A$43,แต้มที่ได้!$AT$22:$AT$43,"")</f>
        <v>11122140</v>
      </c>
      <c r="AM79" s="447">
        <f t="shared" ref="AM79:AM99" si="46">AL79-AF79</f>
        <v>-88950</v>
      </c>
      <c r="AN79" s="451">
        <f>_xlfn.XLOOKUP($S79,แต้มที่ได้!$A$22:$A$43,แต้มที่ได้!$AR$22:$AR$43,"")</f>
        <v>2</v>
      </c>
      <c r="AO79" s="571">
        <f t="shared" ref="AO79:AO99" si="47">IFERROR(AH79-AN79,"")</f>
        <v>-1</v>
      </c>
      <c r="AP79" s="450">
        <f>_xlfn.XLOOKUP($S79,แต้มที่ได้!$A$22:$A$43,แต้มที่ได้!$AS$22:$AS$43,"")</f>
        <v>33549290</v>
      </c>
    </row>
    <row r="80" spans="18:48" ht="15" customHeight="1">
      <c r="S80" s="581" t="str" cm="1">
        <f t="array" ref="S80">_xlfn.XLOOKUP($AB80,แต้มที่ได้!AL$22:$AL$43,แต้มที่ได้!$A$22:$A$43,"")</f>
        <v>Vivid</v>
      </c>
      <c r="T80" s="454">
        <f t="shared" ref="T80:T99" si="48">IFERROR(_xlfn.RANK.EQ($U80,$U$79:$U$99,0),"")</f>
        <v>1</v>
      </c>
      <c r="U80" s="455">
        <f>_xlfn.XLOOKUP($S80,แต้มที่ได้!$A$22:$A$43,แต้มที่ได้!$AK$22:$AK$43,"")</f>
        <v>11128220</v>
      </c>
      <c r="V80" s="456">
        <f>IFERROR( U80-_xlfn.XLOOKUP($S80,แต้มที่ได้!$A$22:$A$43,แต้มที่ได้!$AH$22:$AH$43,""), "n/a")</f>
        <v>99795</v>
      </c>
      <c r="W80" s="443">
        <f>_xlfn.XLOOKUP($S80,แต้มที่ได้!$A$22:$A$43,แต้มที่ได้!$AI$22:$AI$43,"")</f>
        <v>2</v>
      </c>
      <c r="X80" s="444">
        <f>_xlfn.XLOOKUP($S80,แต้มที่ได้!$A$22:$A$43,แต้มที่ได้!$AJ$22:$AJ$43,"")</f>
        <v>43968110</v>
      </c>
      <c r="Y80" s="445">
        <f t="shared" ref="Y80:Y99" si="49">IFERROR(_xlfn.RANK.EQ($Z80,$Z$79:$Z$99,0),"")</f>
        <v>2</v>
      </c>
      <c r="Z80" s="457">
        <f>_xlfn.XLOOKUP($S80,แต้มที่ได้!$A$22:$A$43,แต้มที่ได้!$AM$22:$AM$43,"")</f>
        <v>11041545</v>
      </c>
      <c r="AA80" s="518">
        <f t="shared" si="42"/>
        <v>-86675</v>
      </c>
      <c r="AB80" s="459">
        <v>2</v>
      </c>
      <c r="AC80" s="572">
        <f t="shared" si="43"/>
        <v>0</v>
      </c>
      <c r="AD80" s="461">
        <f>_xlfn.XLOOKUP($S80,แต้มที่ได้!$A$22:$A$43,แต้มที่ได้!$AM$22:$AM$43,"")</f>
        <v>11041545</v>
      </c>
      <c r="AE80" s="462">
        <f t="shared" ref="AE80:AE99" si="50">IFERROR(_xlfn.RANK.EQ($AF80,$AF$79:$AF$99,0),"")</f>
        <v>2</v>
      </c>
      <c r="AF80" s="463">
        <f>_xlfn.XLOOKUP($S80,แต้มที่ได้!$A$22:$A$43,แต้มที่ได้!$AQ$22:$AQ$43,"")</f>
        <v>11115440</v>
      </c>
      <c r="AG80" s="458">
        <f t="shared" si="44"/>
        <v>73895</v>
      </c>
      <c r="AH80" s="451">
        <f>_xlfn.XLOOKUP($S80,แต้มที่ได้!$A$22:$A$43,แต้มที่ได้!$AO$22:$AO$43,"")</f>
        <v>2</v>
      </c>
      <c r="AI80" s="576">
        <f t="shared" si="45"/>
        <v>0</v>
      </c>
      <c r="AJ80" s="465">
        <f>_xlfn.XLOOKUP($S80,แต้มที่ได้!$A$22:$A$43,แต้มที่ได้!$AP$22:$AP$43,"")</f>
        <v>22156985</v>
      </c>
      <c r="AK80" s="445">
        <f t="shared" ref="AK80:AK99" si="51">IFERROR(_xlfn.RANK.EQ($AL80,$AL$79:$AL$99,0),"")</f>
        <v>1</v>
      </c>
      <c r="AL80" s="463">
        <f>_xlfn.XLOOKUP($S80,แต้มที่ได้!$A$22:$A$43,แต้มที่ได้!$AT$22:$AT$43,"")</f>
        <v>11398630</v>
      </c>
      <c r="AM80" s="458">
        <f t="shared" si="46"/>
        <v>283190</v>
      </c>
      <c r="AN80" s="451">
        <f>_xlfn.XLOOKUP($S80,แต้มที่ได้!$A$22:$A$43,แต้มที่ได้!$AR$22:$AR$43,"")</f>
        <v>1</v>
      </c>
      <c r="AO80" s="576">
        <f t="shared" si="47"/>
        <v>1</v>
      </c>
      <c r="AP80" s="465">
        <f>_xlfn.XLOOKUP($S80,แต้มที่ได้!$A$22:$A$43,แต้มที่ได้!$AS$22:$AS$43,"")</f>
        <v>33555615</v>
      </c>
    </row>
    <row r="81" spans="19:42" ht="15" customHeight="1">
      <c r="S81" s="581" t="str" cm="1">
        <f t="array" ref="S81">_xlfn.XLOOKUP($AB81,แต้มที่ได้!AL$22:$AL$43,แต้มที่ได้!$A$22:$A$43,"")</f>
        <v>Nobless</v>
      </c>
      <c r="T81" s="454">
        <f t="shared" si="48"/>
        <v>3</v>
      </c>
      <c r="U81" s="455">
        <f>_xlfn.XLOOKUP($S81,แต้มที่ได้!$A$22:$A$43,แต้มที่ได้!$AK$22:$AK$43,"")</f>
        <v>10767570</v>
      </c>
      <c r="V81" s="456">
        <f>IFERROR( U81-_xlfn.XLOOKUP($S81,แต้มที่ได้!$A$22:$A$43,แต้มที่ได้!$AH$22:$AH$43,""), "n/a")</f>
        <v>4640</v>
      </c>
      <c r="W81" s="443">
        <f>_xlfn.XLOOKUP($S81,แต้มที่ได้!$A$22:$A$43,แต้มที่ได้!$AI$22:$AI$43,"")</f>
        <v>3</v>
      </c>
      <c r="X81" s="444">
        <f>_xlfn.XLOOKUP($S81,แต้มที่ได้!$A$22:$A$43,แต้มที่ได้!$AJ$22:$AJ$43,"")</f>
        <v>42580915</v>
      </c>
      <c r="Y81" s="445">
        <f t="shared" si="49"/>
        <v>3</v>
      </c>
      <c r="Z81" s="457">
        <f>_xlfn.XLOOKUP($S81,แต้มที่ได้!$A$22:$A$43,แต้มที่ได้!$AM$22:$AM$43,"")</f>
        <v>10792615</v>
      </c>
      <c r="AA81" s="518">
        <f t="shared" si="42"/>
        <v>25045</v>
      </c>
      <c r="AB81" s="459">
        <v>3</v>
      </c>
      <c r="AC81" s="572">
        <f t="shared" si="43"/>
        <v>0</v>
      </c>
      <c r="AD81" s="461">
        <f>_xlfn.XLOOKUP($S81,แต้มที่ได้!$A$22:$A$43,แต้มที่ได้!$AM$22:$AM$43,"")</f>
        <v>10792615</v>
      </c>
      <c r="AE81" s="462">
        <f t="shared" si="50"/>
        <v>3</v>
      </c>
      <c r="AF81" s="463">
        <f>_xlfn.XLOOKUP($S81,แต้มที่ได้!$A$22:$A$43,แต้มที่ได้!$AQ$22:$AQ$43,"")</f>
        <v>10781320</v>
      </c>
      <c r="AG81" s="458">
        <f t="shared" si="44"/>
        <v>-11295</v>
      </c>
      <c r="AH81" s="451">
        <f>_xlfn.XLOOKUP($S81,แต้มที่ได้!$A$22:$A$43,แต้มที่ได้!$AO$22:$AO$43,"")</f>
        <v>3</v>
      </c>
      <c r="AI81" s="576">
        <f t="shared" si="45"/>
        <v>0</v>
      </c>
      <c r="AJ81" s="465">
        <f>_xlfn.XLOOKUP($S81,แต้มที่ได้!$A$22:$A$43,แต้มที่ได้!$AP$22:$AP$43,"")</f>
        <v>21573935</v>
      </c>
      <c r="AK81" s="445">
        <f t="shared" si="51"/>
        <v>3</v>
      </c>
      <c r="AL81" s="463">
        <f>_xlfn.XLOOKUP($S81,แต้มที่ได้!$A$22:$A$43,แต้มที่ได้!$AT$22:$AT$43,"")</f>
        <v>10865505</v>
      </c>
      <c r="AM81" s="458">
        <f t="shared" si="46"/>
        <v>84185</v>
      </c>
      <c r="AN81" s="451">
        <f>_xlfn.XLOOKUP($S81,แต้มที่ได้!$A$22:$A$43,แต้มที่ได้!$AR$22:$AR$43,"")</f>
        <v>3</v>
      </c>
      <c r="AO81" s="576">
        <f t="shared" si="47"/>
        <v>0</v>
      </c>
      <c r="AP81" s="465">
        <f>_xlfn.XLOOKUP($S81,แต้มที่ได้!$A$22:$A$43,แต้มที่ได้!$AS$22:$AS$43,"")</f>
        <v>32439440</v>
      </c>
    </row>
    <row r="82" spans="19:42" ht="15" customHeight="1">
      <c r="S82" s="581" t="str" cm="1">
        <f t="array" ref="S82">_xlfn.XLOOKUP($AB82,แต้มที่ได้!AL$22:$AL$43,แต้มที่ได้!$A$22:$A$43,"")</f>
        <v>님</v>
      </c>
      <c r="T82" s="454">
        <f t="shared" si="48"/>
        <v>8</v>
      </c>
      <c r="U82" s="455">
        <f>_xlfn.XLOOKUP($S82,แต้มที่ได้!$A$22:$A$43,แต้มที่ได้!$AK$22:$AK$43,"")</f>
        <v>10426780</v>
      </c>
      <c r="V82" s="456">
        <f>IFERROR( U82-_xlfn.XLOOKUP($S82,แต้มที่ได้!$A$22:$A$43,แต้มที่ได้!$AH$22:$AH$43,""), "n/a")</f>
        <v>75135</v>
      </c>
      <c r="W82" s="443">
        <f>_xlfn.XLOOKUP($S82,แต้มที่ได้!$A$22:$A$43,แต้มที่ได้!$AI$22:$AI$43,"")</f>
        <v>6</v>
      </c>
      <c r="X82" s="444">
        <f>_xlfn.XLOOKUP($S82,แต้มที่ได้!$A$22:$A$43,แต้มที่ได้!$AJ$22:$AJ$43,"")</f>
        <v>41390540</v>
      </c>
      <c r="Y82" s="445">
        <f t="shared" si="49"/>
        <v>4</v>
      </c>
      <c r="Z82" s="457">
        <f>_xlfn.XLOOKUP($S82,แต้มที่ได้!$A$22:$A$43,แต้มที่ได้!$AM$22:$AM$43,"")</f>
        <v>10621980</v>
      </c>
      <c r="AA82" s="518">
        <f t="shared" si="42"/>
        <v>195200</v>
      </c>
      <c r="AB82" s="459">
        <v>4</v>
      </c>
      <c r="AC82" s="572">
        <f t="shared" si="43"/>
        <v>2</v>
      </c>
      <c r="AD82" s="461">
        <f>_xlfn.XLOOKUP($S82,แต้มที่ได้!$A$22:$A$43,แต้มที่ได้!$AM$22:$AM$43,"")</f>
        <v>10621980</v>
      </c>
      <c r="AE82" s="462">
        <f t="shared" si="50"/>
        <v>5</v>
      </c>
      <c r="AF82" s="463">
        <f>_xlfn.XLOOKUP($S82,แต้มที่ได้!$A$22:$A$43,แต้มที่ได้!$AQ$22:$AQ$43,"")</f>
        <v>10683770</v>
      </c>
      <c r="AG82" s="458">
        <f t="shared" si="44"/>
        <v>61790</v>
      </c>
      <c r="AH82" s="451">
        <f>_xlfn.XLOOKUP($S82,แต้มที่ได้!$A$22:$A$43,แต้มที่ได้!$AO$22:$AO$43,"")</f>
        <v>4</v>
      </c>
      <c r="AI82" s="576">
        <f t="shared" si="45"/>
        <v>0</v>
      </c>
      <c r="AJ82" s="465">
        <f>_xlfn.XLOOKUP($S82,แต้มที่ได้!$A$22:$A$43,แต้มที่ได้!$AP$22:$AP$43,"")</f>
        <v>21305750</v>
      </c>
      <c r="AK82" s="445">
        <f t="shared" si="51"/>
        <v>4</v>
      </c>
      <c r="AL82" s="463">
        <f>_xlfn.XLOOKUP($S82,แต้มที่ได้!$A$22:$A$43,แต้มที่ได้!$AT$22:$AT$43,"")</f>
        <v>10791950</v>
      </c>
      <c r="AM82" s="458">
        <f t="shared" si="46"/>
        <v>108180</v>
      </c>
      <c r="AN82" s="451">
        <f>_xlfn.XLOOKUP($S82,แต้มที่ได้!$A$22:$A$43,แต้มที่ได้!$AR$22:$AR$43,"")</f>
        <v>4</v>
      </c>
      <c r="AO82" s="576">
        <f t="shared" si="47"/>
        <v>0</v>
      </c>
      <c r="AP82" s="465">
        <f>_xlfn.XLOOKUP($S82,แต้มที่ได้!$A$22:$A$43,แต้มที่ได้!$AS$22:$AS$43,"")</f>
        <v>32097700</v>
      </c>
    </row>
    <row r="83" spans="19:42" ht="15" customHeight="1">
      <c r="S83" s="581" t="str" cm="1">
        <f t="array" ref="S83">_xlfn.XLOOKUP($AB83,แต้มที่ได้!AL$22:$AL$43,แต้มที่ได้!$A$22:$A$43,"")</f>
        <v>LAODA</v>
      </c>
      <c r="T83" s="454">
        <f t="shared" si="48"/>
        <v>4</v>
      </c>
      <c r="U83" s="455">
        <f>_xlfn.XLOOKUP($S83,แต้มที่ได้!$A$22:$A$43,แต้มที่ได้!$AK$22:$AK$43,"")</f>
        <v>10600065</v>
      </c>
      <c r="V83" s="456">
        <f>IFERROR( U83-_xlfn.XLOOKUP($S83,แต้มที่ได้!$A$22:$A$43,แต้มที่ได้!$AH$22:$AH$43,""), "n/a")</f>
        <v>79840</v>
      </c>
      <c r="W83" s="443">
        <f>_xlfn.XLOOKUP($S83,แต้มที่ได้!$A$22:$A$43,แต้มที่ได้!$AI$22:$AI$43,"")</f>
        <v>4</v>
      </c>
      <c r="X83" s="444">
        <f>_xlfn.XLOOKUP($S83,แต้มที่ได้!$A$22:$A$43,แต้มที่ได้!$AJ$22:$AJ$43,"")</f>
        <v>41721445</v>
      </c>
      <c r="Y83" s="445">
        <f t="shared" si="49"/>
        <v>5</v>
      </c>
      <c r="Z83" s="457">
        <f>_xlfn.XLOOKUP($S83,แต้มที่ได้!$A$22:$A$43,แต้มที่ได้!$AM$22:$AM$43,"")</f>
        <v>10609375</v>
      </c>
      <c r="AA83" s="518">
        <f t="shared" si="42"/>
        <v>9310</v>
      </c>
      <c r="AB83" s="459">
        <v>5</v>
      </c>
      <c r="AC83" s="572">
        <f t="shared" si="43"/>
        <v>-1</v>
      </c>
      <c r="AD83" s="461">
        <f>_xlfn.XLOOKUP($S83,แต้มที่ได้!$A$22:$A$43,แต้มที่ได้!$AM$22:$AM$43,"")</f>
        <v>10609375</v>
      </c>
      <c r="AE83" s="462">
        <f t="shared" si="50"/>
        <v>4</v>
      </c>
      <c r="AF83" s="463">
        <f>_xlfn.XLOOKUP($S83,แต้มที่ได้!$A$22:$A$43,แต้มที่ได้!$AQ$22:$AQ$43,"")</f>
        <v>10691550</v>
      </c>
      <c r="AG83" s="458">
        <f t="shared" si="44"/>
        <v>82175</v>
      </c>
      <c r="AH83" s="451">
        <f>_xlfn.XLOOKUP($S83,แต้มที่ได้!$A$22:$A$43,แต้มที่ได้!$AO$22:$AO$43,"")</f>
        <v>5</v>
      </c>
      <c r="AI83" s="576">
        <f t="shared" si="45"/>
        <v>0</v>
      </c>
      <c r="AJ83" s="465">
        <f>_xlfn.XLOOKUP($S83,แต้มที่ได้!$A$22:$A$43,แต้มที่ได้!$AP$22:$AP$43,"")</f>
        <v>21300925</v>
      </c>
      <c r="AK83" s="445">
        <f t="shared" si="51"/>
        <v>6</v>
      </c>
      <c r="AL83" s="463">
        <f>_xlfn.XLOOKUP($S83,แต้มที่ได้!$A$22:$A$43,แต้มที่ได้!$AT$22:$AT$43,"")</f>
        <v>10778080</v>
      </c>
      <c r="AM83" s="458">
        <f t="shared" si="46"/>
        <v>86530</v>
      </c>
      <c r="AN83" s="451">
        <f>_xlfn.XLOOKUP($S83,แต้มที่ได้!$A$22:$A$43,แต้มที่ได้!$AR$22:$AR$43,"")</f>
        <v>5</v>
      </c>
      <c r="AO83" s="576">
        <f t="shared" si="47"/>
        <v>0</v>
      </c>
      <c r="AP83" s="465">
        <f>_xlfn.XLOOKUP($S83,แต้มที่ได้!$A$22:$A$43,แต้มที่ได้!$AS$22:$AS$43,"")</f>
        <v>32079005</v>
      </c>
    </row>
    <row r="84" spans="19:42" ht="15" customHeight="1">
      <c r="S84" s="581" t="str" cm="1">
        <f t="array" ref="S84">_xlfn.XLOOKUP($AB84,แต้มที่ได้!AL$22:$AL$43,แต้มที่ได้!$A$22:$A$43,"")</f>
        <v>이지스</v>
      </c>
      <c r="T84" s="454">
        <f t="shared" si="48"/>
        <v>6</v>
      </c>
      <c r="U84" s="455">
        <f>_xlfn.XLOOKUP($S84,แต้มที่ได้!$A$22:$A$43,แต้มที่ได้!$AK$22:$AK$43,"")</f>
        <v>10433950</v>
      </c>
      <c r="V84" s="456">
        <f>IFERROR( U84-_xlfn.XLOOKUP($S84,แต้มที่ได้!$A$22:$A$43,แต้มที่ได้!$AH$22:$AH$43,""), "n/a")</f>
        <v>72415</v>
      </c>
      <c r="W84" s="443">
        <f>_xlfn.XLOOKUP($S84,แต้มที่ได้!$A$22:$A$43,แต้มที่ได้!$AI$22:$AI$43,"")</f>
        <v>7</v>
      </c>
      <c r="X84" s="444">
        <f>_xlfn.XLOOKUP($S84,แต้มที่ได้!$A$22:$A$43,แต้มที่ได้!$AJ$22:$AJ$43,"")</f>
        <v>41001285</v>
      </c>
      <c r="Y84" s="445">
        <f t="shared" si="49"/>
        <v>6</v>
      </c>
      <c r="Z84" s="457">
        <f>_xlfn.XLOOKUP($S84,แต้มที่ได้!$A$22:$A$43,แต้มที่ได้!$AM$22:$AM$43,"")</f>
        <v>10525165</v>
      </c>
      <c r="AA84" s="518">
        <f t="shared" si="42"/>
        <v>91215</v>
      </c>
      <c r="AB84" s="459">
        <v>6</v>
      </c>
      <c r="AC84" s="572">
        <f t="shared" si="43"/>
        <v>1</v>
      </c>
      <c r="AD84" s="461">
        <f>_xlfn.XLOOKUP($S84,แต้มที่ได้!$A$22:$A$43,แต้มที่ได้!$AM$22:$AM$43,"")</f>
        <v>10525165</v>
      </c>
      <c r="AE84" s="462">
        <f t="shared" si="50"/>
        <v>6</v>
      </c>
      <c r="AF84" s="463">
        <f>_xlfn.XLOOKUP($S84,แต้มที่ได้!$A$22:$A$43,แต้มที่ได้!$AQ$22:$AQ$43,"")</f>
        <v>10614170</v>
      </c>
      <c r="AG84" s="458">
        <f t="shared" si="44"/>
        <v>89005</v>
      </c>
      <c r="AH84" s="451">
        <f>_xlfn.XLOOKUP($S84,แต้มที่ได้!$A$22:$A$43,แต้มที่ได้!$AO$22:$AO$43,"")</f>
        <v>6</v>
      </c>
      <c r="AI84" s="576">
        <f t="shared" si="45"/>
        <v>0</v>
      </c>
      <c r="AJ84" s="465">
        <f>_xlfn.XLOOKUP($S84,แต้มที่ได้!$A$22:$A$43,แต้มที่ได้!$AP$22:$AP$43,"")</f>
        <v>21139335</v>
      </c>
      <c r="AK84" s="445">
        <f t="shared" si="51"/>
        <v>5</v>
      </c>
      <c r="AL84" s="463">
        <f>_xlfn.XLOOKUP($S84,แต้มที่ได้!$A$22:$A$43,แต้มที่ได้!$AT$22:$AT$43,"")</f>
        <v>10784790</v>
      </c>
      <c r="AM84" s="458">
        <f t="shared" si="46"/>
        <v>170620</v>
      </c>
      <c r="AN84" s="451">
        <f>_xlfn.XLOOKUP($S84,แต้มที่ได้!$A$22:$A$43,แต้มที่ได้!$AR$22:$AR$43,"")</f>
        <v>6</v>
      </c>
      <c r="AO84" s="576">
        <f t="shared" si="47"/>
        <v>0</v>
      </c>
      <c r="AP84" s="465">
        <f>_xlfn.XLOOKUP($S84,แต้มที่ได้!$A$22:$A$43,แต้มที่ได้!$AS$22:$AS$43,"")</f>
        <v>31924125</v>
      </c>
    </row>
    <row r="85" spans="19:42" ht="15" customHeight="1">
      <c r="S85" s="581" t="str" cm="1">
        <f t="array" ref="S85">_xlfn.XLOOKUP($AB85,แต้มที่ได้!AL$22:$AL$43,แต้มที่ได้!$A$22:$A$43,"")</f>
        <v>Crown</v>
      </c>
      <c r="T85" s="454">
        <f t="shared" si="48"/>
        <v>5</v>
      </c>
      <c r="U85" s="455">
        <f>_xlfn.XLOOKUP($S85,แต้มที่ได้!$A$22:$A$43,แต้มที่ได้!$AK$22:$AK$43,"")</f>
        <v>10508315</v>
      </c>
      <c r="V85" s="456">
        <f>IFERROR( U85-_xlfn.XLOOKUP($S85,แต้มที่ได้!$A$22:$A$43,แต้มที่ได้!$AH$22:$AH$43,""), "n/a")</f>
        <v>423375</v>
      </c>
      <c r="W85" s="443">
        <f>_xlfn.XLOOKUP($S85,แต้มที่ได้!$A$22:$A$43,แต้มที่ได้!$AI$22:$AI$43,"")</f>
        <v>8</v>
      </c>
      <c r="X85" s="444">
        <f>_xlfn.XLOOKUP($S85,แต้มที่ได้!$A$22:$A$43,แต้มที่ได้!$AJ$22:$AJ$43,"")</f>
        <v>40924725</v>
      </c>
      <c r="Y85" s="445">
        <f t="shared" si="49"/>
        <v>9</v>
      </c>
      <c r="Z85" s="457">
        <f>_xlfn.XLOOKUP($S85,แต้มที่ได้!$A$22:$A$43,แต้มที่ได้!$AM$22:$AM$43,"")</f>
        <v>10430030</v>
      </c>
      <c r="AA85" s="518">
        <f t="shared" si="42"/>
        <v>-78285</v>
      </c>
      <c r="AB85" s="459">
        <v>9</v>
      </c>
      <c r="AC85" s="572">
        <f t="shared" si="43"/>
        <v>-1</v>
      </c>
      <c r="AD85" s="461">
        <f>_xlfn.XLOOKUP($S85,แต้มที่ได้!$A$22:$A$43,แต้มที่ได้!$AM$22:$AM$43,"")</f>
        <v>10430030</v>
      </c>
      <c r="AE85" s="462">
        <f t="shared" si="50"/>
        <v>8</v>
      </c>
      <c r="AF85" s="463">
        <f>_xlfn.XLOOKUP($S85,แต้มที่ได้!$A$22:$A$43,แต้มที่ได้!$AQ$22:$AQ$43,"")</f>
        <v>10595575</v>
      </c>
      <c r="AG85" s="458">
        <f t="shared" si="44"/>
        <v>165545</v>
      </c>
      <c r="AH85" s="451">
        <f>_xlfn.XLOOKUP($S85,แต้มที่ได้!$A$22:$A$43,แต้มที่ได้!$AO$22:$AO$43,"")</f>
        <v>8</v>
      </c>
      <c r="AI85" s="576">
        <f t="shared" si="45"/>
        <v>1</v>
      </c>
      <c r="AJ85" s="465">
        <f>_xlfn.XLOOKUP($S85,แต้มที่ได้!$A$22:$A$43,แต้มที่ได้!$AP$22:$AP$43,"")</f>
        <v>21025605</v>
      </c>
      <c r="AK85" s="445">
        <f t="shared" si="51"/>
        <v>7</v>
      </c>
      <c r="AL85" s="463">
        <f>_xlfn.XLOOKUP($S85,แต้มที่ได้!$A$22:$A$43,แต้มที่ได้!$AT$22:$AT$43,"")</f>
        <v>10679720</v>
      </c>
      <c r="AM85" s="458">
        <f t="shared" si="46"/>
        <v>84145</v>
      </c>
      <c r="AN85" s="451">
        <f>_xlfn.XLOOKUP($S85,แต้มที่ได้!$A$22:$A$43,แต้มที่ได้!$AR$22:$AR$43,"")</f>
        <v>7</v>
      </c>
      <c r="AO85" s="576">
        <f t="shared" si="47"/>
        <v>1</v>
      </c>
      <c r="AP85" s="465">
        <f>_xlfn.XLOOKUP($S85,แต้มที่ได้!$A$22:$A$43,แต้มที่ได้!$AS$22:$AS$43,"")</f>
        <v>31705325</v>
      </c>
    </row>
    <row r="86" spans="19:42" ht="15" customHeight="1">
      <c r="S86" s="581" t="str" cm="1">
        <f t="array" ref="S86">_xlfn.XLOOKUP($AB86,แต้มที่ได้!AL$22:$AL$43,แต้มที่ได้!$A$22:$A$43,"")</f>
        <v>미라클</v>
      </c>
      <c r="T86" s="454">
        <f t="shared" si="48"/>
        <v>7</v>
      </c>
      <c r="U86" s="455">
        <f>_xlfn.XLOOKUP($S86,แต้มที่ได้!$A$22:$A$43,แต้มที่ได้!$AK$22:$AK$43,"")</f>
        <v>10433690</v>
      </c>
      <c r="V86" s="456">
        <f>IFERROR( U86-_xlfn.XLOOKUP($S86,แต้มที่ได้!$A$22:$A$43,แต้มที่ได้!$AH$22:$AH$43,""), "n/a")</f>
        <v>87015</v>
      </c>
      <c r="W86" s="443">
        <f>_xlfn.XLOOKUP($S86,แต้มที่ได้!$A$22:$A$43,แต้มที่ได้!$AI$22:$AI$43,"")</f>
        <v>5</v>
      </c>
      <c r="X86" s="444">
        <f>_xlfn.XLOOKUP($S86,แต้มที่ได้!$A$22:$A$43,แต้มที่ได้!$AJ$22:$AJ$43,"")</f>
        <v>41476315</v>
      </c>
      <c r="Y86" s="445">
        <f t="shared" si="49"/>
        <v>7</v>
      </c>
      <c r="Z86" s="457">
        <f>_xlfn.XLOOKUP($S86,แต้มที่ได้!$A$22:$A$43,แต้มที่ได้!$AM$22:$AM$43,"")</f>
        <v>10510435</v>
      </c>
      <c r="AA86" s="518">
        <f t="shared" si="42"/>
        <v>76745</v>
      </c>
      <c r="AB86" s="459">
        <v>7</v>
      </c>
      <c r="AC86" s="572">
        <f t="shared" si="43"/>
        <v>-2</v>
      </c>
      <c r="AD86" s="461">
        <f>_xlfn.XLOOKUP($S86,แต้มที่ได้!$A$22:$A$43,แต้มที่ได้!$AM$22:$AM$43,"")</f>
        <v>10510435</v>
      </c>
      <c r="AE86" s="462">
        <f t="shared" si="50"/>
        <v>7</v>
      </c>
      <c r="AF86" s="463">
        <f>_xlfn.XLOOKUP($S86,แต้มที่ได้!$A$22:$A$43,แต้มที่ได้!$AQ$22:$AQ$43,"")</f>
        <v>10599700</v>
      </c>
      <c r="AG86" s="458">
        <f t="shared" si="44"/>
        <v>89265</v>
      </c>
      <c r="AH86" s="451">
        <f>_xlfn.XLOOKUP($S86,แต้มที่ได้!$A$22:$A$43,แต้มที่ได้!$AO$22:$AO$43,"")</f>
        <v>7</v>
      </c>
      <c r="AI86" s="576">
        <f t="shared" si="45"/>
        <v>0</v>
      </c>
      <c r="AJ86" s="465">
        <f>_xlfn.XLOOKUP($S86,แต้มที่ได้!$A$22:$A$43,แต้มที่ได้!$AP$22:$AP$43,"")</f>
        <v>21110135</v>
      </c>
      <c r="AK86" s="445">
        <f t="shared" si="51"/>
        <v>9</v>
      </c>
      <c r="AL86" s="463">
        <f>_xlfn.XLOOKUP($S86,แต้มที่ได้!$A$22:$A$43,แต้มที่ได้!$AT$22:$AT$43,"")</f>
        <v>10518955</v>
      </c>
      <c r="AM86" s="458">
        <f t="shared" si="46"/>
        <v>-80745</v>
      </c>
      <c r="AN86" s="451">
        <f>_xlfn.XLOOKUP($S86,แต้มที่ได้!$A$22:$A$43,แต้มที่ได้!$AR$22:$AR$43,"")</f>
        <v>8</v>
      </c>
      <c r="AO86" s="576">
        <f t="shared" si="47"/>
        <v>-1</v>
      </c>
      <c r="AP86" s="465">
        <f>_xlfn.XLOOKUP($S86,แต้มที่ได้!$A$22:$A$43,แต้มที่ได้!$AS$22:$AS$43,"")</f>
        <v>31629090</v>
      </c>
    </row>
    <row r="87" spans="19:42" ht="15" customHeight="1">
      <c r="S87" s="582" t="str" cm="1">
        <f t="array" ref="S87">_xlfn.XLOOKUP($AB87,แต้มที่ได้!AL$22:$AL$43,แต้มที่ได้!$A$22:$A$43,"")</f>
        <v>MolochTH</v>
      </c>
      <c r="T87" s="531">
        <f t="shared" si="48"/>
        <v>9</v>
      </c>
      <c r="U87" s="532">
        <f>_xlfn.XLOOKUP($S87,แต้มที่ได้!$A$22:$A$43,แต้มที่ได้!$AK$22:$AK$43,"")</f>
        <v>10256305</v>
      </c>
      <c r="V87" s="533">
        <f>IFERROR( U87-_xlfn.XLOOKUP($S87,แต้มที่ได้!$A$22:$A$43,แต้มที่ได้!$AH$22:$AH$43,""), "n/a")</f>
        <v>-6545</v>
      </c>
      <c r="W87" s="534">
        <f>_xlfn.XLOOKUP($S87,แต้มที่ได้!$A$22:$A$43,แต้มที่ได้!$AI$22:$AI$43,"")</f>
        <v>9</v>
      </c>
      <c r="X87" s="535">
        <f>_xlfn.XLOOKUP($S87,แต้มที่ได้!$A$22:$A$43,แต้มที่ได้!$AJ$22:$AJ$43,"")</f>
        <v>40544895</v>
      </c>
      <c r="Y87" s="536">
        <f t="shared" si="49"/>
        <v>8</v>
      </c>
      <c r="Z87" s="537">
        <f>_xlfn.XLOOKUP($S87,แต้มที่ได้!$A$22:$A$43,แต้มที่ได้!$AM$22:$AM$43,"")</f>
        <v>10430590</v>
      </c>
      <c r="AA87" s="538">
        <f t="shared" si="42"/>
        <v>174285</v>
      </c>
      <c r="AB87" s="539">
        <v>8</v>
      </c>
      <c r="AC87" s="573">
        <f t="shared" si="43"/>
        <v>1</v>
      </c>
      <c r="AD87" s="540">
        <f>_xlfn.XLOOKUP($S87,แต้มที่ได้!$A$22:$A$43,แต้มที่ได้!$AM$22:$AM$43,"")</f>
        <v>10430590</v>
      </c>
      <c r="AE87" s="541">
        <f t="shared" si="50"/>
        <v>9</v>
      </c>
      <c r="AF87" s="542">
        <f>_xlfn.XLOOKUP($S87,แต้มที่ได้!$A$22:$A$43,แต้มที่ได้!$AQ$22:$AQ$43,"")</f>
        <v>10520085</v>
      </c>
      <c r="AG87" s="543">
        <f t="shared" si="44"/>
        <v>89495</v>
      </c>
      <c r="AH87" s="544">
        <f>_xlfn.XLOOKUP($S87,แต้มที่ได้!$A$22:$A$43,แต้มที่ได้!$AO$22:$AO$43,"")</f>
        <v>9</v>
      </c>
      <c r="AI87" s="577">
        <f t="shared" si="45"/>
        <v>-1</v>
      </c>
      <c r="AJ87" s="545">
        <f>_xlfn.XLOOKUP($S87,แต้มที่ได้!$A$22:$A$43,แต้มที่ได้!$AP$22:$AP$43,"")</f>
        <v>20950675</v>
      </c>
      <c r="AK87" s="546">
        <f t="shared" si="51"/>
        <v>8</v>
      </c>
      <c r="AL87" s="542">
        <f>_xlfn.XLOOKUP($S87,แต้มที่ได้!$A$22:$A$43,แต้มที่ได้!$AT$22:$AT$43,"")</f>
        <v>10598615</v>
      </c>
      <c r="AM87" s="543">
        <f t="shared" si="46"/>
        <v>78530</v>
      </c>
      <c r="AN87" s="544">
        <f>_xlfn.XLOOKUP($S87,แต้มที่ได้!$A$22:$A$43,แต้มที่ได้!$AR$22:$AR$43,"")</f>
        <v>9</v>
      </c>
      <c r="AO87" s="573">
        <f t="shared" si="47"/>
        <v>0</v>
      </c>
      <c r="AP87" s="545">
        <f>_xlfn.XLOOKUP($S87,แต้มที่ได้!$A$22:$A$43,แต้มที่ได้!$AS$22:$AS$43,"")</f>
        <v>31549290</v>
      </c>
    </row>
    <row r="88" spans="19:42" ht="15" customHeight="1">
      <c r="S88" s="581" t="str" cm="1">
        <f t="array" ref="S88">_xlfn.XLOOKUP($AB88,แต้มที่ได้!AL$22:$AL$43,แต้มที่ได้!$A$22:$A$43,"")</f>
        <v>열매</v>
      </c>
      <c r="T88" s="454">
        <f t="shared" si="48"/>
        <v>10</v>
      </c>
      <c r="U88" s="455">
        <f>_xlfn.XLOOKUP($S88,แต้มที่ได้!$A$22:$A$43,แต้มที่ได้!$AK$22:$AK$43,"")</f>
        <v>10188930</v>
      </c>
      <c r="V88" s="456">
        <f>IFERROR( U88-_xlfn.XLOOKUP($S88,แต้มที่ได้!$A$22:$A$43,แต้มที่ได้!$AH$22:$AH$43,""), "n/a")</f>
        <v>80810</v>
      </c>
      <c r="W88" s="443">
        <f>_xlfn.XLOOKUP($S88,แต้มที่ได้!$A$22:$A$43,แต้มที่ได้!$AI$22:$AI$43,"")</f>
        <v>10</v>
      </c>
      <c r="X88" s="444">
        <f>_xlfn.XLOOKUP($S88,แต้มที่ได้!$A$22:$A$43,แต้มที่ได้!$AJ$22:$AJ$43,"")</f>
        <v>40168390</v>
      </c>
      <c r="Y88" s="445">
        <f t="shared" si="49"/>
        <v>10</v>
      </c>
      <c r="Z88" s="457">
        <f>_xlfn.XLOOKUP($S88,แต้มที่ได้!$A$22:$A$43,แต้มที่ได้!$AM$22:$AM$43,"")</f>
        <v>10265120</v>
      </c>
      <c r="AA88" s="518">
        <f t="shared" si="42"/>
        <v>76190</v>
      </c>
      <c r="AB88" s="459">
        <v>10</v>
      </c>
      <c r="AC88" s="572">
        <f t="shared" si="43"/>
        <v>0</v>
      </c>
      <c r="AD88" s="461">
        <f>_xlfn.XLOOKUP($S88,แต้มที่ได้!$A$22:$A$43,แต้มที่ได้!$AM$22:$AM$43,"")</f>
        <v>10265120</v>
      </c>
      <c r="AE88" s="462">
        <f t="shared" si="50"/>
        <v>10</v>
      </c>
      <c r="AF88" s="463">
        <f>_xlfn.XLOOKUP($S88,แต้มที่ได้!$A$22:$A$43,แต้มที่ได้!$AQ$22:$AQ$43,"")</f>
        <v>10350345</v>
      </c>
      <c r="AG88" s="458">
        <f t="shared" si="44"/>
        <v>85225</v>
      </c>
      <c r="AH88" s="451">
        <f>_xlfn.XLOOKUP($S88,แต้มที่ได้!$A$22:$A$43,แต้มที่ได้!$AO$22:$AO$43,"")</f>
        <v>10</v>
      </c>
      <c r="AI88" s="576">
        <f t="shared" si="45"/>
        <v>0</v>
      </c>
      <c r="AJ88" s="465">
        <f>_xlfn.XLOOKUP($S88,แต้มที่ได้!$A$22:$A$43,แต้มที่ได้!$AP$22:$AP$43,"")</f>
        <v>20615465</v>
      </c>
      <c r="AK88" s="445">
        <f t="shared" si="51"/>
        <v>10</v>
      </c>
      <c r="AL88" s="463">
        <f>_xlfn.XLOOKUP($S88,แต้มที่ได้!$A$22:$A$43,แต้มที่ได้!$AT$22:$AT$43,"")</f>
        <v>10433560</v>
      </c>
      <c r="AM88" s="458">
        <f t="shared" si="46"/>
        <v>83215</v>
      </c>
      <c r="AN88" s="451">
        <f>_xlfn.XLOOKUP($S88,แต้มที่ได้!$A$22:$A$43,แต้มที่ได้!$AR$22:$AR$43,"")</f>
        <v>10</v>
      </c>
      <c r="AO88" s="576">
        <f t="shared" si="47"/>
        <v>0</v>
      </c>
      <c r="AP88" s="465">
        <f>_xlfn.XLOOKUP($S88,แต้มที่ได้!$A$22:$A$43,แต้มที่ได้!$AS$22:$AS$43,"")</f>
        <v>31049025</v>
      </c>
    </row>
    <row r="89" spans="19:42" ht="15" customHeight="1">
      <c r="S89" s="581" t="str" cm="1">
        <f t="array" ref="S89">_xlfn.XLOOKUP($AB89,แต้มที่ได้!AL$22:$AL$43,แต้มที่ได้!$A$22:$A$43,"")</f>
        <v>무야호</v>
      </c>
      <c r="T89" s="454">
        <f t="shared" si="48"/>
        <v>11</v>
      </c>
      <c r="U89" s="455">
        <f>_xlfn.XLOOKUP($S89,แต้มที่ได้!$A$22:$A$43,แต้มที่ได้!$AK$22:$AK$43,"")</f>
        <v>10091360</v>
      </c>
      <c r="V89" s="456">
        <f>IFERROR( U89-_xlfn.XLOOKUP($S89,แต้มที่ได้!$A$22:$A$43,แต้มที่ได้!$AH$22:$AH$43,""), "n/a")</f>
        <v>159665</v>
      </c>
      <c r="W89" s="474">
        <f>_xlfn.XLOOKUP($S89,แต้มที่ได้!$A$22:$A$43,แต้มที่ได้!$AI$22:$AI$43,"")</f>
        <v>11</v>
      </c>
      <c r="X89" s="475">
        <f>_xlfn.XLOOKUP($S89,แต้มที่ได้!$A$22:$A$43,แต้มที่ได้!$AJ$22:$AJ$43,"")</f>
        <v>39727820</v>
      </c>
      <c r="Y89" s="476">
        <f t="shared" si="49"/>
        <v>11</v>
      </c>
      <c r="Z89" s="477">
        <f>_xlfn.XLOOKUP($S89,แต้มที่ได้!$A$22:$A$43,แต้มที่ได้!$AM$22:$AM$43,"")</f>
        <v>10101510</v>
      </c>
      <c r="AA89" s="519">
        <f t="shared" si="42"/>
        <v>10150</v>
      </c>
      <c r="AB89" s="479">
        <v>11</v>
      </c>
      <c r="AC89" s="574">
        <f t="shared" si="43"/>
        <v>0</v>
      </c>
      <c r="AD89" s="480">
        <f>_xlfn.XLOOKUP($S89,แต้มที่ได้!$A$22:$A$43,แต้มที่ได้!$AM$22:$AM$43,"")</f>
        <v>10101510</v>
      </c>
      <c r="AE89" s="481">
        <f t="shared" si="50"/>
        <v>11</v>
      </c>
      <c r="AF89" s="482">
        <f>_xlfn.XLOOKUP($S89,แต้มที่ได้!$A$22:$A$43,แต้มที่ได้!$AQ$22:$AQ$43,"")</f>
        <v>10258140</v>
      </c>
      <c r="AG89" s="478">
        <f t="shared" si="44"/>
        <v>156630</v>
      </c>
      <c r="AH89" s="483">
        <f>_xlfn.XLOOKUP($S89,แต้มที่ได้!$A$22:$A$43,แต้มที่ได้!$AO$22:$AO$43,"")</f>
        <v>11</v>
      </c>
      <c r="AI89" s="578">
        <f t="shared" si="45"/>
        <v>0</v>
      </c>
      <c r="AJ89" s="485">
        <f>_xlfn.XLOOKUP($S89,แต้มที่ได้!$A$22:$A$43,แต้มที่ได้!$AP$22:$AP$43,"")</f>
        <v>20359650</v>
      </c>
      <c r="AK89" s="445">
        <f t="shared" si="51"/>
        <v>11</v>
      </c>
      <c r="AL89" s="482">
        <f>_xlfn.XLOOKUP($S89,แต้มที่ได้!$A$22:$A$43,แต้มที่ได้!$AT$22:$AT$43,"")</f>
        <v>10348885</v>
      </c>
      <c r="AM89" s="478">
        <f t="shared" si="46"/>
        <v>90745</v>
      </c>
      <c r="AN89" s="483">
        <f>_xlfn.XLOOKUP($S89,แต้มที่ได้!$A$22:$A$43,แต้มที่ได้!$AR$22:$AR$43,"")</f>
        <v>11</v>
      </c>
      <c r="AO89" s="578">
        <f t="shared" si="47"/>
        <v>0</v>
      </c>
      <c r="AP89" s="485">
        <f>_xlfn.XLOOKUP($S89,แต้มที่ได้!$A$22:$A$43,แต้มที่ได้!$AS$22:$AS$43,"")</f>
        <v>30708535</v>
      </c>
    </row>
    <row r="90" spans="19:42" ht="15" customHeight="1">
      <c r="S90" s="581" t="str" cm="1">
        <f t="array" ref="S90">_xlfn.XLOOKUP($AB90,แต้มที่ได้!AL$22:$AL$43,แต้มที่ได้!$A$22:$A$43,"")</f>
        <v>Peppermint</v>
      </c>
      <c r="T90" s="454">
        <f t="shared" si="48"/>
        <v>12</v>
      </c>
      <c r="U90" s="455">
        <f>_xlfn.XLOOKUP($S90,แต้มที่ได้!$A$22:$A$43,แต้มที่ได้!$AK$22:$AK$43,"")</f>
        <v>9756810</v>
      </c>
      <c r="V90" s="456">
        <f>IFERROR( U90-_xlfn.XLOOKUP($S90,แต้มที่ได้!$A$22:$A$43,แต้มที่ได้!$AH$22:$AH$43,""), "n/a")</f>
        <v>83220</v>
      </c>
      <c r="W90" s="443">
        <f>_xlfn.XLOOKUP($S90,แต้มที่ได้!$A$22:$A$43,แต้มที่ได้!$AI$22:$AI$43,"")</f>
        <v>12</v>
      </c>
      <c r="X90" s="444">
        <f>_xlfn.XLOOKUP($S90,แต้มที่ได้!$A$22:$A$43,แต้มที่ได้!$AJ$22:$AJ$43,"")</f>
        <v>39038605</v>
      </c>
      <c r="Y90" s="445">
        <f t="shared" si="49"/>
        <v>12</v>
      </c>
      <c r="Z90" s="457">
        <f>_xlfn.XLOOKUP($S90,แต้มที่ได้!$A$22:$A$43,แต้มที่ได้!$AM$22:$AM$43,"")</f>
        <v>9929095</v>
      </c>
      <c r="AA90" s="518">
        <f t="shared" si="42"/>
        <v>172285</v>
      </c>
      <c r="AB90" s="459">
        <v>12</v>
      </c>
      <c r="AC90" s="572">
        <f t="shared" si="43"/>
        <v>0</v>
      </c>
      <c r="AD90" s="461">
        <f>_xlfn.XLOOKUP($S90,แต้มที่ได้!$A$22:$A$43,แต้มที่ได้!$AM$22:$AM$43,"")</f>
        <v>9929095</v>
      </c>
      <c r="AE90" s="462">
        <f t="shared" si="50"/>
        <v>12</v>
      </c>
      <c r="AF90" s="463">
        <f>_xlfn.XLOOKUP($S90,แต้มที่ได้!$A$22:$A$43,แต้มที่ได้!$AQ$22:$AQ$43,"")</f>
        <v>10084960</v>
      </c>
      <c r="AG90" s="458">
        <f t="shared" si="44"/>
        <v>155865</v>
      </c>
      <c r="AH90" s="451">
        <f>_xlfn.XLOOKUP($S90,แต้มที่ได้!$A$22:$A$43,แต้มที่ได้!$AO$22:$AO$43,"")</f>
        <v>12</v>
      </c>
      <c r="AI90" s="576">
        <f t="shared" si="45"/>
        <v>0</v>
      </c>
      <c r="AJ90" s="465">
        <f>_xlfn.XLOOKUP($S90,แต้มที่ได้!$A$22:$A$43,แต้มที่ได้!$AP$22:$AP$43,"")</f>
        <v>20014055</v>
      </c>
      <c r="AK90" s="445">
        <f t="shared" si="51"/>
        <v>12</v>
      </c>
      <c r="AL90" s="463">
        <f>_xlfn.XLOOKUP($S90,แต้มที่ได้!$A$22:$A$43,แต้มที่ได้!$AT$22:$AT$43,"")</f>
        <v>9926350</v>
      </c>
      <c r="AM90" s="458">
        <f t="shared" si="46"/>
        <v>-158610</v>
      </c>
      <c r="AN90" s="451">
        <f>_xlfn.XLOOKUP($S90,แต้มที่ได้!$A$22:$A$43,แต้มที่ได้!$AR$22:$AR$43,"")</f>
        <v>12</v>
      </c>
      <c r="AO90" s="576">
        <f t="shared" si="47"/>
        <v>0</v>
      </c>
      <c r="AP90" s="465">
        <f>_xlfn.XLOOKUP($S90,แต้มที่ได้!$A$22:$A$43,แต้มที่ได้!$AS$22:$AS$43,"")</f>
        <v>29940405</v>
      </c>
    </row>
    <row r="91" spans="19:42" ht="15" customHeight="1">
      <c r="S91" s="581" t="str" cm="1">
        <f t="array" ref="S91">_xlfn.XLOOKUP($AB91,แต้มที่ได้!AL$22:$AL$43,แต้มที่ได้!$A$22:$A$43,"")</f>
        <v>사혼</v>
      </c>
      <c r="T91" s="454">
        <f t="shared" si="48"/>
        <v>13</v>
      </c>
      <c r="U91" s="455">
        <f>_xlfn.XLOOKUP($S91,แต้มที่ได้!$A$22:$A$43,แต้มที่ได้!$AK$22:$AK$43,"")</f>
        <v>9598815</v>
      </c>
      <c r="V91" s="456">
        <f>IFERROR( U91-_xlfn.XLOOKUP($S91,แต้มที่ได้!$A$22:$A$43,แต้มที่ได้!$AH$22:$AH$43,""), "n/a")</f>
        <v>75245</v>
      </c>
      <c r="W91" s="474">
        <f>_xlfn.XLOOKUP($S91,แต้มที่ได้!$A$22:$A$43,แต้มที่ได้!$AI$22:$AI$43,"")</f>
        <v>13</v>
      </c>
      <c r="X91" s="475">
        <f>_xlfn.XLOOKUP($S91,แต้มที่ได้!$A$22:$A$43,แต้มที่ได้!$AJ$22:$AJ$43,"")</f>
        <v>37843865</v>
      </c>
      <c r="Y91" s="476">
        <f t="shared" si="49"/>
        <v>14</v>
      </c>
      <c r="Z91" s="477">
        <f>_xlfn.XLOOKUP($S91,แต้มที่ได้!$A$22:$A$43,แต้มที่ได้!$AM$22:$AM$43,"")</f>
        <v>9682255</v>
      </c>
      <c r="AA91" s="519">
        <f t="shared" si="42"/>
        <v>83440</v>
      </c>
      <c r="AB91" s="479">
        <v>14</v>
      </c>
      <c r="AC91" s="574">
        <f t="shared" si="43"/>
        <v>-1</v>
      </c>
      <c r="AD91" s="480">
        <f>_xlfn.XLOOKUP($S91,แต้มที่ได้!$A$22:$A$43,แต้มที่ได้!$AM$22:$AM$43,"")</f>
        <v>9682255</v>
      </c>
      <c r="AE91" s="481">
        <f t="shared" si="50"/>
        <v>13</v>
      </c>
      <c r="AF91" s="482">
        <f>_xlfn.XLOOKUP($S91,แต้มที่ได้!$A$22:$A$43,แต้มที่ได้!$AQ$22:$AQ$43,"")</f>
        <v>9763190</v>
      </c>
      <c r="AG91" s="478">
        <f t="shared" si="44"/>
        <v>80935</v>
      </c>
      <c r="AH91" s="483">
        <f>_xlfn.XLOOKUP($S91,แต้มที่ได้!$A$22:$A$43,แต้มที่ได้!$AO$22:$AO$43,"")</f>
        <v>14</v>
      </c>
      <c r="AI91" s="578">
        <f t="shared" si="45"/>
        <v>0</v>
      </c>
      <c r="AJ91" s="485">
        <f>_xlfn.XLOOKUP($S91,แต้มที่ได้!$A$22:$A$43,แต้มที่ได้!$AP$22:$AP$43,"")</f>
        <v>19445445</v>
      </c>
      <c r="AK91" s="445">
        <f t="shared" si="51"/>
        <v>13</v>
      </c>
      <c r="AL91" s="482">
        <f>_xlfn.XLOOKUP($S91,แต้มที่ได้!$A$22:$A$43,แต้มที่ได้!$AT$22:$AT$43,"")</f>
        <v>9841175</v>
      </c>
      <c r="AM91" s="478">
        <f t="shared" si="46"/>
        <v>77985</v>
      </c>
      <c r="AN91" s="483">
        <f>_xlfn.XLOOKUP($S91,แต้มที่ได้!$A$22:$A$43,แต้มที่ได้!$AR$22:$AR$43,"")</f>
        <v>13</v>
      </c>
      <c r="AO91" s="578">
        <f t="shared" si="47"/>
        <v>1</v>
      </c>
      <c r="AP91" s="485">
        <f>_xlfn.XLOOKUP($S91,แต้มที่ได้!$A$22:$A$43,แต้มที่ได้!$AS$22:$AS$43,"")</f>
        <v>29286620</v>
      </c>
    </row>
    <row r="92" spans="19:42" ht="15" customHeight="1">
      <c r="S92" s="581" t="str" cm="1">
        <f t="array" ref="S92">_xlfn.XLOOKUP($AB92,แต้มที่ได้!AL$22:$AL$43,แต้มที่ได้!$A$22:$A$43,"")</f>
        <v>재난경보</v>
      </c>
      <c r="T92" s="454">
        <f t="shared" si="48"/>
        <v>14</v>
      </c>
      <c r="U92" s="455">
        <f>_xlfn.XLOOKUP($S92,แต้มที่ได้!$A$22:$A$43,แต้มที่ได้!$AK$22:$AK$43,"")</f>
        <v>9529180</v>
      </c>
      <c r="V92" s="456">
        <f>IFERROR( U92-_xlfn.XLOOKUP($S92,แต้มที่ได้!$A$22:$A$43,แต้มที่ได้!$AH$22:$AH$43,""), "n/a")</f>
        <v>8920</v>
      </c>
      <c r="W92" s="443">
        <f>_xlfn.XLOOKUP($S92,แต้มที่ได้!$A$22:$A$43,แต้มที่ได้!$AI$22:$AI$43,"")</f>
        <v>14</v>
      </c>
      <c r="X92" s="444">
        <f>_xlfn.XLOOKUP($S92,แต้มที่ได้!$A$22:$A$43,แต้มที่ได้!$AJ$22:$AJ$43,"")</f>
        <v>37689285</v>
      </c>
      <c r="Y92" s="445">
        <f t="shared" si="49"/>
        <v>13</v>
      </c>
      <c r="Z92" s="457">
        <f>_xlfn.XLOOKUP($S92,แต้มที่ได้!$A$22:$A$43,แต้มที่ได้!$AM$22:$AM$43,"")</f>
        <v>9841595</v>
      </c>
      <c r="AA92" s="518">
        <f t="shared" si="42"/>
        <v>312415</v>
      </c>
      <c r="AB92" s="459">
        <v>13</v>
      </c>
      <c r="AC92" s="572">
        <f t="shared" si="43"/>
        <v>1</v>
      </c>
      <c r="AD92" s="461">
        <f>_xlfn.XLOOKUP($S92,แต้มที่ได้!$A$22:$A$43,แต้มที่ได้!$AM$22:$AM$43,"")</f>
        <v>9841595</v>
      </c>
      <c r="AE92" s="462">
        <f t="shared" si="50"/>
        <v>14</v>
      </c>
      <c r="AF92" s="463">
        <f>_xlfn.XLOOKUP($S92,แต้มที่ได้!$A$22:$A$43,แต้มที่ได้!$AQ$22:$AQ$43,"")</f>
        <v>9606920</v>
      </c>
      <c r="AG92" s="458">
        <f t="shared" si="44"/>
        <v>-234675</v>
      </c>
      <c r="AH92" s="451">
        <f>_xlfn.XLOOKUP($S92,แต้มที่ได้!$A$22:$A$43,แต้มที่ได้!$AO$22:$AO$43,"")</f>
        <v>13</v>
      </c>
      <c r="AI92" s="576">
        <f t="shared" si="45"/>
        <v>0</v>
      </c>
      <c r="AJ92" s="465">
        <f>_xlfn.XLOOKUP($S92,แต้มที่ได้!$A$22:$A$43,แต้มที่ได้!$AP$22:$AP$43,"")</f>
        <v>19448515</v>
      </c>
      <c r="AK92" s="445">
        <f t="shared" si="51"/>
        <v>19</v>
      </c>
      <c r="AL92" s="463">
        <f>_xlfn.XLOOKUP($S92,แต้มที่ได้!$A$22:$A$43,แต้มที่ได้!$AT$22:$AT$43,"")</f>
        <v>9225125</v>
      </c>
      <c r="AM92" s="458">
        <f t="shared" si="46"/>
        <v>-381795</v>
      </c>
      <c r="AN92" s="451">
        <f>_xlfn.XLOOKUP($S92,แต้มที่ได้!$A$22:$A$43,แต้มที่ได้!$AR$22:$AR$43,"")</f>
        <v>14</v>
      </c>
      <c r="AO92" s="576">
        <f t="shared" si="47"/>
        <v>-1</v>
      </c>
      <c r="AP92" s="465">
        <f>_xlfn.XLOOKUP($S92,แต้มที่ได้!$A$22:$A$43,แต้มที่ได้!$AS$22:$AS$43,"")</f>
        <v>28673640</v>
      </c>
    </row>
    <row r="93" spans="19:42" ht="15" customHeight="1">
      <c r="S93" s="581" t="str" cm="1">
        <f t="array" ref="S93">_xlfn.XLOOKUP($AB93,แต้มที่ได้!AL$22:$AL$43,แต้มที่ได้!$A$22:$A$43,"")</f>
        <v>Nigiri</v>
      </c>
      <c r="T93" s="454">
        <f t="shared" si="48"/>
        <v>15</v>
      </c>
      <c r="U93" s="455">
        <f>_xlfn.XLOOKUP($S93,แต้มที่ได้!$A$22:$A$43,แต้มที่ได้!$AK$22:$AK$43,"")</f>
        <v>9360090</v>
      </c>
      <c r="V93" s="456">
        <f>IFERROR( U93-_xlfn.XLOOKUP($S93,แต้มที่ได้!$A$22:$A$43,แต้มที่ได้!$AH$22:$AH$43,""), "n/a")</f>
        <v>616880</v>
      </c>
      <c r="W93" s="474">
        <f>_xlfn.XLOOKUP($S93,แต้มที่ได้!$A$22:$A$43,แต้มที่ได้!$AI$22:$AI$43,"")</f>
        <v>18</v>
      </c>
      <c r="X93" s="475">
        <f>_xlfn.XLOOKUP($S93,แต้มที่ได้!$A$22:$A$43,แต้มที่ได้!$AJ$22:$AJ$43,"")</f>
        <v>35989375</v>
      </c>
      <c r="Y93" s="476">
        <f t="shared" si="49"/>
        <v>16</v>
      </c>
      <c r="Z93" s="477">
        <f>_xlfn.XLOOKUP($S93,แต้มที่ได้!$A$22:$A$43,แต้มที่ได้!$AM$22:$AM$43,"")</f>
        <v>9442580</v>
      </c>
      <c r="AA93" s="519">
        <f t="shared" si="42"/>
        <v>82490</v>
      </c>
      <c r="AB93" s="479">
        <v>16</v>
      </c>
      <c r="AC93" s="574">
        <f t="shared" si="43"/>
        <v>2</v>
      </c>
      <c r="AD93" s="480">
        <f>_xlfn.XLOOKUP($S93,แต้มที่ได้!$A$22:$A$43,แต้มที่ได้!$AM$22:$AM$43,"")</f>
        <v>9442580</v>
      </c>
      <c r="AE93" s="481">
        <f t="shared" si="50"/>
        <v>15</v>
      </c>
      <c r="AF93" s="482">
        <f>_xlfn.XLOOKUP($S93,แต้มที่ได้!$A$22:$A$43,แต้มที่ได้!$AQ$22:$AQ$43,"")</f>
        <v>9525970</v>
      </c>
      <c r="AG93" s="478">
        <f t="shared" si="44"/>
        <v>83390</v>
      </c>
      <c r="AH93" s="483">
        <f>_xlfn.XLOOKUP($S93,แต้มที่ได้!$A$22:$A$43,แต้มที่ได้!$AO$22:$AO$43,"")</f>
        <v>15</v>
      </c>
      <c r="AI93" s="578">
        <f t="shared" si="45"/>
        <v>1</v>
      </c>
      <c r="AJ93" s="485">
        <f>_xlfn.XLOOKUP($S93,แต้มที่ได้!$A$22:$A$43,แต้มที่ได้!$AP$22:$AP$43,"")</f>
        <v>18968550</v>
      </c>
      <c r="AK93" s="445">
        <f t="shared" si="51"/>
        <v>14</v>
      </c>
      <c r="AL93" s="482">
        <f>_xlfn.XLOOKUP($S93,แต้มที่ได้!$A$22:$A$43,แต้มที่ได้!$AT$22:$AT$43,"")</f>
        <v>9679125</v>
      </c>
      <c r="AM93" s="478">
        <f t="shared" si="46"/>
        <v>153155</v>
      </c>
      <c r="AN93" s="483">
        <f>_xlfn.XLOOKUP($S93,แต้มที่ได้!$A$22:$A$43,แต้มที่ได้!$AR$22:$AR$43,"")</f>
        <v>15</v>
      </c>
      <c r="AO93" s="578">
        <f t="shared" si="47"/>
        <v>0</v>
      </c>
      <c r="AP93" s="485">
        <f>_xlfn.XLOOKUP($S93,แต้มที่ได้!$A$22:$A$43,แต้มที่ได้!$AS$22:$AS$43,"")</f>
        <v>28647675</v>
      </c>
    </row>
    <row r="94" spans="19:42" ht="15" customHeight="1">
      <c r="S94" s="581" t="str" cm="1">
        <f t="array" ref="S94">_xlfn.XLOOKUP($AB94,แต้มที่ได้!AL$22:$AL$43,แต้มที่ได้!$A$22:$A$43,"")</f>
        <v>Nobility</v>
      </c>
      <c r="T94" s="454">
        <f t="shared" si="48"/>
        <v>17</v>
      </c>
      <c r="U94" s="455">
        <f>_xlfn.XLOOKUP($S94,แต้มที่ได้!$A$22:$A$43,แต้มที่ได้!$AK$22:$AK$43,"")</f>
        <v>9142300</v>
      </c>
      <c r="V94" s="456">
        <f>IFERROR( U94-_xlfn.XLOOKUP($S94,แต้มที่ได้!$A$22:$A$43,แต้มที่ได้!$AH$22:$AH$43,""), "n/a")</f>
        <v>225165</v>
      </c>
      <c r="W94" s="443">
        <f>_xlfn.XLOOKUP($S94,แต้มที่ได้!$A$22:$A$43,แต้มที่ได้!$AI$22:$AI$43,"")</f>
        <v>19</v>
      </c>
      <c r="X94" s="444">
        <f>_xlfn.XLOOKUP($S94,แต้มที่ได้!$A$22:$A$43,แต้มที่ได้!$AJ$22:$AJ$43,"")</f>
        <v>35884150</v>
      </c>
      <c r="Y94" s="445">
        <f t="shared" si="49"/>
        <v>15</v>
      </c>
      <c r="Z94" s="457">
        <f>_xlfn.XLOOKUP($S94,แต้มที่ได้!$A$22:$A$43,แต้มที่ได้!$AM$22:$AM$43,"")</f>
        <v>9453630</v>
      </c>
      <c r="AA94" s="518">
        <f t="shared" si="42"/>
        <v>311330</v>
      </c>
      <c r="AB94" s="459">
        <v>15</v>
      </c>
      <c r="AC94" s="572">
        <f t="shared" si="43"/>
        <v>4</v>
      </c>
      <c r="AD94" s="461">
        <f>_xlfn.XLOOKUP($S94,แต้มที่ได้!$A$22:$A$43,แต้มที่ได้!$AM$22:$AM$43,"")</f>
        <v>9453630</v>
      </c>
      <c r="AE94" s="462">
        <f t="shared" si="50"/>
        <v>16</v>
      </c>
      <c r="AF94" s="463">
        <f>_xlfn.XLOOKUP($S94,แต้มที่ได้!$A$22:$A$43,แต้มที่ได้!$AQ$22:$AQ$43,"")</f>
        <v>9456020</v>
      </c>
      <c r="AG94" s="458">
        <f t="shared" si="44"/>
        <v>2390</v>
      </c>
      <c r="AH94" s="451">
        <f>_xlfn.XLOOKUP($S94,แต้มที่ได้!$A$22:$A$43,แต้มที่ได้!$AO$22:$AO$43,"")</f>
        <v>16</v>
      </c>
      <c r="AI94" s="576">
        <f t="shared" si="45"/>
        <v>-1</v>
      </c>
      <c r="AJ94" s="465">
        <f>_xlfn.XLOOKUP($S94,แต้มที่ได้!$A$22:$A$43,แต้มที่ได้!$AP$22:$AP$43,"")</f>
        <v>18909650</v>
      </c>
      <c r="AK94" s="445">
        <f t="shared" si="51"/>
        <v>15</v>
      </c>
      <c r="AL94" s="463">
        <f>_xlfn.XLOOKUP($S94,แต้มที่ได้!$A$22:$A$43,แต้มที่ได้!$AT$22:$AT$43,"")</f>
        <v>9371020</v>
      </c>
      <c r="AM94" s="458">
        <f t="shared" si="46"/>
        <v>-85000</v>
      </c>
      <c r="AN94" s="451">
        <f>_xlfn.XLOOKUP($S94,แต้มที่ได้!$A$22:$A$43,แต้มที่ได้!$AR$22:$AR$43,"")</f>
        <v>16</v>
      </c>
      <c r="AO94" s="576">
        <f t="shared" si="47"/>
        <v>0</v>
      </c>
      <c r="AP94" s="465">
        <f>_xlfn.XLOOKUP($S94,แต้มที่ได้!$A$22:$A$43,แต้มที่ได้!$AS$22:$AS$43,"")</f>
        <v>28280670</v>
      </c>
    </row>
    <row r="95" spans="19:42" ht="15" customHeight="1">
      <c r="S95" s="581" t="str" cm="1">
        <f t="array" ref="S95">_xlfn.XLOOKUP($AB95,แต้มที่ได้!AL$22:$AL$43,แต้มที่ได้!$A$22:$A$43,"")</f>
        <v>S7AR</v>
      </c>
      <c r="T95" s="454">
        <f t="shared" si="48"/>
        <v>16</v>
      </c>
      <c r="U95" s="455">
        <f>_xlfn.XLOOKUP($S95,แต้มที่ได้!$A$22:$A$43,แต้มที่ได้!$AK$22:$AK$43,"")</f>
        <v>9208600</v>
      </c>
      <c r="V95" s="456">
        <f>IFERROR( U95-_xlfn.XLOOKUP($S95,แต้มที่ได้!$A$22:$A$43,แต้มที่ได้!$AH$22:$AH$43,""), "n/a")</f>
        <v>8090</v>
      </c>
      <c r="W95" s="474">
        <f>_xlfn.XLOOKUP($S95,แต้มที่ได้!$A$22:$A$43,แต้มที่ได้!$AI$22:$AI$43,"")</f>
        <v>16</v>
      </c>
      <c r="X95" s="475">
        <f>_xlfn.XLOOKUP($S95,แต้มที่ได้!$A$22:$A$43,แต้มที่ได้!$AJ$22:$AJ$43,"")</f>
        <v>36656200</v>
      </c>
      <c r="Y95" s="476">
        <f t="shared" si="49"/>
        <v>17</v>
      </c>
      <c r="Z95" s="477">
        <f>_xlfn.XLOOKUP($S95,แต้มที่ได้!$A$22:$A$43,แต้มที่ได้!$AM$22:$AM$43,"")</f>
        <v>9360565</v>
      </c>
      <c r="AA95" s="519">
        <f t="shared" si="42"/>
        <v>151965</v>
      </c>
      <c r="AB95" s="479">
        <v>17</v>
      </c>
      <c r="AC95" s="574">
        <f t="shared" si="43"/>
        <v>-1</v>
      </c>
      <c r="AD95" s="480">
        <f>_xlfn.XLOOKUP($S95,แต้มที่ได้!$A$22:$A$43,แต้มที่ได้!$AM$22:$AM$43,"")</f>
        <v>9360565</v>
      </c>
      <c r="AE95" s="481">
        <f t="shared" si="50"/>
        <v>17</v>
      </c>
      <c r="AF95" s="482">
        <f>_xlfn.XLOOKUP($S95,แต้มที่ได้!$A$22:$A$43,แต้มที่ได้!$AQ$22:$AQ$43,"")</f>
        <v>9286535</v>
      </c>
      <c r="AG95" s="478">
        <f t="shared" si="44"/>
        <v>-74030</v>
      </c>
      <c r="AH95" s="483">
        <f>_xlfn.XLOOKUP($S95,แต้มที่ได้!$A$22:$A$43,แต้มที่ได้!$AO$22:$AO$43,"")</f>
        <v>17</v>
      </c>
      <c r="AI95" s="578">
        <f t="shared" si="45"/>
        <v>0</v>
      </c>
      <c r="AJ95" s="485">
        <f>_xlfn.XLOOKUP($S95,แต้มที่ได้!$A$22:$A$43,แต้มที่ได้!$AP$22:$AP$43,"")</f>
        <v>18647100</v>
      </c>
      <c r="AK95" s="445">
        <f t="shared" si="51"/>
        <v>18</v>
      </c>
      <c r="AL95" s="482">
        <f>_xlfn.XLOOKUP($S95,แต้มที่ได้!$A$22:$A$43,แต้มที่ได้!$AT$22:$AT$43,"")</f>
        <v>9281345</v>
      </c>
      <c r="AM95" s="478">
        <f t="shared" si="46"/>
        <v>-5190</v>
      </c>
      <c r="AN95" s="483">
        <f>_xlfn.XLOOKUP($S95,แต้มที่ได้!$A$22:$A$43,แต้มที่ได้!$AR$22:$AR$43,"")</f>
        <v>17</v>
      </c>
      <c r="AO95" s="578">
        <f t="shared" si="47"/>
        <v>0</v>
      </c>
      <c r="AP95" s="485">
        <f>_xlfn.XLOOKUP($S95,แต้มที่ได้!$A$22:$A$43,แต้มที่ได้!$AS$22:$AS$43,"")</f>
        <v>27928445</v>
      </c>
    </row>
    <row r="96" spans="19:42" ht="15" customHeight="1">
      <c r="S96" s="581" t="str" cm="1">
        <f t="array" ref="S96">_xlfn.XLOOKUP($AB96,แต้มที่ได้!AL$22:$AL$43,แต้มที่ได้!$A$22:$A$43,"")</f>
        <v>DEKWAT</v>
      </c>
      <c r="T96" s="454">
        <f t="shared" si="48"/>
        <v>18</v>
      </c>
      <c r="U96" s="455">
        <f>_xlfn.XLOOKUP($S96,แต้มที่ได้!$A$22:$A$43,แต้มที่ได้!$AK$22:$AK$43,"")</f>
        <v>9136550</v>
      </c>
      <c r="V96" s="456">
        <f>IFERROR( U96-_xlfn.XLOOKUP($S96,แต้มที่ได้!$A$22:$A$43,แต้มที่ได้!$AH$22:$AH$43,""), "n/a")</f>
        <v>-69405</v>
      </c>
      <c r="W96" s="443">
        <f>_xlfn.XLOOKUP($S96,แต้มที่ได้!$A$22:$A$43,แต้มที่ได้!$AI$22:$AI$43,"")</f>
        <v>17</v>
      </c>
      <c r="X96" s="444">
        <f>_xlfn.XLOOKUP($S96,แต้มที่ได้!$A$22:$A$43,แต้มที่ได้!$AJ$22:$AJ$43,"")</f>
        <v>36453935</v>
      </c>
      <c r="Y96" s="445">
        <f t="shared" si="49"/>
        <v>18</v>
      </c>
      <c r="Z96" s="457">
        <f>_xlfn.XLOOKUP($S96,แต้มที่ได้!$A$22:$A$43,แต้มที่ได้!$AM$22:$AM$43,"")</f>
        <v>9209055</v>
      </c>
      <c r="AA96" s="518">
        <f t="shared" si="42"/>
        <v>72505</v>
      </c>
      <c r="AB96" s="459">
        <v>18</v>
      </c>
      <c r="AC96" s="572">
        <f t="shared" si="43"/>
        <v>-1</v>
      </c>
      <c r="AD96" s="461">
        <f>_xlfn.XLOOKUP($S96,แต้มที่ได้!$A$22:$A$43,แต้มที่ได้!$AM$22:$AM$43,"")</f>
        <v>9209055</v>
      </c>
      <c r="AE96" s="462">
        <f t="shared" si="50"/>
        <v>18</v>
      </c>
      <c r="AF96" s="463">
        <f>_xlfn.XLOOKUP($S96,แต้มที่ได้!$A$22:$A$43,แต้มที่ได้!$AQ$22:$AQ$43,"")</f>
        <v>9213865</v>
      </c>
      <c r="AG96" s="458">
        <f t="shared" si="44"/>
        <v>4810</v>
      </c>
      <c r="AH96" s="451">
        <f>_xlfn.XLOOKUP($S96,แต้มที่ได้!$A$22:$A$43,แต้มที่ได้!$AO$22:$AO$43,"")</f>
        <v>18</v>
      </c>
      <c r="AI96" s="576">
        <f t="shared" si="45"/>
        <v>0</v>
      </c>
      <c r="AJ96" s="465">
        <f>_xlfn.XLOOKUP($S96,แต้มที่ได้!$A$22:$A$43,แต้มที่ได้!$AP$22:$AP$43,"")</f>
        <v>18422920</v>
      </c>
      <c r="AK96" s="445">
        <f t="shared" si="51"/>
        <v>17</v>
      </c>
      <c r="AL96" s="463">
        <f>_xlfn.XLOOKUP($S96,แต้มที่ได้!$A$22:$A$43,แต้มที่ได้!$AT$22:$AT$43,"")</f>
        <v>9284940</v>
      </c>
      <c r="AM96" s="458">
        <f t="shared" si="46"/>
        <v>71075</v>
      </c>
      <c r="AN96" s="451">
        <f>_xlfn.XLOOKUP($S96,แต้มที่ได้!$A$22:$A$43,แต้มที่ได้!$AR$22:$AR$43,"")</f>
        <v>18</v>
      </c>
      <c r="AO96" s="576">
        <f t="shared" si="47"/>
        <v>0</v>
      </c>
      <c r="AP96" s="465">
        <f>_xlfn.XLOOKUP($S96,แต้มที่ได้!$A$22:$A$43,แต้มที่ได้!$AS$22:$AS$43,"")</f>
        <v>27707860</v>
      </c>
    </row>
    <row r="97" spans="19:48" ht="15" customHeight="1">
      <c r="S97" s="581" t="str" cm="1">
        <f t="array" ref="S97">_xlfn.XLOOKUP($AB97,แต้มที่ได้!AL$22:$AL$43,แต้มที่ได้!$A$22:$A$43,"")</f>
        <v>MyTH</v>
      </c>
      <c r="T97" s="454">
        <f t="shared" si="48"/>
        <v>20</v>
      </c>
      <c r="U97" s="455">
        <f>_xlfn.XLOOKUP($S97,แต้มที่ได้!$A$22:$A$43,แต้มที่ได้!$AK$22:$AK$43,"")</f>
        <v>9047945</v>
      </c>
      <c r="V97" s="456">
        <f>IFERROR( U97-_xlfn.XLOOKUP($S97,แต้มที่ได้!$A$22:$A$43,แต้มที่ได้!$AH$22:$AH$43,""), "n/a")</f>
        <v>-306620</v>
      </c>
      <c r="W97" s="443">
        <f>_xlfn.XLOOKUP($S97,แต้มที่ได้!$A$22:$A$43,แต้มที่ได้!$AI$22:$AI$43,"")</f>
        <v>15</v>
      </c>
      <c r="X97" s="444">
        <f>_xlfn.XLOOKUP($S97,แต้มที่ได้!$A$22:$A$43,แต้มที่ได้!$AJ$22:$AJ$43,"")</f>
        <v>37046210</v>
      </c>
      <c r="Y97" s="445">
        <f t="shared" si="49"/>
        <v>19</v>
      </c>
      <c r="Z97" s="457">
        <f>_xlfn.XLOOKUP($S97,แต้มที่ได้!$A$22:$A$43,แต้มที่ได้!$AM$22:$AM$43,"")</f>
        <v>9197790</v>
      </c>
      <c r="AA97" s="518">
        <f t="shared" si="42"/>
        <v>149845</v>
      </c>
      <c r="AB97" s="459">
        <v>19</v>
      </c>
      <c r="AC97" s="572">
        <f t="shared" si="43"/>
        <v>-4</v>
      </c>
      <c r="AD97" s="461">
        <f>_xlfn.XLOOKUP($S97,แต้มที่ได้!$A$22:$A$43,แต้มที่ได้!$AM$22:$AM$43,"")</f>
        <v>9197790</v>
      </c>
      <c r="AE97" s="462">
        <f t="shared" si="50"/>
        <v>19</v>
      </c>
      <c r="AF97" s="463">
        <f>_xlfn.XLOOKUP($S97,แต้มที่ได้!$A$22:$A$43,แต้มที่ได้!$AQ$22:$AQ$43,"")</f>
        <v>9118120</v>
      </c>
      <c r="AG97" s="458">
        <f t="shared" si="44"/>
        <v>-79670</v>
      </c>
      <c r="AH97" s="451">
        <f>_xlfn.XLOOKUP($S97,แต้มที่ได้!$A$22:$A$43,แต้มที่ได้!$AO$22:$AO$43,"")</f>
        <v>19</v>
      </c>
      <c r="AI97" s="576">
        <f t="shared" si="45"/>
        <v>0</v>
      </c>
      <c r="AJ97" s="465">
        <f>_xlfn.XLOOKUP($S97,แต้มที่ได้!$A$22:$A$43,แต้มที่ได้!$AP$22:$AP$43,"")</f>
        <v>18315910</v>
      </c>
      <c r="AK97" s="445">
        <f t="shared" si="51"/>
        <v>16</v>
      </c>
      <c r="AL97" s="463">
        <f>_xlfn.XLOOKUP($S97,แต้มที่ได้!$A$22:$A$43,แต้มที่ได้!$AT$22:$AT$43,"")</f>
        <v>9354955</v>
      </c>
      <c r="AM97" s="458">
        <f t="shared" si="46"/>
        <v>236835</v>
      </c>
      <c r="AN97" s="451">
        <f>_xlfn.XLOOKUP($S97,แต้มที่ได้!$A$22:$A$43,แต้มที่ได้!$AR$22:$AR$43,"")</f>
        <v>19</v>
      </c>
      <c r="AO97" s="576">
        <f t="shared" si="47"/>
        <v>0</v>
      </c>
      <c r="AP97" s="465">
        <f>_xlfn.XLOOKUP($S97,แต้มที่ได้!$A$22:$A$43,แต้มที่ได้!$AS$22:$AS$43,"")</f>
        <v>27670865</v>
      </c>
    </row>
    <row r="98" spans="19:48" ht="15" customHeight="1">
      <c r="S98" s="581" t="str" cm="1">
        <f t="array" ref="S98">_xlfn.XLOOKUP($AB98,แต้มที่ได้!AL$22:$AL$43,แต้มที่ได้!$A$22:$A$43,"")</f>
        <v>秋</v>
      </c>
      <c r="T98" s="258"/>
      <c r="U98" s="259">
        <f>_xlfn.XLOOKUP($S98,แต้มที่ได้!$A$22:$A$43,แต้มที่ได้!$AK$22:$AK$43,"")</f>
        <v>0</v>
      </c>
      <c r="V98" s="559" t="s">
        <v>262</v>
      </c>
      <c r="W98" s="560"/>
      <c r="X98" s="262"/>
      <c r="Y98" s="561"/>
      <c r="Z98" s="562"/>
      <c r="AA98" s="559" t="s">
        <v>262</v>
      </c>
      <c r="AB98" s="563"/>
      <c r="AC98" s="570">
        <f t="shared" si="43"/>
        <v>0</v>
      </c>
      <c r="AD98" s="564"/>
      <c r="AE98" s="565"/>
      <c r="AF98" s="566"/>
      <c r="AG98" s="559" t="s">
        <v>262</v>
      </c>
      <c r="AH98" s="567"/>
      <c r="AI98" s="570">
        <f t="shared" si="45"/>
        <v>0</v>
      </c>
      <c r="AJ98" s="568"/>
      <c r="AK98" s="565" t="str">
        <f t="shared" si="51"/>
        <v/>
      </c>
      <c r="AL98" s="566"/>
      <c r="AM98" s="569" t="s">
        <v>262</v>
      </c>
      <c r="AN98" s="451">
        <f>_xlfn.XLOOKUP($S98,แต้มที่ได้!$A$22:$A$43,แต้มที่ได้!$AR$22:$AR$43,"")</f>
        <v>20</v>
      </c>
      <c r="AO98" s="576">
        <f t="shared" si="47"/>
        <v>-20</v>
      </c>
      <c r="AP98" s="465">
        <f>_xlfn.XLOOKUP($S98,แต้มที่ได้!$A$22:$A$43,แต้มที่ได้!$AS$22:$AS$43,"")</f>
        <v>26826630</v>
      </c>
    </row>
    <row r="99" spans="19:48" ht="15" customHeight="1" thickBot="1">
      <c r="S99" s="583" t="str" cm="1">
        <f t="array" ref="S99">_xlfn.XLOOKUP($AB99,แต้มที่ได้!AL$22:$AL$43,แต้มที่ได้!$A$22:$A$43,"")</f>
        <v>쿠벤저스</v>
      </c>
      <c r="T99" s="490">
        <f t="shared" si="48"/>
        <v>19</v>
      </c>
      <c r="U99" s="491">
        <f>_xlfn.XLOOKUP($S99,แต้มที่ได้!$A$22:$A$43,แต้มที่ได้!$AK$22:$AK$43,"")</f>
        <v>9128730</v>
      </c>
      <c r="V99" s="492">
        <f>IFERROR( U99-_xlfn.XLOOKUP($S99,แต้มที่ได้!$A$22:$A$43,แต้มที่ได้!$AH$22:$AH$43,""), "n/a")</f>
        <v>306660</v>
      </c>
      <c r="W99" s="493">
        <f>_xlfn.XLOOKUP($S99,แต้มที่ได้!$A$22:$A$43,แต้มที่ได้!$AI$22:$AI$43,"")</f>
        <v>20</v>
      </c>
      <c r="X99" s="494">
        <f>_xlfn.XLOOKUP($S99,แต้มที่ได้!$A$22:$A$43,แต้มที่ได้!$AJ$22:$AJ$43,"")</f>
        <v>35692120</v>
      </c>
      <c r="Y99" s="495">
        <f t="shared" si="49"/>
        <v>20</v>
      </c>
      <c r="Z99" s="496">
        <f>_xlfn.XLOOKUP($S99,แต้มที่ได้!$A$22:$A$43,แต้มที่ได้!$AM$22:$AM$43,"")</f>
        <v>9055195</v>
      </c>
      <c r="AA99" s="520">
        <f t="shared" si="42"/>
        <v>-73535</v>
      </c>
      <c r="AB99" s="498">
        <v>20</v>
      </c>
      <c r="AC99" s="575">
        <f t="shared" si="43"/>
        <v>0</v>
      </c>
      <c r="AD99" s="500">
        <f>_xlfn.XLOOKUP($S99,แต้มที่ได้!$A$22:$A$43,แต้มที่ได้!$AM$22:$AM$43,"")</f>
        <v>9055195</v>
      </c>
      <c r="AE99" s="501">
        <f t="shared" si="50"/>
        <v>20</v>
      </c>
      <c r="AF99" s="502">
        <f>_xlfn.XLOOKUP($S99,แต้มที่ได้!$A$22:$A$43,แต้มที่ได้!$AQ$22:$AQ$43,"")</f>
        <v>9055055</v>
      </c>
      <c r="AG99" s="497">
        <f t="shared" si="44"/>
        <v>-140</v>
      </c>
      <c r="AH99" s="503">
        <f>_xlfn.XLOOKUP($S99,แต้มที่ได้!$A$22:$A$43,แต้มที่ได้!$AO$22:$AO$43,"")</f>
        <v>20</v>
      </c>
      <c r="AI99" s="579">
        <f t="shared" si="45"/>
        <v>0</v>
      </c>
      <c r="AJ99" s="505">
        <f>_xlfn.XLOOKUP($S99,แต้มที่ได้!$A$22:$A$43,แต้มที่ได้!$AP$22:$AP$43,"")</f>
        <v>18110250</v>
      </c>
      <c r="AK99" s="495">
        <f t="shared" si="51"/>
        <v>20</v>
      </c>
      <c r="AL99" s="502">
        <f>_xlfn.XLOOKUP($S99,แต้มที่ได้!$A$22:$A$43,แต้มที่ได้!$AT$22:$AT$43,"")</f>
        <v>8600205</v>
      </c>
      <c r="AM99" s="497">
        <f t="shared" si="46"/>
        <v>-454850</v>
      </c>
      <c r="AN99" s="503">
        <f>_xlfn.XLOOKUP($S99,แต้มที่ได้!$A$22:$A$43,แต้มที่ได้!$AR$22:$AR$43,"")</f>
        <v>21</v>
      </c>
      <c r="AO99" s="579">
        <f t="shared" si="47"/>
        <v>-1</v>
      </c>
      <c r="AP99" s="505">
        <f>_xlfn.XLOOKUP($S99,แต้มที่ได้!$A$22:$A$43,แต้มที่ได้!$AS$22:$AS$43,"")</f>
        <v>26710455</v>
      </c>
    </row>
    <row r="101" spans="19:48" ht="15" customHeight="1" thickBot="1"/>
    <row r="102" spans="19:48" ht="21" customHeight="1" thickBot="1">
      <c r="S102" s="420" t="s">
        <v>304</v>
      </c>
      <c r="T102" s="516" t="s">
        <v>292</v>
      </c>
      <c r="U102" s="421"/>
      <c r="V102" s="421"/>
      <c r="W102" s="421"/>
      <c r="X102" s="529">
        <f>AP77</f>
        <v>45419</v>
      </c>
      <c r="Y102" s="515" t="s">
        <v>300</v>
      </c>
      <c r="Z102" s="423"/>
      <c r="AA102" s="423"/>
      <c r="AB102" s="423"/>
      <c r="AC102" s="423"/>
      <c r="AD102" s="529">
        <f>X102+7</f>
        <v>45426</v>
      </c>
      <c r="AE102" s="425" t="s">
        <v>301</v>
      </c>
      <c r="AF102" s="425"/>
      <c r="AG102" s="425"/>
      <c r="AH102" s="425"/>
      <c r="AI102" s="425"/>
      <c r="AJ102" s="530">
        <f>AD102+7</f>
        <v>45433</v>
      </c>
      <c r="AK102" s="425" t="s">
        <v>302</v>
      </c>
      <c r="AL102" s="426"/>
      <c r="AM102" s="426"/>
      <c r="AN102" s="426"/>
      <c r="AO102" s="426"/>
      <c r="AP102" s="530">
        <f>AJ102+7</f>
        <v>45440</v>
      </c>
      <c r="AQ102" s="425" t="s">
        <v>303</v>
      </c>
      <c r="AR102" s="426"/>
      <c r="AS102" s="426"/>
      <c r="AT102" s="426"/>
      <c r="AU102" s="426"/>
      <c r="AV102" s="530">
        <f>AP102+7</f>
        <v>45447</v>
      </c>
    </row>
    <row r="103" spans="19:48" ht="34.4" customHeight="1" thickBot="1">
      <c r="S103" s="428" t="s">
        <v>246</v>
      </c>
      <c r="T103" s="429" t="s">
        <v>258</v>
      </c>
      <c r="U103" s="430" t="s">
        <v>259</v>
      </c>
      <c r="V103" s="430" t="s">
        <v>260</v>
      </c>
      <c r="W103" s="431" t="s">
        <v>261</v>
      </c>
      <c r="X103" s="432" t="s">
        <v>251</v>
      </c>
      <c r="Y103" s="429" t="s">
        <v>258</v>
      </c>
      <c r="Z103" s="430" t="s">
        <v>259</v>
      </c>
      <c r="AA103" s="430" t="s">
        <v>260</v>
      </c>
      <c r="AB103" s="431" t="s">
        <v>261</v>
      </c>
      <c r="AC103" s="432"/>
      <c r="AD103" s="433" t="s">
        <v>251</v>
      </c>
      <c r="AE103" s="434" t="s">
        <v>258</v>
      </c>
      <c r="AF103" s="435" t="s">
        <v>259</v>
      </c>
      <c r="AG103" s="435" t="s">
        <v>260</v>
      </c>
      <c r="AH103" s="436" t="s">
        <v>261</v>
      </c>
      <c r="AI103" s="437"/>
      <c r="AJ103" s="438" t="s">
        <v>251</v>
      </c>
      <c r="AK103" s="434" t="s">
        <v>258</v>
      </c>
      <c r="AL103" s="435" t="s">
        <v>259</v>
      </c>
      <c r="AM103" s="435" t="s">
        <v>260</v>
      </c>
      <c r="AN103" s="436" t="s">
        <v>261</v>
      </c>
      <c r="AO103" s="437"/>
      <c r="AP103" s="438" t="s">
        <v>251</v>
      </c>
      <c r="AQ103" s="434" t="s">
        <v>258</v>
      </c>
      <c r="AR103" s="435" t="s">
        <v>259</v>
      </c>
      <c r="AS103" s="435" t="s">
        <v>260</v>
      </c>
      <c r="AT103" s="436" t="s">
        <v>261</v>
      </c>
      <c r="AU103" s="437"/>
      <c r="AV103" s="438" t="s">
        <v>251</v>
      </c>
    </row>
    <row r="104" spans="19:48" ht="15" customHeight="1">
      <c r="S104" s="439" t="str" cm="1">
        <f t="array" ref="S104">_xlfn.XLOOKUP($AB104,แต้มที่ได้!AU$22:$AU$44,แต้มที่ได้!$A$22:$A$44,"")</f>
        <v>Vivid</v>
      </c>
      <c r="T104" s="440">
        <f t="shared" ref="T104:T124" si="52">IFERROR(_xlfn.RANK.EQ($U104,$U$104:$U$124,0),"")</f>
        <v>1</v>
      </c>
      <c r="U104" s="441">
        <f>_xlfn.XLOOKUP($S104,แต้มที่ได้!$A$22:$A$44,แต้มที่ได้!$AT$22:$AT$44,"")</f>
        <v>11398630</v>
      </c>
      <c r="V104" s="442">
        <f>IFERROR( U104-_xlfn.XLOOKUP($S104,แต้มที่ได้!$A$22:$A$44,แต้มที่ได้!$AQ$22:$AQ$44,""), "n/a")</f>
        <v>283190</v>
      </c>
      <c r="W104" s="443">
        <f>_xlfn.XLOOKUP($S104,แต้มที่ได้!$A$22:$A$44,แต้มที่ได้!$AR$22:$AR$44,"")</f>
        <v>1</v>
      </c>
      <c r="X104" s="444">
        <f>_xlfn.XLOOKUP($S104,แต้มที่ได้!$A$22:$A$44,แต้มที่ได้!$AS$22:$AS$44,"")</f>
        <v>33555615</v>
      </c>
      <c r="Y104" s="445">
        <f t="shared" ref="Y104:Y124" si="53">IFERROR(_xlfn.RANK.EQ($Z104,$Z$104:$Z$124,0),"")</f>
        <v>1</v>
      </c>
      <c r="Z104" s="446">
        <f>_xlfn.XLOOKUP($S104,แต้มที่ได้!$A$22:$A$44,แต้มที่ได้!$AV$22:$AV$44,"")</f>
        <v>11856320</v>
      </c>
      <c r="AA104" s="517">
        <f>IFERROR(Z104-U104,"")</f>
        <v>457690</v>
      </c>
      <c r="AB104" s="448">
        <v>1</v>
      </c>
      <c r="AC104" s="571">
        <f t="shared" ref="AC104:AC124" si="54">IFERROR(W104-AB104,"")</f>
        <v>0</v>
      </c>
      <c r="AD104" s="450">
        <f>_xlfn.XLOOKUP($S104,แต้มที่ได้!$A$22:$A$44,แต้มที่ได้!$AV$22:$AV$44,"")</f>
        <v>11856320</v>
      </c>
      <c r="AE104" s="445">
        <f t="shared" ref="AE104:AE124" si="55">IFERROR(_xlfn.RANK.EQ($AF104,$AF$104:$AF$124,0),"")</f>
        <v>1</v>
      </c>
      <c r="AF104" s="446">
        <f>_xlfn.XLOOKUP($S104,แต้มที่ได้!$A$22:$A$44,แต้มที่ได้!$AZ$22:$AZ$44,"")</f>
        <v>11782185</v>
      </c>
      <c r="AG104" s="447">
        <f>AF104-Z104</f>
        <v>-74135</v>
      </c>
      <c r="AH104" s="451">
        <f>_xlfn.XLOOKUP($S104,แต้มที่ได้!$A$22:$A$44,แต้มที่ได้!$AX$22:$AX$44,"")</f>
        <v>1</v>
      </c>
      <c r="AI104" s="571">
        <f t="shared" ref="AI104:AI124" si="56">IFERROR(AB104-AH104,"")</f>
        <v>0</v>
      </c>
      <c r="AJ104" s="450">
        <f>_xlfn.XLOOKUP($S104,แต้มที่ได้!$A$22:$A$44,แต้มที่ได้!$AY$22:$AY$44,"")</f>
        <v>23638505</v>
      </c>
      <c r="AK104" s="445">
        <f t="shared" ref="AK104:AK124" si="57">IFERROR(_xlfn.RANK.EQ($AL104,$AL$104:$AL$124,0),"")</f>
        <v>21</v>
      </c>
      <c r="AL104" s="446">
        <f>_xlfn.XLOOKUP($S104,แต้มที่ได้!$A$22:$A$44,แต้มที่ได้!$BC$22:$BC$44,"")</f>
        <v>-23638505</v>
      </c>
      <c r="AM104" s="452">
        <f t="shared" ref="AM104:AM124" si="58">AL104-AF104</f>
        <v>-35420690</v>
      </c>
      <c r="AN104" s="453">
        <f>_xlfn.XLOOKUP($S104,แต้มที่ได้!$A$22:$A$44,แต้มที่ได้!$BA$22:$BA$44,"")</f>
        <v>2</v>
      </c>
      <c r="AO104" s="571">
        <f t="shared" ref="AO104:AO124" si="59">IFERROR(AH104-AN104,"")</f>
        <v>-1</v>
      </c>
      <c r="AP104" s="450">
        <f>_xlfn.XLOOKUP($S104,แต้มที่ได้!$A$22:$A$44,แต้มที่ได้!$BB$22:$BB$44,"")</f>
        <v>0</v>
      </c>
      <c r="AQ104" s="445">
        <f t="shared" ref="AQ104:AQ124" si="60">IFERROR(_xlfn.RANK.EQ($AR104,$AR$104:$AR$124,0),"")</f>
        <v>1</v>
      </c>
      <c r="AR104" s="446">
        <f>_xlfn.XLOOKUP($S104,แต้มที่ได้!$A$22:$A$44,แต้มที่ได้!$BF$22:$BF$44,"")</f>
        <v>0</v>
      </c>
      <c r="AS104" s="452">
        <f t="shared" ref="AS104:AS124" si="61">AR104-AL104</f>
        <v>23638505</v>
      </c>
      <c r="AT104" s="453">
        <f>_xlfn.XLOOKUP($S104,แต้มที่ได้!$A$22:$A$44,แต้มที่ได้!$BD$22:$BD$44,"")</f>
        <v>2</v>
      </c>
      <c r="AU104" s="571">
        <f t="shared" ref="AU104:AU124" si="62">IFERROR(AN104-AT104,"")</f>
        <v>0</v>
      </c>
      <c r="AV104" s="450">
        <f>_xlfn.XLOOKUP($S104,แต้มที่ได้!$A$22:$A$44,แต้มที่ได้!$BE$22:$BE$44,"")</f>
        <v>0</v>
      </c>
    </row>
    <row r="105" spans="19:48" ht="15" customHeight="1">
      <c r="S105" s="439" t="str" cm="1">
        <f t="array" ref="S105">_xlfn.XLOOKUP($AB105,แต้มที่ได้!AU$22:$AU$44,แต้มที่ได้!$A$22:$A$44,"")</f>
        <v>Spearmint</v>
      </c>
      <c r="T105" s="454">
        <f t="shared" si="52"/>
        <v>2</v>
      </c>
      <c r="U105" s="455">
        <f>_xlfn.XLOOKUP($S105,แต้มที่ได้!$A$22:$A$44,แต้มที่ได้!$AT$22:$AT$44,"")</f>
        <v>11122140</v>
      </c>
      <c r="V105" s="456">
        <f>IFERROR( U105-_xlfn.XLOOKUP($S105,แต้มที่ได้!$A$22:$A$44,แต้มที่ได้!$AQ$22:$AQ$44,""), "n/a")</f>
        <v>-88950</v>
      </c>
      <c r="W105" s="443">
        <f>_xlfn.XLOOKUP($S105,แต้มที่ได้!$A$22:$A$44,แต้มที่ได้!$AR$22:$AR$44,"")</f>
        <v>2</v>
      </c>
      <c r="X105" s="444">
        <f>_xlfn.XLOOKUP($S105,แต้มที่ได้!$A$22:$A$44,แต้มที่ได้!$AS$22:$AS$44,"")</f>
        <v>33549290</v>
      </c>
      <c r="Y105" s="445">
        <f t="shared" si="53"/>
        <v>2</v>
      </c>
      <c r="Z105" s="457">
        <f>_xlfn.XLOOKUP($S105,แต้มที่ได้!$A$22:$A$44,แต้มที่ได้!$AV$22:$AV$44,"")</f>
        <v>11773265</v>
      </c>
      <c r="AA105" s="518">
        <f t="shared" ref="AA105:AA124" si="63">IFERROR(Z105-U105,"")</f>
        <v>651125</v>
      </c>
      <c r="AB105" s="459">
        <v>2</v>
      </c>
      <c r="AC105" s="572">
        <f t="shared" si="54"/>
        <v>0</v>
      </c>
      <c r="AD105" s="461">
        <f>_xlfn.XLOOKUP($S105,แต้มที่ได้!$A$22:$A$44,แต้มที่ได้!$AV$22:$AV$44,"")</f>
        <v>11773265</v>
      </c>
      <c r="AE105" s="462">
        <f t="shared" si="55"/>
        <v>2</v>
      </c>
      <c r="AF105" s="463">
        <f>_xlfn.XLOOKUP($S105,แต้มที่ได้!$A$22:$A$44,แต้มที่ได้!$AZ$22:$AZ$44,"")</f>
        <v>11768065</v>
      </c>
      <c r="AG105" s="458">
        <f>AF105-Z105</f>
        <v>-5200</v>
      </c>
      <c r="AH105" s="451">
        <f>_xlfn.XLOOKUP($S105,แต้มที่ได้!$A$22:$A$44,แต้มที่ได้!$AX$22:$AX$44,"")</f>
        <v>2</v>
      </c>
      <c r="AI105" s="576">
        <f t="shared" si="56"/>
        <v>0</v>
      </c>
      <c r="AJ105" s="465">
        <f>_xlfn.XLOOKUP($S105,แต้มที่ได้!$A$22:$A$44,แต้มที่ได้!$AY$22:$AY$44,"")</f>
        <v>23541330</v>
      </c>
      <c r="AK105" s="445">
        <f t="shared" si="57"/>
        <v>20</v>
      </c>
      <c r="AL105" s="463">
        <f>_xlfn.XLOOKUP($S105,แต้มที่ได้!$A$22:$A$44,แต้มที่ได้!$BC$22:$BC$44,"")</f>
        <v>-23541330</v>
      </c>
      <c r="AM105" s="466">
        <f t="shared" si="58"/>
        <v>-35309395</v>
      </c>
      <c r="AN105" s="453">
        <f>_xlfn.XLOOKUP($S105,แต้มที่ได้!$A$22:$A$44,แต้มที่ได้!$BA$22:$BA$44,"")</f>
        <v>1</v>
      </c>
      <c r="AO105" s="576">
        <f t="shared" si="59"/>
        <v>1</v>
      </c>
      <c r="AP105" s="465">
        <f>_xlfn.XLOOKUP($S105,แต้มที่ได้!$A$22:$A$44,แต้มที่ได้!$BB$22:$BB$44,"")</f>
        <v>0</v>
      </c>
      <c r="AQ105" s="445">
        <f t="shared" si="60"/>
        <v>1</v>
      </c>
      <c r="AR105" s="463">
        <f>_xlfn.XLOOKUP($S105,แต้มที่ได้!$A$22:$A$44,แต้มที่ได้!$BF$22:$BF$44,"")</f>
        <v>0</v>
      </c>
      <c r="AS105" s="466">
        <f t="shared" si="61"/>
        <v>23541330</v>
      </c>
      <c r="AT105" s="453">
        <f>_xlfn.XLOOKUP($S105,แต้มที่ได้!$A$22:$A$44,แต้มที่ได้!$BD$22:$BD$44,"")</f>
        <v>1</v>
      </c>
      <c r="AU105" s="576">
        <f t="shared" si="62"/>
        <v>0</v>
      </c>
      <c r="AV105" s="465">
        <f>_xlfn.XLOOKUP($S105,แต้มที่ได้!$A$22:$A$44,แต้มที่ได้!$BE$22:$BE$44,"")</f>
        <v>0</v>
      </c>
    </row>
    <row r="106" spans="19:48" ht="15" customHeight="1">
      <c r="S106" s="439" t="str" cm="1">
        <f t="array" ref="S106">_xlfn.XLOOKUP($AB106,แต้มที่ได้!AU$22:$AU$44,แต้มที่ได้!$A$22:$A$44,"")</f>
        <v>Nobless</v>
      </c>
      <c r="T106" s="454">
        <f t="shared" si="52"/>
        <v>3</v>
      </c>
      <c r="U106" s="455">
        <f>_xlfn.XLOOKUP($S106,แต้มที่ได้!$A$22:$A$44,แต้มที่ได้!$AT$22:$AT$44,"")</f>
        <v>10865505</v>
      </c>
      <c r="V106" s="456">
        <f>IFERROR( U106-_xlfn.XLOOKUP($S106,แต้มที่ได้!$A$22:$A$44,แต้มที่ได้!$AQ$22:$AQ$44,""), "n/a")</f>
        <v>84185</v>
      </c>
      <c r="W106" s="443">
        <f>_xlfn.XLOOKUP($S106,แต้มที่ได้!$A$22:$A$44,แต้มที่ได้!$AR$22:$AR$44,"")</f>
        <v>3</v>
      </c>
      <c r="X106" s="444">
        <f>_xlfn.XLOOKUP($S106,แต้มที่ได้!$A$22:$A$44,แต้มที่ได้!$AS$22:$AS$44,"")</f>
        <v>32439440</v>
      </c>
      <c r="Y106" s="445">
        <f t="shared" si="53"/>
        <v>3</v>
      </c>
      <c r="Z106" s="457">
        <f>_xlfn.XLOOKUP($S106,แต้มที่ได้!$A$22:$A$44,แต้มที่ได้!$AV$22:$AV$44,"")</f>
        <v>11397880</v>
      </c>
      <c r="AA106" s="518">
        <f t="shared" si="63"/>
        <v>532375</v>
      </c>
      <c r="AB106" s="459">
        <v>3</v>
      </c>
      <c r="AC106" s="572">
        <f t="shared" si="54"/>
        <v>0</v>
      </c>
      <c r="AD106" s="461">
        <f>_xlfn.XLOOKUP($S106,แต้มที่ได้!$A$22:$A$44,แต้มที่ได้!$AV$22:$AV$44,"")</f>
        <v>11397880</v>
      </c>
      <c r="AE106" s="462">
        <f t="shared" si="55"/>
        <v>5</v>
      </c>
      <c r="AF106" s="463">
        <f>_xlfn.XLOOKUP($S106,แต้มที่ได้!$A$22:$A$44,แต้มที่ได้!$AZ$22:$AZ$44,"")</f>
        <v>11407690</v>
      </c>
      <c r="AG106" s="458">
        <f t="shared" ref="AG106:AG124" si="64">AF106-Z106</f>
        <v>9810</v>
      </c>
      <c r="AH106" s="451">
        <f>_xlfn.XLOOKUP($S106,แต้มที่ได้!$A$22:$A$44,แต้มที่ได้!$AX$22:$AX$44,"")</f>
        <v>3</v>
      </c>
      <c r="AI106" s="576">
        <f t="shared" si="56"/>
        <v>0</v>
      </c>
      <c r="AJ106" s="465">
        <f>_xlfn.XLOOKUP($S106,แต้มที่ได้!$A$22:$A$44,แต้มที่ได้!$AY$22:$AY$44,"")</f>
        <v>22805570</v>
      </c>
      <c r="AK106" s="445">
        <f t="shared" si="57"/>
        <v>19</v>
      </c>
      <c r="AL106" s="463">
        <f>_xlfn.XLOOKUP($S106,แต้มที่ได้!$A$22:$A$44,แต้มที่ได้!$BC$22:$BC$44,"")</f>
        <v>-22805570</v>
      </c>
      <c r="AM106" s="466">
        <f t="shared" si="58"/>
        <v>-34213260</v>
      </c>
      <c r="AN106" s="453">
        <f>_xlfn.XLOOKUP($S106,แต้มที่ได้!$A$22:$A$44,แต้มที่ได้!$BA$22:$BA$44,"")</f>
        <v>3</v>
      </c>
      <c r="AO106" s="576">
        <f t="shared" si="59"/>
        <v>0</v>
      </c>
      <c r="AP106" s="465">
        <f>_xlfn.XLOOKUP($S106,แต้มที่ได้!$A$22:$A$44,แต้มที่ได้!$BB$22:$BB$44,"")</f>
        <v>0</v>
      </c>
      <c r="AQ106" s="445">
        <f t="shared" si="60"/>
        <v>1</v>
      </c>
      <c r="AR106" s="463">
        <f>_xlfn.XLOOKUP($S106,แต้มที่ได้!$A$22:$A$44,แต้มที่ได้!$BF$22:$BF$44,"")</f>
        <v>0</v>
      </c>
      <c r="AS106" s="466">
        <f t="shared" si="61"/>
        <v>22805570</v>
      </c>
      <c r="AT106" s="453">
        <f>_xlfn.XLOOKUP($S106,แต้มที่ได้!$A$22:$A$44,แต้มที่ได้!$BD$22:$BD$44,"")</f>
        <v>3</v>
      </c>
      <c r="AU106" s="576">
        <f t="shared" si="62"/>
        <v>0</v>
      </c>
      <c r="AV106" s="465">
        <f>_xlfn.XLOOKUP($S106,แต้มที่ได้!$A$22:$A$44,แต้มที่ได้!$BE$22:$BE$44,"")</f>
        <v>0</v>
      </c>
    </row>
    <row r="107" spans="19:48" ht="15" customHeight="1">
      <c r="S107" s="439" t="str" cm="1">
        <f t="array" ref="S107">_xlfn.XLOOKUP($AB107,แต้มที่ได้!AU$22:$AU$44,แต้มที่ได้!$A$22:$A$44,"")</f>
        <v>LAODA</v>
      </c>
      <c r="T107" s="454">
        <f t="shared" si="52"/>
        <v>6</v>
      </c>
      <c r="U107" s="455">
        <f>_xlfn.XLOOKUP($S107,แต้มที่ได้!$A$22:$A$44,แต้มที่ได้!$AT$22:$AT$44,"")</f>
        <v>10778080</v>
      </c>
      <c r="V107" s="456">
        <f>IFERROR( U107-_xlfn.XLOOKUP($S107,แต้มที่ได้!$A$22:$A$44,แต้มที่ได้!$AQ$22:$AQ$44,""), "n/a")</f>
        <v>86530</v>
      </c>
      <c r="W107" s="443">
        <f>_xlfn.XLOOKUP($S107,แต้มที่ได้!$A$22:$A$44,แต้มที่ได้!$AR$22:$AR$44,"")</f>
        <v>5</v>
      </c>
      <c r="X107" s="444">
        <f>_xlfn.XLOOKUP($S107,แต้มที่ได้!$A$22:$A$44,แต้มที่ได้!$AS$22:$AS$44,"")</f>
        <v>32079005</v>
      </c>
      <c r="Y107" s="445">
        <f t="shared" si="53"/>
        <v>4</v>
      </c>
      <c r="Z107" s="457">
        <f>_xlfn.XLOOKUP($S107,แต้มที่ได้!$A$22:$A$44,แต้มที่ได้!$AV$22:$AV$44,"")</f>
        <v>11242265</v>
      </c>
      <c r="AA107" s="518">
        <f t="shared" si="63"/>
        <v>464185</v>
      </c>
      <c r="AB107" s="459">
        <v>4</v>
      </c>
      <c r="AC107" s="572">
        <f t="shared" si="54"/>
        <v>1</v>
      </c>
      <c r="AD107" s="461">
        <f>_xlfn.XLOOKUP($S107,แต้มที่ได้!$A$22:$A$44,แต้มที่ได้!$AV$22:$AV$44,"")</f>
        <v>11242265</v>
      </c>
      <c r="AE107" s="462">
        <f t="shared" si="55"/>
        <v>3</v>
      </c>
      <c r="AF107" s="463">
        <f>_xlfn.XLOOKUP($S107,แต้มที่ได้!$A$22:$A$44,แต้มที่ได้!$AZ$22:$AZ$44,"")</f>
        <v>11411315</v>
      </c>
      <c r="AG107" s="458">
        <f t="shared" si="64"/>
        <v>169050</v>
      </c>
      <c r="AH107" s="451">
        <f>_xlfn.XLOOKUP($S107,แต้มที่ได้!$A$22:$A$44,แต้มที่ได้!$AX$22:$AX$44,"")</f>
        <v>4</v>
      </c>
      <c r="AI107" s="576">
        <f t="shared" si="56"/>
        <v>0</v>
      </c>
      <c r="AJ107" s="465">
        <f>_xlfn.XLOOKUP($S107,แต้มที่ได้!$A$22:$A$44,แต้มที่ได้!$AY$22:$AY$44,"")</f>
        <v>22653580</v>
      </c>
      <c r="AK107" s="445">
        <f t="shared" si="57"/>
        <v>18</v>
      </c>
      <c r="AL107" s="463">
        <f>_xlfn.XLOOKUP($S107,แต้มที่ได้!$A$22:$A$44,แต้มที่ได้!$BC$22:$BC$44,"")</f>
        <v>-22653580</v>
      </c>
      <c r="AM107" s="466">
        <f t="shared" si="58"/>
        <v>-34064895</v>
      </c>
      <c r="AN107" s="453">
        <f>_xlfn.XLOOKUP($S107,แต้มที่ได้!$A$22:$A$44,แต้มที่ได้!$BA$22:$BA$44,"")</f>
        <v>5</v>
      </c>
      <c r="AO107" s="576">
        <f t="shared" si="59"/>
        <v>-1</v>
      </c>
      <c r="AP107" s="465">
        <f>_xlfn.XLOOKUP($S107,แต้มที่ได้!$A$22:$A$44,แต้มที่ได้!$BB$22:$BB$44,"")</f>
        <v>0</v>
      </c>
      <c r="AQ107" s="445">
        <f t="shared" si="60"/>
        <v>1</v>
      </c>
      <c r="AR107" s="463">
        <f>_xlfn.XLOOKUP($S107,แต้มที่ได้!$A$22:$A$44,แต้มที่ได้!$BF$22:$BF$44,"")</f>
        <v>0</v>
      </c>
      <c r="AS107" s="466">
        <f t="shared" si="61"/>
        <v>22653580</v>
      </c>
      <c r="AT107" s="453">
        <f>_xlfn.XLOOKUP($S107,แต้มที่ได้!$A$22:$A$44,แต้มที่ได้!$BD$22:$BD$44,"")</f>
        <v>5</v>
      </c>
      <c r="AU107" s="576">
        <f t="shared" si="62"/>
        <v>0</v>
      </c>
      <c r="AV107" s="465">
        <f>_xlfn.XLOOKUP($S107,แต้มที่ได้!$A$22:$A$44,แต้มที่ได้!$BE$22:$BE$44,"")</f>
        <v>0</v>
      </c>
    </row>
    <row r="108" spans="19:48" ht="15" customHeight="1">
      <c r="S108" s="439" t="str" cm="1">
        <f t="array" ref="S108">_xlfn.XLOOKUP($AB108,แต้มที่ได้!AU$22:$AU$44,แต้มที่ได้!$A$22:$A$44,"")</f>
        <v>님</v>
      </c>
      <c r="T108" s="454">
        <f t="shared" si="52"/>
        <v>4</v>
      </c>
      <c r="U108" s="455">
        <f>_xlfn.XLOOKUP($S108,แต้มที่ได้!$A$22:$A$44,แต้มที่ได้!$AT$22:$AT$44,"")</f>
        <v>10791950</v>
      </c>
      <c r="V108" s="456">
        <f>IFERROR( U108-_xlfn.XLOOKUP($S108,แต้มที่ได้!$A$22:$A$44,แต้มที่ได้!$AQ$22:$AQ$44,""), "n/a")</f>
        <v>108180</v>
      </c>
      <c r="W108" s="443">
        <f>_xlfn.XLOOKUP($S108,แต้มที่ได้!$A$22:$A$44,แต้มที่ได้!$AR$22:$AR$44,"")</f>
        <v>4</v>
      </c>
      <c r="X108" s="444">
        <f>_xlfn.XLOOKUP($S108,แต้มที่ได้!$A$22:$A$44,แต้มที่ได้!$AS$22:$AS$44,"")</f>
        <v>32097700</v>
      </c>
      <c r="Y108" s="445">
        <f t="shared" si="53"/>
        <v>5</v>
      </c>
      <c r="Z108" s="457">
        <f>_xlfn.XLOOKUP($S108,แต้มที่ได้!$A$22:$A$44,แต้มที่ได้!$AV$22:$AV$44,"")</f>
        <v>11240180</v>
      </c>
      <c r="AA108" s="518">
        <f t="shared" si="63"/>
        <v>448230</v>
      </c>
      <c r="AB108" s="459">
        <v>5</v>
      </c>
      <c r="AC108" s="572">
        <f t="shared" si="54"/>
        <v>-1</v>
      </c>
      <c r="AD108" s="461">
        <f>_xlfn.XLOOKUP($S108,แต้มที่ได้!$A$22:$A$44,แต้มที่ได้!$AV$22:$AV$44,"")</f>
        <v>11240180</v>
      </c>
      <c r="AE108" s="462">
        <f t="shared" si="55"/>
        <v>7</v>
      </c>
      <c r="AF108" s="463">
        <f>_xlfn.XLOOKUP($S108,แต้มที่ได้!$A$22:$A$44,แต้มที่ได้!$AZ$22:$AZ$44,"")</f>
        <v>11230760</v>
      </c>
      <c r="AG108" s="458">
        <f t="shared" si="64"/>
        <v>-9420</v>
      </c>
      <c r="AH108" s="451">
        <f>_xlfn.XLOOKUP($S108,แต้มที่ได้!$A$22:$A$44,แต้มที่ได้!$AX$22:$AX$44,"")</f>
        <v>6</v>
      </c>
      <c r="AI108" s="576">
        <f t="shared" si="56"/>
        <v>-1</v>
      </c>
      <c r="AJ108" s="465">
        <f>_xlfn.XLOOKUP($S108,แต้มที่ได้!$A$22:$A$44,แต้มที่ได้!$AY$22:$AY$44,"")</f>
        <v>22470940</v>
      </c>
      <c r="AK108" s="445">
        <f t="shared" si="57"/>
        <v>16</v>
      </c>
      <c r="AL108" s="463">
        <f>_xlfn.XLOOKUP($S108,แต้มที่ได้!$A$22:$A$44,แต้มที่ได้!$BC$22:$BC$44,"")</f>
        <v>-22470940</v>
      </c>
      <c r="AM108" s="466">
        <f t="shared" si="58"/>
        <v>-33701700</v>
      </c>
      <c r="AN108" s="453">
        <f>_xlfn.XLOOKUP($S108,แต้มที่ได้!$A$22:$A$44,แต้มที่ได้!$BA$22:$BA$44,"")</f>
        <v>4</v>
      </c>
      <c r="AO108" s="576">
        <f t="shared" si="59"/>
        <v>2</v>
      </c>
      <c r="AP108" s="465">
        <f>_xlfn.XLOOKUP($S108,แต้มที่ได้!$A$22:$A$44,แต้มที่ได้!$BB$22:$BB$44,"")</f>
        <v>0</v>
      </c>
      <c r="AQ108" s="445">
        <f t="shared" si="60"/>
        <v>1</v>
      </c>
      <c r="AR108" s="463">
        <f>_xlfn.XLOOKUP($S108,แต้มที่ได้!$A$22:$A$44,แต้มที่ได้!$BF$22:$BF$44,"")</f>
        <v>0</v>
      </c>
      <c r="AS108" s="466">
        <f t="shared" si="61"/>
        <v>22470940</v>
      </c>
      <c r="AT108" s="453">
        <f>_xlfn.XLOOKUP($S108,แต้มที่ได้!$A$22:$A$44,แต้มที่ได้!$BD$22:$BD$44,"")</f>
        <v>4</v>
      </c>
      <c r="AU108" s="576">
        <f t="shared" si="62"/>
        <v>0</v>
      </c>
      <c r="AV108" s="465">
        <f>_xlfn.XLOOKUP($S108,แต้มที่ได้!$A$22:$A$44,แต้มที่ได้!$BE$22:$BE$44,"")</f>
        <v>0</v>
      </c>
    </row>
    <row r="109" spans="19:48" ht="15" customHeight="1">
      <c r="S109" s="439" t="str" cm="1">
        <f t="array" ref="S109">_xlfn.XLOOKUP($AB109,แต้มที่ได้!AU$22:$AU$44,แต้มที่ได้!$A$22:$A$44,"")</f>
        <v>이지스</v>
      </c>
      <c r="T109" s="454">
        <f t="shared" si="52"/>
        <v>5</v>
      </c>
      <c r="U109" s="455">
        <f>_xlfn.XLOOKUP($S109,แต้มที่ได้!$A$22:$A$44,แต้มที่ได้!$AT$22:$AT$44,"")</f>
        <v>10784790</v>
      </c>
      <c r="V109" s="456">
        <f>IFERROR( U109-_xlfn.XLOOKUP($S109,แต้มที่ได้!$A$22:$A$44,แต้มที่ได้!$AQ$22:$AQ$44,""), "n/a")</f>
        <v>170620</v>
      </c>
      <c r="W109" s="443">
        <f>_xlfn.XLOOKUP($S109,แต้มที่ได้!$A$22:$A$44,แต้มที่ได้!$AR$22:$AR$44,"")</f>
        <v>6</v>
      </c>
      <c r="X109" s="444">
        <f>_xlfn.XLOOKUP($S109,แต้มที่ได้!$A$22:$A$44,แต้มที่ได้!$AS$22:$AS$44,"")</f>
        <v>31924125</v>
      </c>
      <c r="Y109" s="445">
        <f t="shared" si="53"/>
        <v>6</v>
      </c>
      <c r="Z109" s="457">
        <f>_xlfn.XLOOKUP($S109,แต้มที่ได้!$A$22:$A$44,แต้มที่ได้!$AV$22:$AV$44,"")</f>
        <v>11148110</v>
      </c>
      <c r="AA109" s="518">
        <f t="shared" si="63"/>
        <v>363320</v>
      </c>
      <c r="AB109" s="459">
        <v>6</v>
      </c>
      <c r="AC109" s="572">
        <f t="shared" si="54"/>
        <v>0</v>
      </c>
      <c r="AD109" s="461">
        <f>_xlfn.XLOOKUP($S109,แต้มที่ได้!$A$22:$A$44,แต้มที่ได้!$AV$22:$AV$44,"")</f>
        <v>11148110</v>
      </c>
      <c r="AE109" s="462">
        <f t="shared" si="55"/>
        <v>4</v>
      </c>
      <c r="AF109" s="463">
        <f>_xlfn.XLOOKUP($S109,แต้มที่ได้!$A$22:$A$44,แต้มที่ได้!$AZ$22:$AZ$44,"")</f>
        <v>11408945</v>
      </c>
      <c r="AG109" s="458">
        <f t="shared" si="64"/>
        <v>260835</v>
      </c>
      <c r="AH109" s="451">
        <f>_xlfn.XLOOKUP($S109,แต้มที่ได้!$A$22:$A$44,แต้มที่ได้!$AX$22:$AX$44,"")</f>
        <v>5</v>
      </c>
      <c r="AI109" s="576">
        <f t="shared" si="56"/>
        <v>1</v>
      </c>
      <c r="AJ109" s="465">
        <f>_xlfn.XLOOKUP($S109,แต้มที่ได้!$A$22:$A$44,แต้มที่ได้!$AY$22:$AY$44,"")</f>
        <v>22557055</v>
      </c>
      <c r="AK109" s="445">
        <f t="shared" si="57"/>
        <v>17</v>
      </c>
      <c r="AL109" s="463">
        <f>_xlfn.XLOOKUP($S109,แต้มที่ได้!$A$22:$A$44,แต้มที่ได้!$BC$22:$BC$44,"")</f>
        <v>-22557055</v>
      </c>
      <c r="AM109" s="466">
        <f t="shared" si="58"/>
        <v>-33966000</v>
      </c>
      <c r="AN109" s="453">
        <f>_xlfn.XLOOKUP($S109,แต้มที่ได้!$A$22:$A$44,แต้มที่ได้!$BA$22:$BA$44,"")</f>
        <v>6</v>
      </c>
      <c r="AO109" s="576">
        <f t="shared" si="59"/>
        <v>-1</v>
      </c>
      <c r="AP109" s="465">
        <f>_xlfn.XLOOKUP($S109,แต้มที่ได้!$A$22:$A$44,แต้มที่ได้!$BB$22:$BB$44,"")</f>
        <v>0</v>
      </c>
      <c r="AQ109" s="445">
        <f t="shared" si="60"/>
        <v>1</v>
      </c>
      <c r="AR109" s="463">
        <f>_xlfn.XLOOKUP($S109,แต้มที่ได้!$A$22:$A$44,แต้มที่ได้!$BF$22:$BF$44,"")</f>
        <v>0</v>
      </c>
      <c r="AS109" s="466">
        <f t="shared" si="61"/>
        <v>22557055</v>
      </c>
      <c r="AT109" s="453">
        <f>_xlfn.XLOOKUP($S109,แต้มที่ได้!$A$22:$A$44,แต้มที่ได้!$BD$22:$BD$44,"")</f>
        <v>6</v>
      </c>
      <c r="AU109" s="576">
        <f t="shared" si="62"/>
        <v>0</v>
      </c>
      <c r="AV109" s="465">
        <f>_xlfn.XLOOKUP($S109,แต้มที่ได้!$A$22:$A$44,แต้มที่ได้!$BE$22:$BE$44,"")</f>
        <v>0</v>
      </c>
    </row>
    <row r="110" spans="19:48" ht="15" customHeight="1">
      <c r="S110" s="439" t="str" cm="1">
        <f t="array" ref="S110">_xlfn.XLOOKUP($AB110,แต้มที่ได้!AU$22:$AU$44,แต้มที่ได้!$A$22:$A$44,"")</f>
        <v>미라클</v>
      </c>
      <c r="T110" s="454">
        <f t="shared" si="52"/>
        <v>9</v>
      </c>
      <c r="U110" s="455">
        <f>_xlfn.XLOOKUP($S110,แต้มที่ได้!$A$22:$A$44,แต้มที่ได้!$AT$22:$AT$44,"")</f>
        <v>10518955</v>
      </c>
      <c r="V110" s="456">
        <f>IFERROR( U110-_xlfn.XLOOKUP($S110,แต้มที่ได้!$A$22:$A$44,แต้มที่ได้!$AQ$22:$AQ$44,""), "n/a")</f>
        <v>-80745</v>
      </c>
      <c r="W110" s="443">
        <f>_xlfn.XLOOKUP($S110,แต้มที่ได้!$A$22:$A$44,แต้มที่ได้!$AR$22:$AR$44,"")</f>
        <v>8</v>
      </c>
      <c r="X110" s="444">
        <f>_xlfn.XLOOKUP($S110,แต้มที่ได้!$A$22:$A$44,แต้มที่ได้!$AS$22:$AS$44,"")</f>
        <v>31629090</v>
      </c>
      <c r="Y110" s="445">
        <f t="shared" si="53"/>
        <v>7</v>
      </c>
      <c r="Z110" s="457">
        <f>_xlfn.XLOOKUP($S110,แต้มที่ได้!$A$22:$A$44,แต้มที่ได้!$AV$22:$AV$44,"")</f>
        <v>11141720</v>
      </c>
      <c r="AA110" s="518">
        <f t="shared" si="63"/>
        <v>622765</v>
      </c>
      <c r="AB110" s="459">
        <v>7</v>
      </c>
      <c r="AC110" s="572">
        <f t="shared" si="54"/>
        <v>1</v>
      </c>
      <c r="AD110" s="461">
        <f>_xlfn.XLOOKUP($S110,แต้มที่ได้!$A$22:$A$44,แต้มที่ได้!$AV$22:$AV$44,"")</f>
        <v>11141720</v>
      </c>
      <c r="AE110" s="462">
        <f t="shared" si="55"/>
        <v>6</v>
      </c>
      <c r="AF110" s="463">
        <f>_xlfn.XLOOKUP($S110,แต้มที่ได้!$A$22:$A$44,แต้มที่ได้!$AZ$22:$AZ$44,"")</f>
        <v>11233590</v>
      </c>
      <c r="AG110" s="458">
        <f t="shared" si="64"/>
        <v>91870</v>
      </c>
      <c r="AH110" s="451">
        <f>_xlfn.XLOOKUP($S110,แต้มที่ได้!$A$22:$A$44,แต้มที่ได้!$AX$22:$AX$44,"")</f>
        <v>7</v>
      </c>
      <c r="AI110" s="576">
        <f t="shared" si="56"/>
        <v>0</v>
      </c>
      <c r="AJ110" s="465">
        <f>_xlfn.XLOOKUP($S110,แต้มที่ได้!$A$22:$A$44,แต้มที่ได้!$AY$22:$AY$44,"")</f>
        <v>22375310</v>
      </c>
      <c r="AK110" s="445">
        <f t="shared" si="57"/>
        <v>15</v>
      </c>
      <c r="AL110" s="463">
        <f>_xlfn.XLOOKUP($S110,แต้มที่ได้!$A$22:$A$44,แต้มที่ได้!$BC$22:$BC$44,"")</f>
        <v>-22375310</v>
      </c>
      <c r="AM110" s="466">
        <f t="shared" si="58"/>
        <v>-33608900</v>
      </c>
      <c r="AN110" s="453">
        <f>_xlfn.XLOOKUP($S110,แต้มที่ได้!$A$22:$A$44,แต้มที่ได้!$BA$22:$BA$44,"")</f>
        <v>7</v>
      </c>
      <c r="AO110" s="576">
        <f t="shared" si="59"/>
        <v>0</v>
      </c>
      <c r="AP110" s="465">
        <f>_xlfn.XLOOKUP($S110,แต้มที่ได้!$A$22:$A$44,แต้มที่ได้!$BB$22:$BB$44,"")</f>
        <v>0</v>
      </c>
      <c r="AQ110" s="445">
        <f t="shared" si="60"/>
        <v>1</v>
      </c>
      <c r="AR110" s="463">
        <f>_xlfn.XLOOKUP($S110,แต้มที่ได้!$A$22:$A$44,แต้มที่ได้!$BF$22:$BF$44,"")</f>
        <v>0</v>
      </c>
      <c r="AS110" s="466">
        <f t="shared" si="61"/>
        <v>22375310</v>
      </c>
      <c r="AT110" s="453">
        <f>_xlfn.XLOOKUP($S110,แต้มที่ได้!$A$22:$A$44,แต้มที่ได้!$BD$22:$BD$44,"")</f>
        <v>7</v>
      </c>
      <c r="AU110" s="576">
        <f t="shared" si="62"/>
        <v>0</v>
      </c>
      <c r="AV110" s="465">
        <f>_xlfn.XLOOKUP($S110,แต้มที่ได้!$A$22:$A$44,แต้มที่ได้!$BE$22:$BE$44,"")</f>
        <v>0</v>
      </c>
    </row>
    <row r="111" spans="19:48" ht="15" customHeight="1">
      <c r="S111" s="439" t="str" cm="1">
        <f t="array" ref="S111">_xlfn.XLOOKUP($AB111,แต้มที่ได้!AU$22:$AU$44,แต้มที่ได้!$A$22:$A$44,"")</f>
        <v>Crown</v>
      </c>
      <c r="T111" s="454">
        <f t="shared" si="52"/>
        <v>7</v>
      </c>
      <c r="U111" s="455">
        <f>_xlfn.XLOOKUP($S111,แต้มที่ได้!$A$22:$A$44,แต้มที่ได้!$AT$22:$AT$44,"")</f>
        <v>10679720</v>
      </c>
      <c r="V111" s="456">
        <f>IFERROR( U111-_xlfn.XLOOKUP($S111,แต้มที่ได้!$A$22:$A$44,แต้มที่ได้!$AQ$22:$AQ$44,""), "n/a")</f>
        <v>84145</v>
      </c>
      <c r="W111" s="443">
        <f>_xlfn.XLOOKUP($S111,แต้มที่ได้!$A$22:$A$44,แต้มที่ได้!$AR$22:$AR$44,"")</f>
        <v>7</v>
      </c>
      <c r="X111" s="444">
        <f>_xlfn.XLOOKUP($S111,แต้มที่ได้!$A$22:$A$44,แต้มที่ได้!$AS$22:$AS$44,"")</f>
        <v>31705325</v>
      </c>
      <c r="Y111" s="445">
        <f t="shared" si="53"/>
        <v>8</v>
      </c>
      <c r="Z111" s="457">
        <f>_xlfn.XLOOKUP($S111,แต้มที่ได้!$A$22:$A$44,แต้มที่ได้!$AV$22:$AV$44,"")</f>
        <v>11053810</v>
      </c>
      <c r="AA111" s="518">
        <f t="shared" si="63"/>
        <v>374090</v>
      </c>
      <c r="AB111" s="459">
        <v>8</v>
      </c>
      <c r="AC111" s="572">
        <f t="shared" si="54"/>
        <v>-1</v>
      </c>
      <c r="AD111" s="461">
        <f>_xlfn.XLOOKUP($S111,แต้มที่ได้!$A$22:$A$44,แต้มที่ได้!$AV$22:$AV$44,"")</f>
        <v>11053810</v>
      </c>
      <c r="AE111" s="462">
        <f t="shared" si="55"/>
        <v>8</v>
      </c>
      <c r="AF111" s="463">
        <f>_xlfn.XLOOKUP($S111,แต้มที่ได้!$A$22:$A$44,แต้มที่ได้!$AZ$22:$AZ$44,"")</f>
        <v>11226560</v>
      </c>
      <c r="AG111" s="458">
        <f t="shared" si="64"/>
        <v>172750</v>
      </c>
      <c r="AH111" s="451">
        <f>_xlfn.XLOOKUP($S111,แต้มที่ได้!$A$22:$A$44,แต้มที่ได้!$AX$22:$AX$44,"")</f>
        <v>8</v>
      </c>
      <c r="AI111" s="576">
        <f t="shared" si="56"/>
        <v>0</v>
      </c>
      <c r="AJ111" s="465">
        <f>_xlfn.XLOOKUP($S111,แต้มที่ได้!$A$22:$A$44,แต้มที่ได้!$AY$22:$AY$44,"")</f>
        <v>22280370</v>
      </c>
      <c r="AK111" s="445">
        <f t="shared" si="57"/>
        <v>14</v>
      </c>
      <c r="AL111" s="463">
        <f>_xlfn.XLOOKUP($S111,แต้มที่ได้!$A$22:$A$44,แต้มที่ได้!$BC$22:$BC$44,"")</f>
        <v>-22280370</v>
      </c>
      <c r="AM111" s="466">
        <f t="shared" si="58"/>
        <v>-33506930</v>
      </c>
      <c r="AN111" s="453">
        <f>_xlfn.XLOOKUP($S111,แต้มที่ได้!$A$22:$A$44,แต้มที่ได้!$BA$22:$BA$44,"")</f>
        <v>8</v>
      </c>
      <c r="AO111" s="576">
        <f t="shared" si="59"/>
        <v>0</v>
      </c>
      <c r="AP111" s="465">
        <f>_xlfn.XLOOKUP($S111,แต้มที่ได้!$A$22:$A$44,แต้มที่ได้!$BB$22:$BB$44,"")</f>
        <v>0</v>
      </c>
      <c r="AQ111" s="445">
        <f t="shared" si="60"/>
        <v>1</v>
      </c>
      <c r="AR111" s="463">
        <f>_xlfn.XLOOKUP($S111,แต้มที่ได้!$A$22:$A$44,แต้มที่ได้!$BF$22:$BF$44,"")</f>
        <v>0</v>
      </c>
      <c r="AS111" s="466">
        <f t="shared" si="61"/>
        <v>22280370</v>
      </c>
      <c r="AT111" s="453">
        <f>_xlfn.XLOOKUP($S111,แต้มที่ได้!$A$22:$A$44,แต้มที่ได้!$BD$22:$BD$44,"")</f>
        <v>8</v>
      </c>
      <c r="AU111" s="576">
        <f t="shared" si="62"/>
        <v>0</v>
      </c>
      <c r="AV111" s="465">
        <f>_xlfn.XLOOKUP($S111,แต้มที่ได้!$A$22:$A$44,แต้มที่ได้!$BE$22:$BE$44,"")</f>
        <v>0</v>
      </c>
    </row>
    <row r="112" spans="19:48" ht="15" customHeight="1">
      <c r="S112" s="439" t="str" cm="1">
        <f t="array" ref="S112">_xlfn.XLOOKUP($AB112,แต้มที่ได้!AU$22:$AU$44,แต้มที่ได้!$A$22:$A$44,"")</f>
        <v>MolochTH</v>
      </c>
      <c r="T112" s="531">
        <f t="shared" si="52"/>
        <v>8</v>
      </c>
      <c r="U112" s="532">
        <f>_xlfn.XLOOKUP($S112,แต้มที่ได้!$A$22:$A$44,แต้มที่ได้!$AT$22:$AT$44,"")</f>
        <v>10598615</v>
      </c>
      <c r="V112" s="533">
        <f>IFERROR( U112-_xlfn.XLOOKUP($S112,แต้มที่ได้!$A$22:$A$44,แต้มที่ได้!$AQ$22:$AQ$44,""), "n/a")</f>
        <v>78530</v>
      </c>
      <c r="W112" s="534">
        <f>_xlfn.XLOOKUP($S112,แต้มที่ได้!$A$22:$A$44,แต้มที่ได้!$AR$22:$AR$44,"")</f>
        <v>9</v>
      </c>
      <c r="X112" s="535">
        <f>_xlfn.XLOOKUP($S112,แต้มที่ได้!$A$22:$A$44,แต้มที่ได้!$AS$22:$AS$44,"")</f>
        <v>31549290</v>
      </c>
      <c r="Y112" s="174">
        <f t="shared" si="53"/>
        <v>9</v>
      </c>
      <c r="Z112" s="226">
        <f>_xlfn.XLOOKUP($S112,แต้มที่ได้!$A$22:$A$44,แต้มที่ได้!$AV$22:$AV$44,"")</f>
        <v>11048890</v>
      </c>
      <c r="AA112" s="584">
        <f t="shared" si="63"/>
        <v>450275</v>
      </c>
      <c r="AB112" s="585">
        <v>9</v>
      </c>
      <c r="AC112" s="586">
        <f t="shared" si="54"/>
        <v>0</v>
      </c>
      <c r="AD112" s="189">
        <f>_xlfn.XLOOKUP($S112,แต้มที่ได้!$A$22:$A$44,แต้มที่ได้!$AV$22:$AV$44,"")</f>
        <v>11048890</v>
      </c>
      <c r="AE112" s="295">
        <f t="shared" si="55"/>
        <v>9</v>
      </c>
      <c r="AF112" s="296">
        <f>_xlfn.XLOOKUP($S112,แต้มที่ได้!$A$22:$A$44,แต้มที่ได้!$AZ$22:$AZ$44,"")</f>
        <v>11142940</v>
      </c>
      <c r="AG112" s="587">
        <f t="shared" si="64"/>
        <v>94050</v>
      </c>
      <c r="AH112" s="588">
        <f>_xlfn.XLOOKUP($S112,แต้มที่ได้!$A$22:$A$44,แต้มที่ได้!$AX$22:$AX$44,"")</f>
        <v>9</v>
      </c>
      <c r="AI112" s="589">
        <f t="shared" si="56"/>
        <v>0</v>
      </c>
      <c r="AJ112" s="299">
        <f>_xlfn.XLOOKUP($S112,แต้มที่ได้!$A$22:$A$44,แต้มที่ได้!$AY$22:$AY$44,"")</f>
        <v>22191830</v>
      </c>
      <c r="AK112" s="182">
        <f t="shared" si="57"/>
        <v>13</v>
      </c>
      <c r="AL112" s="296">
        <f>_xlfn.XLOOKUP($S112,แต้มที่ได้!$A$22:$A$44,แต้มที่ได้!$BC$22:$BC$44,"")</f>
        <v>-22191830</v>
      </c>
      <c r="AM112" s="191">
        <f t="shared" si="58"/>
        <v>-33334770</v>
      </c>
      <c r="AN112" s="297">
        <f>_xlfn.XLOOKUP($S112,แต้มที่ได้!$A$22:$A$44,แต้มที่ได้!$BA$22:$BA$44,"")</f>
        <v>9</v>
      </c>
      <c r="AO112" s="586">
        <f t="shared" si="59"/>
        <v>0</v>
      </c>
      <c r="AP112" s="299">
        <f>_xlfn.XLOOKUP($S112,แต้มที่ได้!$A$22:$A$44,แต้มที่ได้!$BB$22:$BB$44,"")</f>
        <v>0</v>
      </c>
      <c r="AQ112" s="182">
        <f t="shared" si="60"/>
        <v>1</v>
      </c>
      <c r="AR112" s="296">
        <f>_xlfn.XLOOKUP($S112,แต้มที่ได้!$A$22:$A$44,แต้มที่ได้!$BF$22:$BF$44,"")</f>
        <v>0</v>
      </c>
      <c r="AS112" s="191">
        <f t="shared" si="61"/>
        <v>22191830</v>
      </c>
      <c r="AT112" s="292">
        <f>_xlfn.XLOOKUP($S112,แต้มที่ได้!$A$22:$A$44,แต้มที่ได้!$BD$22:$BD$44,"")</f>
        <v>9</v>
      </c>
      <c r="AU112" s="586">
        <f t="shared" si="62"/>
        <v>0</v>
      </c>
      <c r="AV112" s="299">
        <f>_xlfn.XLOOKUP($S112,แต้มที่ได้!$A$22:$A$44,แต้มที่ได้!$BE$22:$BE$44,"")</f>
        <v>0</v>
      </c>
    </row>
    <row r="113" spans="19:48" ht="15" customHeight="1">
      <c r="S113" s="439" t="str" cm="1">
        <f t="array" ref="S113">_xlfn.XLOOKUP($AB113,แต้มที่ได้!AU$22:$AU$44,แต้มที่ได้!$A$22:$A$44,"")</f>
        <v>열매</v>
      </c>
      <c r="T113" s="454">
        <f t="shared" si="52"/>
        <v>10</v>
      </c>
      <c r="U113" s="455">
        <f>_xlfn.XLOOKUP($S113,แต้มที่ได้!$A$22:$A$44,แต้มที่ได้!$AT$22:$AT$44,"")</f>
        <v>10433560</v>
      </c>
      <c r="V113" s="456">
        <f>IFERROR( U113-_xlfn.XLOOKUP($S113,แต้มที่ได้!$A$22:$A$44,แต้มที่ได้!$AQ$22:$AQ$44,""), "n/a")</f>
        <v>83215</v>
      </c>
      <c r="W113" s="443">
        <f>_xlfn.XLOOKUP($S113,แต้มที่ได้!$A$22:$A$44,แต้มที่ได้!$AR$22:$AR$44,"")</f>
        <v>10</v>
      </c>
      <c r="X113" s="444">
        <f>_xlfn.XLOOKUP($S113,แต้มที่ได้!$A$22:$A$44,แต้มที่ได้!$AS$22:$AS$44,"")</f>
        <v>31049025</v>
      </c>
      <c r="Y113" s="445">
        <f t="shared" si="53"/>
        <v>10</v>
      </c>
      <c r="Z113" s="457">
        <f>_xlfn.XLOOKUP($S113,แต้มที่ได้!$A$22:$A$44,แต้มที่ได้!$AV$22:$AV$44,"")</f>
        <v>11045180</v>
      </c>
      <c r="AA113" s="518">
        <f t="shared" si="63"/>
        <v>611620</v>
      </c>
      <c r="AB113" s="459">
        <v>10</v>
      </c>
      <c r="AC113" s="572">
        <f t="shared" si="54"/>
        <v>0</v>
      </c>
      <c r="AD113" s="461">
        <f>_xlfn.XLOOKUP($S113,แต้มที่ได้!$A$22:$A$44,แต้มที่ได้!$AV$22:$AV$44,"")</f>
        <v>11045180</v>
      </c>
      <c r="AE113" s="462">
        <f t="shared" si="55"/>
        <v>11</v>
      </c>
      <c r="AF113" s="463">
        <f>_xlfn.XLOOKUP($S113,แต้มที่ได้!$A$22:$A$44,แต้มที่ได้!$AZ$22:$AZ$44,"")</f>
        <v>10885185</v>
      </c>
      <c r="AG113" s="458">
        <f t="shared" si="64"/>
        <v>-159995</v>
      </c>
      <c r="AH113" s="451">
        <f>_xlfn.XLOOKUP($S113,แต้มที่ได้!$A$22:$A$44,แต้มที่ได้!$AX$22:$AX$44,"")</f>
        <v>10</v>
      </c>
      <c r="AI113" s="576">
        <f t="shared" si="56"/>
        <v>0</v>
      </c>
      <c r="AJ113" s="465">
        <f>_xlfn.XLOOKUP($S113,แต้มที่ได้!$A$22:$A$44,แต้มที่ได้!$AY$22:$AY$44,"")</f>
        <v>21930365</v>
      </c>
      <c r="AK113" s="445">
        <f t="shared" si="57"/>
        <v>12</v>
      </c>
      <c r="AL113" s="463">
        <f>_xlfn.XLOOKUP($S113,แต้มที่ได้!$A$22:$A$44,แต้มที่ได้!$BC$22:$BC$44,"")</f>
        <v>-21930365</v>
      </c>
      <c r="AM113" s="466">
        <f t="shared" si="58"/>
        <v>-32815550</v>
      </c>
      <c r="AN113" s="453">
        <f>_xlfn.XLOOKUP($S113,แต้มที่ได้!$A$22:$A$44,แต้มที่ได้!$BA$22:$BA$44,"")</f>
        <v>10</v>
      </c>
      <c r="AO113" s="576">
        <f t="shared" si="59"/>
        <v>0</v>
      </c>
      <c r="AP113" s="465">
        <f>_xlfn.XLOOKUP($S113,แต้มที่ได้!$A$22:$A$44,แต้มที่ได้!$BB$22:$BB$44,"")</f>
        <v>0</v>
      </c>
      <c r="AQ113" s="445">
        <f t="shared" si="60"/>
        <v>1</v>
      </c>
      <c r="AR113" s="463">
        <f>_xlfn.XLOOKUP($S113,แต้มที่ได้!$A$22:$A$44,แต้มที่ได้!$BF$22:$BF$44,"")</f>
        <v>0</v>
      </c>
      <c r="AS113" s="466">
        <f t="shared" si="61"/>
        <v>21930365</v>
      </c>
      <c r="AT113" s="453">
        <f>_xlfn.XLOOKUP($S113,แต้มที่ได้!$A$22:$A$44,แต้มที่ได้!$BD$22:$BD$44,"")</f>
        <v>10</v>
      </c>
      <c r="AU113" s="576">
        <f t="shared" si="62"/>
        <v>0</v>
      </c>
      <c r="AV113" s="465">
        <f>_xlfn.XLOOKUP($S113,แต้มที่ได้!$A$22:$A$44,แต้มที่ได้!$BE$22:$BE$44,"")</f>
        <v>0</v>
      </c>
    </row>
    <row r="114" spans="19:48" ht="15" customHeight="1">
      <c r="S114" s="439" t="str" cm="1">
        <f t="array" ref="S114">_xlfn.XLOOKUP($AB114,แต้มที่ได้!AU$22:$AU$44,แต้มที่ได้!$A$22:$A$44,"")</f>
        <v>무야호</v>
      </c>
      <c r="T114" s="454">
        <f t="shared" si="52"/>
        <v>11</v>
      </c>
      <c r="U114" s="455">
        <f>_xlfn.XLOOKUP($S114,แต้มที่ได้!$A$22:$A$44,แต้มที่ได้!$AT$22:$AT$44,"")</f>
        <v>10348885</v>
      </c>
      <c r="V114" s="456">
        <f>IFERROR( U114-_xlfn.XLOOKUP($S114,แต้มที่ได้!$A$22:$A$44,แต้มที่ได้!$AQ$22:$AQ$44,""), "n/a")</f>
        <v>90745</v>
      </c>
      <c r="W114" s="474">
        <f>_xlfn.XLOOKUP($S114,แต้มที่ได้!$A$22:$A$44,แต้มที่ได้!$AR$22:$AR$44,"")</f>
        <v>11</v>
      </c>
      <c r="X114" s="475">
        <f>_xlfn.XLOOKUP($S114,แต้มที่ได้!$A$22:$A$44,แต้มที่ได้!$AS$22:$AS$44,"")</f>
        <v>30708535</v>
      </c>
      <c r="Y114" s="476">
        <f t="shared" si="53"/>
        <v>11</v>
      </c>
      <c r="Z114" s="477">
        <f>_xlfn.XLOOKUP($S114,แต้มที่ได้!$A$22:$A$44,แต้มที่ได้!$AV$22:$AV$44,"")</f>
        <v>10804960</v>
      </c>
      <c r="AA114" s="519">
        <f t="shared" si="63"/>
        <v>456075</v>
      </c>
      <c r="AB114" s="479">
        <v>11</v>
      </c>
      <c r="AC114" s="574">
        <f t="shared" si="54"/>
        <v>0</v>
      </c>
      <c r="AD114" s="480">
        <f>_xlfn.XLOOKUP($S114,แต้มที่ได้!$A$22:$A$44,แต้มที่ได้!$AV$22:$AV$44,"")</f>
        <v>10804960</v>
      </c>
      <c r="AE114" s="481">
        <f t="shared" si="55"/>
        <v>10</v>
      </c>
      <c r="AF114" s="482">
        <f>_xlfn.XLOOKUP($S114,แต้มที่ได้!$A$22:$A$44,แต้มที่ได้!$AZ$22:$AZ$44,"")</f>
        <v>10970180</v>
      </c>
      <c r="AG114" s="478">
        <f t="shared" si="64"/>
        <v>165220</v>
      </c>
      <c r="AH114" s="483">
        <f>_xlfn.XLOOKUP($S114,แต้มที่ได้!$A$22:$A$44,แต้มที่ได้!$AX$22:$AX$44,"")</f>
        <v>11</v>
      </c>
      <c r="AI114" s="578">
        <f t="shared" si="56"/>
        <v>0</v>
      </c>
      <c r="AJ114" s="485">
        <f>_xlfn.XLOOKUP($S114,แต้มที่ได้!$A$22:$A$44,แต้มที่ได้!$AY$22:$AY$44,"")</f>
        <v>21775140</v>
      </c>
      <c r="AK114" s="445">
        <f t="shared" si="57"/>
        <v>11</v>
      </c>
      <c r="AL114" s="482">
        <f>_xlfn.XLOOKUP($S114,แต้มที่ได้!$A$22:$A$44,แต้มที่ได้!$BC$22:$BC$44,"")</f>
        <v>-21775140</v>
      </c>
      <c r="AM114" s="486">
        <f t="shared" si="58"/>
        <v>-32745320</v>
      </c>
      <c r="AN114" s="487">
        <f>_xlfn.XLOOKUP($S114,แต้มที่ได้!$A$22:$A$44,แต้มที่ได้!$BA$22:$BA$44,"")</f>
        <v>11</v>
      </c>
      <c r="AO114" s="578">
        <f t="shared" si="59"/>
        <v>0</v>
      </c>
      <c r="AP114" s="485">
        <f>_xlfn.XLOOKUP($S114,แต้มที่ได้!$A$22:$A$44,แต้มที่ได้!$BB$22:$BB$44,"")</f>
        <v>0</v>
      </c>
      <c r="AQ114" s="445">
        <f t="shared" si="60"/>
        <v>1</v>
      </c>
      <c r="AR114" s="482">
        <f>_xlfn.XLOOKUP($S114,แต้มที่ได้!$A$22:$A$44,แต้มที่ได้!$BF$22:$BF$44,"")</f>
        <v>0</v>
      </c>
      <c r="AS114" s="486">
        <f t="shared" si="61"/>
        <v>21775140</v>
      </c>
      <c r="AT114" s="453">
        <f>_xlfn.XLOOKUP($S114,แต้มที่ได้!$A$22:$A$44,แต้มที่ได้!$BD$22:$BD$44,"")</f>
        <v>11</v>
      </c>
      <c r="AU114" s="578">
        <f t="shared" si="62"/>
        <v>0</v>
      </c>
      <c r="AV114" s="485">
        <f>_xlfn.XLOOKUP($S114,แต้มที่ได้!$A$22:$A$44,แต้มที่ได้!$BE$22:$BE$44,"")</f>
        <v>0</v>
      </c>
    </row>
    <row r="115" spans="19:48" ht="15" customHeight="1">
      <c r="S115" s="439" t="str" cm="1">
        <f t="array" ref="S115">_xlfn.XLOOKUP($AB115,แต้มที่ได้!AU$22:$AU$44,แต้มที่ได้!$A$22:$A$44,"")</f>
        <v>Peppermint</v>
      </c>
      <c r="T115" s="454">
        <f t="shared" si="52"/>
        <v>12</v>
      </c>
      <c r="U115" s="455">
        <f>_xlfn.XLOOKUP($S115,แต้มที่ได้!$A$22:$A$44,แต้มที่ได้!$AT$22:$AT$44,"")</f>
        <v>9926350</v>
      </c>
      <c r="V115" s="456">
        <f>IFERROR( U115-_xlfn.XLOOKUP($S115,แต้มที่ได้!$A$22:$A$44,แต้มที่ได้!$AQ$22:$AQ$44,""), "n/a")</f>
        <v>-158610</v>
      </c>
      <c r="W115" s="443">
        <f>_xlfn.XLOOKUP($S115,แต้มที่ได้!$A$22:$A$44,แต้มที่ได้!$AR$22:$AR$44,"")</f>
        <v>12</v>
      </c>
      <c r="X115" s="444">
        <f>_xlfn.XLOOKUP($S115,แต้มที่ได้!$A$22:$A$44,แต้มที่ได้!$AS$22:$AS$44,"")</f>
        <v>29940405</v>
      </c>
      <c r="Y115" s="445">
        <f t="shared" si="53"/>
        <v>12</v>
      </c>
      <c r="Z115" s="457">
        <f>_xlfn.XLOOKUP($S115,แต้มที่ได้!$A$22:$A$44,แต้มที่ได้!$AV$22:$AV$44,"")</f>
        <v>10355160</v>
      </c>
      <c r="AA115" s="518">
        <f t="shared" si="63"/>
        <v>428810</v>
      </c>
      <c r="AB115" s="459">
        <v>12</v>
      </c>
      <c r="AC115" s="572">
        <f t="shared" si="54"/>
        <v>0</v>
      </c>
      <c r="AD115" s="461">
        <f>_xlfn.XLOOKUP($S115,แต้มที่ได้!$A$22:$A$44,แต้มที่ได้!$AV$22:$AV$44,"")</f>
        <v>10355160</v>
      </c>
      <c r="AE115" s="462">
        <f t="shared" si="55"/>
        <v>12</v>
      </c>
      <c r="AF115" s="463">
        <f>_xlfn.XLOOKUP($S115,แต้มที่ได้!$A$22:$A$44,แต้มที่ได้!$AZ$22:$AZ$44,"")</f>
        <v>10366070</v>
      </c>
      <c r="AG115" s="458">
        <f t="shared" si="64"/>
        <v>10910</v>
      </c>
      <c r="AH115" s="451">
        <f>_xlfn.XLOOKUP($S115,แต้มที่ได้!$A$22:$A$44,แต้มที่ได้!$AX$22:$AX$44,"")</f>
        <v>12</v>
      </c>
      <c r="AI115" s="576">
        <f t="shared" si="56"/>
        <v>0</v>
      </c>
      <c r="AJ115" s="465">
        <f>_xlfn.XLOOKUP($S115,แต้มที่ได้!$A$22:$A$44,แต้มที่ได้!$AY$22:$AY$44,"")</f>
        <v>20721230</v>
      </c>
      <c r="AK115" s="445">
        <f t="shared" si="57"/>
        <v>10</v>
      </c>
      <c r="AL115" s="463">
        <f>_xlfn.XLOOKUP($S115,แต้มที่ได้!$A$22:$A$44,แต้มที่ได้!$BC$22:$BC$44,"")</f>
        <v>-20721230</v>
      </c>
      <c r="AM115" s="466">
        <f t="shared" si="58"/>
        <v>-31087300</v>
      </c>
      <c r="AN115" s="453">
        <f>_xlfn.XLOOKUP($S115,แต้มที่ได้!$A$22:$A$44,แต้มที่ได้!$BA$22:$BA$44,"")</f>
        <v>12</v>
      </c>
      <c r="AO115" s="576">
        <f t="shared" si="59"/>
        <v>0</v>
      </c>
      <c r="AP115" s="465">
        <f>_xlfn.XLOOKUP($S115,แต้มที่ได้!$A$22:$A$44,แต้มที่ได้!$BB$22:$BB$44,"")</f>
        <v>0</v>
      </c>
      <c r="AQ115" s="445">
        <f t="shared" si="60"/>
        <v>1</v>
      </c>
      <c r="AR115" s="463">
        <f>_xlfn.XLOOKUP($S115,แต้มที่ได้!$A$22:$A$44,แต้มที่ได้!$BF$22:$BF$44,"")</f>
        <v>0</v>
      </c>
      <c r="AS115" s="466">
        <f t="shared" si="61"/>
        <v>20721230</v>
      </c>
      <c r="AT115" s="453">
        <f>_xlfn.XLOOKUP($S115,แต้มที่ได้!$A$22:$A$44,แต้มที่ได้!$BD$22:$BD$44,"")</f>
        <v>12</v>
      </c>
      <c r="AU115" s="576">
        <f t="shared" si="62"/>
        <v>0</v>
      </c>
      <c r="AV115" s="465">
        <f>_xlfn.XLOOKUP($S115,แต้มที่ได้!$A$22:$A$44,แต้มที่ได้!$BE$22:$BE$44,"")</f>
        <v>0</v>
      </c>
    </row>
    <row r="116" spans="19:48" ht="15" customHeight="1">
      <c r="S116" s="439" t="str" cm="1">
        <f t="array" ref="S116">_xlfn.XLOOKUP($AB116,แต้มที่ได้!AU$22:$AU$44,แต้มที่ได้!$A$22:$A$44,"")</f>
        <v>재난경보</v>
      </c>
      <c r="T116" s="454">
        <f t="shared" si="52"/>
        <v>19</v>
      </c>
      <c r="U116" s="455">
        <f>_xlfn.XLOOKUP($S116,แต้มที่ได้!$A$22:$A$44,แต้มที่ได้!$AT$22:$AT$44,"")</f>
        <v>9225125</v>
      </c>
      <c r="V116" s="456">
        <f>IFERROR( U116-_xlfn.XLOOKUP($S116,แต้มที่ได้!$A$22:$A$44,แต้มที่ได้!$AQ$22:$AQ$44,""), "n/a")</f>
        <v>-381795</v>
      </c>
      <c r="W116" s="474">
        <f>_xlfn.XLOOKUP($S116,แต้มที่ได้!$A$22:$A$44,แต้มที่ได้!$AR$22:$AR$44,"")</f>
        <v>14</v>
      </c>
      <c r="X116" s="475">
        <f>_xlfn.XLOOKUP($S116,แต้มที่ได้!$A$22:$A$44,แต้มที่ได้!$AS$22:$AS$44,"")</f>
        <v>28673640</v>
      </c>
      <c r="Y116" s="476">
        <f t="shared" si="53"/>
        <v>13</v>
      </c>
      <c r="Z116" s="477">
        <f>_xlfn.XLOOKUP($S116,แต้มที่ได้!$A$22:$A$44,แต้มที่ได้!$AV$22:$AV$44,"")</f>
        <v>10269885</v>
      </c>
      <c r="AA116" s="519">
        <f t="shared" si="63"/>
        <v>1044760</v>
      </c>
      <c r="AB116" s="479">
        <v>13</v>
      </c>
      <c r="AC116" s="574">
        <f t="shared" si="54"/>
        <v>1</v>
      </c>
      <c r="AD116" s="480">
        <f>_xlfn.XLOOKUP($S116,แต้มที่ได้!$A$22:$A$44,แต้มที่ได้!$AV$22:$AV$44,"")</f>
        <v>10269885</v>
      </c>
      <c r="AE116" s="481">
        <f t="shared" si="55"/>
        <v>13</v>
      </c>
      <c r="AF116" s="482">
        <f>_xlfn.XLOOKUP($S116,แต้มที่ได้!$A$22:$A$44,แต้มที่ได้!$AZ$22:$AZ$44,"")</f>
        <v>10269705</v>
      </c>
      <c r="AG116" s="478">
        <f t="shared" si="64"/>
        <v>-180</v>
      </c>
      <c r="AH116" s="483">
        <f>_xlfn.XLOOKUP($S116,แต้มที่ได้!$A$22:$A$44,แต้มที่ได้!$AX$22:$AX$44,"")</f>
        <v>13</v>
      </c>
      <c r="AI116" s="578">
        <f t="shared" si="56"/>
        <v>0</v>
      </c>
      <c r="AJ116" s="485">
        <f>_xlfn.XLOOKUP($S116,แต้มที่ได้!$A$22:$A$44,แต้มที่ได้!$AY$22:$AY$44,"")</f>
        <v>20539590</v>
      </c>
      <c r="AK116" s="445">
        <f t="shared" si="57"/>
        <v>9</v>
      </c>
      <c r="AL116" s="482">
        <f>_xlfn.XLOOKUP($S116,แต้มที่ได้!$A$22:$A$44,แต้มที่ได้!$BC$22:$BC$44,"")</f>
        <v>-20539590</v>
      </c>
      <c r="AM116" s="486">
        <f t="shared" si="58"/>
        <v>-30809295</v>
      </c>
      <c r="AN116" s="487">
        <f>_xlfn.XLOOKUP($S116,แต้มที่ได้!$A$22:$A$44,แต้มที่ได้!$BA$22:$BA$44,"")</f>
        <v>13</v>
      </c>
      <c r="AO116" s="578">
        <f t="shared" si="59"/>
        <v>0</v>
      </c>
      <c r="AP116" s="485">
        <f>_xlfn.XLOOKUP($S116,แต้มที่ได้!$A$22:$A$44,แต้มที่ได้!$BB$22:$BB$44,"")</f>
        <v>0</v>
      </c>
      <c r="AQ116" s="445">
        <f t="shared" si="60"/>
        <v>1</v>
      </c>
      <c r="AR116" s="482">
        <f>_xlfn.XLOOKUP($S116,แต้มที่ได้!$A$22:$A$44,แต้มที่ได้!$BF$22:$BF$44,"")</f>
        <v>0</v>
      </c>
      <c r="AS116" s="486">
        <f t="shared" si="61"/>
        <v>20539590</v>
      </c>
      <c r="AT116" s="453">
        <f>_xlfn.XLOOKUP($S116,แต้มที่ได้!$A$22:$A$44,แต้มที่ได้!$BD$22:$BD$44,"")</f>
        <v>13</v>
      </c>
      <c r="AU116" s="578">
        <f t="shared" si="62"/>
        <v>0</v>
      </c>
      <c r="AV116" s="485">
        <f>_xlfn.XLOOKUP($S116,แต้มที่ได้!$A$22:$A$44,แต้มที่ได้!$BE$22:$BE$44,"")</f>
        <v>0</v>
      </c>
    </row>
    <row r="117" spans="19:48" ht="15" customHeight="1">
      <c r="S117" s="439" t="str" cm="1">
        <f t="array" ref="S117">_xlfn.XLOOKUP($AB117,แต้มที่ได้!AU$22:$AU$44,แต้มที่ได้!$A$22:$A$44,"")</f>
        <v>사혼</v>
      </c>
      <c r="T117" s="454">
        <f t="shared" si="52"/>
        <v>13</v>
      </c>
      <c r="U117" s="455">
        <f>_xlfn.XLOOKUP($S117,แต้มที่ได้!$A$22:$A$44,แต้มที่ได้!$AT$22:$AT$44,"")</f>
        <v>9841175</v>
      </c>
      <c r="V117" s="456">
        <f>IFERROR( U117-_xlfn.XLOOKUP($S117,แต้มที่ได้!$A$22:$A$44,แต้มที่ได้!$AQ$22:$AQ$44,""), "n/a")</f>
        <v>77985</v>
      </c>
      <c r="W117" s="443">
        <f>_xlfn.XLOOKUP($S117,แต้มที่ได้!$A$22:$A$44,แต้มที่ได้!$AR$22:$AR$44,"")</f>
        <v>13</v>
      </c>
      <c r="X117" s="444">
        <f>_xlfn.XLOOKUP($S117,แต้มที่ได้!$A$22:$A$44,แต้มที่ได้!$AS$22:$AS$44,"")</f>
        <v>29286620</v>
      </c>
      <c r="Y117" s="445">
        <f t="shared" si="53"/>
        <v>14</v>
      </c>
      <c r="Z117" s="457">
        <f>_xlfn.XLOOKUP($S117,แต้มที่ได้!$A$22:$A$44,แต้มที่ได้!$AV$22:$AV$44,"")</f>
        <v>10187485</v>
      </c>
      <c r="AA117" s="518">
        <f t="shared" si="63"/>
        <v>346310</v>
      </c>
      <c r="AB117" s="459">
        <v>14</v>
      </c>
      <c r="AC117" s="572">
        <f t="shared" si="54"/>
        <v>-1</v>
      </c>
      <c r="AD117" s="461">
        <f>_xlfn.XLOOKUP($S117,แต้มที่ได้!$A$22:$A$44,แต้มที่ได้!$AV$22:$AV$44,"")</f>
        <v>10187485</v>
      </c>
      <c r="AE117" s="462">
        <f t="shared" si="55"/>
        <v>14</v>
      </c>
      <c r="AF117" s="463">
        <f>_xlfn.XLOOKUP($S117,แต้มที่ได้!$A$22:$A$44,แต้มที่ได้!$AZ$22:$AZ$44,"")</f>
        <v>10179930</v>
      </c>
      <c r="AG117" s="458">
        <f t="shared" si="64"/>
        <v>-7555</v>
      </c>
      <c r="AH117" s="451">
        <f>_xlfn.XLOOKUP($S117,แต้มที่ได้!$A$22:$A$44,แต้มที่ได้!$AX$22:$AX$44,"")</f>
        <v>14</v>
      </c>
      <c r="AI117" s="576">
        <f t="shared" si="56"/>
        <v>0</v>
      </c>
      <c r="AJ117" s="465">
        <f>_xlfn.XLOOKUP($S117,แต้มที่ได้!$A$22:$A$44,แต้มที่ได้!$AY$22:$AY$44,"")</f>
        <v>20367415</v>
      </c>
      <c r="AK117" s="445">
        <f t="shared" si="57"/>
        <v>8</v>
      </c>
      <c r="AL117" s="463">
        <f>_xlfn.XLOOKUP($S117,แต้มที่ได้!$A$22:$A$44,แต้มที่ได้!$BC$22:$BC$44,"")</f>
        <v>-20367415</v>
      </c>
      <c r="AM117" s="466">
        <f t="shared" si="58"/>
        <v>-30547345</v>
      </c>
      <c r="AN117" s="453">
        <f>_xlfn.XLOOKUP($S117,แต้มที่ได้!$A$22:$A$44,แต้มที่ได้!$BA$22:$BA$44,"")</f>
        <v>14</v>
      </c>
      <c r="AO117" s="576">
        <f t="shared" si="59"/>
        <v>0</v>
      </c>
      <c r="AP117" s="465">
        <f>_xlfn.XLOOKUP($S117,แต้มที่ได้!$A$22:$A$44,แต้มที่ได้!$BB$22:$BB$44,"")</f>
        <v>0</v>
      </c>
      <c r="AQ117" s="445">
        <f t="shared" si="60"/>
        <v>1</v>
      </c>
      <c r="AR117" s="463">
        <f>_xlfn.XLOOKUP($S117,แต้มที่ได้!$A$22:$A$44,แต้มที่ได้!$BF$22:$BF$44,"")</f>
        <v>0</v>
      </c>
      <c r="AS117" s="466">
        <f t="shared" si="61"/>
        <v>20367415</v>
      </c>
      <c r="AT117" s="453">
        <f>_xlfn.XLOOKUP($S117,แต้มที่ได้!$A$22:$A$44,แต้มที่ได้!$BD$22:$BD$44,"")</f>
        <v>14</v>
      </c>
      <c r="AU117" s="576">
        <f t="shared" si="62"/>
        <v>0</v>
      </c>
      <c r="AV117" s="465">
        <f>_xlfn.XLOOKUP($S117,แต้มที่ได้!$A$22:$A$44,แต้มที่ได้!$BE$22:$BE$44,"")</f>
        <v>0</v>
      </c>
    </row>
    <row r="118" spans="19:48" ht="15" customHeight="1">
      <c r="S118" s="439" t="str" cm="1">
        <f t="array" ref="S118">_xlfn.XLOOKUP($AB118,แต้มที่ได้!AU$22:$AU$44,แต้มที่ได้!$A$22:$A$44,"")</f>
        <v>Nigiri</v>
      </c>
      <c r="T118" s="454">
        <f t="shared" si="52"/>
        <v>14</v>
      </c>
      <c r="U118" s="455">
        <f>_xlfn.XLOOKUP($S118,แต้มที่ได้!$A$22:$A$44,แต้มที่ได้!$AT$22:$AT$44,"")</f>
        <v>9679125</v>
      </c>
      <c r="V118" s="456">
        <f>IFERROR( U118-_xlfn.XLOOKUP($S118,แต้มที่ได้!$A$22:$A$44,แต้มที่ได้!$AQ$22:$AQ$44,""), "n/a")</f>
        <v>153155</v>
      </c>
      <c r="W118" s="474">
        <f>_xlfn.XLOOKUP($S118,แต้มที่ได้!$A$22:$A$44,แต้มที่ได้!$AR$22:$AR$44,"")</f>
        <v>15</v>
      </c>
      <c r="X118" s="475">
        <f>_xlfn.XLOOKUP($S118,แต้มที่ได้!$A$22:$A$44,แต้มที่ได้!$AS$22:$AS$44,"")</f>
        <v>28647675</v>
      </c>
      <c r="Y118" s="476">
        <f t="shared" si="53"/>
        <v>15</v>
      </c>
      <c r="Z118" s="477">
        <f>_xlfn.XLOOKUP($S118,แต้มที่ได้!$A$22:$A$44,แต้มที่ได้!$AV$22:$AV$44,"")</f>
        <v>10183210</v>
      </c>
      <c r="AA118" s="519">
        <f t="shared" si="63"/>
        <v>504085</v>
      </c>
      <c r="AB118" s="479">
        <v>15</v>
      </c>
      <c r="AC118" s="574">
        <f t="shared" si="54"/>
        <v>0</v>
      </c>
      <c r="AD118" s="480">
        <f>_xlfn.XLOOKUP($S118,แต้มที่ได้!$A$22:$A$44,แต้มที่ได้!$AV$22:$AV$44,"")</f>
        <v>10183210</v>
      </c>
      <c r="AE118" s="481">
        <f t="shared" si="55"/>
        <v>15</v>
      </c>
      <c r="AF118" s="482">
        <f>_xlfn.XLOOKUP($S118,แต้มที่ได้!$A$22:$A$44,แต้มที่ได้!$AZ$22:$AZ$44,"")</f>
        <v>10024945</v>
      </c>
      <c r="AG118" s="478">
        <f t="shared" si="64"/>
        <v>-158265</v>
      </c>
      <c r="AH118" s="483">
        <f>_xlfn.XLOOKUP($S118,แต้มที่ได้!$A$22:$A$44,แต้มที่ได้!$AX$22:$AX$44,"")</f>
        <v>15</v>
      </c>
      <c r="AI118" s="578">
        <f t="shared" si="56"/>
        <v>0</v>
      </c>
      <c r="AJ118" s="485">
        <f>_xlfn.XLOOKUP($S118,แต้มที่ได้!$A$22:$A$44,แต้มที่ได้!$AY$22:$AY$44,"")</f>
        <v>20208155</v>
      </c>
      <c r="AK118" s="445">
        <f t="shared" si="57"/>
        <v>7</v>
      </c>
      <c r="AL118" s="482">
        <f>_xlfn.XLOOKUP($S118,แต้มที่ได้!$A$22:$A$44,แต้มที่ได้!$BC$22:$BC$44,"")</f>
        <v>-20208155</v>
      </c>
      <c r="AM118" s="486">
        <f t="shared" si="58"/>
        <v>-30233100</v>
      </c>
      <c r="AN118" s="487">
        <f>_xlfn.XLOOKUP($S118,แต้มที่ได้!$A$22:$A$44,แต้มที่ได้!$BA$22:$BA$44,"")</f>
        <v>15</v>
      </c>
      <c r="AO118" s="578">
        <f t="shared" si="59"/>
        <v>0</v>
      </c>
      <c r="AP118" s="485">
        <f>_xlfn.XLOOKUP($S118,แต้มที่ได้!$A$22:$A$44,แต้มที่ได้!$BB$22:$BB$44,"")</f>
        <v>0</v>
      </c>
      <c r="AQ118" s="445">
        <f t="shared" si="60"/>
        <v>1</v>
      </c>
      <c r="AR118" s="482">
        <f>_xlfn.XLOOKUP($S118,แต้มที่ได้!$A$22:$A$44,แต้มที่ได้!$BF$22:$BF$44,"")</f>
        <v>0</v>
      </c>
      <c r="AS118" s="486">
        <f t="shared" si="61"/>
        <v>20208155</v>
      </c>
      <c r="AT118" s="453">
        <f>_xlfn.XLOOKUP($S118,แต้มที่ได้!$A$22:$A$44,แต้มที่ได้!$BD$22:$BD$44,"")</f>
        <v>15</v>
      </c>
      <c r="AU118" s="578">
        <f t="shared" si="62"/>
        <v>0</v>
      </c>
      <c r="AV118" s="485">
        <f>_xlfn.XLOOKUP($S118,แต้มที่ได้!$A$22:$A$44,แต้มที่ได้!$BE$22:$BE$44,"")</f>
        <v>0</v>
      </c>
    </row>
    <row r="119" spans="19:48" ht="15" customHeight="1">
      <c r="S119" s="439" t="str" cm="1">
        <f t="array" ref="S119">_xlfn.XLOOKUP($AB119,แต้มที่ได้!AU$22:$AU$44,แต้มที่ได้!$A$22:$A$44,"")</f>
        <v>MyTH</v>
      </c>
      <c r="T119" s="454">
        <f t="shared" si="52"/>
        <v>16</v>
      </c>
      <c r="U119" s="455">
        <f>_xlfn.XLOOKUP($S119,แต้มที่ได้!$A$22:$A$44,แต้มที่ได้!$AT$22:$AT$44,"")</f>
        <v>9354955</v>
      </c>
      <c r="V119" s="456">
        <f>IFERROR( U119-_xlfn.XLOOKUP($S119,แต้มที่ได้!$A$22:$A$44,แต้มที่ได้!$AQ$22:$AQ$44,""), "n/a")</f>
        <v>236835</v>
      </c>
      <c r="W119" s="443">
        <f>_xlfn.XLOOKUP($S119,แต้มที่ได้!$A$22:$A$44,แต้มที่ได้!$AR$22:$AR$44,"")</f>
        <v>19</v>
      </c>
      <c r="X119" s="444">
        <f>_xlfn.XLOOKUP($S119,แต้มที่ได้!$A$22:$A$44,แต้มที่ได้!$AS$22:$AS$44,"")</f>
        <v>27670865</v>
      </c>
      <c r="Y119" s="445">
        <f t="shared" si="53"/>
        <v>16</v>
      </c>
      <c r="Z119" s="457">
        <f>_xlfn.XLOOKUP($S119,แต้มที่ได้!$A$22:$A$44,แต้มที่ได้!$AV$22:$AV$44,"")</f>
        <v>9848575</v>
      </c>
      <c r="AA119" s="518">
        <f t="shared" si="63"/>
        <v>493620</v>
      </c>
      <c r="AB119" s="459">
        <v>16</v>
      </c>
      <c r="AC119" s="572">
        <f t="shared" si="54"/>
        <v>3</v>
      </c>
      <c r="AD119" s="461">
        <f>_xlfn.XLOOKUP($S119,แต้มที่ได้!$A$22:$A$44,แต้มที่ได้!$AV$22:$AV$44,"")</f>
        <v>9848575</v>
      </c>
      <c r="AE119" s="462">
        <f t="shared" si="55"/>
        <v>16</v>
      </c>
      <c r="AF119" s="463">
        <f>_xlfn.XLOOKUP($S119,แต้มที่ได้!$A$22:$A$44,แต้มที่ได้!$AZ$22:$AZ$44,"")</f>
        <v>9944370</v>
      </c>
      <c r="AG119" s="458">
        <f t="shared" si="64"/>
        <v>95795</v>
      </c>
      <c r="AH119" s="451">
        <f>_xlfn.XLOOKUP($S119,แต้มที่ได้!$A$22:$A$44,แต้มที่ได้!$AX$22:$AX$44,"")</f>
        <v>16</v>
      </c>
      <c r="AI119" s="576">
        <f t="shared" si="56"/>
        <v>0</v>
      </c>
      <c r="AJ119" s="465">
        <f>_xlfn.XLOOKUP($S119,แต้มที่ได้!$A$22:$A$44,แต้มที่ได้!$AY$22:$AY$44,"")</f>
        <v>19792945</v>
      </c>
      <c r="AK119" s="445">
        <f t="shared" si="57"/>
        <v>6</v>
      </c>
      <c r="AL119" s="463">
        <f>_xlfn.XLOOKUP($S119,แต้มที่ได้!$A$22:$A$44,แต้มที่ได้!$BC$22:$BC$44,"")</f>
        <v>-19792945</v>
      </c>
      <c r="AM119" s="466">
        <f t="shared" si="58"/>
        <v>-29737315</v>
      </c>
      <c r="AN119" s="453">
        <f>_xlfn.XLOOKUP($S119,แต้มที่ได้!$A$22:$A$44,แต้มที่ได้!$BA$22:$BA$44,"")</f>
        <v>19</v>
      </c>
      <c r="AO119" s="576">
        <f t="shared" si="59"/>
        <v>-3</v>
      </c>
      <c r="AP119" s="465">
        <f>_xlfn.XLOOKUP($S119,แต้มที่ได้!$A$22:$A$44,แต้มที่ได้!$BB$22:$BB$44,"")</f>
        <v>0</v>
      </c>
      <c r="AQ119" s="445">
        <f t="shared" si="60"/>
        <v>1</v>
      </c>
      <c r="AR119" s="463">
        <f>_xlfn.XLOOKUP($S119,แต้มที่ได้!$A$22:$A$44,แต้มที่ได้!$BF$22:$BF$44,"")</f>
        <v>0</v>
      </c>
      <c r="AS119" s="466">
        <f t="shared" si="61"/>
        <v>19792945</v>
      </c>
      <c r="AT119" s="453">
        <f>_xlfn.XLOOKUP($S119,แต้มที่ได้!$A$22:$A$44,แต้มที่ได้!$BD$22:$BD$44,"")</f>
        <v>19</v>
      </c>
      <c r="AU119" s="576">
        <f t="shared" si="62"/>
        <v>0</v>
      </c>
      <c r="AV119" s="465">
        <f>_xlfn.XLOOKUP($S119,แต้มที่ได้!$A$22:$A$44,แต้มที่ได้!$BE$22:$BE$44,"")</f>
        <v>0</v>
      </c>
    </row>
    <row r="120" spans="19:48" ht="15" customHeight="1">
      <c r="S120" s="439" t="str" cm="1">
        <f t="array" ref="S120">_xlfn.XLOOKUP($AB120,แต้มที่ได้!AU$22:$AU$44,แต้มที่ได้!$A$22:$A$44,"")</f>
        <v>S7AR</v>
      </c>
      <c r="T120" s="454">
        <f t="shared" si="52"/>
        <v>18</v>
      </c>
      <c r="U120" s="455">
        <f>_xlfn.XLOOKUP($S120,แต้มที่ได้!$A$22:$A$44,แต้มที่ได้!$AT$22:$AT$44,"")</f>
        <v>9281345</v>
      </c>
      <c r="V120" s="456">
        <f>IFERROR( U120-_xlfn.XLOOKUP($S120,แต้มที่ได้!$A$22:$A$44,แต้มที่ได้!$AQ$22:$AQ$44,""), "n/a")</f>
        <v>-5190</v>
      </c>
      <c r="W120" s="474">
        <f>_xlfn.XLOOKUP($S120,แต้มที่ได้!$A$22:$A$44,แต้มที่ได้!$AR$22:$AR$44,"")</f>
        <v>17</v>
      </c>
      <c r="X120" s="475">
        <f>_xlfn.XLOOKUP($S120,แต้มที่ได้!$A$22:$A$44,แต้มที่ได้!$AS$22:$AS$44,"")</f>
        <v>27928445</v>
      </c>
      <c r="Y120" s="476">
        <f t="shared" si="53"/>
        <v>17</v>
      </c>
      <c r="Z120" s="477">
        <f>_xlfn.XLOOKUP($S120,แต้มที่ได้!$A$22:$A$44,แต้มที่ได้!$AV$22:$AV$44,"")</f>
        <v>9771950</v>
      </c>
      <c r="AA120" s="519">
        <f t="shared" si="63"/>
        <v>490605</v>
      </c>
      <c r="AB120" s="479">
        <v>17</v>
      </c>
      <c r="AC120" s="574">
        <f t="shared" si="54"/>
        <v>0</v>
      </c>
      <c r="AD120" s="480">
        <f>_xlfn.XLOOKUP($S120,แต้มที่ได้!$A$22:$A$44,แต้มที่ได้!$AV$22:$AV$44,"")</f>
        <v>9771950</v>
      </c>
      <c r="AE120" s="481">
        <f t="shared" si="55"/>
        <v>17</v>
      </c>
      <c r="AF120" s="482">
        <f>_xlfn.XLOOKUP($S120,แต้มที่ได้!$A$22:$A$44,แต้มที่ได้!$AZ$22:$AZ$44,"")</f>
        <v>9942625</v>
      </c>
      <c r="AG120" s="478">
        <f t="shared" si="64"/>
        <v>170675</v>
      </c>
      <c r="AH120" s="483">
        <f>_xlfn.XLOOKUP($S120,แต้มที่ได้!$A$22:$A$44,แต้มที่ได้!$AX$22:$AX$44,"")</f>
        <v>17</v>
      </c>
      <c r="AI120" s="578">
        <f t="shared" si="56"/>
        <v>0</v>
      </c>
      <c r="AJ120" s="485">
        <f>_xlfn.XLOOKUP($S120,แต้มที่ได้!$A$22:$A$44,แต้มที่ได้!$AY$22:$AY$44,"")</f>
        <v>19714575</v>
      </c>
      <c r="AK120" s="445">
        <f t="shared" si="57"/>
        <v>5</v>
      </c>
      <c r="AL120" s="482">
        <f>_xlfn.XLOOKUP($S120,แต้มที่ได้!$A$22:$A$44,แต้มที่ได้!$BC$22:$BC$44,"")</f>
        <v>-19714575</v>
      </c>
      <c r="AM120" s="486">
        <f t="shared" si="58"/>
        <v>-29657200</v>
      </c>
      <c r="AN120" s="487">
        <f>_xlfn.XLOOKUP($S120,แต้มที่ได้!$A$22:$A$44,แต้มที่ได้!$BA$22:$BA$44,"")</f>
        <v>17</v>
      </c>
      <c r="AO120" s="578">
        <f t="shared" si="59"/>
        <v>0</v>
      </c>
      <c r="AP120" s="485">
        <f>_xlfn.XLOOKUP($S120,แต้มที่ได้!$A$22:$A$44,แต้มที่ได้!$BB$22:$BB$44,"")</f>
        <v>0</v>
      </c>
      <c r="AQ120" s="445">
        <f t="shared" si="60"/>
        <v>1</v>
      </c>
      <c r="AR120" s="482">
        <f>_xlfn.XLOOKUP($S120,แต้มที่ได้!$A$22:$A$44,แต้มที่ได้!$BF$22:$BF$44,"")</f>
        <v>0</v>
      </c>
      <c r="AS120" s="486">
        <f t="shared" si="61"/>
        <v>19714575</v>
      </c>
      <c r="AT120" s="453">
        <f>_xlfn.XLOOKUP($S120,แต้มที่ได้!$A$22:$A$44,แต้มที่ได้!$BD$22:$BD$44,"")</f>
        <v>17</v>
      </c>
      <c r="AU120" s="578">
        <f t="shared" si="62"/>
        <v>0</v>
      </c>
      <c r="AV120" s="485">
        <f>_xlfn.XLOOKUP($S120,แต้มที่ได้!$A$22:$A$44,แต้มที่ได้!$BE$22:$BE$44,"")</f>
        <v>0</v>
      </c>
    </row>
    <row r="121" spans="19:48" ht="15" customHeight="1">
      <c r="S121" s="439" t="str" cm="1">
        <f t="array" ref="S121">_xlfn.XLOOKUP($AB121,แต้มที่ได้!AU$22:$AU$44,แต้มที่ได้!$A$22:$A$44,"")</f>
        <v>Nobility</v>
      </c>
      <c r="T121" s="454">
        <f t="shared" si="52"/>
        <v>15</v>
      </c>
      <c r="U121" s="455">
        <f>_xlfn.XLOOKUP($S121,แต้มที่ได้!$A$22:$A$44,แต้มที่ได้!$AT$22:$AT$44,"")</f>
        <v>9371020</v>
      </c>
      <c r="V121" s="456">
        <f>IFERROR( U121-_xlfn.XLOOKUP($S121,แต้มที่ได้!$A$22:$A$44,แต้มที่ได้!$AQ$22:$AQ$44,""), "n/a")</f>
        <v>-85000</v>
      </c>
      <c r="W121" s="443">
        <f>_xlfn.XLOOKUP($S121,แต้มที่ได้!$A$22:$A$44,แต้มที่ได้!$AR$22:$AR$44,"")</f>
        <v>16</v>
      </c>
      <c r="X121" s="444">
        <f>_xlfn.XLOOKUP($S121,แต้มที่ได้!$A$22:$A$44,แต้มที่ได้!$AS$22:$AS$44,"")</f>
        <v>28280670</v>
      </c>
      <c r="Y121" s="445">
        <f t="shared" si="53"/>
        <v>18</v>
      </c>
      <c r="Z121" s="457">
        <f>_xlfn.XLOOKUP($S121,แต้มที่ได้!$A$22:$A$44,แต้มที่ได้!$AV$22:$AV$44,"")</f>
        <v>9721785</v>
      </c>
      <c r="AA121" s="518">
        <f t="shared" si="63"/>
        <v>350765</v>
      </c>
      <c r="AB121" s="459">
        <v>18</v>
      </c>
      <c r="AC121" s="572">
        <f t="shared" si="54"/>
        <v>-2</v>
      </c>
      <c r="AD121" s="461">
        <f>_xlfn.XLOOKUP($S121,แต้มที่ได้!$A$22:$A$44,แต้มที่ได้!$AV$22:$AV$44,"")</f>
        <v>9721785</v>
      </c>
      <c r="AE121" s="462">
        <f t="shared" si="55"/>
        <v>18</v>
      </c>
      <c r="AF121" s="463">
        <f>_xlfn.XLOOKUP($S121,แต้มที่ได้!$A$22:$A$44,แต้มที่ได้!$AZ$22:$AZ$44,"")</f>
        <v>9875030</v>
      </c>
      <c r="AG121" s="458">
        <f t="shared" si="64"/>
        <v>153245</v>
      </c>
      <c r="AH121" s="451">
        <f>_xlfn.XLOOKUP($S121,แต้มที่ได้!$A$22:$A$44,แต้มที่ได้!$AX$22:$AX$44,"")</f>
        <v>18</v>
      </c>
      <c r="AI121" s="576">
        <f t="shared" si="56"/>
        <v>0</v>
      </c>
      <c r="AJ121" s="465">
        <f>_xlfn.XLOOKUP($S121,แต้มที่ได้!$A$22:$A$44,แต้มที่ได้!$AY$22:$AY$44,"")</f>
        <v>19596815</v>
      </c>
      <c r="AK121" s="445">
        <f t="shared" si="57"/>
        <v>4</v>
      </c>
      <c r="AL121" s="463">
        <f>_xlfn.XLOOKUP($S121,แต้มที่ได้!$A$22:$A$44,แต้มที่ได้!$BC$22:$BC$44,"")</f>
        <v>-19596815</v>
      </c>
      <c r="AM121" s="466">
        <f t="shared" si="58"/>
        <v>-29471845</v>
      </c>
      <c r="AN121" s="453">
        <f>_xlfn.XLOOKUP($S121,แต้มที่ได้!$A$22:$A$44,แต้มที่ได้!$BA$22:$BA$44,"")</f>
        <v>16</v>
      </c>
      <c r="AO121" s="576">
        <f t="shared" si="59"/>
        <v>2</v>
      </c>
      <c r="AP121" s="465">
        <f>_xlfn.XLOOKUP($S121,แต้มที่ได้!$A$22:$A$44,แต้มที่ได้!$BB$22:$BB$44,"")</f>
        <v>0</v>
      </c>
      <c r="AQ121" s="445">
        <f t="shared" si="60"/>
        <v>1</v>
      </c>
      <c r="AR121" s="463">
        <f>_xlfn.XLOOKUP($S121,แต้มที่ได้!$A$22:$A$44,แต้มที่ได้!$BF$22:$BF$44,"")</f>
        <v>0</v>
      </c>
      <c r="AS121" s="466">
        <f t="shared" si="61"/>
        <v>19596815</v>
      </c>
      <c r="AT121" s="453">
        <f>_xlfn.XLOOKUP($S121,แต้มที่ได้!$A$22:$A$44,แต้มที่ได้!$BD$22:$BD$44,"")</f>
        <v>16</v>
      </c>
      <c r="AU121" s="576">
        <f t="shared" si="62"/>
        <v>0</v>
      </c>
      <c r="AV121" s="465">
        <f>_xlfn.XLOOKUP($S121,แต้มที่ได้!$A$22:$A$44,แต้มที่ได้!$BE$22:$BE$44,"")</f>
        <v>0</v>
      </c>
    </row>
    <row r="122" spans="19:48" ht="15" customHeight="1">
      <c r="S122" s="439" t="str" cm="1">
        <f t="array" ref="S122">_xlfn.XLOOKUP($AB122,แต้มที่ได้!AU$22:$AU$44,แต้มที่ได้!$A$22:$A$44,"")</f>
        <v>감동</v>
      </c>
      <c r="T122" s="454">
        <f t="shared" si="52"/>
        <v>20</v>
      </c>
      <c r="U122" s="455">
        <f>_xlfn.XLOOKUP($S122,แต้มที่ได้!$A$22:$A$44,แต้มที่ได้!$AT$22:$AT$44,"")</f>
        <v>0</v>
      </c>
      <c r="V122" s="456">
        <f>IFERROR( U122-_xlfn.XLOOKUP($S122,แต้มที่ได้!$A$22:$A$44,แต้มที่ได้!$AQ$22:$AQ$44,""), "n/a")</f>
        <v>0</v>
      </c>
      <c r="W122" s="443">
        <f>_xlfn.XLOOKUP($S122,แต้มที่ได้!$A$22:$A$44,แต้มที่ได้!$AR$22:$AR$44,"")</f>
        <v>0</v>
      </c>
      <c r="X122" s="444">
        <f>_xlfn.XLOOKUP($S122,แต้มที่ได้!$A$22:$A$44,แต้มที่ได้!$AS$22:$AS$44,"")</f>
        <v>0</v>
      </c>
      <c r="Y122" s="445">
        <f t="shared" si="53"/>
        <v>19</v>
      </c>
      <c r="Z122" s="457">
        <f>_xlfn.XLOOKUP($S122,แต้มที่ได้!$A$22:$A$44,แต้มที่ได้!$AV$22:$AV$44,"")</f>
        <v>9718605</v>
      </c>
      <c r="AA122" s="518">
        <f t="shared" ref="AA122:AA123" si="65">IFERROR(Z122-U122,"")</f>
        <v>9718605</v>
      </c>
      <c r="AB122" s="459">
        <v>19</v>
      </c>
      <c r="AC122" s="572">
        <f t="shared" ref="AC122:AC123" si="66">IFERROR(W122-AB122,"")</f>
        <v>-19</v>
      </c>
      <c r="AD122" s="461">
        <f>_xlfn.XLOOKUP($S122,แต้มที่ได้!$A$22:$A$44,แต้มที่ได้!$AV$22:$AV$44,"")</f>
        <v>9718605</v>
      </c>
      <c r="AE122" s="462">
        <f t="shared" si="55"/>
        <v>19</v>
      </c>
      <c r="AF122" s="463">
        <f>_xlfn.XLOOKUP($S122,แต้มที่ได้!$A$22:$A$44,แต้มที่ได้!$AZ$22:$AZ$44,"")</f>
        <v>9793060</v>
      </c>
      <c r="AG122" s="458">
        <f t="shared" ref="AG122:AG123" si="67">AF122-Z122</f>
        <v>74455</v>
      </c>
      <c r="AH122" s="451">
        <f>_xlfn.XLOOKUP($S122,แต้มที่ได้!$A$22:$A$44,แต้มที่ได้!$AX$22:$AX$44,"")</f>
        <v>19</v>
      </c>
      <c r="AI122" s="576">
        <f t="shared" ref="AI122:AI123" si="68">IFERROR(AB122-AH122,"")</f>
        <v>0</v>
      </c>
      <c r="AJ122" s="465">
        <f>_xlfn.XLOOKUP($S122,แต้มที่ได้!$A$22:$A$44,แต้มที่ได้!$AY$22:$AY$44,"")</f>
        <v>19511665</v>
      </c>
      <c r="AK122" s="445">
        <f t="shared" si="57"/>
        <v>3</v>
      </c>
      <c r="AL122" s="463">
        <f>_xlfn.XLOOKUP($S122,แต้มที่ได้!$A$22:$A$44,แต้มที่ได้!$BC$22:$BC$44,"")</f>
        <v>-19511665</v>
      </c>
      <c r="AM122" s="466">
        <f t="shared" ref="AM122:AM123" si="69">AL122-AF122</f>
        <v>-29304725</v>
      </c>
      <c r="AN122" s="453">
        <f>_xlfn.XLOOKUP($S122,แต้มที่ได้!$A$22:$A$44,แต้มที่ได้!$BA$22:$BA$44,"")</f>
        <v>0</v>
      </c>
      <c r="AO122" s="576">
        <f t="shared" ref="AO122:AO123" si="70">IFERROR(AH122-AN122,"")</f>
        <v>19</v>
      </c>
      <c r="AP122" s="465">
        <f>_xlfn.XLOOKUP($S122,แต้มที่ได้!$A$22:$A$44,แต้มที่ได้!$BB$22:$BB$44,"")</f>
        <v>0</v>
      </c>
      <c r="AQ122" s="445">
        <f t="shared" si="60"/>
        <v>1</v>
      </c>
      <c r="AR122" s="463">
        <f>_xlfn.XLOOKUP($S122,แต้มที่ได้!$A$22:$A$44,แต้มที่ได้!$BF$22:$BF$44,"")</f>
        <v>0</v>
      </c>
      <c r="AS122" s="466">
        <f t="shared" ref="AS122:AS123" si="71">AR122-AL122</f>
        <v>19511665</v>
      </c>
      <c r="AT122" s="453">
        <f>_xlfn.XLOOKUP($S122,แต้มที่ได้!$A$22:$A$44,แต้มที่ได้!$BD$22:$BD$44,"")</f>
        <v>0</v>
      </c>
      <c r="AU122" s="576">
        <f t="shared" ref="AU122:AU123" si="72">IFERROR(AN122-AT122,"")</f>
        <v>0</v>
      </c>
      <c r="AV122" s="465">
        <f>_xlfn.XLOOKUP($S122,แต้มที่ได้!$A$22:$A$44,แต้มที่ได้!$BE$22:$BE$44,"")</f>
        <v>0</v>
      </c>
    </row>
    <row r="123" spans="19:48" ht="15" customHeight="1">
      <c r="S123" s="439" t="str" cm="1">
        <f t="array" ref="S123">_xlfn.XLOOKUP($AB123,แต้มที่ได้!AU$22:$AU$44,แต้มที่ได้!$A$22:$A$44,"")</f>
        <v>DEKWAT</v>
      </c>
      <c r="T123" s="454">
        <f t="shared" si="52"/>
        <v>17</v>
      </c>
      <c r="U123" s="455">
        <f>_xlfn.XLOOKUP($S123,แต้มที่ได้!$A$22:$A$44,แต้มที่ได้!$AT$22:$AT$44,"")</f>
        <v>9284940</v>
      </c>
      <c r="V123" s="456">
        <f>IFERROR( U123-_xlfn.XLOOKUP($S123,แต้มที่ได้!$A$22:$A$44,แต้มที่ได้!$AQ$22:$AQ$44,""), "n/a")</f>
        <v>71075</v>
      </c>
      <c r="W123" s="443">
        <f>_xlfn.XLOOKUP($S123,แต้มที่ได้!$A$22:$A$44,แต้มที่ได้!$AR$22:$AR$44,"")</f>
        <v>18</v>
      </c>
      <c r="X123" s="444">
        <f>_xlfn.XLOOKUP($S123,แต้มที่ได้!$A$22:$A$44,แต้มที่ได้!$AS$22:$AS$44,"")</f>
        <v>27707860</v>
      </c>
      <c r="Y123" s="445">
        <f t="shared" si="53"/>
        <v>20</v>
      </c>
      <c r="Z123" s="457">
        <f>_xlfn.XLOOKUP($S123,แต้มที่ได้!$A$22:$A$44,แต้มที่ได้!$AV$22:$AV$44,"")</f>
        <v>9710100</v>
      </c>
      <c r="AA123" s="518">
        <f t="shared" si="65"/>
        <v>425160</v>
      </c>
      <c r="AB123" s="459">
        <v>20</v>
      </c>
      <c r="AC123" s="572">
        <f t="shared" si="66"/>
        <v>-2</v>
      </c>
      <c r="AD123" s="461">
        <f>_xlfn.XLOOKUP($S123,แต้มที่ได้!$A$22:$A$44,แต้มที่ได้!$AV$22:$AV$44,"")</f>
        <v>9710100</v>
      </c>
      <c r="AE123" s="462">
        <f t="shared" si="55"/>
        <v>20</v>
      </c>
      <c r="AF123" s="463">
        <f>_xlfn.XLOOKUP($S123,แต้มที่ได้!$A$22:$A$44,แต้มที่ได้!$AZ$22:$AZ$44,"")</f>
        <v>9701790</v>
      </c>
      <c r="AG123" s="458">
        <f t="shared" si="67"/>
        <v>-8310</v>
      </c>
      <c r="AH123" s="451">
        <f>_xlfn.XLOOKUP($S123,แต้มที่ได้!$A$22:$A$44,แต้มที่ได้!$AX$22:$AX$44,"")</f>
        <v>20</v>
      </c>
      <c r="AI123" s="576">
        <f t="shared" si="68"/>
        <v>0</v>
      </c>
      <c r="AJ123" s="465">
        <f>_xlfn.XLOOKUP($S123,แต้มที่ได้!$A$22:$A$44,แต้มที่ได้!$AY$22:$AY$44,"")</f>
        <v>19411890</v>
      </c>
      <c r="AK123" s="462">
        <f t="shared" si="57"/>
        <v>2</v>
      </c>
      <c r="AL123" s="463">
        <f>_xlfn.XLOOKUP($S123,แต้มที่ได้!$A$22:$A$44,แต้มที่ได้!$BC$22:$BC$44,"")</f>
        <v>-19411890</v>
      </c>
      <c r="AM123" s="466">
        <f t="shared" si="69"/>
        <v>-29113680</v>
      </c>
      <c r="AN123" s="453">
        <f>_xlfn.XLOOKUP($S123,แต้มที่ได้!$A$22:$A$44,แต้มที่ได้!$BA$22:$BA$44,"")</f>
        <v>18</v>
      </c>
      <c r="AO123" s="576">
        <f t="shared" si="70"/>
        <v>2</v>
      </c>
      <c r="AP123" s="465">
        <f>_xlfn.XLOOKUP($S123,แต้มที่ได้!$A$22:$A$44,แต้มที่ได้!$BB$22:$BB$44,"")</f>
        <v>0</v>
      </c>
      <c r="AQ123" s="462">
        <f t="shared" si="60"/>
        <v>1</v>
      </c>
      <c r="AR123" s="463">
        <f>_xlfn.XLOOKUP($S123,แต้มที่ได้!$A$22:$A$44,แต้มที่ได้!$BF$22:$BF$44,"")</f>
        <v>0</v>
      </c>
      <c r="AS123" s="466">
        <f t="shared" si="71"/>
        <v>19411890</v>
      </c>
      <c r="AT123" s="453">
        <f>_xlfn.XLOOKUP($S123,แต้มที่ได้!$A$22:$A$44,แต้มที่ได้!$BD$22:$BD$44,"")</f>
        <v>18</v>
      </c>
      <c r="AU123" s="576">
        <f t="shared" si="72"/>
        <v>0</v>
      </c>
      <c r="AV123" s="465">
        <f>_xlfn.XLOOKUP($S123,แต้มที่ได้!$A$22:$A$44,แต้มที่ได้!$BE$22:$BE$44,"")</f>
        <v>0</v>
      </c>
    </row>
    <row r="124" spans="19:48" ht="15" customHeight="1" thickBot="1">
      <c r="S124" s="439" t="str" cm="1">
        <f t="array" ref="S124">_xlfn.XLOOKUP($AB124,แต้มที่ได้!AU$22:$AU$44,แต้มที่ได้!$A$22:$A$44,"")</f>
        <v>쿠벤저스</v>
      </c>
      <c r="T124" s="553">
        <f t="shared" si="52"/>
        <v>20</v>
      </c>
      <c r="U124" s="554"/>
      <c r="V124" s="555">
        <f>IFERROR( U124-_xlfn.XLOOKUP($S124,แต้มที่ได้!$A$22:$A$44,แต้มที่ได้!$AQ$22:$AQ$44,""), "n/a")</f>
        <v>-9055055</v>
      </c>
      <c r="W124" s="493">
        <f>_xlfn.XLOOKUP($S124,แต้มที่ได้!$A$22:$A$44,แต้มที่ได้!$AR$22:$AR$44,"")</f>
        <v>21</v>
      </c>
      <c r="X124" s="494">
        <f>_xlfn.XLOOKUP($S124,แต้มที่ได้!$A$22:$A$44,แต้มที่ได้!$AS$22:$AS$44,"")</f>
        <v>26710455</v>
      </c>
      <c r="Y124" s="495">
        <f t="shared" si="53"/>
        <v>21</v>
      </c>
      <c r="Z124" s="496">
        <f>_xlfn.XLOOKUP($S124,แต้มที่ได้!$A$22:$A$44,แต้มที่ได้!$AV$22:$AV$44,"")</f>
        <v>0</v>
      </c>
      <c r="AA124" s="556">
        <f t="shared" si="63"/>
        <v>0</v>
      </c>
      <c r="AB124" s="498"/>
      <c r="AC124" s="579">
        <f t="shared" si="54"/>
        <v>21</v>
      </c>
      <c r="AD124" s="500">
        <f>_xlfn.XLOOKUP($S124,แต้มที่ได้!$A$22:$A$44,แต้มที่ได้!$AV$22:$AV$44,"")</f>
        <v>0</v>
      </c>
      <c r="AE124" s="501">
        <f t="shared" si="55"/>
        <v>21</v>
      </c>
      <c r="AF124" s="502">
        <f>_xlfn.XLOOKUP($S124,แต้มที่ได้!$A$22:$A$44,แต้มที่ได้!$AZ$22:$AZ$44,"")</f>
        <v>0</v>
      </c>
      <c r="AG124" s="557">
        <f t="shared" si="64"/>
        <v>0</v>
      </c>
      <c r="AH124" s="503">
        <f>_xlfn.XLOOKUP($S124,แต้มที่ได้!$A$22:$A$44,แต้มที่ได้!$AX$22:$AX$44,"")</f>
        <v>0</v>
      </c>
      <c r="AI124" s="579">
        <f t="shared" si="56"/>
        <v>0</v>
      </c>
      <c r="AJ124" s="505">
        <f>_xlfn.XLOOKUP($S124,แต้มที่ได้!$A$22:$A$44,แต้มที่ได้!$AY$22:$AY$44,"")</f>
        <v>0</v>
      </c>
      <c r="AK124" s="501">
        <f t="shared" si="57"/>
        <v>1</v>
      </c>
      <c r="AL124" s="502">
        <f>_xlfn.XLOOKUP($S124,แต้มที่ได้!$A$22:$A$44,แต้มที่ได้!$BC$22:$BC$44,"")</f>
        <v>0</v>
      </c>
      <c r="AM124" s="558">
        <f t="shared" si="58"/>
        <v>0</v>
      </c>
      <c r="AN124" s="507">
        <f>_xlfn.XLOOKUP($S124,แต้มที่ได้!$A$22:$A$44,แต้มที่ได้!$BA$22:$BA$44,"")</f>
        <v>20</v>
      </c>
      <c r="AO124" s="579">
        <f t="shared" si="59"/>
        <v>-20</v>
      </c>
      <c r="AP124" s="505">
        <f>_xlfn.XLOOKUP($S124,แต้มที่ได้!$A$22:$A$44,แต้มที่ได้!$BB$22:$BB$44,"")</f>
        <v>0</v>
      </c>
      <c r="AQ124" s="501">
        <f t="shared" si="60"/>
        <v>1</v>
      </c>
      <c r="AR124" s="502">
        <f>_xlfn.XLOOKUP($S124,แต้มที่ได้!$A$22:$A$44,แต้มที่ได้!$BF$22:$BF$44,"")</f>
        <v>0</v>
      </c>
      <c r="AS124" s="558">
        <f t="shared" si="61"/>
        <v>0</v>
      </c>
      <c r="AT124" s="507">
        <f>_xlfn.XLOOKUP($S124,แต้มที่ได้!$A$22:$A$44,แต้มที่ได้!$BD$22:$BD$44,"")</f>
        <v>20</v>
      </c>
      <c r="AU124" s="579">
        <f t="shared" si="62"/>
        <v>0</v>
      </c>
      <c r="AV124" s="505">
        <f>_xlfn.XLOOKUP($S124,แต้มที่ได้!$A$22:$A$44,แต้มที่ได้!$BE$22:$BE$44,"")</f>
        <v>0</v>
      </c>
    </row>
  </sheetData>
  <sortState xmlns:xlrd2="http://schemas.microsoft.com/office/spreadsheetml/2017/richdata2" ref="S79:AP99">
    <sortCondition ref="AN79:AN99"/>
  </sortState>
  <dataConsolidate/>
  <conditionalFormatting sqref="C29:C49">
    <cfRule type="dataBar" priority="98">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9">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9">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7">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1">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4">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10">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8">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3">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6">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483" priority="94" operator="equal">
      <formula>0</formula>
    </cfRule>
    <cfRule type="cellIs" dxfId="482" priority="95" operator="notBetween">
      <formula>4</formula>
      <formula>-4</formula>
    </cfRule>
  </conditionalFormatting>
  <conditionalFormatting sqref="AC54:AC74 AC79:AC99 AI79:AI99 AO79:AO99 AC104:AC124 AI104:AI124 AO104:AO124 AU104:AU124">
    <cfRule type="cellIs" dxfId="481" priority="41" operator="equal">
      <formula>0</formula>
    </cfRule>
    <cfRule type="cellIs" dxfId="480" priority="42" operator="notBetween">
      <formula>4</formula>
      <formula>-4</formula>
    </cfRule>
  </conditionalFormatting>
  <conditionalFormatting sqref="AG29:AG49">
    <cfRule type="dataBar" priority="87">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70">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5">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3">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479" priority="90" operator="equal">
      <formula>0</formula>
    </cfRule>
    <cfRule type="cellIs" dxfId="478" priority="91" operator="notBetween">
      <formula>4</formula>
      <formula>-4</formula>
    </cfRule>
  </conditionalFormatting>
  <conditionalFormatting sqref="AI54:AI74">
    <cfRule type="cellIs" dxfId="477" priority="47" operator="equal">
      <formula>0</formula>
    </cfRule>
    <cfRule type="cellIs" dxfId="476" priority="48" operator="notBetween">
      <formula>4</formula>
      <formula>-4</formula>
    </cfRule>
  </conditionalFormatting>
  <conditionalFormatting sqref="AM29:AM49">
    <cfRule type="dataBar" priority="83">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6">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4">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3">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7">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475" priority="85" operator="notBetween">
      <formula>4</formula>
      <formula>-4</formula>
    </cfRule>
    <cfRule type="cellIs" dxfId="474" priority="84" operator="equal">
      <formula>0</formula>
    </cfRule>
  </conditionalFormatting>
  <conditionalFormatting sqref="AO54:AO74">
    <cfRule type="cellIs" dxfId="473" priority="45" operator="notBetween">
      <formula>4</formula>
      <formula>-4</formula>
    </cfRule>
    <cfRule type="cellIs" dxfId="472" priority="44" operator="equal">
      <formula>0</formula>
    </cfRule>
  </conditionalFormatting>
  <conditionalFormatting sqref="AS29:AS49">
    <cfRule type="dataBar" priority="79">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40">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1">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471" priority="81" operator="notBetween">
      <formula>4</formula>
      <formula>-4</formula>
    </cfRule>
    <cfRule type="cellIs" dxfId="470" priority="80" operator="equal">
      <formula>0</formula>
    </cfRule>
  </conditionalFormatting>
  <conditionalFormatting sqref="AU54:AU74">
    <cfRule type="cellIs" dxfId="469" priority="51" operator="notBetween">
      <formula>4</formula>
      <formula>-4</formula>
    </cfRule>
    <cfRule type="cellIs" dxfId="468" priority="50" operator="equal">
      <formula>0</formula>
    </cfRule>
  </conditionalFormatting>
  <pageMargins left="0.7" right="0.7" top="0.75" bottom="0.75" header="0.3" footer="0.3"/>
  <pageSetup orientation="portrait" r:id="rId1"/>
  <drawing r:id="rId2"/>
  <tableParts count="5">
    <tablePart r:id="rId3"/>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6"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6"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3"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7"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4"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30"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10"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iconSet" priority="1" id="{EF528988-E3D9-4189-A1AD-B6E04E25A69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AC124</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2"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60"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3"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9"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2"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6"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2"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2"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5"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6"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6"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9"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6"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1"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4"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1"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9"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2"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2"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5"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5"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7"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topLeftCell="H1" zoomScaleNormal="100" workbookViewId="0">
      <pane ySplit="1" topLeftCell="A14" activePane="bottomLeft" state="frozen"/>
      <selection pane="bottomLeft" activeCell="E19" sqref="E19"/>
    </sheetView>
  </sheetViews>
  <sheetFormatPr defaultColWidth="8.54296875" defaultRowHeight="13"/>
  <cols>
    <col min="1" max="1" width="13" style="1" customWidth="1"/>
    <col min="2" max="2" width="8.54296875" style="9" customWidth="1"/>
    <col min="3" max="3" width="19.54296875" style="1" customWidth="1"/>
    <col min="4" max="4" width="13.453125" style="1" customWidth="1"/>
    <col min="5" max="5" width="35.54296875" style="1" customWidth="1"/>
    <col min="6" max="6" width="19.54296875" style="1" customWidth="1"/>
    <col min="7" max="7" width="17.453125" style="1" bestFit="1" customWidth="1"/>
    <col min="8" max="16384" width="8.54296875" style="1"/>
  </cols>
  <sheetData>
    <row r="1" spans="1:7" ht="14.5">
      <c r="A1"/>
      <c r="B1"/>
    </row>
    <row r="2" spans="1:7">
      <c r="A2" s="550" t="s">
        <v>215</v>
      </c>
      <c r="B2" s="550" t="s">
        <v>292</v>
      </c>
      <c r="C2" s="528">
        <f>B4</f>
        <v>45419</v>
      </c>
      <c r="D2" s="339"/>
      <c r="F2" s="164"/>
      <c r="G2" s="164"/>
    </row>
    <row r="3" spans="1:7" ht="0.65" customHeight="1">
      <c r="A3" s="339"/>
      <c r="B3" s="419"/>
      <c r="C3" s="339"/>
      <c r="D3" s="339"/>
    </row>
    <row r="4" spans="1:7" ht="14.5" hidden="1">
      <c r="A4" s="550"/>
      <c r="B4" s="552">
        <v>45419</v>
      </c>
      <c r="C4" s="551"/>
      <c r="D4"/>
      <c r="E4"/>
    </row>
    <row r="5" spans="1:7" ht="15" thickBot="1">
      <c r="A5" s="550"/>
      <c r="B5" s="550" t="s">
        <v>256</v>
      </c>
      <c r="C5" s="550" t="s">
        <v>248</v>
      </c>
      <c r="D5"/>
      <c r="E5"/>
      <c r="F5" s="418" t="s">
        <v>256</v>
      </c>
    </row>
    <row r="6" spans="1:7" ht="14.5">
      <c r="A6" s="596" t="s">
        <v>190</v>
      </c>
      <c r="B6" s="603">
        <v>4.9457531373923152E-3</v>
      </c>
      <c r="C6" s="599">
        <v>156035</v>
      </c>
      <c r="D6"/>
      <c r="E6"/>
      <c r="F6" s="521">
        <v>6.3392868746016157E-2</v>
      </c>
      <c r="G6" s="522">
        <v>2000000</v>
      </c>
    </row>
    <row r="7" spans="1:7" ht="14.5">
      <c r="A7" s="597" t="s">
        <v>191</v>
      </c>
      <c r="B7" s="604">
        <v>-0.12175963389350442</v>
      </c>
      <c r="C7" s="600">
        <v>-3841430</v>
      </c>
      <c r="D7"/>
      <c r="E7"/>
      <c r="F7" s="523">
        <v>6.3593348693425436E-2</v>
      </c>
      <c r="G7" s="524">
        <v>2006325</v>
      </c>
    </row>
    <row r="8" spans="1:7" ht="14.5">
      <c r="A8" s="597" t="s">
        <v>192</v>
      </c>
      <c r="B8" s="604">
        <v>1.6790076733897975E-2</v>
      </c>
      <c r="C8" s="600">
        <v>529715</v>
      </c>
      <c r="D8"/>
      <c r="E8"/>
      <c r="F8" s="523">
        <v>2.8214581057133141E-2</v>
      </c>
      <c r="G8" s="524">
        <v>890150</v>
      </c>
    </row>
    <row r="9" spans="1:7" ht="14.5">
      <c r="A9" s="597" t="s">
        <v>193</v>
      </c>
      <c r="B9" s="605"/>
      <c r="C9" s="601"/>
      <c r="D9"/>
      <c r="E9"/>
      <c r="F9" s="523">
        <v>1.738264157450136E-2</v>
      </c>
      <c r="G9" s="524">
        <v>548410</v>
      </c>
    </row>
    <row r="10" spans="1:7" ht="14.5">
      <c r="A10" s="597" t="s">
        <v>194</v>
      </c>
      <c r="B10" s="604">
        <v>-0.12293224348313385</v>
      </c>
      <c r="C10" s="600">
        <v>-3878425</v>
      </c>
      <c r="D10"/>
      <c r="E10"/>
      <c r="F10" s="523">
        <v>1.6790076733897975E-2</v>
      </c>
      <c r="G10" s="524">
        <v>529715</v>
      </c>
    </row>
    <row r="11" spans="1:7" ht="14.5">
      <c r="A11" s="597" t="s">
        <v>195</v>
      </c>
      <c r="B11" s="604">
        <v>-9.1970849423235829E-2</v>
      </c>
      <c r="C11" s="600">
        <v>-2901615</v>
      </c>
      <c r="D11"/>
      <c r="E11"/>
      <c r="F11" s="523">
        <v>1.1880932978206483E-2</v>
      </c>
      <c r="G11" s="524">
        <v>374835</v>
      </c>
    </row>
    <row r="12" spans="1:7" ht="14.5">
      <c r="A12" s="597" t="s">
        <v>196</v>
      </c>
      <c r="B12" s="604">
        <v>-0.10360359932030166</v>
      </c>
      <c r="C12" s="600">
        <v>-3268620</v>
      </c>
      <c r="D12"/>
      <c r="E12"/>
      <c r="F12" s="523">
        <v>4.9457531373923152E-3</v>
      </c>
      <c r="G12" s="524">
        <v>156035</v>
      </c>
    </row>
    <row r="13" spans="1:7" ht="14.5">
      <c r="A13" s="597" t="s">
        <v>197</v>
      </c>
      <c r="B13" s="604">
        <v>2.8214581057133141E-2</v>
      </c>
      <c r="C13" s="600">
        <v>890150</v>
      </c>
      <c r="D13"/>
      <c r="E13"/>
      <c r="F13" s="523">
        <v>2.5293754629660443E-3</v>
      </c>
      <c r="G13" s="524">
        <v>79800</v>
      </c>
    </row>
    <row r="14" spans="1:7" ht="14.5">
      <c r="A14" s="597" t="s">
        <v>198</v>
      </c>
      <c r="B14" s="604">
        <v>-5.0995917816217103E-2</v>
      </c>
      <c r="C14" s="600">
        <v>-1608885</v>
      </c>
      <c r="D14"/>
      <c r="E14"/>
      <c r="F14" s="525"/>
      <c r="G14" s="524"/>
    </row>
    <row r="15" spans="1:7" ht="14.5">
      <c r="A15" s="597" t="s">
        <v>199</v>
      </c>
      <c r="B15" s="604">
        <v>-0.11476787591733444</v>
      </c>
      <c r="C15" s="600">
        <v>-3620845</v>
      </c>
      <c r="D15"/>
      <c r="E15"/>
      <c r="F15" s="525">
        <v>-1.5856616741612886E-2</v>
      </c>
      <c r="G15" s="524">
        <v>-500265</v>
      </c>
    </row>
    <row r="16" spans="1:7" ht="14.5">
      <c r="A16" s="597" t="s">
        <v>200</v>
      </c>
      <c r="B16" s="604">
        <v>6.3392868746016157E-2</v>
      </c>
      <c r="C16" s="600">
        <v>2000000</v>
      </c>
      <c r="D16"/>
      <c r="E16"/>
      <c r="F16" s="525">
        <v>-2.6648935681278407E-2</v>
      </c>
      <c r="G16" s="524">
        <v>-840755</v>
      </c>
    </row>
    <row r="17" spans="1:7" ht="14.5">
      <c r="A17" s="597" t="s">
        <v>201</v>
      </c>
      <c r="B17" s="604">
        <v>6.3593348693425436E-2</v>
      </c>
      <c r="C17" s="600">
        <v>2006325</v>
      </c>
      <c r="D17"/>
      <c r="E17"/>
      <c r="F17" s="525">
        <v>-5.0995917816217103E-2</v>
      </c>
      <c r="G17" s="524">
        <v>-1608885</v>
      </c>
    </row>
    <row r="18" spans="1:7" ht="14.5">
      <c r="A18" s="597" t="s">
        <v>202</v>
      </c>
      <c r="B18" s="604">
        <v>1.738264157450136E-2</v>
      </c>
      <c r="C18" s="600">
        <v>548410</v>
      </c>
      <c r="D18"/>
      <c r="E18"/>
      <c r="F18" s="525">
        <v>-7.1718571162774192E-2</v>
      </c>
      <c r="G18" s="524">
        <v>-2262670</v>
      </c>
    </row>
    <row r="19" spans="1:7" ht="14.5">
      <c r="A19" s="597" t="s">
        <v>203</v>
      </c>
      <c r="B19" s="604">
        <v>-2.6648935681278407E-2</v>
      </c>
      <c r="C19" s="600">
        <v>-840755</v>
      </c>
      <c r="D19"/>
      <c r="E19"/>
      <c r="F19" s="525">
        <v>-9.1147851504740682E-2</v>
      </c>
      <c r="G19" s="524">
        <v>-2875650</v>
      </c>
    </row>
    <row r="20" spans="1:7" ht="14.5">
      <c r="A20" s="597" t="s">
        <v>204</v>
      </c>
      <c r="B20" s="604">
        <v>2.5293754629660443E-3</v>
      </c>
      <c r="C20" s="600">
        <v>79800</v>
      </c>
      <c r="D20"/>
      <c r="E20"/>
      <c r="F20" s="525">
        <v>-9.1970849423235829E-2</v>
      </c>
      <c r="G20" s="524">
        <v>-2901615</v>
      </c>
    </row>
    <row r="21" spans="1:7" ht="14.5">
      <c r="A21" s="597" t="s">
        <v>205</v>
      </c>
      <c r="B21" s="604">
        <v>-7.1718571162774192E-2</v>
      </c>
      <c r="C21" s="600">
        <v>-2262670</v>
      </c>
      <c r="D21"/>
      <c r="E21"/>
      <c r="F21" s="525">
        <v>-0.10360359932030166</v>
      </c>
      <c r="G21" s="524">
        <v>-3268620</v>
      </c>
    </row>
    <row r="22" spans="1:7" ht="14.5">
      <c r="A22" s="597" t="s">
        <v>209</v>
      </c>
      <c r="B22" s="604">
        <v>1.1880932978206483E-2</v>
      </c>
      <c r="C22" s="600">
        <v>374835</v>
      </c>
      <c r="D22"/>
      <c r="E22"/>
      <c r="F22" s="525">
        <v>-0.11476787591733444</v>
      </c>
      <c r="G22" s="524">
        <v>-3620845</v>
      </c>
    </row>
    <row r="23" spans="1:7" ht="14.5">
      <c r="A23" s="597" t="s">
        <v>210</v>
      </c>
      <c r="B23" s="604">
        <v>-9.1147851504740682E-2</v>
      </c>
      <c r="C23" s="600">
        <v>-2875650</v>
      </c>
      <c r="D23"/>
      <c r="E23"/>
      <c r="F23" s="525">
        <v>-0.12175963389350442</v>
      </c>
      <c r="G23" s="524">
        <v>-3841430</v>
      </c>
    </row>
    <row r="24" spans="1:7" ht="14.5">
      <c r="A24" s="597" t="s">
        <v>206</v>
      </c>
      <c r="B24" s="604">
        <v>-1.5856616741612886E-2</v>
      </c>
      <c r="C24" s="600">
        <v>-500265</v>
      </c>
      <c r="D24"/>
      <c r="E24"/>
      <c r="F24" s="525">
        <v>-0.12293224348313385</v>
      </c>
      <c r="G24" s="524">
        <v>-3878425</v>
      </c>
    </row>
    <row r="25" spans="1:7" ht="15" thickBot="1">
      <c r="A25" s="598" t="s">
        <v>211</v>
      </c>
      <c r="B25" s="606">
        <v>-0.15337381601931455</v>
      </c>
      <c r="C25" s="607">
        <v>-4838835</v>
      </c>
      <c r="D25"/>
      <c r="E25"/>
      <c r="F25" s="525">
        <v>-0.14969148275603034</v>
      </c>
      <c r="G25" s="524">
        <v>-4722660</v>
      </c>
    </row>
    <row r="26" spans="1:7" ht="15" thickBot="1">
      <c r="A26" s="595" t="s">
        <v>306</v>
      </c>
      <c r="B26" s="604">
        <v>-0.14969148275603034</v>
      </c>
      <c r="C26" s="600">
        <v>-4722660</v>
      </c>
      <c r="D26"/>
      <c r="E26"/>
      <c r="F26" s="526">
        <v>-0.15337381601931455</v>
      </c>
      <c r="G26" s="527">
        <v>-4838835</v>
      </c>
    </row>
    <row r="27" spans="1:7" ht="14.5">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B6:B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B6:B26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4"/>
  <sheetViews>
    <sheetView showGridLines="0" topLeftCell="I1" zoomScale="115" zoomScaleNormal="115" workbookViewId="0">
      <selection activeCell="B21" sqref="B21:B44 E21:E44 H21:H44 K21:K44 N21:N44 Q21:Q44 T21:T44 W21:W44 Z21:Z44 AC21:AC44 AF21:AF44 AI21:AI44 AL21:AL44 AO21:AO44 AR21:AR44 AU21:AU44 AX21:AX44 BA21:BA44 BD21:BD44"/>
      <pivotSelection pane="bottomRight" showHeader="1" extendable="1" dimension="2" start="11" min="9" max="12" activeRow="20" activeCol="12" click="1" r:id="rId1">
        <pivotArea dataOnly="0" outline="0" fieldPosition="0">
          <references count="1">
            <reference field="4294967294" count="1">
              <x v="0"/>
            </reference>
          </references>
        </pivotArea>
      </pivotSelection>
    </sheetView>
  </sheetViews>
  <sheetFormatPr defaultColWidth="15.54296875" defaultRowHeight="14.5"/>
  <cols>
    <col min="2" max="40" width="15.54296875" customWidth="1"/>
  </cols>
  <sheetData>
    <row r="1" spans="1:23" ht="26.9" customHeight="1"/>
    <row r="2" spans="1:23" s="143" customFormat="1" ht="21"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44"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5"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5" thickBot="1"/>
    <row r="19" spans="1:58" ht="15"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293</v>
      </c>
      <c r="AM19" s="270"/>
      <c r="AN19" s="270"/>
      <c r="AO19" s="270"/>
      <c r="AP19" s="270"/>
      <c r="AQ19" s="270"/>
      <c r="AR19" s="270"/>
      <c r="AS19" s="270"/>
      <c r="AT19" s="270"/>
      <c r="AU19" s="272" t="s">
        <v>305</v>
      </c>
      <c r="AV19" s="270"/>
      <c r="AW19" s="270"/>
      <c r="AX19" s="270"/>
      <c r="AY19" s="270"/>
      <c r="AZ19" s="270"/>
      <c r="BA19" s="270"/>
      <c r="BB19" s="270"/>
      <c r="BC19" s="270"/>
      <c r="BD19" s="270"/>
      <c r="BE19" s="270"/>
      <c r="BF19" s="271"/>
    </row>
    <row r="20" spans="1:58" ht="15"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7" t="s">
        <v>238</v>
      </c>
      <c r="AD20" s="417"/>
      <c r="AE20" s="85"/>
      <c r="AF20" s="417" t="s">
        <v>240</v>
      </c>
      <c r="AG20" s="417"/>
      <c r="AH20" s="85"/>
      <c r="AI20" s="417" t="s">
        <v>241</v>
      </c>
      <c r="AJ20" s="417"/>
      <c r="AK20" s="417"/>
      <c r="AL20" s="272" t="s">
        <v>290</v>
      </c>
      <c r="AM20" s="270"/>
      <c r="AN20" s="271"/>
      <c r="AO20" s="270" t="s">
        <v>291</v>
      </c>
      <c r="AP20" s="270"/>
      <c r="AQ20" s="271"/>
      <c r="AR20" s="270" t="s">
        <v>292</v>
      </c>
      <c r="AS20" s="270"/>
      <c r="AT20" s="271"/>
      <c r="AU20" s="417" t="s">
        <v>300</v>
      </c>
      <c r="AV20" s="417"/>
      <c r="AW20" s="85"/>
      <c r="AX20" s="417" t="s">
        <v>301</v>
      </c>
      <c r="AY20" s="417"/>
      <c r="AZ20" s="85"/>
      <c r="BA20" s="417" t="s">
        <v>302</v>
      </c>
      <c r="BB20" s="417"/>
      <c r="BC20" s="85"/>
      <c r="BD20" s="417" t="s">
        <v>303</v>
      </c>
      <c r="BE20" s="417"/>
      <c r="BF20" s="85"/>
    </row>
    <row r="21" spans="1:58" ht="15" thickBot="1">
      <c r="A21" s="105"/>
      <c r="B21" s="602" t="s">
        <v>319</v>
      </c>
      <c r="C21" s="403" t="s">
        <v>251</v>
      </c>
      <c r="D21" s="415" t="s">
        <v>259</v>
      </c>
      <c r="E21" s="602" t="s">
        <v>319</v>
      </c>
      <c r="F21" s="403" t="s">
        <v>251</v>
      </c>
      <c r="G21" s="415" t="s">
        <v>259</v>
      </c>
      <c r="H21" s="602" t="s">
        <v>319</v>
      </c>
      <c r="I21" s="403" t="s">
        <v>251</v>
      </c>
      <c r="J21" s="415" t="s">
        <v>259</v>
      </c>
      <c r="K21" s="602" t="s">
        <v>319</v>
      </c>
      <c r="L21" s="403" t="s">
        <v>251</v>
      </c>
      <c r="M21" s="415" t="s">
        <v>259</v>
      </c>
      <c r="N21" s="602" t="s">
        <v>319</v>
      </c>
      <c r="O21" s="403" t="s">
        <v>251</v>
      </c>
      <c r="P21" s="415" t="s">
        <v>259</v>
      </c>
      <c r="Q21" s="602" t="s">
        <v>319</v>
      </c>
      <c r="R21" s="403" t="s">
        <v>251</v>
      </c>
      <c r="S21" s="415" t="s">
        <v>259</v>
      </c>
      <c r="T21" s="602" t="s">
        <v>319</v>
      </c>
      <c r="U21" s="403" t="s">
        <v>251</v>
      </c>
      <c r="V21" s="415" t="s">
        <v>259</v>
      </c>
      <c r="W21" s="602" t="s">
        <v>319</v>
      </c>
      <c r="X21" s="403" t="s">
        <v>251</v>
      </c>
      <c r="Y21" s="415" t="s">
        <v>259</v>
      </c>
      <c r="Z21" s="602" t="s">
        <v>319</v>
      </c>
      <c r="AA21" s="403" t="s">
        <v>251</v>
      </c>
      <c r="AB21" s="415" t="s">
        <v>259</v>
      </c>
      <c r="AC21" s="602" t="s">
        <v>319</v>
      </c>
      <c r="AD21" s="403" t="s">
        <v>251</v>
      </c>
      <c r="AE21" s="415" t="s">
        <v>259</v>
      </c>
      <c r="AF21" s="602" t="s">
        <v>319</v>
      </c>
      <c r="AG21" s="403" t="s">
        <v>251</v>
      </c>
      <c r="AH21" s="415" t="s">
        <v>259</v>
      </c>
      <c r="AI21" s="602" t="s">
        <v>319</v>
      </c>
      <c r="AJ21" s="403" t="s">
        <v>251</v>
      </c>
      <c r="AK21" s="415" t="s">
        <v>259</v>
      </c>
      <c r="AL21" s="602" t="s">
        <v>319</v>
      </c>
      <c r="AM21" s="403" t="s">
        <v>251</v>
      </c>
      <c r="AN21" s="415" t="s">
        <v>259</v>
      </c>
      <c r="AO21" s="602" t="s">
        <v>319</v>
      </c>
      <c r="AP21" s="403" t="s">
        <v>251</v>
      </c>
      <c r="AQ21" s="415" t="s">
        <v>259</v>
      </c>
      <c r="AR21" s="602" t="s">
        <v>319</v>
      </c>
      <c r="AS21" s="403" t="s">
        <v>251</v>
      </c>
      <c r="AT21" s="415" t="s">
        <v>259</v>
      </c>
      <c r="AU21" s="602" t="s">
        <v>319</v>
      </c>
      <c r="AV21" s="403" t="s">
        <v>251</v>
      </c>
      <c r="AW21" s="415" t="s">
        <v>259</v>
      </c>
      <c r="AX21" s="602" t="s">
        <v>319</v>
      </c>
      <c r="AY21" s="403" t="s">
        <v>251</v>
      </c>
      <c r="AZ21" s="415" t="s">
        <v>259</v>
      </c>
      <c r="BA21" s="602" t="s">
        <v>319</v>
      </c>
      <c r="BB21" s="403" t="s">
        <v>251</v>
      </c>
      <c r="BC21" s="415" t="s">
        <v>259</v>
      </c>
      <c r="BD21" s="602" t="s">
        <v>319</v>
      </c>
      <c r="BE21" s="403" t="s">
        <v>251</v>
      </c>
      <c r="BF21" s="415" t="s">
        <v>259</v>
      </c>
    </row>
    <row r="22" spans="1:58">
      <c r="A22" s="340" t="s">
        <v>200</v>
      </c>
      <c r="B22" s="626"/>
      <c r="C22" s="412"/>
      <c r="D22" s="416"/>
      <c r="E22" s="620"/>
      <c r="F22" s="412"/>
      <c r="G22" s="416">
        <v>0</v>
      </c>
      <c r="H22" s="620">
        <v>1</v>
      </c>
      <c r="I22" s="412">
        <v>29460795</v>
      </c>
      <c r="J22" s="416">
        <v>29460795</v>
      </c>
      <c r="K22" s="620">
        <v>1</v>
      </c>
      <c r="L22" s="412">
        <v>39808885</v>
      </c>
      <c r="M22" s="416">
        <v>10348090</v>
      </c>
      <c r="N22" s="614">
        <v>1</v>
      </c>
      <c r="O22" s="400">
        <v>10513190</v>
      </c>
      <c r="P22" s="405"/>
      <c r="Q22" s="614">
        <v>1</v>
      </c>
      <c r="R22" s="400">
        <v>21205735</v>
      </c>
      <c r="S22" s="405">
        <v>10692545</v>
      </c>
      <c r="T22" s="614">
        <v>1</v>
      </c>
      <c r="U22" s="400">
        <v>31976605</v>
      </c>
      <c r="V22" s="405">
        <v>10770870</v>
      </c>
      <c r="W22" s="614">
        <v>1</v>
      </c>
      <c r="X22" s="400">
        <v>42756015</v>
      </c>
      <c r="Y22" s="405">
        <v>10779410</v>
      </c>
      <c r="Z22" s="629">
        <v>1</v>
      </c>
      <c r="AA22" s="608">
        <v>10949190</v>
      </c>
      <c r="AB22" s="408"/>
      <c r="AC22" s="617">
        <v>1</v>
      </c>
      <c r="AD22" s="392">
        <v>21985260</v>
      </c>
      <c r="AE22" s="408">
        <v>11036070</v>
      </c>
      <c r="AF22" s="617">
        <v>1</v>
      </c>
      <c r="AG22" s="392">
        <v>33022510</v>
      </c>
      <c r="AH22" s="408">
        <v>11037250</v>
      </c>
      <c r="AI22" s="617">
        <v>1</v>
      </c>
      <c r="AJ22" s="392">
        <v>44067480</v>
      </c>
      <c r="AK22" s="408">
        <v>11044970</v>
      </c>
      <c r="AL22" s="623">
        <v>1</v>
      </c>
      <c r="AM22" s="513">
        <v>11216060</v>
      </c>
      <c r="AN22" s="511"/>
      <c r="AO22" s="613">
        <v>1</v>
      </c>
      <c r="AP22" s="513">
        <v>22427150</v>
      </c>
      <c r="AQ22" s="511">
        <v>11211090</v>
      </c>
      <c r="AR22" s="613">
        <v>2</v>
      </c>
      <c r="AS22" s="513">
        <v>33549290</v>
      </c>
      <c r="AT22" s="511">
        <v>11122140</v>
      </c>
      <c r="AU22" s="623">
        <v>2</v>
      </c>
      <c r="AV22" s="513">
        <v>11773265</v>
      </c>
      <c r="AW22" s="511"/>
      <c r="AX22" s="613">
        <v>2</v>
      </c>
      <c r="AY22" s="513">
        <v>23541330</v>
      </c>
      <c r="AZ22" s="511">
        <v>11768065</v>
      </c>
      <c r="BA22" s="613">
        <v>1</v>
      </c>
      <c r="BB22" s="513"/>
      <c r="BC22" s="511">
        <v>-23541330</v>
      </c>
      <c r="BD22" s="613">
        <v>1</v>
      </c>
      <c r="BE22" s="513"/>
      <c r="BF22" s="511">
        <v>0</v>
      </c>
    </row>
    <row r="23" spans="1:58">
      <c r="A23" s="401" t="s">
        <v>201</v>
      </c>
      <c r="B23" s="627"/>
      <c r="C23" s="398"/>
      <c r="D23" s="413"/>
      <c r="E23" s="621"/>
      <c r="F23" s="398"/>
      <c r="G23" s="413">
        <v>0</v>
      </c>
      <c r="H23" s="621">
        <v>2</v>
      </c>
      <c r="I23" s="398">
        <v>29125015</v>
      </c>
      <c r="J23" s="413">
        <v>29125015</v>
      </c>
      <c r="K23" s="621">
        <v>2</v>
      </c>
      <c r="L23" s="398">
        <v>39468865</v>
      </c>
      <c r="M23" s="413">
        <v>10343850</v>
      </c>
      <c r="N23" s="615">
        <v>2</v>
      </c>
      <c r="O23" s="388">
        <v>10510940</v>
      </c>
      <c r="P23" s="406"/>
      <c r="Q23" s="615">
        <v>2</v>
      </c>
      <c r="R23" s="388">
        <v>21109635</v>
      </c>
      <c r="S23" s="406">
        <v>10598695</v>
      </c>
      <c r="T23" s="615">
        <v>2</v>
      </c>
      <c r="U23" s="388">
        <v>31799905</v>
      </c>
      <c r="V23" s="406">
        <v>10690270</v>
      </c>
      <c r="W23" s="615">
        <v>2</v>
      </c>
      <c r="X23" s="388">
        <v>42502265</v>
      </c>
      <c r="Y23" s="406">
        <v>10702360</v>
      </c>
      <c r="Z23" s="630">
        <v>2</v>
      </c>
      <c r="AA23" s="609">
        <v>10866400</v>
      </c>
      <c r="AB23" s="409"/>
      <c r="AC23" s="618">
        <v>2</v>
      </c>
      <c r="AD23" s="393">
        <v>21811465</v>
      </c>
      <c r="AE23" s="409">
        <v>10945065</v>
      </c>
      <c r="AF23" s="618">
        <v>2</v>
      </c>
      <c r="AG23" s="393">
        <v>32839890</v>
      </c>
      <c r="AH23" s="409">
        <v>11028425</v>
      </c>
      <c r="AI23" s="618">
        <v>2</v>
      </c>
      <c r="AJ23" s="393">
        <v>43968110</v>
      </c>
      <c r="AK23" s="409">
        <v>11128220</v>
      </c>
      <c r="AL23" s="624">
        <v>2</v>
      </c>
      <c r="AM23" s="512">
        <v>11041545</v>
      </c>
      <c r="AN23" s="509"/>
      <c r="AO23" s="611">
        <v>2</v>
      </c>
      <c r="AP23" s="512">
        <v>22156985</v>
      </c>
      <c r="AQ23" s="509">
        <v>11115440</v>
      </c>
      <c r="AR23" s="611">
        <v>1</v>
      </c>
      <c r="AS23" s="512">
        <v>33555615</v>
      </c>
      <c r="AT23" s="509">
        <v>11398630</v>
      </c>
      <c r="AU23" s="624">
        <v>1</v>
      </c>
      <c r="AV23" s="512">
        <v>11856320</v>
      </c>
      <c r="AW23" s="509"/>
      <c r="AX23" s="611">
        <v>1</v>
      </c>
      <c r="AY23" s="512">
        <v>23638505</v>
      </c>
      <c r="AZ23" s="509">
        <v>11782185</v>
      </c>
      <c r="BA23" s="611">
        <v>2</v>
      </c>
      <c r="BB23" s="512"/>
      <c r="BC23" s="509">
        <v>-23638505</v>
      </c>
      <c r="BD23" s="611">
        <v>2</v>
      </c>
      <c r="BE23" s="512"/>
      <c r="BF23" s="509">
        <v>0</v>
      </c>
    </row>
    <row r="24" spans="1:58">
      <c r="A24" s="401" t="s">
        <v>197</v>
      </c>
      <c r="B24" s="627"/>
      <c r="C24" s="398"/>
      <c r="D24" s="413"/>
      <c r="E24" s="621"/>
      <c r="F24" s="398"/>
      <c r="G24" s="413">
        <v>0</v>
      </c>
      <c r="H24" s="621">
        <v>3</v>
      </c>
      <c r="I24" s="398">
        <v>28723325</v>
      </c>
      <c r="J24" s="413">
        <v>28723325</v>
      </c>
      <c r="K24" s="621">
        <v>3</v>
      </c>
      <c r="L24" s="398">
        <v>38741745</v>
      </c>
      <c r="M24" s="413">
        <v>10018420</v>
      </c>
      <c r="N24" s="615">
        <v>3</v>
      </c>
      <c r="O24" s="388">
        <v>10251975</v>
      </c>
      <c r="P24" s="406"/>
      <c r="Q24" s="615">
        <v>3</v>
      </c>
      <c r="R24" s="388">
        <v>20511620</v>
      </c>
      <c r="S24" s="406">
        <v>10259645</v>
      </c>
      <c r="T24" s="615">
        <v>3</v>
      </c>
      <c r="U24" s="388">
        <v>30935880</v>
      </c>
      <c r="V24" s="406">
        <v>10424260</v>
      </c>
      <c r="W24" s="615">
        <v>3</v>
      </c>
      <c r="X24" s="388">
        <v>41284975</v>
      </c>
      <c r="Y24" s="406">
        <v>10349095</v>
      </c>
      <c r="Z24" s="630">
        <v>3</v>
      </c>
      <c r="AA24" s="609">
        <v>10517570</v>
      </c>
      <c r="AB24" s="409"/>
      <c r="AC24" s="618">
        <v>3</v>
      </c>
      <c r="AD24" s="393">
        <v>21050415</v>
      </c>
      <c r="AE24" s="409">
        <v>10532845</v>
      </c>
      <c r="AF24" s="618">
        <v>3</v>
      </c>
      <c r="AG24" s="393">
        <v>31813345</v>
      </c>
      <c r="AH24" s="409">
        <v>10762930</v>
      </c>
      <c r="AI24" s="618">
        <v>3</v>
      </c>
      <c r="AJ24" s="393">
        <v>42580915</v>
      </c>
      <c r="AK24" s="409">
        <v>10767570</v>
      </c>
      <c r="AL24" s="624">
        <v>3</v>
      </c>
      <c r="AM24" s="512">
        <v>10792615</v>
      </c>
      <c r="AN24" s="509"/>
      <c r="AO24" s="611">
        <v>3</v>
      </c>
      <c r="AP24" s="512">
        <v>21573935</v>
      </c>
      <c r="AQ24" s="509">
        <v>10781320</v>
      </c>
      <c r="AR24" s="611">
        <v>3</v>
      </c>
      <c r="AS24" s="512">
        <v>32439440</v>
      </c>
      <c r="AT24" s="509">
        <v>10865505</v>
      </c>
      <c r="AU24" s="624">
        <v>3</v>
      </c>
      <c r="AV24" s="512">
        <v>11397880</v>
      </c>
      <c r="AW24" s="509"/>
      <c r="AX24" s="611">
        <v>3</v>
      </c>
      <c r="AY24" s="512">
        <v>22805570</v>
      </c>
      <c r="AZ24" s="509">
        <v>11407690</v>
      </c>
      <c r="BA24" s="611">
        <v>3</v>
      </c>
      <c r="BB24" s="512"/>
      <c r="BC24" s="509">
        <v>-22805570</v>
      </c>
      <c r="BD24" s="611">
        <v>3</v>
      </c>
      <c r="BE24" s="512"/>
      <c r="BF24" s="509">
        <v>0</v>
      </c>
    </row>
    <row r="25" spans="1:58">
      <c r="A25" s="401" t="s">
        <v>202</v>
      </c>
      <c r="B25" s="627"/>
      <c r="C25" s="398"/>
      <c r="D25" s="413"/>
      <c r="E25" s="621"/>
      <c r="F25" s="398"/>
      <c r="G25" s="413">
        <v>0</v>
      </c>
      <c r="H25" s="621">
        <v>6</v>
      </c>
      <c r="I25" s="398">
        <v>26846050</v>
      </c>
      <c r="J25" s="413">
        <v>26846050</v>
      </c>
      <c r="K25" s="621">
        <v>6</v>
      </c>
      <c r="L25" s="398">
        <v>36376320</v>
      </c>
      <c r="M25" s="413">
        <v>9530270</v>
      </c>
      <c r="N25" s="615">
        <v>6</v>
      </c>
      <c r="O25" s="388">
        <v>9688065</v>
      </c>
      <c r="P25" s="406"/>
      <c r="Q25" s="615">
        <v>6</v>
      </c>
      <c r="R25" s="388">
        <v>19861340</v>
      </c>
      <c r="S25" s="406">
        <v>10173275</v>
      </c>
      <c r="T25" s="615">
        <v>6</v>
      </c>
      <c r="U25" s="388">
        <v>29539600</v>
      </c>
      <c r="V25" s="406">
        <v>9678260</v>
      </c>
      <c r="W25" s="615">
        <v>6</v>
      </c>
      <c r="X25" s="388">
        <v>39544740</v>
      </c>
      <c r="Y25" s="406">
        <v>10005140</v>
      </c>
      <c r="Z25" s="630">
        <v>5</v>
      </c>
      <c r="AA25" s="609">
        <v>10262110</v>
      </c>
      <c r="AB25" s="409"/>
      <c r="AC25" s="618">
        <v>5</v>
      </c>
      <c r="AD25" s="393">
        <v>20612115</v>
      </c>
      <c r="AE25" s="409">
        <v>10350005</v>
      </c>
      <c r="AF25" s="618">
        <v>6</v>
      </c>
      <c r="AG25" s="393">
        <v>30963760</v>
      </c>
      <c r="AH25" s="409">
        <v>10351645</v>
      </c>
      <c r="AI25" s="618">
        <v>6</v>
      </c>
      <c r="AJ25" s="393">
        <v>41390540</v>
      </c>
      <c r="AK25" s="409">
        <v>10426780</v>
      </c>
      <c r="AL25" s="624">
        <v>4</v>
      </c>
      <c r="AM25" s="512">
        <v>10621980</v>
      </c>
      <c r="AN25" s="509"/>
      <c r="AO25" s="611">
        <v>4</v>
      </c>
      <c r="AP25" s="512">
        <v>21305750</v>
      </c>
      <c r="AQ25" s="509">
        <v>10683770</v>
      </c>
      <c r="AR25" s="611">
        <v>4</v>
      </c>
      <c r="AS25" s="512">
        <v>32097700</v>
      </c>
      <c r="AT25" s="509">
        <v>10791950</v>
      </c>
      <c r="AU25" s="624">
        <v>5</v>
      </c>
      <c r="AV25" s="512">
        <v>11240180</v>
      </c>
      <c r="AW25" s="509"/>
      <c r="AX25" s="611">
        <v>6</v>
      </c>
      <c r="AY25" s="512">
        <v>22470940</v>
      </c>
      <c r="AZ25" s="509">
        <v>11230760</v>
      </c>
      <c r="BA25" s="611">
        <v>4</v>
      </c>
      <c r="BB25" s="512"/>
      <c r="BC25" s="509">
        <v>-22470940</v>
      </c>
      <c r="BD25" s="611">
        <v>4</v>
      </c>
      <c r="BE25" s="512"/>
      <c r="BF25" s="509">
        <v>0</v>
      </c>
    </row>
    <row r="26" spans="1:58">
      <c r="A26" s="401" t="s">
        <v>192</v>
      </c>
      <c r="B26" s="627"/>
      <c r="C26" s="398"/>
      <c r="D26" s="413"/>
      <c r="E26" s="621"/>
      <c r="F26" s="398"/>
      <c r="G26" s="413">
        <v>0</v>
      </c>
      <c r="H26" s="621">
        <v>5</v>
      </c>
      <c r="I26" s="398">
        <v>27625625</v>
      </c>
      <c r="J26" s="413">
        <v>27625625</v>
      </c>
      <c r="K26" s="621">
        <v>5</v>
      </c>
      <c r="L26" s="398">
        <v>37321350</v>
      </c>
      <c r="M26" s="413">
        <v>9695725</v>
      </c>
      <c r="N26" s="615">
        <v>4</v>
      </c>
      <c r="O26" s="388">
        <v>10011795</v>
      </c>
      <c r="P26" s="406"/>
      <c r="Q26" s="615">
        <v>4</v>
      </c>
      <c r="R26" s="388">
        <v>20103665</v>
      </c>
      <c r="S26" s="406">
        <v>10091870</v>
      </c>
      <c r="T26" s="615">
        <v>4</v>
      </c>
      <c r="U26" s="388">
        <v>30207265</v>
      </c>
      <c r="V26" s="406">
        <v>10103600</v>
      </c>
      <c r="W26" s="615">
        <v>4</v>
      </c>
      <c r="X26" s="388">
        <v>40382200</v>
      </c>
      <c r="Y26" s="406">
        <v>10174935</v>
      </c>
      <c r="Z26" s="630">
        <v>6</v>
      </c>
      <c r="AA26" s="609">
        <v>10260975</v>
      </c>
      <c r="AB26" s="409"/>
      <c r="AC26" s="618">
        <v>6</v>
      </c>
      <c r="AD26" s="393">
        <v>20601155</v>
      </c>
      <c r="AE26" s="409">
        <v>10340180</v>
      </c>
      <c r="AF26" s="618">
        <v>4</v>
      </c>
      <c r="AG26" s="393">
        <v>31121380</v>
      </c>
      <c r="AH26" s="409">
        <v>10520225</v>
      </c>
      <c r="AI26" s="618">
        <v>4</v>
      </c>
      <c r="AJ26" s="393">
        <v>41721445</v>
      </c>
      <c r="AK26" s="409">
        <v>10600065</v>
      </c>
      <c r="AL26" s="624">
        <v>5</v>
      </c>
      <c r="AM26" s="512">
        <v>10609375</v>
      </c>
      <c r="AN26" s="509"/>
      <c r="AO26" s="611">
        <v>5</v>
      </c>
      <c r="AP26" s="512">
        <v>21300925</v>
      </c>
      <c r="AQ26" s="509">
        <v>10691550</v>
      </c>
      <c r="AR26" s="611">
        <v>5</v>
      </c>
      <c r="AS26" s="512">
        <v>32079005</v>
      </c>
      <c r="AT26" s="509">
        <v>10778080</v>
      </c>
      <c r="AU26" s="624">
        <v>4</v>
      </c>
      <c r="AV26" s="512">
        <v>11242265</v>
      </c>
      <c r="AW26" s="509"/>
      <c r="AX26" s="611">
        <v>4</v>
      </c>
      <c r="AY26" s="512">
        <v>22653580</v>
      </c>
      <c r="AZ26" s="509">
        <v>11411315</v>
      </c>
      <c r="BA26" s="611">
        <v>5</v>
      </c>
      <c r="BB26" s="512"/>
      <c r="BC26" s="509">
        <v>-22653580</v>
      </c>
      <c r="BD26" s="611">
        <v>5</v>
      </c>
      <c r="BE26" s="512"/>
      <c r="BF26" s="509">
        <v>0</v>
      </c>
    </row>
    <row r="27" spans="1:58">
      <c r="A27" s="401" t="s">
        <v>209</v>
      </c>
      <c r="B27" s="627">
        <v>15</v>
      </c>
      <c r="C27" s="398">
        <v>7723535</v>
      </c>
      <c r="D27" s="413"/>
      <c r="E27" s="621">
        <v>15</v>
      </c>
      <c r="F27" s="398">
        <v>15591005</v>
      </c>
      <c r="G27" s="413">
        <v>7867470</v>
      </c>
      <c r="H27" s="621">
        <v>15</v>
      </c>
      <c r="I27" s="398">
        <v>24336130</v>
      </c>
      <c r="J27" s="413">
        <v>8745125</v>
      </c>
      <c r="K27" s="621">
        <v>15</v>
      </c>
      <c r="L27" s="398">
        <v>33236980</v>
      </c>
      <c r="M27" s="413">
        <v>8900850</v>
      </c>
      <c r="N27" s="615">
        <v>13</v>
      </c>
      <c r="O27" s="388">
        <v>9286600</v>
      </c>
      <c r="P27" s="406"/>
      <c r="Q27" s="615">
        <v>13</v>
      </c>
      <c r="R27" s="388">
        <v>18654250</v>
      </c>
      <c r="S27" s="406">
        <v>9367650</v>
      </c>
      <c r="T27" s="615">
        <v>12</v>
      </c>
      <c r="U27" s="388">
        <v>28268635</v>
      </c>
      <c r="V27" s="406">
        <v>9614385</v>
      </c>
      <c r="W27" s="615">
        <v>12</v>
      </c>
      <c r="X27" s="388">
        <v>38204735</v>
      </c>
      <c r="Y27" s="406">
        <v>9936100</v>
      </c>
      <c r="Z27" s="630">
        <v>8</v>
      </c>
      <c r="AA27" s="609">
        <v>10018860</v>
      </c>
      <c r="AB27" s="409"/>
      <c r="AC27" s="618">
        <v>8</v>
      </c>
      <c r="AD27" s="393">
        <v>20205800</v>
      </c>
      <c r="AE27" s="409">
        <v>10186940</v>
      </c>
      <c r="AF27" s="618">
        <v>7</v>
      </c>
      <c r="AG27" s="393">
        <v>30567335</v>
      </c>
      <c r="AH27" s="409">
        <v>10361535</v>
      </c>
      <c r="AI27" s="618">
        <v>7</v>
      </c>
      <c r="AJ27" s="393">
        <v>41001285</v>
      </c>
      <c r="AK27" s="409">
        <v>10433950</v>
      </c>
      <c r="AL27" s="624">
        <v>6</v>
      </c>
      <c r="AM27" s="512">
        <v>10525165</v>
      </c>
      <c r="AN27" s="509"/>
      <c r="AO27" s="611">
        <v>6</v>
      </c>
      <c r="AP27" s="512">
        <v>21139335</v>
      </c>
      <c r="AQ27" s="509">
        <v>10614170</v>
      </c>
      <c r="AR27" s="611">
        <v>6</v>
      </c>
      <c r="AS27" s="512">
        <v>31924125</v>
      </c>
      <c r="AT27" s="509">
        <v>10784790</v>
      </c>
      <c r="AU27" s="624">
        <v>6</v>
      </c>
      <c r="AV27" s="512">
        <v>11148110</v>
      </c>
      <c r="AW27" s="509"/>
      <c r="AX27" s="611">
        <v>5</v>
      </c>
      <c r="AY27" s="512">
        <v>22557055</v>
      </c>
      <c r="AZ27" s="509">
        <v>11408945</v>
      </c>
      <c r="BA27" s="611">
        <v>6</v>
      </c>
      <c r="BB27" s="512"/>
      <c r="BC27" s="509">
        <v>-22557055</v>
      </c>
      <c r="BD27" s="611">
        <v>6</v>
      </c>
      <c r="BE27" s="512"/>
      <c r="BF27" s="509">
        <v>0</v>
      </c>
    </row>
    <row r="28" spans="1:58">
      <c r="A28" s="401" t="s">
        <v>204</v>
      </c>
      <c r="B28" s="627"/>
      <c r="C28" s="398"/>
      <c r="D28" s="413"/>
      <c r="E28" s="621"/>
      <c r="F28" s="398"/>
      <c r="G28" s="413">
        <v>0</v>
      </c>
      <c r="H28" s="621">
        <v>4</v>
      </c>
      <c r="I28" s="398">
        <v>27858905</v>
      </c>
      <c r="J28" s="413">
        <v>27858905</v>
      </c>
      <c r="K28" s="621">
        <v>4</v>
      </c>
      <c r="L28" s="398">
        <v>37611715</v>
      </c>
      <c r="M28" s="413">
        <v>9752810</v>
      </c>
      <c r="N28" s="615">
        <v>5</v>
      </c>
      <c r="O28" s="388">
        <v>9930645</v>
      </c>
      <c r="P28" s="406"/>
      <c r="Q28" s="615">
        <v>5</v>
      </c>
      <c r="R28" s="388">
        <v>19861340</v>
      </c>
      <c r="S28" s="406">
        <v>9930695</v>
      </c>
      <c r="T28" s="615">
        <v>5</v>
      </c>
      <c r="U28" s="388">
        <v>29958250</v>
      </c>
      <c r="V28" s="406">
        <v>10096910</v>
      </c>
      <c r="W28" s="615">
        <v>5</v>
      </c>
      <c r="X28" s="388">
        <v>40221815</v>
      </c>
      <c r="Y28" s="406">
        <v>10263565</v>
      </c>
      <c r="Z28" s="630">
        <v>4</v>
      </c>
      <c r="AA28" s="609">
        <v>10343795</v>
      </c>
      <c r="AB28" s="409"/>
      <c r="AC28" s="618">
        <v>4</v>
      </c>
      <c r="AD28" s="393">
        <v>20695950</v>
      </c>
      <c r="AE28" s="409">
        <v>10352155</v>
      </c>
      <c r="AF28" s="618">
        <v>5</v>
      </c>
      <c r="AG28" s="393">
        <v>31042625</v>
      </c>
      <c r="AH28" s="409">
        <v>10346675</v>
      </c>
      <c r="AI28" s="618">
        <v>5</v>
      </c>
      <c r="AJ28" s="393">
        <v>41476315</v>
      </c>
      <c r="AK28" s="409">
        <v>10433690</v>
      </c>
      <c r="AL28" s="624">
        <v>7</v>
      </c>
      <c r="AM28" s="512">
        <v>10510435</v>
      </c>
      <c r="AN28" s="509"/>
      <c r="AO28" s="611">
        <v>7</v>
      </c>
      <c r="AP28" s="512">
        <v>21110135</v>
      </c>
      <c r="AQ28" s="509">
        <v>10599700</v>
      </c>
      <c r="AR28" s="611">
        <v>8</v>
      </c>
      <c r="AS28" s="512">
        <v>31629090</v>
      </c>
      <c r="AT28" s="509">
        <v>10518955</v>
      </c>
      <c r="AU28" s="624">
        <v>7</v>
      </c>
      <c r="AV28" s="512">
        <v>11141720</v>
      </c>
      <c r="AW28" s="509"/>
      <c r="AX28" s="611">
        <v>7</v>
      </c>
      <c r="AY28" s="512">
        <v>22375310</v>
      </c>
      <c r="AZ28" s="509">
        <v>11233590</v>
      </c>
      <c r="BA28" s="611">
        <v>7</v>
      </c>
      <c r="BB28" s="512"/>
      <c r="BC28" s="509">
        <v>-22375310</v>
      </c>
      <c r="BD28" s="611">
        <v>7</v>
      </c>
      <c r="BE28" s="512"/>
      <c r="BF28" s="509">
        <v>0</v>
      </c>
    </row>
    <row r="29" spans="1:58">
      <c r="A29" s="401" t="s">
        <v>193</v>
      </c>
      <c r="B29" s="627">
        <v>14</v>
      </c>
      <c r="C29" s="398">
        <v>7859975</v>
      </c>
      <c r="D29" s="413"/>
      <c r="E29" s="621">
        <v>14</v>
      </c>
      <c r="F29" s="398">
        <v>16156305</v>
      </c>
      <c r="G29" s="413">
        <v>8296330</v>
      </c>
      <c r="H29" s="621">
        <v>13</v>
      </c>
      <c r="I29" s="398">
        <v>24821480</v>
      </c>
      <c r="J29" s="413">
        <v>8665175</v>
      </c>
      <c r="K29" s="621">
        <v>13</v>
      </c>
      <c r="L29" s="398">
        <v>33716190</v>
      </c>
      <c r="M29" s="413">
        <v>8894710</v>
      </c>
      <c r="N29" s="615">
        <v>11</v>
      </c>
      <c r="O29" s="388">
        <v>9356625</v>
      </c>
      <c r="P29" s="406"/>
      <c r="Q29" s="615">
        <v>11</v>
      </c>
      <c r="R29" s="388">
        <v>18886815</v>
      </c>
      <c r="S29" s="406">
        <v>9530190</v>
      </c>
      <c r="T29" s="615">
        <v>11</v>
      </c>
      <c r="U29" s="388">
        <v>28650305</v>
      </c>
      <c r="V29" s="406">
        <v>9763490</v>
      </c>
      <c r="W29" s="615">
        <v>11</v>
      </c>
      <c r="X29" s="388">
        <v>38491550</v>
      </c>
      <c r="Y29" s="406">
        <v>9841245</v>
      </c>
      <c r="Z29" s="630">
        <v>11</v>
      </c>
      <c r="AA29" s="609">
        <v>9931170</v>
      </c>
      <c r="AB29" s="409"/>
      <c r="AC29" s="618">
        <v>9</v>
      </c>
      <c r="AD29" s="393">
        <v>20025740</v>
      </c>
      <c r="AE29" s="409">
        <v>10094570</v>
      </c>
      <c r="AF29" s="618">
        <v>9</v>
      </c>
      <c r="AG29" s="393">
        <v>30288590</v>
      </c>
      <c r="AH29" s="409">
        <v>10262850</v>
      </c>
      <c r="AI29" s="618">
        <v>9</v>
      </c>
      <c r="AJ29" s="393">
        <v>40544895</v>
      </c>
      <c r="AK29" s="409">
        <v>10256305</v>
      </c>
      <c r="AL29" s="624">
        <v>8</v>
      </c>
      <c r="AM29" s="512">
        <v>10430590</v>
      </c>
      <c r="AN29" s="509"/>
      <c r="AO29" s="611">
        <v>9</v>
      </c>
      <c r="AP29" s="512">
        <v>20950675</v>
      </c>
      <c r="AQ29" s="509">
        <v>10520085</v>
      </c>
      <c r="AR29" s="611">
        <v>9</v>
      </c>
      <c r="AS29" s="512">
        <v>31549290</v>
      </c>
      <c r="AT29" s="509">
        <v>10598615</v>
      </c>
      <c r="AU29" s="624">
        <v>9</v>
      </c>
      <c r="AV29" s="512">
        <v>11048890</v>
      </c>
      <c r="AW29" s="509"/>
      <c r="AX29" s="611">
        <v>9</v>
      </c>
      <c r="AY29" s="512">
        <v>22191830</v>
      </c>
      <c r="AZ29" s="509">
        <v>11142940</v>
      </c>
      <c r="BA29" s="611">
        <v>9</v>
      </c>
      <c r="BB29" s="512"/>
      <c r="BC29" s="509">
        <v>-22191830</v>
      </c>
      <c r="BD29" s="611">
        <v>9</v>
      </c>
      <c r="BE29" s="512"/>
      <c r="BF29" s="509">
        <v>0</v>
      </c>
    </row>
    <row r="30" spans="1:58">
      <c r="A30" s="401" t="s">
        <v>190</v>
      </c>
      <c r="B30" s="627"/>
      <c r="C30" s="398"/>
      <c r="D30" s="413"/>
      <c r="E30" s="621"/>
      <c r="F30" s="398"/>
      <c r="G30" s="413">
        <v>0</v>
      </c>
      <c r="H30" s="621">
        <v>7</v>
      </c>
      <c r="I30" s="398">
        <v>26667330</v>
      </c>
      <c r="J30" s="413">
        <v>26667330</v>
      </c>
      <c r="K30" s="621">
        <v>7</v>
      </c>
      <c r="L30" s="398">
        <v>36258880</v>
      </c>
      <c r="M30" s="413">
        <v>9591550</v>
      </c>
      <c r="N30" s="615">
        <v>8</v>
      </c>
      <c r="O30" s="388">
        <v>9591650</v>
      </c>
      <c r="P30" s="406"/>
      <c r="Q30" s="615">
        <v>7</v>
      </c>
      <c r="R30" s="388">
        <v>19427660</v>
      </c>
      <c r="S30" s="406">
        <v>9836010</v>
      </c>
      <c r="T30" s="615">
        <v>7</v>
      </c>
      <c r="U30" s="388">
        <v>29263440</v>
      </c>
      <c r="V30" s="406">
        <v>9835780</v>
      </c>
      <c r="W30" s="615">
        <v>7</v>
      </c>
      <c r="X30" s="388">
        <v>39348520</v>
      </c>
      <c r="Y30" s="406">
        <v>10085080</v>
      </c>
      <c r="Z30" s="630">
        <v>7</v>
      </c>
      <c r="AA30" s="609">
        <v>10165695</v>
      </c>
      <c r="AB30" s="409"/>
      <c r="AC30" s="618">
        <v>7</v>
      </c>
      <c r="AD30" s="393">
        <v>20331470</v>
      </c>
      <c r="AE30" s="409">
        <v>10165775</v>
      </c>
      <c r="AF30" s="618">
        <v>8</v>
      </c>
      <c r="AG30" s="393">
        <v>30416410</v>
      </c>
      <c r="AH30" s="409">
        <v>10084940</v>
      </c>
      <c r="AI30" s="618">
        <v>8</v>
      </c>
      <c r="AJ30" s="393">
        <v>40924725</v>
      </c>
      <c r="AK30" s="409">
        <v>10508315</v>
      </c>
      <c r="AL30" s="624">
        <v>9</v>
      </c>
      <c r="AM30" s="512">
        <v>10430030</v>
      </c>
      <c r="AN30" s="509"/>
      <c r="AO30" s="611">
        <v>8</v>
      </c>
      <c r="AP30" s="512">
        <v>21025605</v>
      </c>
      <c r="AQ30" s="509">
        <v>10595575</v>
      </c>
      <c r="AR30" s="611">
        <v>7</v>
      </c>
      <c r="AS30" s="512">
        <v>31705325</v>
      </c>
      <c r="AT30" s="509">
        <v>10679720</v>
      </c>
      <c r="AU30" s="624">
        <v>8</v>
      </c>
      <c r="AV30" s="512">
        <v>11053810</v>
      </c>
      <c r="AW30" s="509"/>
      <c r="AX30" s="611">
        <v>8</v>
      </c>
      <c r="AY30" s="512">
        <v>22280370</v>
      </c>
      <c r="AZ30" s="509">
        <v>11226560</v>
      </c>
      <c r="BA30" s="611">
        <v>8</v>
      </c>
      <c r="BB30" s="512"/>
      <c r="BC30" s="509">
        <v>-22280370</v>
      </c>
      <c r="BD30" s="611">
        <v>8</v>
      </c>
      <c r="BE30" s="512"/>
      <c r="BF30" s="509">
        <v>0</v>
      </c>
    </row>
    <row r="31" spans="1:58">
      <c r="A31" s="401" t="s">
        <v>206</v>
      </c>
      <c r="B31" s="627">
        <v>10</v>
      </c>
      <c r="C31" s="398">
        <v>8367945</v>
      </c>
      <c r="D31" s="413"/>
      <c r="E31" s="621">
        <v>10</v>
      </c>
      <c r="F31" s="398">
        <v>17102895</v>
      </c>
      <c r="G31" s="413">
        <v>8734950</v>
      </c>
      <c r="H31" s="621">
        <v>10</v>
      </c>
      <c r="I31" s="398">
        <v>25860670</v>
      </c>
      <c r="J31" s="413">
        <v>8757775</v>
      </c>
      <c r="K31" s="621">
        <v>10</v>
      </c>
      <c r="L31" s="398">
        <v>35424730</v>
      </c>
      <c r="M31" s="413">
        <v>9564060</v>
      </c>
      <c r="N31" s="615">
        <v>10</v>
      </c>
      <c r="O31" s="388">
        <v>9516665</v>
      </c>
      <c r="P31" s="406"/>
      <c r="Q31" s="615">
        <v>9</v>
      </c>
      <c r="R31" s="388">
        <v>19199830</v>
      </c>
      <c r="S31" s="406">
        <v>9683165</v>
      </c>
      <c r="T31" s="615">
        <v>9</v>
      </c>
      <c r="U31" s="388">
        <v>28884845</v>
      </c>
      <c r="V31" s="406">
        <v>9685015</v>
      </c>
      <c r="W31" s="615">
        <v>10</v>
      </c>
      <c r="X31" s="388">
        <v>38570910</v>
      </c>
      <c r="Y31" s="406">
        <v>9686065</v>
      </c>
      <c r="Z31" s="630">
        <v>10</v>
      </c>
      <c r="AA31" s="609">
        <v>9936820</v>
      </c>
      <c r="AB31" s="409"/>
      <c r="AC31" s="618">
        <v>10</v>
      </c>
      <c r="AD31" s="393">
        <v>19871340</v>
      </c>
      <c r="AE31" s="409">
        <v>9934520</v>
      </c>
      <c r="AF31" s="618">
        <v>10</v>
      </c>
      <c r="AG31" s="393">
        <v>29979460</v>
      </c>
      <c r="AH31" s="409">
        <v>10108120</v>
      </c>
      <c r="AI31" s="618">
        <v>10</v>
      </c>
      <c r="AJ31" s="393">
        <v>40168390</v>
      </c>
      <c r="AK31" s="409">
        <v>10188930</v>
      </c>
      <c r="AL31" s="624">
        <v>10</v>
      </c>
      <c r="AM31" s="512">
        <v>10265120</v>
      </c>
      <c r="AN31" s="509"/>
      <c r="AO31" s="611">
        <v>10</v>
      </c>
      <c r="AP31" s="512">
        <v>20615465</v>
      </c>
      <c r="AQ31" s="509">
        <v>10350345</v>
      </c>
      <c r="AR31" s="611">
        <v>10</v>
      </c>
      <c r="AS31" s="512">
        <v>31049025</v>
      </c>
      <c r="AT31" s="509">
        <v>10433560</v>
      </c>
      <c r="AU31" s="624">
        <v>10</v>
      </c>
      <c r="AV31" s="512">
        <v>11045180</v>
      </c>
      <c r="AW31" s="509"/>
      <c r="AX31" s="611">
        <v>10</v>
      </c>
      <c r="AY31" s="512">
        <v>21930365</v>
      </c>
      <c r="AZ31" s="509">
        <v>10885185</v>
      </c>
      <c r="BA31" s="611">
        <v>10</v>
      </c>
      <c r="BB31" s="512"/>
      <c r="BC31" s="509">
        <v>-21930365</v>
      </c>
      <c r="BD31" s="611">
        <v>10</v>
      </c>
      <c r="BE31" s="512"/>
      <c r="BF31" s="509">
        <v>0</v>
      </c>
    </row>
    <row r="32" spans="1:58">
      <c r="A32" s="401" t="s">
        <v>203</v>
      </c>
      <c r="B32" s="627">
        <v>11</v>
      </c>
      <c r="C32" s="398">
        <v>8217900</v>
      </c>
      <c r="D32" s="413"/>
      <c r="E32" s="621">
        <v>11</v>
      </c>
      <c r="F32" s="398">
        <v>16741150</v>
      </c>
      <c r="G32" s="413">
        <v>8523250</v>
      </c>
      <c r="H32" s="621">
        <v>11</v>
      </c>
      <c r="I32" s="398">
        <v>26146105</v>
      </c>
      <c r="J32" s="413">
        <v>9404955</v>
      </c>
      <c r="K32" s="621">
        <v>11</v>
      </c>
      <c r="L32" s="398">
        <v>35226695</v>
      </c>
      <c r="M32" s="413">
        <v>9080590</v>
      </c>
      <c r="N32" s="615">
        <v>9</v>
      </c>
      <c r="O32" s="388">
        <v>9525015</v>
      </c>
      <c r="P32" s="406"/>
      <c r="Q32" s="615">
        <v>10</v>
      </c>
      <c r="R32" s="388">
        <v>19138980</v>
      </c>
      <c r="S32" s="406">
        <v>9613965</v>
      </c>
      <c r="T32" s="615">
        <v>10</v>
      </c>
      <c r="U32" s="388">
        <v>28817450</v>
      </c>
      <c r="V32" s="406">
        <v>9678470</v>
      </c>
      <c r="W32" s="615">
        <v>9</v>
      </c>
      <c r="X32" s="388">
        <v>38576920</v>
      </c>
      <c r="Y32" s="406">
        <v>9759470</v>
      </c>
      <c r="Z32" s="630">
        <v>12</v>
      </c>
      <c r="AA32" s="609">
        <v>9849030</v>
      </c>
      <c r="AB32" s="409"/>
      <c r="AC32" s="618">
        <v>11</v>
      </c>
      <c r="AD32" s="393">
        <v>19704765</v>
      </c>
      <c r="AE32" s="409">
        <v>9855735</v>
      </c>
      <c r="AF32" s="618">
        <v>11</v>
      </c>
      <c r="AG32" s="393">
        <v>29636460</v>
      </c>
      <c r="AH32" s="409">
        <v>9931695</v>
      </c>
      <c r="AI32" s="618">
        <v>11</v>
      </c>
      <c r="AJ32" s="393">
        <v>39727820</v>
      </c>
      <c r="AK32" s="409">
        <v>10091360</v>
      </c>
      <c r="AL32" s="624">
        <v>11</v>
      </c>
      <c r="AM32" s="512">
        <v>10101510</v>
      </c>
      <c r="AN32" s="509"/>
      <c r="AO32" s="611">
        <v>11</v>
      </c>
      <c r="AP32" s="512">
        <v>20359650</v>
      </c>
      <c r="AQ32" s="509">
        <v>10258140</v>
      </c>
      <c r="AR32" s="611">
        <v>11</v>
      </c>
      <c r="AS32" s="512">
        <v>30708535</v>
      </c>
      <c r="AT32" s="509">
        <v>10348885</v>
      </c>
      <c r="AU32" s="624">
        <v>11</v>
      </c>
      <c r="AV32" s="512">
        <v>10804960</v>
      </c>
      <c r="AW32" s="509"/>
      <c r="AX32" s="611">
        <v>11</v>
      </c>
      <c r="AY32" s="512">
        <v>21775140</v>
      </c>
      <c r="AZ32" s="509">
        <v>10970180</v>
      </c>
      <c r="BA32" s="611">
        <v>11</v>
      </c>
      <c r="BB32" s="512"/>
      <c r="BC32" s="509">
        <v>-21775140</v>
      </c>
      <c r="BD32" s="611">
        <v>11</v>
      </c>
      <c r="BE32" s="512"/>
      <c r="BF32" s="509">
        <v>0</v>
      </c>
    </row>
    <row r="33" spans="1:58">
      <c r="A33" s="401" t="s">
        <v>198</v>
      </c>
      <c r="B33" s="627">
        <v>13</v>
      </c>
      <c r="C33" s="398">
        <v>8000885</v>
      </c>
      <c r="D33" s="413"/>
      <c r="E33" s="621">
        <v>12</v>
      </c>
      <c r="F33" s="398">
        <v>16362870</v>
      </c>
      <c r="G33" s="413">
        <v>8361985</v>
      </c>
      <c r="H33" s="621">
        <v>12</v>
      </c>
      <c r="I33" s="398">
        <v>25178960</v>
      </c>
      <c r="J33" s="413">
        <v>8816090</v>
      </c>
      <c r="K33" s="621">
        <v>12</v>
      </c>
      <c r="L33" s="398">
        <v>34151845</v>
      </c>
      <c r="M33" s="413">
        <v>8972885</v>
      </c>
      <c r="N33" s="615">
        <v>15</v>
      </c>
      <c r="O33" s="388">
        <v>8974230</v>
      </c>
      <c r="P33" s="406"/>
      <c r="Q33" s="615">
        <v>15</v>
      </c>
      <c r="R33" s="388">
        <v>18258770</v>
      </c>
      <c r="S33" s="406">
        <v>9284540</v>
      </c>
      <c r="T33" s="615">
        <v>14</v>
      </c>
      <c r="U33" s="388">
        <v>27694980</v>
      </c>
      <c r="V33" s="406">
        <v>9436210</v>
      </c>
      <c r="W33" s="615">
        <v>14</v>
      </c>
      <c r="X33" s="388">
        <v>37373875</v>
      </c>
      <c r="Y33" s="406">
        <v>9678895</v>
      </c>
      <c r="Z33" s="630">
        <v>13</v>
      </c>
      <c r="AA33" s="609">
        <v>9762440</v>
      </c>
      <c r="AB33" s="409"/>
      <c r="AC33" s="618">
        <v>12</v>
      </c>
      <c r="AD33" s="393">
        <v>19608205</v>
      </c>
      <c r="AE33" s="409">
        <v>9845765</v>
      </c>
      <c r="AF33" s="618">
        <v>12</v>
      </c>
      <c r="AG33" s="393">
        <v>29281795</v>
      </c>
      <c r="AH33" s="409">
        <v>9673590</v>
      </c>
      <c r="AI33" s="618">
        <v>12</v>
      </c>
      <c r="AJ33" s="393">
        <v>39038605</v>
      </c>
      <c r="AK33" s="409">
        <v>9756810</v>
      </c>
      <c r="AL33" s="624">
        <v>12</v>
      </c>
      <c r="AM33" s="512">
        <v>9929095</v>
      </c>
      <c r="AN33" s="509"/>
      <c r="AO33" s="611">
        <v>12</v>
      </c>
      <c r="AP33" s="512">
        <v>20014055</v>
      </c>
      <c r="AQ33" s="509">
        <v>10084960</v>
      </c>
      <c r="AR33" s="611">
        <v>12</v>
      </c>
      <c r="AS33" s="512">
        <v>29940405</v>
      </c>
      <c r="AT33" s="509">
        <v>9926350</v>
      </c>
      <c r="AU33" s="624">
        <v>12</v>
      </c>
      <c r="AV33" s="512">
        <v>10355160</v>
      </c>
      <c r="AW33" s="509"/>
      <c r="AX33" s="611">
        <v>12</v>
      </c>
      <c r="AY33" s="512">
        <v>20721230</v>
      </c>
      <c r="AZ33" s="509">
        <v>10366070</v>
      </c>
      <c r="BA33" s="611">
        <v>12</v>
      </c>
      <c r="BB33" s="512"/>
      <c r="BC33" s="509">
        <v>-20721230</v>
      </c>
      <c r="BD33" s="611">
        <v>12</v>
      </c>
      <c r="BE33" s="512"/>
      <c r="BF33" s="509">
        <v>0</v>
      </c>
    </row>
    <row r="34" spans="1:58">
      <c r="A34" s="401" t="s">
        <v>210</v>
      </c>
      <c r="B34" s="627">
        <v>12</v>
      </c>
      <c r="C34" s="398">
        <v>8149795</v>
      </c>
      <c r="D34" s="413"/>
      <c r="E34" s="621">
        <v>13</v>
      </c>
      <c r="F34" s="398">
        <v>16204835</v>
      </c>
      <c r="G34" s="413">
        <v>8055040</v>
      </c>
      <c r="H34" s="621">
        <v>14</v>
      </c>
      <c r="I34" s="398">
        <v>24721595</v>
      </c>
      <c r="J34" s="413">
        <v>8516760</v>
      </c>
      <c r="K34" s="621">
        <v>14</v>
      </c>
      <c r="L34" s="398">
        <v>33540095</v>
      </c>
      <c r="M34" s="413">
        <v>8818500</v>
      </c>
      <c r="N34" s="615">
        <v>14</v>
      </c>
      <c r="O34" s="388">
        <v>9201780</v>
      </c>
      <c r="P34" s="406"/>
      <c r="Q34" s="615">
        <v>14</v>
      </c>
      <c r="R34" s="388">
        <v>18399780</v>
      </c>
      <c r="S34" s="406">
        <v>9198000</v>
      </c>
      <c r="T34" s="615">
        <v>15</v>
      </c>
      <c r="U34" s="388">
        <v>27368035</v>
      </c>
      <c r="V34" s="406">
        <v>8968255</v>
      </c>
      <c r="W34" s="615">
        <v>15</v>
      </c>
      <c r="X34" s="388">
        <v>36417570</v>
      </c>
      <c r="Y34" s="406">
        <v>9049535</v>
      </c>
      <c r="Z34" s="630">
        <v>16</v>
      </c>
      <c r="AA34" s="609">
        <v>9203435</v>
      </c>
      <c r="AB34" s="409"/>
      <c r="AC34" s="618">
        <v>15</v>
      </c>
      <c r="AD34" s="393">
        <v>18639845</v>
      </c>
      <c r="AE34" s="409">
        <v>9436410</v>
      </c>
      <c r="AF34" s="618">
        <v>14</v>
      </c>
      <c r="AG34" s="393">
        <v>28160105</v>
      </c>
      <c r="AH34" s="409">
        <v>9520260</v>
      </c>
      <c r="AI34" s="618">
        <v>14</v>
      </c>
      <c r="AJ34" s="393">
        <v>37689285</v>
      </c>
      <c r="AK34" s="409">
        <v>9529180</v>
      </c>
      <c r="AL34" s="624">
        <v>13</v>
      </c>
      <c r="AM34" s="512">
        <v>9841595</v>
      </c>
      <c r="AN34" s="509"/>
      <c r="AO34" s="611">
        <v>13</v>
      </c>
      <c r="AP34" s="512">
        <v>19448515</v>
      </c>
      <c r="AQ34" s="509">
        <v>9606920</v>
      </c>
      <c r="AR34" s="611">
        <v>14</v>
      </c>
      <c r="AS34" s="512">
        <v>28673640</v>
      </c>
      <c r="AT34" s="509">
        <v>9225125</v>
      </c>
      <c r="AU34" s="624">
        <v>13</v>
      </c>
      <c r="AV34" s="512">
        <v>10269885</v>
      </c>
      <c r="AW34" s="509"/>
      <c r="AX34" s="611">
        <v>13</v>
      </c>
      <c r="AY34" s="512">
        <v>20539590</v>
      </c>
      <c r="AZ34" s="509">
        <v>10269705</v>
      </c>
      <c r="BA34" s="611">
        <v>13</v>
      </c>
      <c r="BB34" s="512"/>
      <c r="BC34" s="509">
        <v>-20539590</v>
      </c>
      <c r="BD34" s="611">
        <v>13</v>
      </c>
      <c r="BE34" s="512"/>
      <c r="BF34" s="509">
        <v>0</v>
      </c>
    </row>
    <row r="35" spans="1:58">
      <c r="A35" s="401" t="s">
        <v>205</v>
      </c>
      <c r="B35" s="627">
        <v>18</v>
      </c>
      <c r="C35" s="398">
        <v>7054405</v>
      </c>
      <c r="D35" s="413"/>
      <c r="E35" s="621">
        <v>18</v>
      </c>
      <c r="F35" s="398">
        <v>14577005</v>
      </c>
      <c r="G35" s="413">
        <v>7522600</v>
      </c>
      <c r="H35" s="621">
        <v>18</v>
      </c>
      <c r="I35" s="398">
        <v>22662645</v>
      </c>
      <c r="J35" s="413">
        <v>8085640</v>
      </c>
      <c r="K35" s="621">
        <v>18</v>
      </c>
      <c r="L35" s="398">
        <v>31114860</v>
      </c>
      <c r="M35" s="413">
        <v>8452215</v>
      </c>
      <c r="N35" s="615">
        <v>16</v>
      </c>
      <c r="O35" s="388">
        <v>8530020</v>
      </c>
      <c r="P35" s="406"/>
      <c r="Q35" s="615">
        <v>16</v>
      </c>
      <c r="R35" s="388">
        <v>17356940</v>
      </c>
      <c r="S35" s="406">
        <v>8826920</v>
      </c>
      <c r="T35" s="615">
        <v>16</v>
      </c>
      <c r="U35" s="388">
        <v>26325285</v>
      </c>
      <c r="V35" s="406">
        <v>8968345</v>
      </c>
      <c r="W35" s="615">
        <v>16</v>
      </c>
      <c r="X35" s="388">
        <v>35457875</v>
      </c>
      <c r="Y35" s="406">
        <v>9132590</v>
      </c>
      <c r="Z35" s="630">
        <v>15</v>
      </c>
      <c r="AA35" s="609">
        <v>9285030</v>
      </c>
      <c r="AB35" s="409"/>
      <c r="AC35" s="618">
        <v>13</v>
      </c>
      <c r="AD35" s="393">
        <v>18721480</v>
      </c>
      <c r="AE35" s="409">
        <v>9436450</v>
      </c>
      <c r="AF35" s="618">
        <v>13</v>
      </c>
      <c r="AG35" s="393">
        <v>28245050</v>
      </c>
      <c r="AH35" s="409">
        <v>9523570</v>
      </c>
      <c r="AI35" s="618">
        <v>13</v>
      </c>
      <c r="AJ35" s="393">
        <v>37843865</v>
      </c>
      <c r="AK35" s="409">
        <v>9598815</v>
      </c>
      <c r="AL35" s="624">
        <v>14</v>
      </c>
      <c r="AM35" s="512">
        <v>9682255</v>
      </c>
      <c r="AN35" s="509"/>
      <c r="AO35" s="611">
        <v>14</v>
      </c>
      <c r="AP35" s="512">
        <v>19445445</v>
      </c>
      <c r="AQ35" s="509">
        <v>9763190</v>
      </c>
      <c r="AR35" s="611">
        <v>13</v>
      </c>
      <c r="AS35" s="512">
        <v>29286620</v>
      </c>
      <c r="AT35" s="509">
        <v>9841175</v>
      </c>
      <c r="AU35" s="624">
        <v>14</v>
      </c>
      <c r="AV35" s="512">
        <v>10187485</v>
      </c>
      <c r="AW35" s="509"/>
      <c r="AX35" s="611">
        <v>14</v>
      </c>
      <c r="AY35" s="512">
        <v>20367415</v>
      </c>
      <c r="AZ35" s="509">
        <v>10179930</v>
      </c>
      <c r="BA35" s="611">
        <v>14</v>
      </c>
      <c r="BB35" s="512"/>
      <c r="BC35" s="509">
        <v>-20367415</v>
      </c>
      <c r="BD35" s="611">
        <v>14</v>
      </c>
      <c r="BE35" s="512"/>
      <c r="BF35" s="509">
        <v>0</v>
      </c>
    </row>
    <row r="36" spans="1:58">
      <c r="A36" s="401" t="s">
        <v>196</v>
      </c>
      <c r="B36" s="627">
        <v>19</v>
      </c>
      <c r="C36" s="398">
        <v>7050210</v>
      </c>
      <c r="D36" s="413"/>
      <c r="E36" s="621">
        <v>19</v>
      </c>
      <c r="F36" s="398">
        <v>14369950</v>
      </c>
      <c r="G36" s="413">
        <v>7319740</v>
      </c>
      <c r="H36" s="621">
        <v>19</v>
      </c>
      <c r="I36" s="398">
        <v>22114930</v>
      </c>
      <c r="J36" s="413">
        <v>7744980</v>
      </c>
      <c r="K36" s="621">
        <v>19</v>
      </c>
      <c r="L36" s="398">
        <v>30006255</v>
      </c>
      <c r="M36" s="413">
        <v>7891325</v>
      </c>
      <c r="N36" s="615">
        <v>22</v>
      </c>
      <c r="O36" s="388">
        <v>8022685</v>
      </c>
      <c r="P36" s="406"/>
      <c r="Q36" s="615">
        <v>23</v>
      </c>
      <c r="R36" s="388">
        <v>16113965</v>
      </c>
      <c r="S36" s="406">
        <v>8091280</v>
      </c>
      <c r="T36" s="615">
        <v>24</v>
      </c>
      <c r="U36" s="388">
        <v>24202615</v>
      </c>
      <c r="V36" s="406">
        <v>8088650</v>
      </c>
      <c r="W36" s="615">
        <v>22</v>
      </c>
      <c r="X36" s="388">
        <v>32956685</v>
      </c>
      <c r="Y36" s="406">
        <v>8754070</v>
      </c>
      <c r="Z36" s="630">
        <v>21</v>
      </c>
      <c r="AA36" s="609">
        <v>8833320</v>
      </c>
      <c r="AB36" s="409"/>
      <c r="AC36" s="618">
        <v>19</v>
      </c>
      <c r="AD36" s="393">
        <v>17824715</v>
      </c>
      <c r="AE36" s="409">
        <v>8991395</v>
      </c>
      <c r="AF36" s="618">
        <v>18</v>
      </c>
      <c r="AG36" s="393">
        <v>26741850</v>
      </c>
      <c r="AH36" s="409">
        <v>8917135</v>
      </c>
      <c r="AI36" s="618">
        <v>19</v>
      </c>
      <c r="AJ36" s="393">
        <v>35884150</v>
      </c>
      <c r="AK36" s="409">
        <v>9142300</v>
      </c>
      <c r="AL36" s="624">
        <v>15</v>
      </c>
      <c r="AM36" s="512">
        <v>9453630</v>
      </c>
      <c r="AN36" s="509"/>
      <c r="AO36" s="611">
        <v>16</v>
      </c>
      <c r="AP36" s="512">
        <v>18909650</v>
      </c>
      <c r="AQ36" s="509">
        <v>9456020</v>
      </c>
      <c r="AR36" s="611">
        <v>16</v>
      </c>
      <c r="AS36" s="512">
        <v>28280670</v>
      </c>
      <c r="AT36" s="509">
        <v>9371020</v>
      </c>
      <c r="AU36" s="624">
        <v>18</v>
      </c>
      <c r="AV36" s="512">
        <v>9721785</v>
      </c>
      <c r="AW36" s="509"/>
      <c r="AX36" s="611">
        <v>18</v>
      </c>
      <c r="AY36" s="512">
        <v>19596815</v>
      </c>
      <c r="AZ36" s="509">
        <v>9875030</v>
      </c>
      <c r="BA36" s="611">
        <v>16</v>
      </c>
      <c r="BB36" s="512"/>
      <c r="BC36" s="509">
        <v>-19596815</v>
      </c>
      <c r="BD36" s="611">
        <v>16</v>
      </c>
      <c r="BE36" s="512"/>
      <c r="BF36" s="509">
        <v>0</v>
      </c>
    </row>
    <row r="37" spans="1:58">
      <c r="A37" s="401" t="s">
        <v>195</v>
      </c>
      <c r="B37" s="627">
        <v>16</v>
      </c>
      <c r="C37" s="398">
        <v>7582090</v>
      </c>
      <c r="D37" s="413"/>
      <c r="E37" s="621">
        <v>16</v>
      </c>
      <c r="F37" s="398">
        <v>15371620</v>
      </c>
      <c r="G37" s="413">
        <v>7789530</v>
      </c>
      <c r="H37" s="621">
        <v>16</v>
      </c>
      <c r="I37" s="398">
        <v>23236490</v>
      </c>
      <c r="J37" s="413">
        <v>7864870</v>
      </c>
      <c r="K37" s="621">
        <v>16</v>
      </c>
      <c r="L37" s="398">
        <v>31601190</v>
      </c>
      <c r="M37" s="413">
        <v>8364700</v>
      </c>
      <c r="N37" s="615">
        <v>17</v>
      </c>
      <c r="O37" s="388">
        <v>8445275</v>
      </c>
      <c r="P37" s="406"/>
      <c r="Q37" s="615">
        <v>17</v>
      </c>
      <c r="R37" s="388">
        <v>17116655</v>
      </c>
      <c r="S37" s="406">
        <v>8671380</v>
      </c>
      <c r="T37" s="615">
        <v>17</v>
      </c>
      <c r="U37" s="388">
        <v>25787965</v>
      </c>
      <c r="V37" s="406">
        <v>8671310</v>
      </c>
      <c r="W37" s="615">
        <v>17</v>
      </c>
      <c r="X37" s="388">
        <v>34682725</v>
      </c>
      <c r="Y37" s="406">
        <v>8894760</v>
      </c>
      <c r="Z37" s="630">
        <v>18</v>
      </c>
      <c r="AA37" s="609">
        <v>8984405</v>
      </c>
      <c r="AB37" s="409"/>
      <c r="AC37" s="618">
        <v>18</v>
      </c>
      <c r="AD37" s="393">
        <v>17886075</v>
      </c>
      <c r="AE37" s="409">
        <v>8901670</v>
      </c>
      <c r="AF37" s="618">
        <v>19</v>
      </c>
      <c r="AG37" s="393">
        <v>26629285</v>
      </c>
      <c r="AH37" s="409">
        <v>8743210</v>
      </c>
      <c r="AI37" s="618">
        <v>18</v>
      </c>
      <c r="AJ37" s="393">
        <v>35989375</v>
      </c>
      <c r="AK37" s="409">
        <v>9360090</v>
      </c>
      <c r="AL37" s="624">
        <v>16</v>
      </c>
      <c r="AM37" s="512">
        <v>9442580</v>
      </c>
      <c r="AN37" s="509"/>
      <c r="AO37" s="611">
        <v>15</v>
      </c>
      <c r="AP37" s="512">
        <v>18968550</v>
      </c>
      <c r="AQ37" s="509">
        <v>9525970</v>
      </c>
      <c r="AR37" s="611">
        <v>15</v>
      </c>
      <c r="AS37" s="512">
        <v>28647675</v>
      </c>
      <c r="AT37" s="509">
        <v>9679125</v>
      </c>
      <c r="AU37" s="624">
        <v>15</v>
      </c>
      <c r="AV37" s="512">
        <v>10183210</v>
      </c>
      <c r="AW37" s="509"/>
      <c r="AX37" s="611">
        <v>15</v>
      </c>
      <c r="AY37" s="512">
        <v>20208155</v>
      </c>
      <c r="AZ37" s="509">
        <v>10024945</v>
      </c>
      <c r="BA37" s="611">
        <v>15</v>
      </c>
      <c r="BB37" s="512"/>
      <c r="BC37" s="509">
        <v>-20208155</v>
      </c>
      <c r="BD37" s="611">
        <v>15</v>
      </c>
      <c r="BE37" s="512"/>
      <c r="BF37" s="509">
        <v>0</v>
      </c>
    </row>
    <row r="38" spans="1:58">
      <c r="A38" s="401" t="s">
        <v>199</v>
      </c>
      <c r="B38" s="627">
        <v>17</v>
      </c>
      <c r="C38" s="398">
        <v>7378420</v>
      </c>
      <c r="D38" s="413"/>
      <c r="E38" s="621">
        <v>17</v>
      </c>
      <c r="F38" s="398">
        <v>14757760</v>
      </c>
      <c r="G38" s="413">
        <v>7379340</v>
      </c>
      <c r="H38" s="621">
        <v>17</v>
      </c>
      <c r="I38" s="398">
        <v>22903515</v>
      </c>
      <c r="J38" s="413">
        <v>8145755</v>
      </c>
      <c r="K38" s="621">
        <v>17</v>
      </c>
      <c r="L38" s="398">
        <v>31192185</v>
      </c>
      <c r="M38" s="413">
        <v>8288670</v>
      </c>
      <c r="N38" s="615">
        <v>18</v>
      </c>
      <c r="O38" s="388">
        <v>8439280</v>
      </c>
      <c r="P38" s="406"/>
      <c r="Q38" s="615">
        <v>18</v>
      </c>
      <c r="R38" s="388">
        <v>16958780</v>
      </c>
      <c r="S38" s="406">
        <v>8519500</v>
      </c>
      <c r="T38" s="615">
        <v>18</v>
      </c>
      <c r="U38" s="388">
        <v>25620130</v>
      </c>
      <c r="V38" s="406">
        <v>8661350</v>
      </c>
      <c r="W38" s="615">
        <v>18</v>
      </c>
      <c r="X38" s="388">
        <v>34511775</v>
      </c>
      <c r="Y38" s="406">
        <v>8891645</v>
      </c>
      <c r="Z38" s="630">
        <v>17</v>
      </c>
      <c r="AA38" s="609">
        <v>9047070</v>
      </c>
      <c r="AB38" s="409"/>
      <c r="AC38" s="618">
        <v>16</v>
      </c>
      <c r="AD38" s="393">
        <v>18247090</v>
      </c>
      <c r="AE38" s="409">
        <v>9200020</v>
      </c>
      <c r="AF38" s="618">
        <v>16</v>
      </c>
      <c r="AG38" s="393">
        <v>27447600</v>
      </c>
      <c r="AH38" s="409">
        <v>9200510</v>
      </c>
      <c r="AI38" s="618">
        <v>16</v>
      </c>
      <c r="AJ38" s="393">
        <v>36656200</v>
      </c>
      <c r="AK38" s="409">
        <v>9208600</v>
      </c>
      <c r="AL38" s="624">
        <v>17</v>
      </c>
      <c r="AM38" s="512">
        <v>9360565</v>
      </c>
      <c r="AN38" s="509"/>
      <c r="AO38" s="611">
        <v>17</v>
      </c>
      <c r="AP38" s="512">
        <v>18647100</v>
      </c>
      <c r="AQ38" s="509">
        <v>9286535</v>
      </c>
      <c r="AR38" s="611">
        <v>17</v>
      </c>
      <c r="AS38" s="512">
        <v>27928445</v>
      </c>
      <c r="AT38" s="509">
        <v>9281345</v>
      </c>
      <c r="AU38" s="624">
        <v>17</v>
      </c>
      <c r="AV38" s="512">
        <v>9771950</v>
      </c>
      <c r="AW38" s="509"/>
      <c r="AX38" s="611">
        <v>17</v>
      </c>
      <c r="AY38" s="512">
        <v>19714575</v>
      </c>
      <c r="AZ38" s="509">
        <v>9942625</v>
      </c>
      <c r="BA38" s="611">
        <v>17</v>
      </c>
      <c r="BB38" s="512"/>
      <c r="BC38" s="509">
        <v>-19714575</v>
      </c>
      <c r="BD38" s="611">
        <v>17</v>
      </c>
      <c r="BE38" s="512"/>
      <c r="BF38" s="509">
        <v>0</v>
      </c>
    </row>
    <row r="39" spans="1:58">
      <c r="A39" s="401" t="s">
        <v>191</v>
      </c>
      <c r="B39" s="627">
        <v>20</v>
      </c>
      <c r="C39" s="398">
        <v>7048925</v>
      </c>
      <c r="D39" s="413"/>
      <c r="E39" s="621">
        <v>20</v>
      </c>
      <c r="F39" s="398">
        <v>14367895</v>
      </c>
      <c r="G39" s="413">
        <v>7318970</v>
      </c>
      <c r="H39" s="621">
        <v>20</v>
      </c>
      <c r="I39" s="398">
        <v>21961625</v>
      </c>
      <c r="J39" s="413">
        <v>7593730</v>
      </c>
      <c r="K39" s="621">
        <v>20</v>
      </c>
      <c r="L39" s="398">
        <v>29919460</v>
      </c>
      <c r="M39" s="413">
        <v>7957835</v>
      </c>
      <c r="N39" s="615">
        <v>19</v>
      </c>
      <c r="O39" s="388">
        <v>8241380</v>
      </c>
      <c r="P39" s="406"/>
      <c r="Q39" s="615">
        <v>19</v>
      </c>
      <c r="R39" s="388">
        <v>16689095</v>
      </c>
      <c r="S39" s="406">
        <v>8447715</v>
      </c>
      <c r="T39" s="615">
        <v>19</v>
      </c>
      <c r="U39" s="388">
        <v>25287370</v>
      </c>
      <c r="V39" s="406">
        <v>8598275</v>
      </c>
      <c r="W39" s="615">
        <v>19</v>
      </c>
      <c r="X39" s="388">
        <v>34182330</v>
      </c>
      <c r="Y39" s="406">
        <v>8894960</v>
      </c>
      <c r="Z39" s="630">
        <v>19</v>
      </c>
      <c r="AA39" s="609">
        <v>8980530</v>
      </c>
      <c r="AB39" s="409"/>
      <c r="AC39" s="618">
        <v>17</v>
      </c>
      <c r="AD39" s="393">
        <v>18111430</v>
      </c>
      <c r="AE39" s="409">
        <v>9130900</v>
      </c>
      <c r="AF39" s="618">
        <v>17</v>
      </c>
      <c r="AG39" s="393">
        <v>27317385</v>
      </c>
      <c r="AH39" s="409">
        <v>9205955</v>
      </c>
      <c r="AI39" s="618">
        <v>17</v>
      </c>
      <c r="AJ39" s="393">
        <v>36453935</v>
      </c>
      <c r="AK39" s="409">
        <v>9136550</v>
      </c>
      <c r="AL39" s="624">
        <v>18</v>
      </c>
      <c r="AM39" s="512">
        <v>9209055</v>
      </c>
      <c r="AN39" s="509"/>
      <c r="AO39" s="611">
        <v>18</v>
      </c>
      <c r="AP39" s="512">
        <v>18422920</v>
      </c>
      <c r="AQ39" s="509">
        <v>9213865</v>
      </c>
      <c r="AR39" s="611">
        <v>18</v>
      </c>
      <c r="AS39" s="512">
        <v>27707860</v>
      </c>
      <c r="AT39" s="509">
        <v>9284940</v>
      </c>
      <c r="AU39" s="624">
        <v>20</v>
      </c>
      <c r="AV39" s="512">
        <v>9710100</v>
      </c>
      <c r="AW39" s="509"/>
      <c r="AX39" s="611">
        <v>20</v>
      </c>
      <c r="AY39" s="512">
        <v>19411890</v>
      </c>
      <c r="AZ39" s="509">
        <v>9701790</v>
      </c>
      <c r="BA39" s="611">
        <v>18</v>
      </c>
      <c r="BB39" s="512"/>
      <c r="BC39" s="509">
        <v>-19411890</v>
      </c>
      <c r="BD39" s="611">
        <v>18</v>
      </c>
      <c r="BE39" s="512"/>
      <c r="BF39" s="509">
        <v>0</v>
      </c>
    </row>
    <row r="40" spans="1:58">
      <c r="A40" s="401" t="s">
        <v>194</v>
      </c>
      <c r="B40" s="627"/>
      <c r="C40" s="398"/>
      <c r="D40" s="413"/>
      <c r="E40" s="621"/>
      <c r="F40" s="398"/>
      <c r="G40" s="413">
        <v>0</v>
      </c>
      <c r="H40" s="621">
        <v>9</v>
      </c>
      <c r="I40" s="398">
        <v>26248370</v>
      </c>
      <c r="J40" s="413">
        <v>26248370</v>
      </c>
      <c r="K40" s="621">
        <v>9</v>
      </c>
      <c r="L40" s="398">
        <v>35520245</v>
      </c>
      <c r="M40" s="413">
        <v>9271875</v>
      </c>
      <c r="N40" s="615">
        <v>12</v>
      </c>
      <c r="O40" s="388">
        <v>9351425</v>
      </c>
      <c r="P40" s="406"/>
      <c r="Q40" s="615">
        <v>12</v>
      </c>
      <c r="R40" s="388">
        <v>18873860</v>
      </c>
      <c r="S40" s="406">
        <v>9522435</v>
      </c>
      <c r="T40" s="615">
        <v>13</v>
      </c>
      <c r="U40" s="388">
        <v>28234060</v>
      </c>
      <c r="V40" s="406">
        <v>9360200</v>
      </c>
      <c r="W40" s="615">
        <v>13</v>
      </c>
      <c r="X40" s="388">
        <v>37829835</v>
      </c>
      <c r="Y40" s="406">
        <v>9595775</v>
      </c>
      <c r="Z40" s="630">
        <v>14</v>
      </c>
      <c r="AA40" s="609">
        <v>9595795</v>
      </c>
      <c r="AB40" s="409"/>
      <c r="AC40" s="618">
        <v>14</v>
      </c>
      <c r="AD40" s="393">
        <v>18643700</v>
      </c>
      <c r="AE40" s="409">
        <v>9047905</v>
      </c>
      <c r="AF40" s="618">
        <v>15</v>
      </c>
      <c r="AG40" s="393">
        <v>27998265</v>
      </c>
      <c r="AH40" s="409">
        <v>9354565</v>
      </c>
      <c r="AI40" s="618">
        <v>15</v>
      </c>
      <c r="AJ40" s="393">
        <v>37046210</v>
      </c>
      <c r="AK40" s="409">
        <v>9047945</v>
      </c>
      <c r="AL40" s="624">
        <v>19</v>
      </c>
      <c r="AM40" s="512">
        <v>9197790</v>
      </c>
      <c r="AN40" s="509"/>
      <c r="AO40" s="611">
        <v>19</v>
      </c>
      <c r="AP40" s="512">
        <v>18315910</v>
      </c>
      <c r="AQ40" s="509">
        <v>9118120</v>
      </c>
      <c r="AR40" s="611">
        <v>19</v>
      </c>
      <c r="AS40" s="512">
        <v>27670865</v>
      </c>
      <c r="AT40" s="509">
        <v>9354955</v>
      </c>
      <c r="AU40" s="624">
        <v>16</v>
      </c>
      <c r="AV40" s="512">
        <v>9848575</v>
      </c>
      <c r="AW40" s="509"/>
      <c r="AX40" s="611">
        <v>16</v>
      </c>
      <c r="AY40" s="512">
        <v>19792945</v>
      </c>
      <c r="AZ40" s="509">
        <v>9944370</v>
      </c>
      <c r="BA40" s="611">
        <v>19</v>
      </c>
      <c r="BB40" s="512"/>
      <c r="BC40" s="509">
        <v>-19792945</v>
      </c>
      <c r="BD40" s="611">
        <v>19</v>
      </c>
      <c r="BE40" s="512"/>
      <c r="BF40" s="509">
        <v>0</v>
      </c>
    </row>
    <row r="41" spans="1:58">
      <c r="A41" s="401" t="s">
        <v>211</v>
      </c>
      <c r="B41" s="627"/>
      <c r="C41" s="398"/>
      <c r="D41" s="413"/>
      <c r="E41" s="621"/>
      <c r="F41" s="398"/>
      <c r="G41" s="413">
        <v>0</v>
      </c>
      <c r="H41" s="621"/>
      <c r="I41" s="398"/>
      <c r="J41" s="413">
        <v>0</v>
      </c>
      <c r="K41" s="621"/>
      <c r="L41" s="398"/>
      <c r="M41" s="413">
        <v>0</v>
      </c>
      <c r="N41" s="615">
        <v>20</v>
      </c>
      <c r="O41" s="388">
        <v>8157340</v>
      </c>
      <c r="P41" s="406"/>
      <c r="Q41" s="615">
        <v>20</v>
      </c>
      <c r="R41" s="388">
        <v>16444945</v>
      </c>
      <c r="S41" s="406">
        <v>8287605</v>
      </c>
      <c r="T41" s="615">
        <v>20</v>
      </c>
      <c r="U41" s="388">
        <v>25126560</v>
      </c>
      <c r="V41" s="406">
        <v>8681615</v>
      </c>
      <c r="W41" s="615">
        <v>20</v>
      </c>
      <c r="X41" s="388">
        <v>33869870</v>
      </c>
      <c r="Y41" s="406">
        <v>8743310</v>
      </c>
      <c r="Z41" s="630">
        <v>20</v>
      </c>
      <c r="AA41" s="609">
        <v>8901790</v>
      </c>
      <c r="AB41" s="409"/>
      <c r="AC41" s="618">
        <v>20</v>
      </c>
      <c r="AD41" s="393">
        <v>17741320</v>
      </c>
      <c r="AE41" s="409">
        <v>8839530</v>
      </c>
      <c r="AF41" s="618">
        <v>20</v>
      </c>
      <c r="AG41" s="393">
        <v>26563390</v>
      </c>
      <c r="AH41" s="409">
        <v>8822070</v>
      </c>
      <c r="AI41" s="618">
        <v>20</v>
      </c>
      <c r="AJ41" s="393">
        <v>35692120</v>
      </c>
      <c r="AK41" s="409">
        <v>9128730</v>
      </c>
      <c r="AL41" s="624">
        <v>20</v>
      </c>
      <c r="AM41" s="512">
        <v>9055195</v>
      </c>
      <c r="AN41" s="509"/>
      <c r="AO41" s="611">
        <v>20</v>
      </c>
      <c r="AP41" s="512">
        <v>18110250</v>
      </c>
      <c r="AQ41" s="509">
        <v>9055055</v>
      </c>
      <c r="AR41" s="611">
        <v>21</v>
      </c>
      <c r="AS41" s="512">
        <v>26710455</v>
      </c>
      <c r="AT41" s="509">
        <v>8600205</v>
      </c>
      <c r="AU41" s="624"/>
      <c r="AV41" s="512"/>
      <c r="AW41" s="509"/>
      <c r="AX41" s="611"/>
      <c r="AY41" s="512"/>
      <c r="AZ41" s="509">
        <v>0</v>
      </c>
      <c r="BA41" s="611">
        <v>20</v>
      </c>
      <c r="BB41" s="512"/>
      <c r="BC41" s="509">
        <v>0</v>
      </c>
      <c r="BD41" s="611">
        <v>20</v>
      </c>
      <c r="BE41" s="512"/>
      <c r="BF41" s="509">
        <v>0</v>
      </c>
    </row>
    <row r="42" spans="1:58">
      <c r="A42" s="401" t="s">
        <v>306</v>
      </c>
      <c r="B42" s="627"/>
      <c r="C42" s="398"/>
      <c r="D42" s="413"/>
      <c r="E42" s="621"/>
      <c r="F42" s="398"/>
      <c r="G42" s="413">
        <v>0</v>
      </c>
      <c r="H42" s="621"/>
      <c r="I42" s="398"/>
      <c r="J42" s="413">
        <v>0</v>
      </c>
      <c r="K42" s="621"/>
      <c r="L42" s="398"/>
      <c r="M42" s="413">
        <v>0</v>
      </c>
      <c r="N42" s="615"/>
      <c r="O42" s="388"/>
      <c r="P42" s="406"/>
      <c r="Q42" s="615"/>
      <c r="R42" s="388"/>
      <c r="S42" s="406">
        <v>0</v>
      </c>
      <c r="T42" s="615"/>
      <c r="U42" s="388"/>
      <c r="V42" s="406">
        <v>0</v>
      </c>
      <c r="W42" s="615"/>
      <c r="X42" s="388"/>
      <c r="Y42" s="406">
        <v>0</v>
      </c>
      <c r="Z42" s="630"/>
      <c r="AA42" s="609"/>
      <c r="AB42" s="409"/>
      <c r="AC42" s="618"/>
      <c r="AD42" s="393"/>
      <c r="AE42" s="409">
        <v>0</v>
      </c>
      <c r="AF42" s="618"/>
      <c r="AG42" s="393"/>
      <c r="AH42" s="409">
        <v>0</v>
      </c>
      <c r="AI42" s="618"/>
      <c r="AJ42" s="393"/>
      <c r="AK42" s="409">
        <v>0</v>
      </c>
      <c r="AL42" s="624"/>
      <c r="AM42" s="512"/>
      <c r="AN42" s="509"/>
      <c r="AO42" s="611"/>
      <c r="AP42" s="512"/>
      <c r="AQ42" s="509">
        <v>0</v>
      </c>
      <c r="AR42" s="611">
        <v>20</v>
      </c>
      <c r="AS42" s="512">
        <v>26826630</v>
      </c>
      <c r="AT42" s="509">
        <v>26826630</v>
      </c>
      <c r="AU42" s="624"/>
      <c r="AV42" s="512"/>
      <c r="AW42" s="509"/>
      <c r="AX42" s="611"/>
      <c r="AY42" s="512"/>
      <c r="AZ42" s="509">
        <v>0</v>
      </c>
      <c r="BA42" s="611"/>
      <c r="BB42" s="512"/>
      <c r="BC42" s="509">
        <v>0</v>
      </c>
      <c r="BD42" s="611"/>
      <c r="BE42" s="512"/>
      <c r="BF42" s="509">
        <v>0</v>
      </c>
    </row>
    <row r="43" spans="1:58">
      <c r="A43" s="401" t="s">
        <v>208</v>
      </c>
      <c r="B43" s="627"/>
      <c r="C43" s="398"/>
      <c r="D43" s="413"/>
      <c r="E43" s="621"/>
      <c r="F43" s="398"/>
      <c r="G43" s="413">
        <v>0</v>
      </c>
      <c r="H43" s="621">
        <v>8</v>
      </c>
      <c r="I43" s="398">
        <v>26297210</v>
      </c>
      <c r="J43" s="413">
        <v>26297210</v>
      </c>
      <c r="K43" s="621">
        <v>8</v>
      </c>
      <c r="L43" s="398">
        <v>35654255</v>
      </c>
      <c r="M43" s="413">
        <v>9357045</v>
      </c>
      <c r="N43" s="615">
        <v>7</v>
      </c>
      <c r="O43" s="388">
        <v>9677210</v>
      </c>
      <c r="P43" s="406"/>
      <c r="Q43" s="615">
        <v>8</v>
      </c>
      <c r="R43" s="388">
        <v>19360110</v>
      </c>
      <c r="S43" s="406">
        <v>9682900</v>
      </c>
      <c r="T43" s="615">
        <v>8</v>
      </c>
      <c r="U43" s="388">
        <v>29132140</v>
      </c>
      <c r="V43" s="406">
        <v>9772030</v>
      </c>
      <c r="W43" s="615">
        <v>8</v>
      </c>
      <c r="X43" s="388">
        <v>39064075</v>
      </c>
      <c r="Y43" s="406">
        <v>9931935</v>
      </c>
      <c r="Z43" s="630">
        <v>9</v>
      </c>
      <c r="AA43" s="609">
        <v>10007975</v>
      </c>
      <c r="AB43" s="409"/>
      <c r="AC43" s="618"/>
      <c r="AD43" s="393"/>
      <c r="AE43" s="409">
        <v>-10007975</v>
      </c>
      <c r="AF43" s="618"/>
      <c r="AG43" s="393"/>
      <c r="AH43" s="409">
        <v>0</v>
      </c>
      <c r="AI43" s="618"/>
      <c r="AJ43" s="393"/>
      <c r="AK43" s="409">
        <v>0</v>
      </c>
      <c r="AL43" s="624"/>
      <c r="AM43" s="512"/>
      <c r="AN43" s="509"/>
      <c r="AO43" s="611"/>
      <c r="AP43" s="512"/>
      <c r="AQ43" s="509">
        <v>0</v>
      </c>
      <c r="AR43" s="611"/>
      <c r="AS43" s="512"/>
      <c r="AT43" s="509">
        <v>0</v>
      </c>
      <c r="AU43" s="624"/>
      <c r="AV43" s="512"/>
      <c r="AW43" s="509"/>
      <c r="AX43" s="611"/>
      <c r="AY43" s="512"/>
      <c r="AZ43" s="509">
        <v>0</v>
      </c>
      <c r="BA43" s="611"/>
      <c r="BB43" s="512"/>
      <c r="BC43" s="509">
        <v>0</v>
      </c>
      <c r="BD43" s="611"/>
      <c r="BE43" s="512"/>
      <c r="BF43" s="509">
        <v>0</v>
      </c>
    </row>
    <row r="44" spans="1:58" ht="15" thickBot="1">
      <c r="A44" s="402" t="s">
        <v>318</v>
      </c>
      <c r="B44" s="628"/>
      <c r="C44" s="399"/>
      <c r="D44" s="414"/>
      <c r="E44" s="622"/>
      <c r="F44" s="399"/>
      <c r="G44" s="414">
        <v>0</v>
      </c>
      <c r="H44" s="622"/>
      <c r="I44" s="399"/>
      <c r="J44" s="414">
        <v>0</v>
      </c>
      <c r="K44" s="622"/>
      <c r="L44" s="399"/>
      <c r="M44" s="414">
        <v>0</v>
      </c>
      <c r="N44" s="616"/>
      <c r="O44" s="389"/>
      <c r="P44" s="407"/>
      <c r="Q44" s="616"/>
      <c r="R44" s="389"/>
      <c r="S44" s="407">
        <v>0</v>
      </c>
      <c r="T44" s="616"/>
      <c r="U44" s="389"/>
      <c r="V44" s="407">
        <v>0</v>
      </c>
      <c r="W44" s="616"/>
      <c r="X44" s="389"/>
      <c r="Y44" s="407">
        <v>0</v>
      </c>
      <c r="Z44" s="631"/>
      <c r="AA44" s="610"/>
      <c r="AB44" s="410"/>
      <c r="AC44" s="619"/>
      <c r="AD44" s="394"/>
      <c r="AE44" s="410">
        <v>0</v>
      </c>
      <c r="AF44" s="619"/>
      <c r="AG44" s="394"/>
      <c r="AH44" s="410">
        <v>0</v>
      </c>
      <c r="AI44" s="619"/>
      <c r="AJ44" s="394"/>
      <c r="AK44" s="410">
        <v>0</v>
      </c>
      <c r="AL44" s="625"/>
      <c r="AM44" s="514"/>
      <c r="AN44" s="510"/>
      <c r="AO44" s="612"/>
      <c r="AP44" s="514"/>
      <c r="AQ44" s="510">
        <v>0</v>
      </c>
      <c r="AR44" s="612"/>
      <c r="AS44" s="514"/>
      <c r="AT44" s="510">
        <v>0</v>
      </c>
      <c r="AU44" s="625">
        <v>19</v>
      </c>
      <c r="AV44" s="514">
        <v>9718605</v>
      </c>
      <c r="AW44" s="510"/>
      <c r="AX44" s="612">
        <v>19</v>
      </c>
      <c r="AY44" s="514">
        <v>19511665</v>
      </c>
      <c r="AZ44" s="510">
        <v>9793060</v>
      </c>
      <c r="BA44" s="612"/>
      <c r="BB44" s="514"/>
      <c r="BC44" s="510">
        <v>-19511665</v>
      </c>
      <c r="BD44" s="612"/>
      <c r="BE44" s="514"/>
      <c r="BF44" s="510">
        <v>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54296875" defaultRowHeight="14.5"/>
  <cols>
    <col min="1" max="1" width="10.54296875" bestFit="1" customWidth="1"/>
    <col min="2" max="2" width="12.1796875" bestFit="1" customWidth="1"/>
    <col min="3" max="3" width="13" customWidth="1"/>
    <col min="4" max="4" width="14.54296875" customWidth="1"/>
    <col min="5" max="5" width="13.54296875" bestFit="1" customWidth="1"/>
    <col min="7" max="7" width="14.453125" bestFit="1" customWidth="1"/>
    <col min="8" max="8" width="14.1796875" bestFit="1" customWidth="1"/>
    <col min="9" max="9" width="10.1796875" bestFit="1" customWidth="1"/>
  </cols>
  <sheetData>
    <row r="2" spans="1:9">
      <c r="A2" t="s">
        <v>232</v>
      </c>
    </row>
    <row r="3" spans="1:9" ht="47.9" customHeight="1">
      <c r="A3" s="46" t="s">
        <v>246</v>
      </c>
      <c r="B3" s="46" t="s">
        <v>271</v>
      </c>
      <c r="C3" s="46" t="s">
        <v>272</v>
      </c>
      <c r="D3" s="46" t="s">
        <v>273</v>
      </c>
      <c r="E3" s="46" t="s">
        <v>274</v>
      </c>
    </row>
    <row r="4" spans="1:9">
      <c r="A4" t="s">
        <v>200</v>
      </c>
      <c r="B4">
        <v>1</v>
      </c>
      <c r="C4" s="18">
        <v>39808885</v>
      </c>
      <c r="D4" s="136">
        <v>1</v>
      </c>
      <c r="E4" s="18">
        <v>10348090</v>
      </c>
      <c r="G4" t="s">
        <v>275</v>
      </c>
      <c r="H4" s="18">
        <f>MAX(Table12[แต้มสะสม
SS รวม])</f>
        <v>39808885</v>
      </c>
    </row>
    <row r="5" spans="1:9">
      <c r="A5" t="s">
        <v>201</v>
      </c>
      <c r="B5">
        <v>2</v>
      </c>
      <c r="C5" s="18">
        <v>39468865</v>
      </c>
      <c r="D5" s="136">
        <v>2</v>
      </c>
      <c r="E5" s="18">
        <v>10343850</v>
      </c>
      <c r="G5" t="s">
        <v>276</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1796875" defaultRowHeight="12.5"/>
  <cols>
    <col min="1" max="1" width="9.1796875" style="17"/>
    <col min="2" max="2" width="10.54296875" style="17" customWidth="1"/>
    <col min="3" max="3" width="9.1796875" style="17" customWidth="1"/>
    <col min="4" max="4" width="15.453125" style="107" customWidth="1"/>
    <col min="5" max="5" width="9.54296875" style="17" customWidth="1"/>
    <col min="6" max="6" width="18.1796875" style="17" customWidth="1"/>
    <col min="7" max="7" width="19.54296875" style="17" customWidth="1"/>
    <col min="8" max="8" width="1.54296875" style="17" customWidth="1"/>
    <col min="9" max="9" width="10.1796875" style="17" bestFit="1" customWidth="1"/>
    <col min="10" max="16384" width="9.1796875" style="17"/>
  </cols>
  <sheetData>
    <row r="22" spans="2:10">
      <c r="B22" s="16" t="s">
        <v>277</v>
      </c>
      <c r="D22" s="231"/>
    </row>
    <row r="23" spans="2:10">
      <c r="B23" s="16" t="s">
        <v>278</v>
      </c>
      <c r="D23" s="231"/>
    </row>
    <row r="24" spans="2:10">
      <c r="B24" s="16" t="s">
        <v>279</v>
      </c>
      <c r="D24" s="231"/>
    </row>
    <row r="25" spans="2:10">
      <c r="B25" s="16" t="s">
        <v>280</v>
      </c>
      <c r="D25" s="231"/>
    </row>
    <row r="26" spans="2:10">
      <c r="B26" s="16" t="s">
        <v>281</v>
      </c>
      <c r="D26" s="231"/>
    </row>
    <row r="27" spans="2:10" ht="10.5" customHeight="1">
      <c r="B27" s="16" t="s">
        <v>282</v>
      </c>
      <c r="D27" s="231"/>
    </row>
    <row r="28" spans="2:10" ht="40.5" customHeight="1">
      <c r="B28" s="111" t="s">
        <v>244</v>
      </c>
      <c r="D28" s="231"/>
      <c r="J28"/>
    </row>
    <row r="29" spans="2:10" ht="33.75" customHeight="1">
      <c r="B29" s="227" t="s">
        <v>283</v>
      </c>
      <c r="C29" s="227" t="s">
        <v>284</v>
      </c>
      <c r="D29" s="227" t="s">
        <v>285</v>
      </c>
      <c r="E29" s="227" t="s">
        <v>286</v>
      </c>
      <c r="F29" s="227" t="s">
        <v>287</v>
      </c>
      <c r="G29" s="227" t="s">
        <v>288</v>
      </c>
      <c r="I29" s="109" t="s">
        <v>289</v>
      </c>
      <c r="J29"/>
    </row>
    <row r="30" spans="2:10" ht="14.5">
      <c r="B30" s="228" t="s">
        <v>200</v>
      </c>
      <c r="C30" s="228">
        <v>1</v>
      </c>
      <c r="D30" s="229">
        <v>29460795</v>
      </c>
      <c r="E30" s="228">
        <v>1</v>
      </c>
      <c r="F30" s="229">
        <v>10257650</v>
      </c>
      <c r="G30" s="229">
        <v>566655</v>
      </c>
      <c r="I30" s="108">
        <f t="shared" ref="I30:I38" si="0">F30-$F$39</f>
        <v>1214440</v>
      </c>
      <c r="J30"/>
    </row>
    <row r="31" spans="2:10" ht="14.5">
      <c r="B31" s="230" t="s">
        <v>201</v>
      </c>
      <c r="C31" s="230">
        <v>2</v>
      </c>
      <c r="D31" s="231">
        <v>29125015</v>
      </c>
      <c r="E31" s="230">
        <v>2</v>
      </c>
      <c r="F31" s="231">
        <v>10093960</v>
      </c>
      <c r="G31" s="231">
        <v>416175</v>
      </c>
      <c r="I31" s="108">
        <f t="shared" si="0"/>
        <v>1050750</v>
      </c>
      <c r="J31"/>
    </row>
    <row r="32" spans="2:10" ht="14.5">
      <c r="B32" s="230" t="s">
        <v>197</v>
      </c>
      <c r="C32" s="230">
        <v>3</v>
      </c>
      <c r="D32" s="231">
        <v>28723325</v>
      </c>
      <c r="E32" s="230">
        <v>3</v>
      </c>
      <c r="F32" s="231">
        <v>9924915</v>
      </c>
      <c r="G32" s="231">
        <v>479235</v>
      </c>
      <c r="I32" s="108">
        <f t="shared" si="0"/>
        <v>881705</v>
      </c>
      <c r="J32"/>
    </row>
    <row r="33" spans="2:10" ht="14.5">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��-11AI!+H2-11AI!+H2
</file>

<file path=customXml/item8.xml>��
</file>

<file path=customXml/item9.xml>��
</file>

<file path=customXml/item10.xml>��
</file>

<file path=customXml/item11.xml>��-11AI!+H2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2.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3.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4.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5.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6.xml><?xml version="1.0" encoding="utf-8"?>
<ds:datastoreItem xmlns:ds="http://schemas.openxmlformats.org/officeDocument/2006/customXml" ds:itemID="{77738A8E-483A-4F32-AA4B-A09739BDA9D2}">
  <ds:schemaRefs>
    <ds:schemaRef ds:uri="http://gemini/pivotcustomization/TableOrder"/>
  </ds:schemaRefs>
</ds:datastoreItem>
</file>

<file path=customXml/itemProps7.xml><?xml version="1.0" encoding="utf-8"?>
<ds:datastoreItem xmlns:ds="http://schemas.openxmlformats.org/officeDocument/2006/customXml" ds:itemID="{C73C4E99-11AE-4E9B-9CCA-389130D76786}">
  <ds:schemaRefs>
    <ds:schemaRef ds:uri="http://gemini/pivotcustomization/Diagrams"/>
  </ds:schemaRefs>
</ds:datastoreItem>
</file>

<file path=customXml/itemProps8.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9.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10.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11.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12.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13.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14.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15.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16.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17.xml><?xml version="1.0" encoding="utf-8"?>
<ds:datastoreItem xmlns:ds="http://schemas.openxmlformats.org/officeDocument/2006/customXml" ds:itemID="{EBB80626-5D22-4D77-889B-30442F255C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cp:lastPrinted>2024-05-25T09:56:50Z</cp:lastPrinted>
  <dcterms:created xsi:type="dcterms:W3CDTF">2024-02-04T05:51:36Z</dcterms:created>
  <dcterms:modified xsi:type="dcterms:W3CDTF">2024-05-25T17:24:41Z</dcterms:modified>
  <cp:category/>
  <cp:contentStatus/>
</cp:coreProperties>
</file>