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C25A900D-628C-46AD-8594-9C2620D8DBD8}" xr6:coauthVersionLast="47" xr6:coauthVersionMax="47" xr10:uidLastSave="{00000000-0000-0000-0000-000000000000}"/>
  <bookViews>
    <workbookView xWindow="-93" yWindow="-93" windowWidth="25786" windowHeight="13866" tabRatio="698" firstSheet="5" activeTab="6"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WeeklyEarned!$A$1:$F$314</definedName>
    <definedName name="Slicer_Round">#N/A</definedName>
    <definedName name="Slicer_Round1">#N/A</definedName>
    <definedName name="Slicer_Season">#N/A</definedName>
  </definedNames>
  <calcPr calcId="191028"/>
  <pivotCaches>
    <pivotCache cacheId="7"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G3" i="16" a="1"/>
  <c r="G3" i="16" s="1"/>
  <c r="H3" i="16" s="1"/>
  <c r="G4" i="16" a="1"/>
  <c r="G4" i="16" s="1"/>
  <c r="G5" i="16" a="1"/>
  <c r="G5" i="16" s="1"/>
  <c r="H5" i="16" s="1"/>
  <c r="G6" i="16" a="1"/>
  <c r="G6" i="16" s="1"/>
  <c r="G7" i="16" a="1"/>
  <c r="G7" i="16" s="1"/>
  <c r="G8" i="16" a="1"/>
  <c r="G8" i="16" s="1"/>
  <c r="H8" i="16" s="1"/>
  <c r="G9" i="16" a="1"/>
  <c r="G9" i="16" s="1"/>
  <c r="H9" i="16" s="1"/>
  <c r="G10" i="16" a="1"/>
  <c r="G10" i="16" s="1"/>
  <c r="G11" i="16" a="1"/>
  <c r="G11" i="16" s="1"/>
  <c r="H11" i="16" s="1"/>
  <c r="G12" i="16" a="1"/>
  <c r="G12" i="16" s="1"/>
  <c r="G13" i="16" a="1"/>
  <c r="G13" i="16" s="1"/>
  <c r="H13" i="16" s="1"/>
  <c r="G14" i="16" a="1"/>
  <c r="G14" i="16" s="1"/>
  <c r="H14" i="16" s="1"/>
  <c r="G15" i="16" a="1"/>
  <c r="G15" i="16" s="1"/>
  <c r="G16" i="16" a="1"/>
  <c r="G16" i="16" s="1"/>
  <c r="G17" i="16" a="1"/>
  <c r="G17" i="16" s="1"/>
  <c r="H17" i="16" s="1"/>
  <c r="G18" i="16" a="1"/>
  <c r="G18" i="16" s="1"/>
  <c r="G19" i="16" a="1"/>
  <c r="G19" i="16" s="1"/>
  <c r="H19" i="16" s="1"/>
  <c r="G20" i="16" a="1"/>
  <c r="G20" i="16" s="1"/>
  <c r="G21" i="16" a="1"/>
  <c r="G21" i="16" s="1"/>
  <c r="H21" i="16" s="1"/>
  <c r="G22" i="16" a="1"/>
  <c r="G22" i="16" s="1"/>
  <c r="G23" i="16" a="1"/>
  <c r="G23" i="16" s="1"/>
  <c r="G24" i="16" a="1"/>
  <c r="G24" i="16" s="1"/>
  <c r="G25" i="16" a="1"/>
  <c r="G25" i="16" s="1"/>
  <c r="H25" i="16" s="1"/>
  <c r="G26" i="16" a="1"/>
  <c r="G26" i="16" s="1"/>
  <c r="G27" i="16" a="1"/>
  <c r="G27" i="16" s="1"/>
  <c r="H27" i="16" s="1"/>
  <c r="G28" i="16" a="1"/>
  <c r="G28" i="16" s="1"/>
  <c r="G29" i="16" a="1"/>
  <c r="G29" i="16" s="1"/>
  <c r="H29" i="16" s="1"/>
  <c r="G30" i="16" a="1"/>
  <c r="G30" i="16" s="1"/>
  <c r="G31" i="16" a="1"/>
  <c r="G31" i="16" s="1"/>
  <c r="G32" i="16" a="1"/>
  <c r="G32" i="16" s="1"/>
  <c r="G33" i="16" a="1"/>
  <c r="G33" i="16" s="1"/>
  <c r="H33" i="16" s="1"/>
  <c r="G34" i="16" a="1"/>
  <c r="G34" i="16" s="1"/>
  <c r="G35" i="16" a="1"/>
  <c r="G35" i="16" s="1"/>
  <c r="H35" i="16" s="1"/>
  <c r="G36" i="16" a="1"/>
  <c r="G36" i="16" s="1"/>
  <c r="G37" i="16" a="1"/>
  <c r="G37" i="16" s="1"/>
  <c r="H37" i="16" s="1"/>
  <c r="G38" i="16" a="1"/>
  <c r="G38" i="16" s="1"/>
  <c r="G39" i="16" a="1"/>
  <c r="G39" i="16" s="1"/>
  <c r="G40" i="16" a="1"/>
  <c r="G40" i="16" s="1"/>
  <c r="G41" i="16" a="1"/>
  <c r="G41" i="16" s="1"/>
  <c r="H41" i="16" s="1"/>
  <c r="G42" i="16" a="1"/>
  <c r="G42" i="16" s="1"/>
  <c r="G43" i="16" a="1"/>
  <c r="G43" i="16" s="1"/>
  <c r="H43" i="16" s="1"/>
  <c r="G44" i="16" a="1"/>
  <c r="G44" i="16" s="1"/>
  <c r="G45" i="16" a="1"/>
  <c r="G45" i="16" s="1"/>
  <c r="H45" i="16" s="1"/>
  <c r="G46" i="16" a="1"/>
  <c r="G46" i="16" s="1"/>
  <c r="H46" i="16" s="1"/>
  <c r="G47" i="16" a="1"/>
  <c r="G47" i="16" s="1"/>
  <c r="G48" i="16" a="1"/>
  <c r="G48" i="16" s="1"/>
  <c r="G49" i="16" a="1"/>
  <c r="G49" i="16" s="1"/>
  <c r="H49" i="16" s="1"/>
  <c r="G50" i="16" a="1"/>
  <c r="G50" i="16" s="1"/>
  <c r="G51" i="16" a="1"/>
  <c r="G51" i="16" s="1"/>
  <c r="H51" i="16" s="1"/>
  <c r="G52" i="16" a="1"/>
  <c r="G52" i="16" s="1"/>
  <c r="G53" i="16" a="1"/>
  <c r="G53" i="16" s="1"/>
  <c r="H53" i="16" s="1"/>
  <c r="G54" i="16" a="1"/>
  <c r="G54" i="16" s="1"/>
  <c r="H54" i="16" s="1"/>
  <c r="G55" i="16" a="1"/>
  <c r="G55" i="16" s="1"/>
  <c r="G56" i="16" a="1"/>
  <c r="G56" i="16" s="1"/>
  <c r="G57" i="16" a="1"/>
  <c r="G57" i="16" s="1"/>
  <c r="H57" i="16" s="1"/>
  <c r="G58" i="16" a="1"/>
  <c r="G58" i="16" s="1"/>
  <c r="G59" i="16" a="1"/>
  <c r="G59" i="16" s="1"/>
  <c r="H59" i="16" s="1"/>
  <c r="G60" i="16" a="1"/>
  <c r="G60" i="16" s="1"/>
  <c r="G61" i="16" a="1"/>
  <c r="G61" i="16"/>
  <c r="G62" i="16" a="1"/>
  <c r="G62" i="16" s="1"/>
  <c r="G63" i="16" a="1"/>
  <c r="G63" i="16" s="1"/>
  <c r="G64" i="16" a="1"/>
  <c r="G64" i="16" s="1"/>
  <c r="H64" i="16" s="1"/>
  <c r="G65" i="16" a="1"/>
  <c r="G65" i="16" s="1"/>
  <c r="H65" i="16" s="1"/>
  <c r="G66" i="16" a="1"/>
  <c r="G66" i="16" s="1"/>
  <c r="G67" i="16" a="1"/>
  <c r="G67" i="16" s="1"/>
  <c r="G68" i="16" a="1"/>
  <c r="G68" i="16" s="1"/>
  <c r="G69" i="16" a="1"/>
  <c r="G69" i="16" s="1"/>
  <c r="H69" i="16" s="1"/>
  <c r="G70" i="16" a="1"/>
  <c r="G70" i="16" s="1"/>
  <c r="G71" i="16" a="1"/>
  <c r="G71" i="16" s="1"/>
  <c r="G72" i="16" a="1"/>
  <c r="G72" i="16" s="1"/>
  <c r="H72" i="16" s="1"/>
  <c r="G73" i="16" a="1"/>
  <c r="G73" i="16" s="1"/>
  <c r="H73" i="16" s="1"/>
  <c r="G74" i="16" a="1"/>
  <c r="G74" i="16" s="1"/>
  <c r="G75" i="16" a="1"/>
  <c r="G75" i="16" s="1"/>
  <c r="G76" i="16" a="1"/>
  <c r="G76" i="16" s="1"/>
  <c r="G77" i="16" a="1"/>
  <c r="G77" i="16" s="1"/>
  <c r="H77" i="16" s="1"/>
  <c r="G78" i="16" a="1"/>
  <c r="G78" i="16" s="1"/>
  <c r="G79" i="16" a="1"/>
  <c r="G79" i="16" s="1"/>
  <c r="G80" i="16" a="1"/>
  <c r="G80" i="16" s="1"/>
  <c r="H80" i="16" s="1"/>
  <c r="G81" i="16" a="1"/>
  <c r="G81" i="16" s="1"/>
  <c r="H81" i="16" s="1"/>
  <c r="G82" i="16" a="1"/>
  <c r="G82" i="16" s="1"/>
  <c r="G83" i="16" a="1"/>
  <c r="G83" i="16" s="1"/>
  <c r="G84" i="16" a="1"/>
  <c r="G84" i="16" s="1"/>
  <c r="G85" i="16" a="1"/>
  <c r="G85" i="16" s="1"/>
  <c r="H85" i="16" s="1"/>
  <c r="G86" i="16" a="1"/>
  <c r="G86" i="16" s="1"/>
  <c r="G87" i="16" a="1"/>
  <c r="G87" i="16" s="1"/>
  <c r="G88" i="16" a="1"/>
  <c r="G88" i="16" s="1"/>
  <c r="H88" i="16" s="1"/>
  <c r="G89" i="16" a="1"/>
  <c r="G89" i="16"/>
  <c r="G90" i="16" a="1"/>
  <c r="G90" i="16" s="1"/>
  <c r="G91" i="16" a="1"/>
  <c r="G91" i="16" s="1"/>
  <c r="H91" i="16" s="1"/>
  <c r="G92" i="16" a="1"/>
  <c r="G92" i="16" s="1"/>
  <c r="G93" i="16" a="1"/>
  <c r="G93" i="16" s="1"/>
  <c r="H93" i="16" s="1"/>
  <c r="G94" i="16" a="1"/>
  <c r="G94" i="16" s="1"/>
  <c r="G95" i="16" a="1"/>
  <c r="G95" i="16" s="1"/>
  <c r="H95" i="16" s="1"/>
  <c r="G96" i="16" a="1"/>
  <c r="G96" i="16" s="1"/>
  <c r="G97" i="16" a="1"/>
  <c r="G97" i="16" s="1"/>
  <c r="H97" i="16" s="1"/>
  <c r="G98" i="16" a="1"/>
  <c r="G98" i="16" s="1"/>
  <c r="G99" i="16" a="1"/>
  <c r="G99" i="16" s="1"/>
  <c r="G100" i="16" a="1"/>
  <c r="G100" i="16" s="1"/>
  <c r="G101" i="16" a="1"/>
  <c r="G101" i="16" s="1"/>
  <c r="H101" i="16" s="1"/>
  <c r="G102" i="16" a="1"/>
  <c r="G102" i="16" s="1"/>
  <c r="G103" i="16" a="1"/>
  <c r="G103" i="16" s="1"/>
  <c r="G104" i="16" a="1"/>
  <c r="G104" i="16" s="1"/>
  <c r="H104" i="16" s="1"/>
  <c r="G105" i="16" a="1"/>
  <c r="G105" i="16" s="1"/>
  <c r="H105" i="16" s="1"/>
  <c r="G106" i="16" a="1"/>
  <c r="G106" i="16" s="1"/>
  <c r="G107" i="16" a="1"/>
  <c r="G107" i="16" s="1"/>
  <c r="G108" i="16" a="1"/>
  <c r="G108" i="16" s="1"/>
  <c r="G109" i="16" a="1"/>
  <c r="G109" i="16" s="1"/>
  <c r="H109" i="16" s="1"/>
  <c r="G110" i="16" a="1"/>
  <c r="G110" i="16" s="1"/>
  <c r="H110" i="16" s="1"/>
  <c r="G111" i="16" a="1"/>
  <c r="G111" i="16" s="1"/>
  <c r="G112" i="16" a="1"/>
  <c r="G112" i="16" s="1"/>
  <c r="G113" i="16" a="1"/>
  <c r="G113" i="16" s="1"/>
  <c r="H113" i="16" s="1"/>
  <c r="G114" i="16" a="1"/>
  <c r="G114" i="16" s="1"/>
  <c r="G115" i="16" a="1"/>
  <c r="G115" i="16" s="1"/>
  <c r="G116" i="16" a="1"/>
  <c r="G116" i="16" s="1"/>
  <c r="G117" i="16" a="1"/>
  <c r="G117" i="16" s="1"/>
  <c r="H117" i="16" s="1"/>
  <c r="G118" i="16" a="1"/>
  <c r="G118" i="16" s="1"/>
  <c r="G119" i="16" a="1"/>
  <c r="G119" i="16" s="1"/>
  <c r="G120" i="16" a="1"/>
  <c r="G120" i="16" s="1"/>
  <c r="G121" i="16" a="1"/>
  <c r="G121" i="16" s="1"/>
  <c r="H121" i="16" s="1"/>
  <c r="G122" i="16" a="1"/>
  <c r="G122" i="16" s="1"/>
  <c r="G123" i="16" a="1"/>
  <c r="G123" i="16" s="1"/>
  <c r="H123" i="16" s="1"/>
  <c r="G124" i="16" a="1"/>
  <c r="G124" i="16" s="1"/>
  <c r="G125" i="16" a="1"/>
  <c r="G125" i="16"/>
  <c r="G126" i="16" a="1"/>
  <c r="G126" i="16" s="1"/>
  <c r="G127" i="16" a="1"/>
  <c r="G127" i="16" s="1"/>
  <c r="G128" i="16" a="1"/>
  <c r="G128" i="16" s="1"/>
  <c r="G129" i="16" a="1"/>
  <c r="G129" i="16" s="1"/>
  <c r="H129" i="16" s="1"/>
  <c r="G130" i="16" a="1"/>
  <c r="G130" i="16" s="1"/>
  <c r="H130" i="16" s="1"/>
  <c r="G131" i="16" a="1"/>
  <c r="G131" i="16" s="1"/>
  <c r="G132" i="16" a="1"/>
  <c r="G132" i="16" s="1"/>
  <c r="G133" i="16" a="1"/>
  <c r="G133" i="16" s="1"/>
  <c r="H133" i="16" s="1"/>
  <c r="G134" i="16" a="1"/>
  <c r="G134" i="16" s="1"/>
  <c r="H134" i="16" s="1"/>
  <c r="G135" i="16" a="1"/>
  <c r="G135" i="16" s="1"/>
  <c r="H135" i="16" s="1"/>
  <c r="G136" i="16" a="1"/>
  <c r="G136" i="16" s="1"/>
  <c r="H136" i="16" s="1"/>
  <c r="G137" i="16" a="1"/>
  <c r="G137" i="16" s="1"/>
  <c r="H137" i="16" s="1"/>
  <c r="G138" i="16" a="1"/>
  <c r="G138" i="16" s="1"/>
  <c r="H138" i="16" s="1"/>
  <c r="G139" i="16" a="1"/>
  <c r="G139" i="16" s="1"/>
  <c r="G140" i="16" a="1"/>
  <c r="G140" i="16" s="1"/>
  <c r="H140" i="16" s="1"/>
  <c r="G141" i="16" a="1"/>
  <c r="G141" i="16" s="1"/>
  <c r="H141" i="16" s="1"/>
  <c r="G142" i="16" a="1"/>
  <c r="G142" i="16" s="1"/>
  <c r="G143" i="16" a="1"/>
  <c r="G143" i="16" s="1"/>
  <c r="G144" i="16" a="1"/>
  <c r="G144" i="16" s="1"/>
  <c r="G145" i="16" a="1"/>
  <c r="G145" i="16" s="1"/>
  <c r="H145" i="16" s="1"/>
  <c r="G146" i="16" a="1"/>
  <c r="G146" i="16" s="1"/>
  <c r="G147" i="16" a="1"/>
  <c r="G147" i="16" s="1"/>
  <c r="G148" i="16" a="1"/>
  <c r="G148" i="16" s="1"/>
  <c r="G149" i="16" a="1"/>
  <c r="G149" i="16" s="1"/>
  <c r="H149" i="16" s="1"/>
  <c r="G150" i="16" a="1"/>
  <c r="G150" i="16" s="1"/>
  <c r="H150" i="16" s="1"/>
  <c r="G151" i="16" a="1"/>
  <c r="G151" i="16" s="1"/>
  <c r="G152" i="16" a="1"/>
  <c r="G152" i="16" s="1"/>
  <c r="G153" i="16" a="1"/>
  <c r="G153" i="16" s="1"/>
  <c r="H153" i="16" s="1"/>
  <c r="G154" i="16" a="1"/>
  <c r="G154" i="16" s="1"/>
  <c r="G155" i="16" a="1"/>
  <c r="G155" i="16" s="1"/>
  <c r="H155" i="16" s="1"/>
  <c r="G156" i="16" a="1"/>
  <c r="G156" i="16" s="1"/>
  <c r="H156" i="16" s="1"/>
  <c r="G157" i="16" a="1"/>
  <c r="G157" i="16" s="1"/>
  <c r="H157" i="16" s="1"/>
  <c r="G158" i="16" a="1"/>
  <c r="G158" i="16" s="1"/>
  <c r="G159" i="16" a="1"/>
  <c r="G159" i="16" s="1"/>
  <c r="G160" i="16" a="1"/>
  <c r="G160" i="16" s="1"/>
  <c r="G161" i="16" a="1"/>
  <c r="G161" i="16" s="1"/>
  <c r="H161" i="16" s="1"/>
  <c r="G162" i="16" a="1"/>
  <c r="G162" i="16" s="1"/>
  <c r="H162" i="16" s="1"/>
  <c r="G163" i="16" a="1"/>
  <c r="G163" i="16" s="1"/>
  <c r="G164" i="16" a="1"/>
  <c r="G164" i="16" s="1"/>
  <c r="H164" i="16" s="1"/>
  <c r="G165" i="16" a="1"/>
  <c r="G165" i="16" s="1"/>
  <c r="H165" i="16" s="1"/>
  <c r="G166" i="16" a="1"/>
  <c r="G166" i="16" s="1"/>
  <c r="G167" i="16" a="1"/>
  <c r="G167" i="16" s="1"/>
  <c r="G168" i="16" a="1"/>
  <c r="G168" i="16" s="1"/>
  <c r="H168" i="16" s="1"/>
  <c r="G169" i="16" a="1"/>
  <c r="G169" i="16" s="1"/>
  <c r="H169" i="16" s="1"/>
  <c r="G170" i="16" a="1"/>
  <c r="G170" i="16" s="1"/>
  <c r="G171" i="16" a="1"/>
  <c r="G171" i="16" s="1"/>
  <c r="G172" i="16" a="1"/>
  <c r="G172" i="16" s="1"/>
  <c r="H172" i="16" s="1"/>
  <c r="G173" i="16" a="1"/>
  <c r="G173" i="16" s="1"/>
  <c r="H173" i="16" s="1"/>
  <c r="G174" i="16" a="1"/>
  <c r="G174" i="16" s="1"/>
  <c r="H174" i="16" s="1"/>
  <c r="G175" i="16" a="1"/>
  <c r="G175" i="16" s="1"/>
  <c r="G176" i="16" a="1"/>
  <c r="G176" i="16" s="1"/>
  <c r="H176" i="16" s="1"/>
  <c r="G177" i="16" a="1"/>
  <c r="G177" i="16" s="1"/>
  <c r="H177" i="16" s="1"/>
  <c r="G178" i="16" a="1"/>
  <c r="G178" i="16" s="1"/>
  <c r="G179" i="16" a="1"/>
  <c r="G179" i="16" s="1"/>
  <c r="G180" i="16" a="1"/>
  <c r="G180" i="16" s="1"/>
  <c r="H180" i="16" s="1"/>
  <c r="G181" i="16" a="1"/>
  <c r="G181" i="16" s="1"/>
  <c r="H181" i="16" s="1"/>
  <c r="G182" i="16" a="1"/>
  <c r="G182" i="16" s="1"/>
  <c r="G183" i="16" a="1"/>
  <c r="G183" i="16" s="1"/>
  <c r="G184" i="16" a="1"/>
  <c r="G184" i="16" s="1"/>
  <c r="H184" i="16" s="1"/>
  <c r="G185" i="16" a="1"/>
  <c r="G185" i="16" s="1"/>
  <c r="H185" i="16" s="1"/>
  <c r="G186" i="16" a="1"/>
  <c r="G186" i="16" s="1"/>
  <c r="G187" i="16" a="1"/>
  <c r="G187" i="16" s="1"/>
  <c r="H187" i="16" s="1"/>
  <c r="G188" i="16" a="1"/>
  <c r="G188" i="16" s="1"/>
  <c r="H188" i="16" s="1"/>
  <c r="G189" i="16" a="1"/>
  <c r="G189" i="16" s="1"/>
  <c r="H189" i="16" s="1"/>
  <c r="G190" i="16" a="1"/>
  <c r="G190" i="16" s="1"/>
  <c r="H190" i="16" s="1"/>
  <c r="G191" i="16" a="1"/>
  <c r="G191" i="16" s="1"/>
  <c r="H191" i="16" s="1"/>
  <c r="G192" i="16" a="1"/>
  <c r="G192" i="16" s="1"/>
  <c r="H192" i="16" s="1"/>
  <c r="G193" i="16" a="1"/>
  <c r="G193" i="16" s="1"/>
  <c r="H193" i="16" s="1"/>
  <c r="G194" i="16" a="1"/>
  <c r="G194" i="16" s="1"/>
  <c r="G195" i="16" a="1"/>
  <c r="G195" i="16" s="1"/>
  <c r="H195" i="16" s="1"/>
  <c r="G196" i="16" a="1"/>
  <c r="G196" i="16" s="1"/>
  <c r="H196" i="16" s="1"/>
  <c r="G197" i="16" a="1"/>
  <c r="G197" i="16" s="1"/>
  <c r="H197" i="16" s="1"/>
  <c r="G198" i="16" a="1"/>
  <c r="G198" i="16" s="1"/>
  <c r="G199" i="16" a="1"/>
  <c r="G199" i="16" s="1"/>
  <c r="G200" i="16" a="1"/>
  <c r="G200" i="16" s="1"/>
  <c r="H200" i="16" s="1"/>
  <c r="G201" i="16" a="1"/>
  <c r="G201" i="16" s="1"/>
  <c r="H201" i="16" s="1"/>
  <c r="G202" i="16" a="1"/>
  <c r="G202" i="16" s="1"/>
  <c r="H202" i="16" s="1"/>
  <c r="G203" i="16" a="1"/>
  <c r="G203" i="16" s="1"/>
  <c r="H203" i="16" s="1"/>
  <c r="G204" i="16" a="1"/>
  <c r="G204" i="16" s="1"/>
  <c r="H204" i="16" s="1"/>
  <c r="G205" i="16" a="1"/>
  <c r="G205" i="16" s="1"/>
  <c r="H205" i="16" s="1"/>
  <c r="G206" i="16" a="1"/>
  <c r="G206" i="16" s="1"/>
  <c r="G207" i="16" a="1"/>
  <c r="G207" i="16" s="1"/>
  <c r="H207" i="16" s="1"/>
  <c r="G208" i="16" a="1"/>
  <c r="G208" i="16" s="1"/>
  <c r="H208" i="16" s="1"/>
  <c r="G209" i="16" a="1"/>
  <c r="G209" i="16" s="1"/>
  <c r="H209" i="16" s="1"/>
  <c r="G210" i="16" a="1"/>
  <c r="G210" i="16" s="1"/>
  <c r="H210" i="16" s="1"/>
  <c r="G211" i="16" a="1"/>
  <c r="G211" i="16" s="1"/>
  <c r="H211" i="16" s="1"/>
  <c r="G212" i="16" a="1"/>
  <c r="G212" i="16" s="1"/>
  <c r="H212" i="16" s="1"/>
  <c r="G213" i="16" a="1"/>
  <c r="G213" i="16" s="1"/>
  <c r="H213" i="16" s="1"/>
  <c r="G214" i="16" a="1"/>
  <c r="G214" i="16" s="1"/>
  <c r="G215" i="16" a="1"/>
  <c r="G215" i="16" s="1"/>
  <c r="H215" i="16" s="1"/>
  <c r="G216" i="16" a="1"/>
  <c r="G216" i="16" s="1"/>
  <c r="H216" i="16" s="1"/>
  <c r="G217" i="16" a="1"/>
  <c r="G217" i="16" s="1"/>
  <c r="H217" i="16" s="1"/>
  <c r="G218" i="16" a="1"/>
  <c r="G218" i="16" s="1"/>
  <c r="H218" i="16" s="1"/>
  <c r="G219" i="16" a="1"/>
  <c r="G219" i="16" s="1"/>
  <c r="H219" i="16" s="1"/>
  <c r="G220" i="16" a="1"/>
  <c r="G220" i="16" s="1"/>
  <c r="H220" i="16" s="1"/>
  <c r="G221" i="16" a="1"/>
  <c r="G221" i="16" s="1"/>
  <c r="H221" i="16" s="1"/>
  <c r="G222" i="16" a="1"/>
  <c r="G222" i="16" s="1"/>
  <c r="H222" i="16" s="1"/>
  <c r="G223" i="16" a="1"/>
  <c r="G223" i="16" s="1"/>
  <c r="H223" i="16" s="1"/>
  <c r="G224" i="16" a="1"/>
  <c r="G224" i="16" s="1"/>
  <c r="H224" i="16" s="1"/>
  <c r="G225" i="16" a="1"/>
  <c r="G225" i="16" s="1"/>
  <c r="H225" i="16" s="1"/>
  <c r="G226" i="16" a="1"/>
  <c r="G226" i="16" s="1"/>
  <c r="H226" i="16" s="1"/>
  <c r="G227" i="16" a="1"/>
  <c r="G227" i="16" s="1"/>
  <c r="H227" i="16" s="1"/>
  <c r="G228" i="16" a="1"/>
  <c r="G228" i="16" s="1"/>
  <c r="H228" i="16" s="1"/>
  <c r="G229" i="16" a="1"/>
  <c r="G229" i="16"/>
  <c r="G230" i="16" a="1"/>
  <c r="G230" i="16" s="1"/>
  <c r="H230" i="16" s="1"/>
  <c r="G231" i="16" a="1"/>
  <c r="G231" i="16" s="1"/>
  <c r="H231" i="16" s="1"/>
  <c r="G232" i="16" a="1"/>
  <c r="G232" i="16" s="1"/>
  <c r="H232" i="16" s="1"/>
  <c r="G233" i="16" a="1"/>
  <c r="G233" i="16" s="1"/>
  <c r="H233" i="16" s="1"/>
  <c r="G234" i="16" a="1"/>
  <c r="G234" i="16" s="1"/>
  <c r="H234" i="16" s="1"/>
  <c r="G235" i="16" a="1"/>
  <c r="G235" i="16" s="1"/>
  <c r="G236" i="16" a="1"/>
  <c r="G236" i="16" s="1"/>
  <c r="H236" i="16" s="1"/>
  <c r="G237" i="16" a="1"/>
  <c r="G237" i="16" s="1"/>
  <c r="H237" i="16" s="1"/>
  <c r="G238" i="16" a="1"/>
  <c r="G238" i="16" s="1"/>
  <c r="H238" i="16" s="1"/>
  <c r="G239" i="16" a="1"/>
  <c r="G239" i="16" s="1"/>
  <c r="H239" i="16" s="1"/>
  <c r="G240" i="16" a="1"/>
  <c r="G240" i="16" s="1"/>
  <c r="H240" i="16" s="1"/>
  <c r="G241" i="16" a="1"/>
  <c r="G241" i="16" s="1"/>
  <c r="H241" i="16" s="1"/>
  <c r="G242" i="16" a="1"/>
  <c r="G242" i="16" s="1"/>
  <c r="H242" i="16" s="1"/>
  <c r="G243" i="16" a="1"/>
  <c r="G243" i="16" s="1"/>
  <c r="H243" i="16" s="1"/>
  <c r="G244" i="16" a="1"/>
  <c r="G244" i="16" s="1"/>
  <c r="G245" i="16" a="1"/>
  <c r="G245" i="16" s="1"/>
  <c r="H245" i="16" s="1"/>
  <c r="G246" i="16" a="1"/>
  <c r="G246" i="16" s="1"/>
  <c r="H246" i="16" s="1"/>
  <c r="G247" i="16" a="1"/>
  <c r="G247" i="16" s="1"/>
  <c r="H247" i="16" s="1"/>
  <c r="G248" i="16" a="1"/>
  <c r="G248" i="16" s="1"/>
  <c r="H248" i="16" s="1"/>
  <c r="G249" i="16" a="1"/>
  <c r="G249" i="16" s="1"/>
  <c r="H249" i="16" s="1"/>
  <c r="G250" i="16" a="1"/>
  <c r="G250" i="16" s="1"/>
  <c r="H250" i="16" s="1"/>
  <c r="G251" i="16" a="1"/>
  <c r="G251" i="16" s="1"/>
  <c r="H251" i="16" s="1"/>
  <c r="G252" i="16" a="1"/>
  <c r="G252" i="16" s="1"/>
  <c r="G253" i="16" a="1"/>
  <c r="G253" i="16" s="1"/>
  <c r="H253" i="16" s="1"/>
  <c r="G254" i="16" a="1"/>
  <c r="G254" i="16" s="1"/>
  <c r="G255" i="16" a="1"/>
  <c r="G255" i="16" s="1"/>
  <c r="H255" i="16" s="1"/>
  <c r="G256" i="16" a="1"/>
  <c r="G256" i="16" s="1"/>
  <c r="H256" i="16" s="1"/>
  <c r="G257" i="16" a="1"/>
  <c r="G257" i="16"/>
  <c r="H257" i="16" s="1"/>
  <c r="G258" i="16" a="1"/>
  <c r="G258" i="16" s="1"/>
  <c r="H258" i="16" s="1"/>
  <c r="G259" i="16" a="1"/>
  <c r="G259" i="16" s="1"/>
  <c r="H259" i="16" s="1"/>
  <c r="G260" i="16" a="1"/>
  <c r="G260" i="16" s="1"/>
  <c r="H260" i="16" s="1"/>
  <c r="G261" i="16" a="1"/>
  <c r="G261" i="16" s="1"/>
  <c r="H261" i="16" s="1"/>
  <c r="G262" i="16" a="1"/>
  <c r="G262" i="16" s="1"/>
  <c r="H262" i="16" s="1"/>
  <c r="G263" i="16" a="1"/>
  <c r="G263" i="16" s="1"/>
  <c r="H263" i="16" s="1"/>
  <c r="G264" i="16" a="1"/>
  <c r="G264" i="16" s="1"/>
  <c r="H264" i="16" s="1"/>
  <c r="G265" i="16" a="1"/>
  <c r="G265" i="16" s="1"/>
  <c r="H265" i="16" s="1"/>
  <c r="G266" i="16" a="1"/>
  <c r="G266" i="16" s="1"/>
  <c r="H266" i="16" s="1"/>
  <c r="G267" i="16" a="1"/>
  <c r="G267" i="16" s="1"/>
  <c r="H267" i="16" s="1"/>
  <c r="G268" i="16" a="1"/>
  <c r="G268" i="16" s="1"/>
  <c r="H268" i="16" s="1"/>
  <c r="G269" i="16" a="1"/>
  <c r="G269" i="16" s="1"/>
  <c r="H269" i="16" s="1"/>
  <c r="G270" i="16" a="1"/>
  <c r="G270" i="16" s="1"/>
  <c r="H270" i="16" s="1"/>
  <c r="G271" i="16" a="1"/>
  <c r="G271" i="16" s="1"/>
  <c r="G272" i="16" a="1"/>
  <c r="G272" i="16" s="1"/>
  <c r="H272" i="16" s="1"/>
  <c r="G273" i="16" a="1"/>
  <c r="G273" i="16" s="1"/>
  <c r="H273" i="16" s="1"/>
  <c r="G274" i="16" a="1"/>
  <c r="G274" i="16" s="1"/>
  <c r="H274" i="16" s="1"/>
  <c r="G275" i="16" a="1"/>
  <c r="G275" i="16" s="1"/>
  <c r="H275" i="16" s="1"/>
  <c r="G276" i="16" a="1"/>
  <c r="G276" i="16" s="1"/>
  <c r="G277" i="16" a="1"/>
  <c r="G277" i="16" s="1"/>
  <c r="H277" i="16" s="1"/>
  <c r="G278" i="16" a="1"/>
  <c r="G278" i="16" s="1"/>
  <c r="H278" i="16" s="1"/>
  <c r="G279" i="16" a="1"/>
  <c r="G279" i="16" s="1"/>
  <c r="H279" i="16" s="1"/>
  <c r="G280" i="16" a="1"/>
  <c r="G280" i="16" s="1"/>
  <c r="H280" i="16" s="1"/>
  <c r="G281" i="16" a="1"/>
  <c r="G281" i="16" s="1"/>
  <c r="H281" i="16" s="1"/>
  <c r="G282" i="16" a="1"/>
  <c r="G282" i="16" s="1"/>
  <c r="G283" i="16" a="1"/>
  <c r="G283" i="16" s="1"/>
  <c r="H283" i="16" s="1"/>
  <c r="G284" i="16" a="1"/>
  <c r="G284" i="16" s="1"/>
  <c r="H284" i="16" s="1"/>
  <c r="G285" i="16" a="1"/>
  <c r="G285" i="16"/>
  <c r="H285" i="16" s="1"/>
  <c r="G286" i="16" a="1"/>
  <c r="G286" i="16" s="1"/>
  <c r="G287" i="16" a="1"/>
  <c r="G287" i="16" s="1"/>
  <c r="H287" i="16" s="1"/>
  <c r="G288" i="16" a="1"/>
  <c r="G288" i="16" s="1"/>
  <c r="H288" i="16" s="1"/>
  <c r="G289" i="16" a="1"/>
  <c r="G289" i="16" s="1"/>
  <c r="H289" i="16" s="1"/>
  <c r="G290" i="16" a="1"/>
  <c r="G290" i="16" s="1"/>
  <c r="H290" i="16" s="1"/>
  <c r="G291" i="16" a="1"/>
  <c r="G291" i="16" s="1"/>
  <c r="G292" i="16" a="1"/>
  <c r="G292" i="16" s="1"/>
  <c r="G293" i="16" a="1"/>
  <c r="G293" i="16" s="1"/>
  <c r="H293" i="16" s="1"/>
  <c r="G294" i="16" a="1"/>
  <c r="G294" i="16" s="1"/>
  <c r="H294" i="16" s="1"/>
  <c r="G295" i="16" a="1"/>
  <c r="G295" i="16" s="1"/>
  <c r="H295" i="16" s="1"/>
  <c r="G296" i="16" a="1"/>
  <c r="G296" i="16" s="1"/>
  <c r="H296" i="16" s="1"/>
  <c r="G297" i="16" a="1"/>
  <c r="G297" i="16" s="1"/>
  <c r="H297" i="16" s="1"/>
  <c r="G298" i="16" a="1"/>
  <c r="G298" i="16" s="1"/>
  <c r="H298" i="16" s="1"/>
  <c r="G299" i="16" a="1"/>
  <c r="G299" i="16" s="1"/>
  <c r="G300" i="16" a="1"/>
  <c r="G300" i="16" s="1"/>
  <c r="H300" i="16" s="1"/>
  <c r="G301" i="16" a="1"/>
  <c r="G301" i="16" s="1"/>
  <c r="H301" i="16" s="1"/>
  <c r="G302" i="16" a="1"/>
  <c r="G302" i="16" s="1"/>
  <c r="H302" i="16" s="1"/>
  <c r="G303" i="16" a="1"/>
  <c r="G303" i="16" s="1"/>
  <c r="H303" i="16" s="1"/>
  <c r="G304" i="16" a="1"/>
  <c r="G304" i="16" s="1"/>
  <c r="H304" i="16" s="1"/>
  <c r="G305" i="16" a="1"/>
  <c r="G305" i="16" s="1"/>
  <c r="H305" i="16" s="1"/>
  <c r="G306" i="16" a="1"/>
  <c r="G306" i="16" s="1"/>
  <c r="H306" i="16" s="1"/>
  <c r="G307" i="16" a="1"/>
  <c r="G307" i="16" s="1"/>
  <c r="H307" i="16" s="1"/>
  <c r="G308" i="16" a="1"/>
  <c r="G308" i="16" s="1"/>
  <c r="H308" i="16" s="1"/>
  <c r="G309" i="16" a="1"/>
  <c r="G309" i="16" s="1"/>
  <c r="H309" i="16" s="1"/>
  <c r="G310" i="16" a="1"/>
  <c r="G310" i="16" s="1"/>
  <c r="H310" i="16" s="1"/>
  <c r="G311" i="16" a="1"/>
  <c r="G311" i="16" s="1"/>
  <c r="H311" i="16" s="1"/>
  <c r="G312" i="16" a="1"/>
  <c r="G312" i="16" s="1"/>
  <c r="H312" i="16" s="1"/>
  <c r="G313" i="16" a="1"/>
  <c r="G313" i="16" s="1"/>
  <c r="H313" i="16" s="1"/>
  <c r="G314" i="16" a="1"/>
  <c r="G314" i="16" s="1"/>
  <c r="H314" i="16" s="1"/>
  <c r="H2" i="16"/>
  <c r="H4" i="16"/>
  <c r="H6" i="16"/>
  <c r="H7" i="16"/>
  <c r="H10" i="16"/>
  <c r="H12" i="16"/>
  <c r="H15" i="16"/>
  <c r="H16" i="16"/>
  <c r="H18" i="16"/>
  <c r="H20" i="16"/>
  <c r="H22" i="16"/>
  <c r="H23" i="16"/>
  <c r="H24" i="16"/>
  <c r="H26" i="16"/>
  <c r="H28" i="16"/>
  <c r="H30" i="16"/>
  <c r="H31" i="16"/>
  <c r="H32" i="16"/>
  <c r="H34" i="16"/>
  <c r="H36" i="16"/>
  <c r="H38" i="16"/>
  <c r="H39" i="16"/>
  <c r="H40" i="16"/>
  <c r="H42" i="16"/>
  <c r="H44" i="16"/>
  <c r="H47" i="16"/>
  <c r="H48" i="16"/>
  <c r="H50" i="16"/>
  <c r="H52" i="16"/>
  <c r="H55" i="16"/>
  <c r="H56" i="16"/>
  <c r="H58" i="16"/>
  <c r="H60" i="16"/>
  <c r="H61" i="16"/>
  <c r="H62" i="16"/>
  <c r="H63" i="16"/>
  <c r="H66" i="16"/>
  <c r="H67" i="16"/>
  <c r="H68" i="16"/>
  <c r="H70" i="16"/>
  <c r="H71" i="16"/>
  <c r="H74" i="16"/>
  <c r="H75" i="16"/>
  <c r="H76" i="16"/>
  <c r="H78" i="16"/>
  <c r="H79" i="16"/>
  <c r="H82" i="16"/>
  <c r="H83" i="16"/>
  <c r="H84" i="16"/>
  <c r="H86" i="16"/>
  <c r="H87" i="16"/>
  <c r="H89" i="16"/>
  <c r="H90" i="16"/>
  <c r="H92" i="16"/>
  <c r="H94" i="16"/>
  <c r="H96" i="16"/>
  <c r="H98" i="16"/>
  <c r="H99" i="16"/>
  <c r="H100" i="16"/>
  <c r="H102" i="16"/>
  <c r="H103" i="16"/>
  <c r="H106" i="16"/>
  <c r="H107" i="16"/>
  <c r="H108" i="16"/>
  <c r="H111" i="16"/>
  <c r="H112" i="16"/>
  <c r="H114" i="16"/>
  <c r="H115" i="16"/>
  <c r="H116" i="16"/>
  <c r="H118" i="16"/>
  <c r="H119" i="16"/>
  <c r="H120" i="16"/>
  <c r="H122" i="16"/>
  <c r="H124" i="16"/>
  <c r="H125" i="16"/>
  <c r="H126" i="16"/>
  <c r="H127" i="16"/>
  <c r="H128" i="16"/>
  <c r="H131" i="16"/>
  <c r="H132" i="16"/>
  <c r="H139" i="16"/>
  <c r="H142" i="16"/>
  <c r="H143" i="16"/>
  <c r="H144" i="16"/>
  <c r="H146" i="16"/>
  <c r="H147" i="16"/>
  <c r="H148" i="16"/>
  <c r="H151" i="16"/>
  <c r="H152" i="16"/>
  <c r="H154" i="16"/>
  <c r="H158" i="16"/>
  <c r="H159" i="16"/>
  <c r="H160" i="16"/>
  <c r="H163" i="16"/>
  <c r="H166" i="16"/>
  <c r="H167" i="16"/>
  <c r="H170" i="16"/>
  <c r="H171" i="16"/>
  <c r="H175" i="16"/>
  <c r="H178" i="16"/>
  <c r="H179" i="16"/>
  <c r="H182" i="16"/>
  <c r="H183" i="16"/>
  <c r="H186" i="16"/>
  <c r="H194" i="16"/>
  <c r="H198" i="16"/>
  <c r="H199" i="16"/>
  <c r="H206" i="16"/>
  <c r="H214" i="16"/>
  <c r="H229" i="16"/>
  <c r="H235" i="16"/>
  <c r="H244" i="16"/>
  <c r="H252" i="16"/>
  <c r="H254" i="16"/>
  <c r="H271" i="16"/>
  <c r="H276" i="16"/>
  <c r="H282" i="16"/>
  <c r="H286" i="16"/>
  <c r="H291" i="16"/>
  <c r="H292" i="16"/>
  <c r="H299" i="16"/>
  <c r="C355" i="5"/>
  <c r="F355" i="5"/>
  <c r="C311" i="5"/>
  <c r="F311" i="5"/>
  <c r="C312" i="5"/>
  <c r="F312" i="5"/>
  <c r="C310" i="5"/>
  <c r="F310" i="5"/>
  <c r="C334" i="5"/>
  <c r="F334" i="5"/>
  <c r="C333" i="5"/>
  <c r="F333" i="5"/>
  <c r="C356" i="5"/>
  <c r="F356" i="5"/>
  <c r="C376" i="5"/>
  <c r="F376" i="5"/>
  <c r="C353" i="5"/>
  <c r="F353" i="5"/>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09" i="5"/>
  <c r="C309"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7" i="5"/>
  <c r="C374" i="5"/>
  <c r="C372" i="5"/>
  <c r="C371" i="5"/>
  <c r="C373" i="5"/>
  <c r="C370" i="5"/>
  <c r="C367" i="5"/>
  <c r="C369" i="5"/>
  <c r="C368" i="5"/>
  <c r="C375" i="5"/>
  <c r="C365" i="5"/>
  <c r="C366" i="5"/>
  <c r="C364" i="5"/>
  <c r="C362" i="5"/>
  <c r="C363" i="5"/>
  <c r="C361" i="5"/>
  <c r="C360" i="5"/>
  <c r="C359" i="5"/>
  <c r="C358" i="5"/>
  <c r="F377" i="5"/>
  <c r="F374" i="5"/>
  <c r="F372" i="5"/>
  <c r="F371" i="5"/>
  <c r="F373" i="5"/>
  <c r="F370" i="5"/>
  <c r="F367" i="5"/>
  <c r="F369" i="5"/>
  <c r="F368" i="5"/>
  <c r="F375" i="5"/>
  <c r="F365" i="5"/>
  <c r="F366" i="5"/>
  <c r="F364" i="5"/>
  <c r="F362" i="5"/>
  <c r="F363" i="5"/>
  <c r="F361" i="5"/>
  <c r="F360" i="5"/>
  <c r="F359" i="5"/>
  <c r="F358" i="5"/>
  <c r="F357" i="5"/>
  <c r="C357"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54" i="5"/>
  <c r="C352" i="5"/>
  <c r="C351" i="5"/>
  <c r="C349" i="5"/>
  <c r="C348" i="5"/>
  <c r="C347" i="5"/>
  <c r="C346" i="5"/>
  <c r="C345" i="5"/>
  <c r="C344" i="5"/>
  <c r="C343" i="5"/>
  <c r="C342" i="5"/>
  <c r="C341" i="5"/>
  <c r="C340" i="5"/>
  <c r="C339" i="5"/>
  <c r="C338" i="5"/>
  <c r="C337" i="5"/>
  <c r="C335" i="5"/>
  <c r="F350" i="5"/>
  <c r="F354" i="5"/>
  <c r="F352" i="5"/>
  <c r="F351" i="5"/>
  <c r="F349" i="5"/>
  <c r="F348" i="5"/>
  <c r="F347" i="5"/>
  <c r="F346" i="5"/>
  <c r="F345" i="5"/>
  <c r="F344" i="5"/>
  <c r="F343" i="5"/>
  <c r="F342" i="5"/>
  <c r="F341" i="5"/>
  <c r="F340" i="5"/>
  <c r="F339" i="5"/>
  <c r="F338" i="5"/>
  <c r="F337" i="5"/>
  <c r="F335" i="5"/>
  <c r="F336" i="5"/>
  <c r="C336" i="5"/>
  <c r="C331" i="5"/>
  <c r="C328" i="5"/>
  <c r="C332" i="5"/>
  <c r="C329" i="5"/>
  <c r="C330" i="5"/>
  <c r="C327" i="5"/>
  <c r="C326" i="5"/>
  <c r="C325" i="5"/>
  <c r="C324" i="5"/>
  <c r="C323" i="5"/>
  <c r="C322" i="5"/>
  <c r="C321" i="5"/>
  <c r="C320" i="5"/>
  <c r="C319" i="5"/>
  <c r="C317" i="5"/>
  <c r="C316" i="5"/>
  <c r="C318" i="5"/>
  <c r="C315" i="5"/>
  <c r="C313" i="5"/>
  <c r="F331" i="5"/>
  <c r="F328" i="5"/>
  <c r="F332" i="5"/>
  <c r="F329" i="5"/>
  <c r="F330" i="5"/>
  <c r="F327" i="5"/>
  <c r="F326" i="5"/>
  <c r="F325" i="5"/>
  <c r="F324" i="5"/>
  <c r="F323" i="5"/>
  <c r="F322" i="5"/>
  <c r="F321" i="5"/>
  <c r="F320" i="5"/>
  <c r="F319" i="5"/>
  <c r="F317" i="5"/>
  <c r="F316" i="5"/>
  <c r="F318" i="5"/>
  <c r="F315" i="5"/>
  <c r="F313" i="5"/>
  <c r="F314" i="5"/>
  <c r="C314" i="5"/>
  <c r="C306" i="5"/>
  <c r="C307" i="5"/>
  <c r="C308" i="5"/>
  <c r="C305" i="5"/>
  <c r="C304" i="5"/>
  <c r="C303" i="5"/>
  <c r="C302" i="5"/>
  <c r="C301" i="5"/>
  <c r="C300" i="5"/>
  <c r="C299" i="5"/>
  <c r="C298" i="5"/>
  <c r="C297" i="5"/>
  <c r="C296" i="5"/>
  <c r="C294" i="5"/>
  <c r="C295" i="5"/>
  <c r="C293" i="5"/>
  <c r="C291" i="5"/>
  <c r="F306" i="5"/>
  <c r="F307" i="5"/>
  <c r="F308" i="5"/>
  <c r="F305" i="5"/>
  <c r="F304" i="5"/>
  <c r="F303" i="5"/>
  <c r="F302" i="5"/>
  <c r="F301" i="5"/>
  <c r="F300" i="5"/>
  <c r="F299" i="5"/>
  <c r="F298" i="5"/>
  <c r="F297" i="5"/>
  <c r="F296" i="5"/>
  <c r="F294" i="5"/>
  <c r="F295" i="5"/>
  <c r="F293" i="5"/>
  <c r="F291" i="5"/>
  <c r="F292" i="5"/>
  <c r="C292"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<sst xmlns="http://schemas.openxmlformats.org/spreadsheetml/2006/main" count="3550" uniqueCount="324">
  <si>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</si>
  <si>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</si>
  <si>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</si>
  <si>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</si>
  <si>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</si>
  <si>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</si>
  <si>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</si>
  <si>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</si>
  <si>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</si>
  <si>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</si>
  <si>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</si>
  <si>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</si>
  <si>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</si>
  <si>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</si>
  <si>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</si>
  <si>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</si>
  <si>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</si>
  <si>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</si>
  <si>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</si>
  <si>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</si>
  <si>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</si>
  <si>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</si>
  <si>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</si>
  <si>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</si>
  <si>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</si>
  <si>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</si>
  <si>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</si>
  <si>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</si>
  <si>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</si>
  <si>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</si>
  <si>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</si>
  <si>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</si>
  <si>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</si>
  <si>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</si>
  <si>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</si>
  <si>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</si>
  <si>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</si>
  <si>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</si>
  <si>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</si>
  <si>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</si>
  <si>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</si>
  <si>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</si>
  <si>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</si>
  <si>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</si>
  <si>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</si>
  <si>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</si>
  <si>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</si>
  <si>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</si>
  <si>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</si>
  <si>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</si>
  <si>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</si>
  <si>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</si>
  <si>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</si>
  <si>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</si>
  <si>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</si>
  <si>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</si>
  <si>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</si>
  <si>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</si>
  <si>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</si>
  <si>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</si>
  <si>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</si>
  <si>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</si>
  <si>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</si>
  <si>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</si>
  <si>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</si>
  <si>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</si>
  <si>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</si>
  <si>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</si>
  <si>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</si>
  <si>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</si>
  <si>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</si>
  <si>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</si>
  <si>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</si>
  <si>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</si>
  <si>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</si>
  <si>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</si>
  <si>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</si>
  <si>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</si>
  <si>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</si>
  <si>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</si>
  <si>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</si>
  <si>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</si>
  <si>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</si>
  <si>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</si>
  <si>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</si>
  <si>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</si>
  <si>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</si>
  <si>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</si>
  <si>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</si>
  <si>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</si>
  <si>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</si>
  <si>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</si>
  <si>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</si>
  <si>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</si>
  <si>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</si>
  <si>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</si>
  <si>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</si>
  <si>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</si>
  <si>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</si>
  <si>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</si>
  <si>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</si>
  <si>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</si>
  <si>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</si>
  <si>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</si>
  <si>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</si>
  <si>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</si>
  <si>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</si>
  <si>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</si>
  <si>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</si>
  <si>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</si>
  <si>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</si>
  <si>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</si>
  <si>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</si>
  <si>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</si>
  <si>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</si>
  <si>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</si>
  <si>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</si>
  <si>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</si>
  <si>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</si>
  <si>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</si>
  <si>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</si>
  <si>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</si>
  <si>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</si>
  <si>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</si>
  <si>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</si>
  <si>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</si>
  <si>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</si>
  <si>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</si>
  <si>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</si>
  <si>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</si>
  <si>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</si>
  <si>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</si>
  <si>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</si>
  <si>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</si>
  <si>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</si>
  <si>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</si>
  <si>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</si>
  <si>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</si>
  <si>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</si>
  <si>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</si>
  <si>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</si>
  <si>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</si>
  <si>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</si>
  <si>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</si>
  <si>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</si>
  <si>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</si>
  <si>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</si>
  <si>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</si>
  <si>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</si>
  <si>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</si>
  <si>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</si>
  <si>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</si>
  <si>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</si>
  <si>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</si>
  <si>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</si>
  <si>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</si>
  <si>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</si>
  <si>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</si>
  <si>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</si>
  <si>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</si>
  <si>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</si>
  <si>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</si>
  <si>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</si>
  <si>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</si>
  <si>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</si>
  <si>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</si>
  <si>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</si>
  <si>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</si>
  <si>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</si>
  <si>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</si>
  <si>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</si>
  <si>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</si>
  <si>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</si>
  <si>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</si>
  <si>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</si>
  <si>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</si>
  <si>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</si>
  <si>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</si>
  <si>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</si>
  <si>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</si>
  <si>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</si>
  <si>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</si>
  <si>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</si>
  <si>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</si>
  <si>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</si>
  <si>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</si>
  <si>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</si>
  <si>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</si>
  <si>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</si>
  <si>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</si>
  <si>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</si>
  <si>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</si>
  <si>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</si>
  <si>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</si>
  <si>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</si>
  <si>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</si>
  <si>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</si>
  <si>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</si>
  <si>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</si>
  <si>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</si>
  <si>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</si>
  <si>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</si>
  <si>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</si>
  <si>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</si>
  <si>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</si>
  <si>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</si>
  <si>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</si>
  <si>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</si>
  <si>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</si>
  <si>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</si>
  <si>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</si>
  <si>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</si>
  <si>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</si>
  <si>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</si>
  <si>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</si>
  <si>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</si>
  <si>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</si>
  <si>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</si>
  <si>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</si>
  <si>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</si>
  <si>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</si>
  <si>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</si>
  <si>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</si>
  <si>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</si>
  <si>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</si>
  <si>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</si>
  <si>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</si>
  <si>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</si>
  <si>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</si>
  <si>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</si>
  <si>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</si>
  <si>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</si>
  <si>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</si>
  <si>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</si>
  <si>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</si>
  <si>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</si>
  <si>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</si>
  <si>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</si>
  <si>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</si>
  <si>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</si>
  <si>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</si>
  <si>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</si>
  <si>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</si>
  <si>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</si>
  <si>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</si>
  <si>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</si>
  <si>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</si>
  <si>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</si>
  <si>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</si>
  <si>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</si>
  <si>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</si>
  <si>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</si>
  <si>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</si>
  <si>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</si>
  <si>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</si>
  <si>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</si>
  <si>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</si>
  <si>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</si>
  <si>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</si>
  <si>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</si>
  <si>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</si>
  <si>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</si>
  <si>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</si>
  <si>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</si>
  <si>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</si>
  <si>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</si>
  <si>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</si>
  <si>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</si>
  <si>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</si>
  <si>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</si>
  <si>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</si>
  <si>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</si>
  <si>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</si>
  <si>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</si>
  <si>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</si>
  <si>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</si>
  <si>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</si>
  <si>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</si>
  <si>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</si>
  <si>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</si>
  <si>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</si>
  <si>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</si>
  <si>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</si>
  <si>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</si>
  <si>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</si>
  <si>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</si>
  <si>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</si>
  <si>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</si>
  <si>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</si>
  <si>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</si>
  <si>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</si>
  <si>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</si>
  <si>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</si>
  <si>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</si>
  <si>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</si>
  <si>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</si>
  <si>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</si>
  <si>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</si>
  <si>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</si>
  <si>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</si>
  <si>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</si>
  <si>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</si>
  <si>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</si>
  <si>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</si>
  <si>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</si>
  <si>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</si>
  <si>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</si>
  <si>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</si>
  <si>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</si>
  <si>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</si>
  <si>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</si>
  <si>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</si>
  <si>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</si>
  <si>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</si>
  <si>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</si>
  <si>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</si>
  <si>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</si>
  <si>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</si>
  <si>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</si>
  <si>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</si>
  <si>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</si>
  <si>
    <t>gam-dong</t>
  </si>
  <si>
    <t>夏至</t>
  </si>
  <si>
    <t>Xiazhi ยันต์ฤดูร้อน 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</si>
</sst>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3">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0" fontId="0" fillId="0" borderId="0" xfId="0" applyAlignment="1">
      <alignment horizontal="center"/>
    </xf>
    <xf numFmtId="0" fontId="60" fillId="3" borderId="28" xfId="0" applyFont="1" applyFill="1" applyBorder="1" applyAlignment="1">
      <alignment horizontal="left" indent="1"/>
    </xf>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0" fontId="15" fillId="0" borderId="36" xfId="0" applyFont="1" applyBorder="1" applyAlignment="1">
      <alignment horizontal="left" indent="1"/>
    </xf>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175" fontId="60" fillId="0" borderId="2" xfId="0" applyNumberFormat="1" applyFont="1" applyFill="1" applyBorder="1" applyAlignment="1">
      <alignment horizontal="left"/>
    </xf>
    <xf numFmtId="175" fontId="60" fillId="0" borderId="3" xfId="0" applyNumberFormat="1" applyFont="1" applyFill="1" applyBorder="1" applyAlignment="1">
      <alignment horizontal="left"/>
    </xf>
    <xf numFmtId="175" fontId="60" fillId="0" borderId="4"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3" xfId="0" applyNumberFormat="1" applyFont="1" applyFill="1" applyBorder="1" applyAlignment="1">
      <alignment horizontal="left"/>
    </xf>
    <xf numFmtId="175" fontId="60" fillId="0" borderId="74" xfId="0" applyNumberFormat="1" applyFont="1" applyFill="1" applyBorder="1" applyAlignment="1">
      <alignment horizontal="left"/>
    </xf>
    <xf numFmtId="175" fontId="60" fillId="0" borderId="4" xfId="0" applyNumberFormat="1" applyFont="1" applyFill="1" applyBorder="1" applyAlignment="1">
      <alignment horizontal="right"/>
    </xf>
    <xf numFmtId="175" fontId="60" fillId="0" borderId="5" xfId="0" applyNumberFormat="1" applyFont="1" applyFill="1" applyBorder="1"/>
    <xf numFmtId="0" fontId="0" fillId="0" borderId="0" xfId="0" applyBorder="1"/>
    <xf numFmtId="0" fontId="0" fillId="0" borderId="0" xfId="0" applyNumberFormat="1" applyBorder="1"/>
    <xf numFmtId="0" fontId="0" fillId="0" borderId="9" xfId="0" applyNumberFormat="1" applyBorder="1"/>
    <xf numFmtId="0" fontId="0" fillId="0" borderId="2"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15" borderId="8" xfId="0" applyNumberFormat="1" applyFill="1" applyBorder="1"/>
    <xf numFmtId="0" fontId="0" fillId="15" borderId="0" xfId="0" applyNumberFormat="1" applyFill="1" applyBorder="1"/>
    <xf numFmtId="0" fontId="0" fillId="15" borderId="9" xfId="0" applyNumberFormat="1" applyFill="1" applyBorder="1"/>
    <xf numFmtId="0" fontId="0" fillId="16" borderId="8" xfId="0" applyNumberFormat="1" applyFill="1" applyBorder="1"/>
    <xf numFmtId="0" fontId="0" fillId="16" borderId="0" xfId="0" applyNumberFormat="1" applyFill="1" applyBorder="1"/>
    <xf numFmtId="0" fontId="0" fillId="16" borderId="9" xfId="0" applyNumberFormat="1" applyFill="1" applyBorder="1"/>
    <xf numFmtId="0" fontId="0" fillId="12" borderId="2" xfId="0" applyNumberFormat="1" applyFill="1" applyBorder="1"/>
    <xf numFmtId="0" fontId="0" fillId="12" borderId="8" xfId="0" applyNumberFormat="1" applyFill="1" applyBorder="1"/>
    <xf numFmtId="0" fontId="0" fillId="12" borderId="4" xfId="0" applyNumberFormat="1" applyFill="1" applyBorder="1"/>
    <xf numFmtId="0" fontId="0" fillId="12" borderId="0" xfId="0" applyNumberFormat="1" applyFill="1" applyBorder="1"/>
    <xf numFmtId="0" fontId="0" fillId="12" borderId="6" xfId="0" applyNumberFormat="1" applyFill="1" applyBorder="1"/>
    <xf numFmtId="0" fontId="0" fillId="12" borderId="9" xfId="0" applyNumberFormat="1" applyFill="1" applyBorder="1"/>
    <xf numFmtId="0" fontId="0" fillId="16" borderId="2" xfId="0" applyNumberFormat="1" applyFill="1" applyBorder="1"/>
    <xf numFmtId="0" fontId="0" fillId="16" borderId="4" xfId="0" applyNumberFormat="1" applyFill="1" applyBorder="1"/>
    <xf numFmtId="0" fontId="0" fillId="16" borderId="6" xfId="0" applyNumberFormat="1" applyFill="1" applyBorder="1"/>
  </cellXfs>
  <cellStyles count="3">
    <cellStyle name="Comma" xfId="1" builtinId="3"/>
    <cellStyle name="Normal" xfId="0" builtinId="0"/>
    <cellStyle name="Normal 2" xfId="2" xr:uid="{9B0F0BB8-464C-4806-9734-DDEA28856C7A}"/>
  </cellStyles>
  <dxfs count="548">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alignment horizontal="center" vertical="bottom" textRotation="0" wrapText="0" indent="0" justifyLastLine="0" shrinkToFit="0" readingOrder="0"/>
    </dxf>
    <dxf>
      <numFmt numFmtId="179" formatCode="[$]d\ mmm\ yyyy;@" x16r2:formatCode16="[$-en-001,1]d\ mmm\ yyyy;@"/>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547"/>
      <tableStyleElement type="headerRow" dxfId="546"/>
    </tableStyle>
    <tableStyle name="SlicerStyleLight1 2 2" pivot="0" table="0" count="10" xr9:uid="{C7F314DF-FEA3-487A-968B-90154A2AFA1C}">
      <tableStyleElement type="wholeTable" dxfId="545"/>
      <tableStyleElement type="headerRow" dxfId="544"/>
    </tableStyle>
  </tableStyles>
  <colors>
    <mruColors>
      <color rgb="FFECECDC"/>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drawing3.xml.rels><?xml version="1.0" encoding="UTF-8" standalone="yes"?>
<Relationships xmlns="http://schemas.openxmlformats.org/package/2006/relationships"><Relationship Id="rId1" Type="http://schemas.openxmlformats.org/officeDocument/2006/relationships/image" Target="../media/image28.emf"/></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357</xdr:row>
      <xdr:rowOff>72378</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357</xdr:row>
      <xdr:rowOff>72376</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357</xdr:row>
      <xdr:rowOff>72380</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357</xdr:row>
      <xdr:rowOff>72378</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357</xdr:row>
      <xdr:rowOff>72378</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357</xdr:row>
      <xdr:rowOff>72378</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357</xdr:row>
      <xdr:rowOff>72378</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357</xdr:row>
      <xdr:rowOff>72379</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357</xdr:row>
      <xdr:rowOff>72377</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357</xdr:row>
      <xdr:rowOff>72380</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357</xdr:row>
      <xdr:rowOff>72377</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357</xdr:row>
      <xdr:rowOff>72380</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357</xdr:row>
      <xdr:rowOff>79387</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357</xdr:row>
      <xdr:rowOff>72377</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357</xdr:row>
      <xdr:rowOff>72378</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357</xdr:row>
      <xdr:rowOff>72379</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357</xdr:row>
      <xdr:rowOff>72378</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357</xdr:row>
      <xdr:rowOff>72378</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357</xdr:row>
      <xdr:rowOff>72378</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357</xdr:row>
      <xdr:rowOff>72378</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357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357</xdr:row>
      <xdr:rowOff>54622</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357</xdr:row>
      <xdr:rowOff>54622</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357</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357</xdr:row>
      <xdr:rowOff>54623</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357</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357</xdr:row>
      <xdr:rowOff>54621</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357</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357</xdr:row>
      <xdr:rowOff>54622</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357</xdr:row>
      <xdr:rowOff>54622</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357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357</xdr:row>
      <xdr:rowOff>54622</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357</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357</xdr:row>
      <xdr:rowOff>54621</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357</xdr:row>
      <xdr:rowOff>54623</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357</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357</xdr:row>
      <xdr:rowOff>54621</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357</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357</xdr:row>
      <xdr:rowOff>54621</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357</xdr:row>
      <xdr:rowOff>54620</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79"/>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49.394185879632" createdVersion="8" refreshedVersion="8" minRefreshableVersion="8" recordCount="375"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NonDate="0"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5">
        <s v="열매"/>
        <s v="무야호"/>
        <s v="재난경보"/>
        <s v="Peppermint"/>
        <s v="MolochTH"/>
        <s v="이지스"/>
        <s v="Nigiri"/>
        <s v="S7AR"/>
        <s v="사혼"/>
        <s v="Nobility"/>
        <s v="DEKWAT"/>
        <s v="Spearmint"/>
        <s v="Vivid"/>
        <s v="Nobless"/>
        <s v="미라클"/>
        <s v="LAODA"/>
        <s v="님"/>
        <s v="Crown"/>
        <s v="오로라"/>
        <s v="MyTH"/>
        <s v="쿠벤저스"/>
        <s v="秋"/>
        <s v="감동"/>
        <s v="夏至"/>
        <m u="1"/>
      </sharedItems>
    </cacheField>
    <cacheField name="Total Trophies" numFmtId="165">
      <sharedItems containsSemiMixedTypes="0" containsString="0" containsNumber="1" containsInteger="1" minValue="7048925" maxValue="4952716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1"/>
    <s v="Vivid"/>
    <x v="12"/>
    <n v="11856320"/>
    <m/>
  </r>
  <r>
    <x v="15"/>
    <x v="4"/>
    <x v="15"/>
    <n v="2"/>
    <s v="Spearmint"/>
    <x v="11"/>
    <n v="11773265"/>
    <m/>
  </r>
  <r>
    <x v="15"/>
    <x v="4"/>
    <x v="15"/>
    <n v="3"/>
    <s v="Nobless"/>
    <x v="13"/>
    <n v="11397880"/>
    <m/>
  </r>
  <r>
    <x v="15"/>
    <x v="4"/>
    <x v="15"/>
    <n v="4"/>
    <s v="LAODA"/>
    <x v="15"/>
    <n v="11242265"/>
    <m/>
  </r>
  <r>
    <x v="15"/>
    <x v="4"/>
    <x v="15"/>
    <n v="5"/>
    <s v="님"/>
    <x v="16"/>
    <n v="11240180"/>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6"/>
    <s v="MyTH"/>
    <x v="19"/>
    <n v="9848575"/>
    <m/>
  </r>
  <r>
    <x v="15"/>
    <x v="4"/>
    <x v="15"/>
    <n v="17"/>
    <s v="STAR"/>
    <x v="7"/>
    <n v="9771950"/>
    <m/>
  </r>
  <r>
    <x v="15"/>
    <x v="4"/>
    <x v="15"/>
    <n v="18"/>
    <s v="Nobility"/>
    <x v="9"/>
    <n v="9721785"/>
    <m/>
  </r>
  <r>
    <x v="15"/>
    <x v="4"/>
    <x v="15"/>
    <n v="19"/>
    <s v="A white surface with black border_x000a__x000a_Description automatically generated"/>
    <x v="22"/>
    <n v="9718605"/>
    <m/>
  </r>
  <r>
    <x v="15"/>
    <x v="4"/>
    <x v="15"/>
    <n v="20"/>
    <s v="DEKWAT"/>
    <x v="10"/>
    <n v="9710100"/>
    <m/>
  </r>
  <r>
    <x v="15"/>
    <x v="4"/>
    <x v="15"/>
    <n v="23"/>
    <s v="A cartoon of a sword with text_x000a__x000a_Description automatically generated with medium confidence"/>
    <x v="23"/>
    <n v="9394755"/>
    <m/>
  </r>
  <r>
    <x v="15"/>
    <x v="4"/>
    <x v="15"/>
    <n v="24"/>
    <s v="Picture"/>
    <x v="21"/>
    <n v="9386685"/>
    <m/>
  </r>
  <r>
    <x v="16"/>
    <x v="4"/>
    <x v="16"/>
    <n v="1"/>
    <s v="Vivid"/>
    <x v="12"/>
    <n v="23638505"/>
    <m/>
  </r>
  <r>
    <x v="16"/>
    <x v="4"/>
    <x v="16"/>
    <n v="2"/>
    <s v="Spearmint"/>
    <x v="11"/>
    <n v="23541330"/>
    <m/>
  </r>
  <r>
    <x v="16"/>
    <x v="4"/>
    <x v="16"/>
    <n v="3"/>
    <s v="Nobless"/>
    <x v="13"/>
    <n v="22805570"/>
    <m/>
  </r>
  <r>
    <x v="16"/>
    <x v="4"/>
    <x v="16"/>
    <n v="4"/>
    <s v="LAODA"/>
    <x v="15"/>
    <n v="22653580"/>
    <m/>
  </r>
  <r>
    <x v="16"/>
    <x v="4"/>
    <x v="16"/>
    <n v="5"/>
    <s v="이지스"/>
    <x v="5"/>
    <n v="22557055"/>
    <m/>
  </r>
  <r>
    <x v="16"/>
    <x v="4"/>
    <x v="16"/>
    <n v="6"/>
    <s v="님"/>
    <x v="16"/>
    <n v="22470940"/>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6"/>
    <s v="MyTH"/>
    <x v="19"/>
    <n v="19792945"/>
    <m/>
  </r>
  <r>
    <x v="16"/>
    <x v="4"/>
    <x v="16"/>
    <n v="17"/>
    <s v="STAR"/>
    <x v="7"/>
    <n v="19714575"/>
    <m/>
  </r>
  <r>
    <x v="16"/>
    <x v="4"/>
    <x v="16"/>
    <n v="18"/>
    <s v="Nobility"/>
    <x v="9"/>
    <n v="19596815"/>
    <m/>
  </r>
  <r>
    <x v="16"/>
    <x v="4"/>
    <x v="16"/>
    <n v="19"/>
    <s v="A white surface with black border_x000a__x000a_Description automatically generated"/>
    <x v="22"/>
    <n v="19511665"/>
    <s v="gam-dong"/>
  </r>
  <r>
    <x v="16"/>
    <x v="4"/>
    <x v="16"/>
    <n v="20"/>
    <s v="DEKWAT"/>
    <x v="10"/>
    <n v="19411890"/>
    <m/>
  </r>
  <r>
    <x v="16"/>
    <x v="4"/>
    <x v="16"/>
    <n v="22"/>
    <s v="Picture"/>
    <x v="21"/>
    <n v="19018160"/>
    <m/>
  </r>
  <r>
    <x v="16"/>
    <x v="4"/>
    <x v="16"/>
    <n v="23"/>
    <s v="A cartoon of a sword with text_x000a__x000a_Description automatically generated with medium confidence"/>
    <x v="23"/>
    <n v="18941030"/>
    <m/>
  </r>
  <r>
    <x v="17"/>
    <x v="4"/>
    <x v="17"/>
    <n v="1"/>
    <s v="Vivid"/>
    <x v="12"/>
    <n v="36137405"/>
    <m/>
  </r>
  <r>
    <x v="17"/>
    <x v="4"/>
    <x v="17"/>
    <n v="2"/>
    <s v="Spearmint"/>
    <x v="11"/>
    <n v="36037060"/>
    <m/>
  </r>
  <r>
    <x v="17"/>
    <x v="4"/>
    <x v="17"/>
    <n v="3"/>
    <s v="Nobless"/>
    <x v="13"/>
    <n v="34748675"/>
    <m/>
  </r>
  <r>
    <x v="17"/>
    <x v="4"/>
    <x v="17"/>
    <n v="4"/>
    <s v="님"/>
    <x v="16"/>
    <n v="34585445"/>
    <m/>
  </r>
  <r>
    <x v="17"/>
    <x v="4"/>
    <x v="17"/>
    <n v="5"/>
    <s v="LAODA"/>
    <x v="15"/>
    <n v="34512980"/>
    <m/>
  </r>
  <r>
    <x v="17"/>
    <x v="4"/>
    <x v="17"/>
    <n v="6"/>
    <s v="이지스"/>
    <x v="5"/>
    <n v="34408105"/>
    <m/>
  </r>
  <r>
    <x v="17"/>
    <x v="4"/>
    <x v="17"/>
    <n v="7"/>
    <s v="미라클"/>
    <x v="14"/>
    <n v="34137975"/>
    <m/>
  </r>
  <r>
    <x v="17"/>
    <x v="4"/>
    <x v="17"/>
    <n v="8"/>
    <s v="Crown"/>
    <x v="17"/>
    <n v="33852530"/>
    <m/>
  </r>
  <r>
    <x v="17"/>
    <x v="4"/>
    <x v="17"/>
    <n v="9"/>
    <s v="Picture"/>
    <x v="4"/>
    <n v="33669210"/>
    <m/>
  </r>
  <r>
    <x v="17"/>
    <x v="4"/>
    <x v="17"/>
    <n v="10"/>
    <s v="열매"/>
    <x v="0"/>
    <n v="33596155"/>
    <m/>
  </r>
  <r>
    <x v="17"/>
    <x v="4"/>
    <x v="17"/>
    <n v="11"/>
    <s v="무야호"/>
    <x v="1"/>
    <n v="33168610"/>
    <m/>
  </r>
  <r>
    <x v="17"/>
    <x v="4"/>
    <x v="17"/>
    <n v="12"/>
    <s v="Peppermint"/>
    <x v="3"/>
    <n v="31498910"/>
    <m/>
  </r>
  <r>
    <x v="17"/>
    <x v="4"/>
    <x v="17"/>
    <n v="13"/>
    <s v="재난경보"/>
    <x v="2"/>
    <n v="31402230"/>
    <m/>
  </r>
  <r>
    <x v="17"/>
    <x v="4"/>
    <x v="17"/>
    <n v="14"/>
    <s v="사혼"/>
    <x v="8"/>
    <n v="31312415"/>
    <m/>
  </r>
  <r>
    <x v="17"/>
    <x v="4"/>
    <x v="17"/>
    <n v="15"/>
    <s v="Nigiri"/>
    <x v="6"/>
    <n v="30986205"/>
    <m/>
  </r>
  <r>
    <x v="17"/>
    <x v="4"/>
    <x v="17"/>
    <n v="16"/>
    <s v="MyTH"/>
    <x v="19"/>
    <n v="30139130"/>
    <m/>
  </r>
  <r>
    <x v="17"/>
    <x v="4"/>
    <x v="17"/>
    <n v="17"/>
    <s v="Nobility"/>
    <x v="9"/>
    <n v="30041855"/>
    <m/>
  </r>
  <r>
    <x v="17"/>
    <x v="4"/>
    <x v="17"/>
    <n v="18"/>
    <s v="STAR"/>
    <x v="7"/>
    <n v="29984580"/>
    <m/>
  </r>
  <r>
    <x v="17"/>
    <x v="4"/>
    <x v="17"/>
    <n v="19"/>
    <s v="A white surface with black border_x000a__x000a_Description automatically generated"/>
    <x v="22"/>
    <n v="29384460"/>
    <m/>
  </r>
  <r>
    <x v="17"/>
    <x v="4"/>
    <x v="17"/>
    <n v="20"/>
    <s v="DEKWAT"/>
    <x v="10"/>
    <n v="29698740"/>
    <m/>
  </r>
  <r>
    <x v="17"/>
    <x v="4"/>
    <x v="17"/>
    <n v="21"/>
    <s v="A cartoon of a sword with text_x000a__x000a_Description automatically generated with medium confidence"/>
    <x v="23"/>
    <n v="29384460"/>
    <m/>
  </r>
  <r>
    <x v="17"/>
    <x v="4"/>
    <x v="17"/>
    <n v="22"/>
    <s v="Picture"/>
    <x v="21"/>
    <n v="29189260"/>
    <m/>
  </r>
  <r>
    <x v="18"/>
    <x v="4"/>
    <x v="18"/>
    <n v="1"/>
    <s v="Vivid"/>
    <x v="12"/>
    <n v="49527160"/>
    <m/>
  </r>
  <r>
    <x v="18"/>
    <x v="4"/>
    <x v="18"/>
    <n v="2"/>
    <s v="Spearmint"/>
    <x v="11"/>
    <n v="49204525"/>
    <m/>
  </r>
  <r>
    <x v="18"/>
    <x v="4"/>
    <x v="18"/>
    <n v="3"/>
    <s v="Nobless"/>
    <x v="13"/>
    <n v="47832940"/>
    <m/>
  </r>
  <r>
    <x v="18"/>
    <x v="4"/>
    <x v="18"/>
    <n v="4"/>
    <s v="님"/>
    <x v="16"/>
    <n v="47460190"/>
    <m/>
  </r>
  <r>
    <x v="18"/>
    <x v="4"/>
    <x v="18"/>
    <n v="5"/>
    <s v="LAODA"/>
    <x v="15"/>
    <n v="47112250"/>
    <m/>
  </r>
  <r>
    <x v="18"/>
    <x v="4"/>
    <x v="18"/>
    <n v="6"/>
    <s v="미라클"/>
    <x v="14"/>
    <n v="46821820"/>
    <m/>
  </r>
  <r>
    <x v="18"/>
    <x v="4"/>
    <x v="18"/>
    <n v="7"/>
    <s v="이지스"/>
    <x v="5"/>
    <n v="46806435"/>
    <m/>
  </r>
  <r>
    <x v="18"/>
    <x v="4"/>
    <x v="18"/>
    <n v="8"/>
    <s v="Crown"/>
    <x v="17"/>
    <n v="46057010"/>
    <m/>
  </r>
  <r>
    <x v="18"/>
    <x v="4"/>
    <x v="18"/>
    <n v="9"/>
    <s v="열매"/>
    <x v="0"/>
    <n v="45988975"/>
    <m/>
  </r>
  <r>
    <x v="18"/>
    <x v="4"/>
    <x v="18"/>
    <n v="10"/>
    <s v="Picture"/>
    <x v="4"/>
    <n v="45598920"/>
    <m/>
  </r>
  <r>
    <x v="18"/>
    <x v="4"/>
    <x v="18"/>
    <n v="11"/>
    <s v="사혼"/>
    <x v="8"/>
    <n v="42867370"/>
    <m/>
  </r>
  <r>
    <x v="18"/>
    <x v="4"/>
    <x v="18"/>
    <n v="12"/>
    <s v="Peppermint"/>
    <x v="3"/>
    <n v="42534165"/>
    <m/>
  </r>
  <r>
    <x v="18"/>
    <x v="4"/>
    <x v="18"/>
    <n v="13"/>
    <s v="재난경보"/>
    <x v="2"/>
    <n v="42520190"/>
    <m/>
  </r>
  <r>
    <x v="18"/>
    <x v="4"/>
    <x v="18"/>
    <n v="14"/>
    <s v="Nigiri"/>
    <x v="6"/>
    <n v="42016610"/>
    <m/>
  </r>
  <r>
    <x v="18"/>
    <x v="4"/>
    <x v="18"/>
    <n v="15"/>
    <s v="Nobility"/>
    <x v="9"/>
    <n v="40888990"/>
    <m/>
  </r>
  <r>
    <x v="18"/>
    <x v="4"/>
    <x v="18"/>
    <n v="16"/>
    <s v="STAR"/>
    <x v="7"/>
    <n v="40746030"/>
    <m/>
  </r>
  <r>
    <x v="18"/>
    <x v="4"/>
    <x v="18"/>
    <n v="17"/>
    <s v="MyTH"/>
    <x v="19"/>
    <n v="40647385"/>
    <m/>
  </r>
  <r>
    <x v="18"/>
    <x v="4"/>
    <x v="18"/>
    <n v="18"/>
    <s v="A white surface with black border_x000a__x000a_Description automatically generated"/>
    <x v="22"/>
    <n v="40375140"/>
    <m/>
  </r>
  <r>
    <x v="18"/>
    <x v="4"/>
    <x v="18"/>
    <n v="19"/>
    <s v="Picture"/>
    <x v="21"/>
    <n v="40647385"/>
    <m/>
  </r>
  <r>
    <x v="18"/>
    <x v="4"/>
    <x v="18"/>
    <n v="20"/>
    <s v="A cartoon of a sword with text_x000a__x000a_Description automatically generated with medium confidence"/>
    <x v="23"/>
    <n v="39982100"/>
    <m/>
  </r>
  <r>
    <x v="18"/>
    <x v="4"/>
    <x v="18"/>
    <n v="21"/>
    <s v="DEKWAT"/>
    <x v="10"/>
    <n v="39798450"/>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7"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73"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5">
        <item x="17"/>
        <item x="10"/>
        <item x="15"/>
        <item x="4"/>
        <item x="19"/>
        <item x="6"/>
        <item x="9"/>
        <item x="13"/>
        <item x="3"/>
        <item x="7"/>
        <item x="11"/>
        <item x="12"/>
        <item x="16"/>
        <item x="1"/>
        <item x="14"/>
        <item x="8"/>
        <item x="0"/>
        <item x="18"/>
        <item x="5"/>
        <item x="2"/>
        <item x="20"/>
        <item m="1" x="24"/>
        <item x="21"/>
        <item x="22"/>
        <item x="2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70">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2"/>
    </i>
    <i r="2">
      <x v="23"/>
    </i>
    <i r="2">
      <x v="24"/>
    </i>
    <i r="1">
      <x v="17"/>
      <x/>
    </i>
    <i r="2">
      <x v="1"/>
    </i>
    <i r="2">
      <x v="2"/>
    </i>
    <i r="2">
      <x v="3"/>
    </i>
    <i r="2">
      <x v="4"/>
    </i>
    <i r="2">
      <x v="5"/>
    </i>
    <i r="2">
      <x v="6"/>
    </i>
    <i r="2">
      <x v="7"/>
    </i>
    <i r="2">
      <x v="8"/>
    </i>
    <i r="2">
      <x v="9"/>
    </i>
    <i r="2">
      <x v="10"/>
    </i>
    <i r="2">
      <x v="11"/>
    </i>
    <i r="2">
      <x v="12"/>
    </i>
    <i r="2">
      <x v="13"/>
    </i>
    <i r="2">
      <x v="14"/>
    </i>
    <i r="2">
      <x v="15"/>
    </i>
    <i r="2">
      <x v="16"/>
    </i>
    <i r="2">
      <x v="18"/>
    </i>
    <i r="2">
      <x v="19"/>
    </i>
    <i r="2">
      <x v="22"/>
    </i>
    <i r="2">
      <x v="23"/>
    </i>
    <i r="2">
      <x v="24"/>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468">
      <pivotArea dataOnly="0" outline="0" fieldPosition="0">
        <references count="1">
          <reference field="4294967294" count="1">
            <x v="0"/>
          </reference>
        </references>
      </pivotArea>
    </format>
    <format dxfId="467">
      <pivotArea dataOnly="0" outline="0" fieldPosition="0">
        <references count="1">
          <reference field="4294967294" count="1">
            <x v="1"/>
          </reference>
        </references>
      </pivotArea>
    </format>
    <format dxfId="466">
      <pivotArea dataOnly="0" labelOnly="1" outline="0" fieldPosition="0">
        <references count="1">
          <reference field="4294967294" count="2">
            <x v="0"/>
            <x v="1"/>
          </reference>
        </references>
      </pivotArea>
    </format>
    <format dxfId="465">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7"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5">
        <item x="17"/>
        <item x="10"/>
        <item x="15"/>
        <item x="4"/>
        <item x="19"/>
        <item x="6"/>
        <item x="9"/>
        <item x="13"/>
        <item x="3"/>
        <item x="7"/>
        <item x="11"/>
        <item x="12"/>
        <item x="16"/>
        <item x="1"/>
        <item x="14"/>
        <item x="8"/>
        <item x="5"/>
        <item x="2"/>
        <item m="1" x="24"/>
        <item x="0"/>
        <item x="18"/>
        <item x="20"/>
        <item x="21"/>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447">
      <pivotArea outline="0" fieldPosition="0">
        <references count="2">
          <reference field="4294967294" count="1" selected="0">
            <x v="0"/>
          </reference>
          <reference field="5" count="10" selected="0">
            <x v="0"/>
            <x v="2"/>
            <x v="7"/>
            <x v="10"/>
            <x v="11"/>
            <x v="12"/>
            <x v="13"/>
            <x v="14"/>
            <x v="19"/>
            <x v="20"/>
          </reference>
        </references>
      </pivotArea>
    </format>
    <format dxfId="446">
      <pivotArea outline="0" fieldPosition="0">
        <references count="2">
          <reference field="4294967294" count="1" selected="0">
            <x v="0"/>
          </reference>
          <reference field="5" count="10" selected="0">
            <x v="0"/>
            <x v="2"/>
            <x v="7"/>
            <x v="10"/>
            <x v="11"/>
            <x v="12"/>
            <x v="13"/>
            <x v="14"/>
            <x v="19"/>
            <x v="20"/>
          </reference>
        </references>
      </pivotArea>
    </format>
    <format dxfId="445">
      <pivotArea outline="0" fieldPosition="0">
        <references count="2">
          <reference field="4294967294" count="1" selected="0">
            <x v="0"/>
          </reference>
          <reference field="5" count="10" selected="0">
            <x v="0"/>
            <x v="2"/>
            <x v="7"/>
            <x v="10"/>
            <x v="11"/>
            <x v="12"/>
            <x v="13"/>
            <x v="14"/>
            <x v="19"/>
            <x v="20"/>
          </reference>
        </references>
      </pivotArea>
    </format>
    <format dxfId="444">
      <pivotArea outline="0" fieldPosition="0">
        <references count="2">
          <reference field="4294967294" count="1" selected="0">
            <x v="0"/>
          </reference>
          <reference field="5" count="10" selected="0">
            <x v="0"/>
            <x v="2"/>
            <x v="7"/>
            <x v="10"/>
            <x v="11"/>
            <x v="12"/>
            <x v="13"/>
            <x v="14"/>
            <x v="19"/>
            <x v="20"/>
          </reference>
        </references>
      </pivotArea>
    </format>
    <format dxfId="443">
      <pivotArea outline="0" fieldPosition="0">
        <references count="2">
          <reference field="4294967294" count="1" selected="0">
            <x v="0"/>
          </reference>
          <reference field="5" count="10" selected="0">
            <x v="0"/>
            <x v="2"/>
            <x v="7"/>
            <x v="10"/>
            <x v="11"/>
            <x v="12"/>
            <x v="13"/>
            <x v="14"/>
            <x v="19"/>
            <x v="20"/>
          </reference>
        </references>
      </pivotArea>
    </format>
    <format dxfId="442">
      <pivotArea outline="0" fieldPosition="0">
        <references count="2">
          <reference field="4294967294" count="1" selected="0">
            <x v="0"/>
          </reference>
          <reference field="5" count="10" selected="0">
            <x v="0"/>
            <x v="2"/>
            <x v="7"/>
            <x v="10"/>
            <x v="11"/>
            <x v="12"/>
            <x v="13"/>
            <x v="14"/>
            <x v="19"/>
            <x v="20"/>
          </reference>
        </references>
      </pivotArea>
    </format>
    <format dxfId="441">
      <pivotArea outline="0" fieldPosition="0">
        <references count="2">
          <reference field="4294967294" count="1" selected="0">
            <x v="0"/>
          </reference>
          <reference field="5" count="10" selected="0">
            <x v="0"/>
            <x v="2"/>
            <x v="7"/>
            <x v="10"/>
            <x v="11"/>
            <x v="12"/>
            <x v="13"/>
            <x v="14"/>
            <x v="19"/>
            <x v="20"/>
          </reference>
        </references>
      </pivotArea>
    </format>
    <format dxfId="440">
      <pivotArea outline="0" fieldPosition="0">
        <references count="2">
          <reference field="4294967294" count="1" selected="0">
            <x v="0"/>
          </reference>
          <reference field="5" count="10" selected="0">
            <x v="0"/>
            <x v="2"/>
            <x v="7"/>
            <x v="10"/>
            <x v="11"/>
            <x v="12"/>
            <x v="13"/>
            <x v="14"/>
            <x v="19"/>
            <x v="20"/>
          </reference>
        </references>
      </pivotArea>
    </format>
    <format dxfId="439">
      <pivotArea outline="0" fieldPosition="0">
        <references count="2">
          <reference field="4294967294" count="1" selected="0">
            <x v="0"/>
          </reference>
          <reference field="5" count="10" selected="0">
            <x v="0"/>
            <x v="2"/>
            <x v="7"/>
            <x v="10"/>
            <x v="11"/>
            <x v="12"/>
            <x v="13"/>
            <x v="14"/>
            <x v="19"/>
            <x v="20"/>
          </reference>
        </references>
      </pivotArea>
    </format>
    <format dxfId="438">
      <pivotArea outline="0" fieldPosition="0">
        <references count="2">
          <reference field="4294967294" count="1" selected="0">
            <x v="0"/>
          </reference>
          <reference field="5" count="10" selected="0">
            <x v="0"/>
            <x v="2"/>
            <x v="7"/>
            <x v="10"/>
            <x v="11"/>
            <x v="12"/>
            <x v="13"/>
            <x v="14"/>
            <x v="19"/>
            <x v="20"/>
          </reference>
        </references>
      </pivotArea>
    </format>
    <format dxfId="437">
      <pivotArea outline="0" fieldPosition="0">
        <references count="2">
          <reference field="4294967294" count="1" selected="0">
            <x v="0"/>
          </reference>
          <reference field="5" count="10" selected="0">
            <x v="0"/>
            <x v="2"/>
            <x v="7"/>
            <x v="10"/>
            <x v="11"/>
            <x v="12"/>
            <x v="13"/>
            <x v="14"/>
            <x v="19"/>
            <x v="20"/>
          </reference>
        </references>
      </pivotArea>
    </format>
    <format dxfId="436">
      <pivotArea outline="0" fieldPosition="0">
        <references count="2">
          <reference field="4294967294" count="1" selected="0">
            <x v="0"/>
          </reference>
          <reference field="5" count="10" selected="0">
            <x v="0"/>
            <x v="2"/>
            <x v="7"/>
            <x v="10"/>
            <x v="11"/>
            <x v="12"/>
            <x v="13"/>
            <x v="14"/>
            <x v="19"/>
            <x v="20"/>
          </reference>
        </references>
      </pivotArea>
    </format>
    <format dxfId="435">
      <pivotArea outline="0" fieldPosition="0">
        <references count="2">
          <reference field="4294967294" count="1" selected="0">
            <x v="0"/>
          </reference>
          <reference field="5" count="10" selected="0">
            <x v="0"/>
            <x v="2"/>
            <x v="7"/>
            <x v="10"/>
            <x v="11"/>
            <x v="12"/>
            <x v="13"/>
            <x v="14"/>
            <x v="19"/>
            <x v="20"/>
          </reference>
        </references>
      </pivotArea>
    </format>
    <format dxfId="434">
      <pivotArea outline="0" fieldPosition="0">
        <references count="2">
          <reference field="4294967294" count="1" selected="0">
            <x v="0"/>
          </reference>
          <reference field="5" count="10" selected="0">
            <x v="0"/>
            <x v="2"/>
            <x v="7"/>
            <x v="10"/>
            <x v="11"/>
            <x v="12"/>
            <x v="13"/>
            <x v="14"/>
            <x v="19"/>
            <x v="20"/>
          </reference>
        </references>
      </pivotArea>
    </format>
    <format dxfId="433">
      <pivotArea outline="0" fieldPosition="0">
        <references count="2">
          <reference field="4294967294" count="1" selected="0">
            <x v="0"/>
          </reference>
          <reference field="5" count="10" selected="0">
            <x v="0"/>
            <x v="2"/>
            <x v="7"/>
            <x v="10"/>
            <x v="11"/>
            <x v="12"/>
            <x v="13"/>
            <x v="14"/>
            <x v="19"/>
            <x v="20"/>
          </reference>
        </references>
      </pivotArea>
    </format>
    <format dxfId="432">
      <pivotArea outline="0" fieldPosition="0">
        <references count="2">
          <reference field="4294967294" count="1" selected="0">
            <x v="0"/>
          </reference>
          <reference field="5" count="10" selected="0">
            <x v="0"/>
            <x v="2"/>
            <x v="7"/>
            <x v="10"/>
            <x v="11"/>
            <x v="12"/>
            <x v="13"/>
            <x v="14"/>
            <x v="19"/>
            <x v="20"/>
          </reference>
        </references>
      </pivotArea>
    </format>
    <format dxfId="431">
      <pivotArea outline="0" fieldPosition="0">
        <references count="2">
          <reference field="4294967294" count="1" selected="0">
            <x v="0"/>
          </reference>
          <reference field="5" count="10" selected="0">
            <x v="0"/>
            <x v="2"/>
            <x v="7"/>
            <x v="10"/>
            <x v="11"/>
            <x v="12"/>
            <x v="13"/>
            <x v="14"/>
            <x v="19"/>
            <x v="20"/>
          </reference>
        </references>
      </pivotArea>
    </format>
    <format dxfId="430">
      <pivotArea outline="0" fieldPosition="0">
        <references count="2">
          <reference field="4294967294" count="1" selected="0">
            <x v="0"/>
          </reference>
          <reference field="5" count="10" selected="0">
            <x v="0"/>
            <x v="2"/>
            <x v="7"/>
            <x v="10"/>
            <x v="11"/>
            <x v="12"/>
            <x v="13"/>
            <x v="14"/>
            <x v="19"/>
            <x v="20"/>
          </reference>
        </references>
      </pivotArea>
    </format>
    <format dxfId="429">
      <pivotArea outline="0" fieldPosition="0">
        <references count="2">
          <reference field="4294967294" count="1" selected="0">
            <x v="0"/>
          </reference>
          <reference field="5" count="10" selected="0">
            <x v="0"/>
            <x v="2"/>
            <x v="7"/>
            <x v="10"/>
            <x v="11"/>
            <x v="12"/>
            <x v="13"/>
            <x v="14"/>
            <x v="19"/>
            <x v="20"/>
          </reference>
        </references>
      </pivotArea>
    </format>
    <format dxfId="428">
      <pivotArea outline="0" fieldPosition="0">
        <references count="2">
          <reference field="4294967294" count="1" selected="0">
            <x v="0"/>
          </reference>
          <reference field="5" count="10" selected="0">
            <x v="0"/>
            <x v="2"/>
            <x v="7"/>
            <x v="10"/>
            <x v="11"/>
            <x v="12"/>
            <x v="13"/>
            <x v="14"/>
            <x v="19"/>
            <x v="20"/>
          </reference>
        </references>
      </pivotArea>
    </format>
    <format dxfId="427">
      <pivotArea outline="0" fieldPosition="0">
        <references count="2">
          <reference field="4294967294" count="1" selected="0">
            <x v="0"/>
          </reference>
          <reference field="5" count="10" selected="0">
            <x v="0"/>
            <x v="2"/>
            <x v="7"/>
            <x v="10"/>
            <x v="11"/>
            <x v="12"/>
            <x v="13"/>
            <x v="14"/>
            <x v="19"/>
            <x v="20"/>
          </reference>
        </references>
      </pivotArea>
    </format>
    <format dxfId="426">
      <pivotArea outline="0" fieldPosition="0">
        <references count="2">
          <reference field="4294967294" count="1" selected="0">
            <x v="0"/>
          </reference>
          <reference field="5" count="10" selected="0">
            <x v="0"/>
            <x v="2"/>
            <x v="7"/>
            <x v="10"/>
            <x v="11"/>
            <x v="12"/>
            <x v="13"/>
            <x v="14"/>
            <x v="19"/>
            <x v="20"/>
          </reference>
        </references>
      </pivotArea>
    </format>
    <format dxfId="425">
      <pivotArea outline="0" fieldPosition="0">
        <references count="2">
          <reference field="4294967294" count="1" selected="0">
            <x v="0"/>
          </reference>
          <reference field="5" count="10" selected="0">
            <x v="0"/>
            <x v="2"/>
            <x v="7"/>
            <x v="10"/>
            <x v="11"/>
            <x v="12"/>
            <x v="13"/>
            <x v="14"/>
            <x v="19"/>
            <x v="20"/>
          </reference>
        </references>
      </pivotArea>
    </format>
    <format dxfId="424">
      <pivotArea outline="0" fieldPosition="0">
        <references count="2">
          <reference field="4294967294" count="1" selected="0">
            <x v="0"/>
          </reference>
          <reference field="5" count="10" selected="0">
            <x v="0"/>
            <x v="2"/>
            <x v="7"/>
            <x v="10"/>
            <x v="11"/>
            <x v="12"/>
            <x v="13"/>
            <x v="14"/>
            <x v="19"/>
            <x v="20"/>
          </reference>
        </references>
      </pivotArea>
    </format>
    <format dxfId="423">
      <pivotArea outline="0" fieldPosition="0">
        <references count="2">
          <reference field="4294967294" count="1" selected="0">
            <x v="0"/>
          </reference>
          <reference field="5" count="10" selected="0">
            <x v="0"/>
            <x v="2"/>
            <x v="7"/>
            <x v="10"/>
            <x v="11"/>
            <x v="12"/>
            <x v="13"/>
            <x v="14"/>
            <x v="19"/>
            <x v="20"/>
          </reference>
        </references>
      </pivotArea>
    </format>
    <format dxfId="422">
      <pivotArea outline="0" fieldPosition="0">
        <references count="2">
          <reference field="4294967294" count="1" selected="0">
            <x v="0"/>
          </reference>
          <reference field="5" count="10" selected="0">
            <x v="0"/>
            <x v="2"/>
            <x v="7"/>
            <x v="10"/>
            <x v="11"/>
            <x v="12"/>
            <x v="13"/>
            <x v="14"/>
            <x v="19"/>
            <x v="20"/>
          </reference>
        </references>
      </pivotArea>
    </format>
    <format dxfId="421">
      <pivotArea outline="0" fieldPosition="0">
        <references count="2">
          <reference field="4294967294" count="1" selected="0">
            <x v="0"/>
          </reference>
          <reference field="5" count="10" selected="0">
            <x v="0"/>
            <x v="2"/>
            <x v="7"/>
            <x v="10"/>
            <x v="11"/>
            <x v="12"/>
            <x v="13"/>
            <x v="14"/>
            <x v="19"/>
            <x v="20"/>
          </reference>
        </references>
      </pivotArea>
    </format>
    <format dxfId="420">
      <pivotArea outline="0" fieldPosition="0">
        <references count="2">
          <reference field="4294967294" count="1" selected="0">
            <x v="0"/>
          </reference>
          <reference field="5" count="10" selected="0">
            <x v="0"/>
            <x v="2"/>
            <x v="7"/>
            <x v="10"/>
            <x v="11"/>
            <x v="12"/>
            <x v="13"/>
            <x v="14"/>
            <x v="19"/>
            <x v="20"/>
          </reference>
        </references>
      </pivotArea>
    </format>
    <format dxfId="419">
      <pivotArea outline="0" fieldPosition="0">
        <references count="2">
          <reference field="4294967294" count="1" selected="0">
            <x v="0"/>
          </reference>
          <reference field="5" count="10" selected="0">
            <x v="0"/>
            <x v="2"/>
            <x v="7"/>
            <x v="10"/>
            <x v="11"/>
            <x v="12"/>
            <x v="13"/>
            <x v="14"/>
            <x v="19"/>
            <x v="20"/>
          </reference>
        </references>
      </pivotArea>
    </format>
    <format dxfId="418">
      <pivotArea outline="0" fieldPosition="0">
        <references count="2">
          <reference field="4294967294" count="1" selected="0">
            <x v="0"/>
          </reference>
          <reference field="5" count="10" selected="0">
            <x v="0"/>
            <x v="2"/>
            <x v="7"/>
            <x v="10"/>
            <x v="11"/>
            <x v="12"/>
            <x v="13"/>
            <x v="14"/>
            <x v="19"/>
            <x v="20"/>
          </reference>
        </references>
      </pivotArea>
    </format>
    <format dxfId="417">
      <pivotArea outline="0" fieldPosition="0">
        <references count="2">
          <reference field="4294967294" count="1" selected="0">
            <x v="0"/>
          </reference>
          <reference field="5" count="10" selected="0">
            <x v="0"/>
            <x v="2"/>
            <x v="7"/>
            <x v="10"/>
            <x v="11"/>
            <x v="12"/>
            <x v="13"/>
            <x v="14"/>
            <x v="19"/>
            <x v="20"/>
          </reference>
        </references>
      </pivotArea>
    </format>
    <format dxfId="416">
      <pivotArea outline="0" fieldPosition="0">
        <references count="2">
          <reference field="4294967294" count="1" selected="0">
            <x v="0"/>
          </reference>
          <reference field="5" count="10" selected="0">
            <x v="0"/>
            <x v="2"/>
            <x v="7"/>
            <x v="10"/>
            <x v="11"/>
            <x v="12"/>
            <x v="13"/>
            <x v="14"/>
            <x v="19"/>
            <x v="20"/>
          </reference>
        </references>
      </pivotArea>
    </format>
    <format dxfId="415">
      <pivotArea outline="0" fieldPosition="0">
        <references count="2">
          <reference field="4294967294" count="1" selected="0">
            <x v="0"/>
          </reference>
          <reference field="5" count="10" selected="0">
            <x v="0"/>
            <x v="2"/>
            <x v="7"/>
            <x v="10"/>
            <x v="11"/>
            <x v="12"/>
            <x v="13"/>
            <x v="14"/>
            <x v="19"/>
            <x v="20"/>
          </reference>
        </references>
      </pivotArea>
    </format>
    <format dxfId="414">
      <pivotArea outline="0" fieldPosition="0">
        <references count="2">
          <reference field="4294967294" count="1" selected="0">
            <x v="0"/>
          </reference>
          <reference field="5" count="10" selected="0">
            <x v="0"/>
            <x v="2"/>
            <x v="7"/>
            <x v="10"/>
            <x v="11"/>
            <x v="12"/>
            <x v="13"/>
            <x v="14"/>
            <x v="19"/>
            <x v="20"/>
          </reference>
        </references>
      </pivotArea>
    </format>
    <format dxfId="413">
      <pivotArea outline="0" fieldPosition="0">
        <references count="2">
          <reference field="4294967294" count="1" selected="0">
            <x v="0"/>
          </reference>
          <reference field="5" count="10" selected="0">
            <x v="0"/>
            <x v="2"/>
            <x v="7"/>
            <x v="10"/>
            <x v="11"/>
            <x v="12"/>
            <x v="13"/>
            <x v="14"/>
            <x v="19"/>
            <x v="20"/>
          </reference>
        </references>
      </pivotArea>
    </format>
    <format dxfId="412">
      <pivotArea outline="0" fieldPosition="0">
        <references count="2">
          <reference field="4294967294" count="1" selected="0">
            <x v="0"/>
          </reference>
          <reference field="5" count="10" selected="0">
            <x v="0"/>
            <x v="2"/>
            <x v="7"/>
            <x v="10"/>
            <x v="11"/>
            <x v="12"/>
            <x v="13"/>
            <x v="14"/>
            <x v="19"/>
            <x v="20"/>
          </reference>
        </references>
      </pivotArea>
    </format>
    <format dxfId="411">
      <pivotArea outline="0" fieldPosition="0">
        <references count="2">
          <reference field="4294967294" count="1" selected="0">
            <x v="0"/>
          </reference>
          <reference field="5" count="10" selected="0">
            <x v="0"/>
            <x v="2"/>
            <x v="7"/>
            <x v="10"/>
            <x v="11"/>
            <x v="12"/>
            <x v="13"/>
            <x v="14"/>
            <x v="19"/>
            <x v="20"/>
          </reference>
        </references>
      </pivotArea>
    </format>
    <format dxfId="410">
      <pivotArea outline="0" fieldPosition="0">
        <references count="2">
          <reference field="4294967294" count="1" selected="0">
            <x v="0"/>
          </reference>
          <reference field="5" count="10" selected="0">
            <x v="0"/>
            <x v="2"/>
            <x v="7"/>
            <x v="10"/>
            <x v="11"/>
            <x v="12"/>
            <x v="13"/>
            <x v="14"/>
            <x v="19"/>
            <x v="20"/>
          </reference>
        </references>
      </pivotArea>
    </format>
    <format dxfId="409">
      <pivotArea outline="0" fieldPosition="0">
        <references count="2">
          <reference field="4294967294" count="1" selected="0">
            <x v="0"/>
          </reference>
          <reference field="5" count="10" selected="0">
            <x v="0"/>
            <x v="2"/>
            <x v="7"/>
            <x v="10"/>
            <x v="11"/>
            <x v="12"/>
            <x v="13"/>
            <x v="14"/>
            <x v="19"/>
            <x v="20"/>
          </reference>
        </references>
      </pivotArea>
    </format>
    <format dxfId="408">
      <pivotArea outline="0" fieldPosition="0">
        <references count="2">
          <reference field="4294967294" count="1" selected="0">
            <x v="0"/>
          </reference>
          <reference field="5" count="10" selected="0">
            <x v="0"/>
            <x v="2"/>
            <x v="7"/>
            <x v="10"/>
            <x v="11"/>
            <x v="12"/>
            <x v="13"/>
            <x v="14"/>
            <x v="19"/>
            <x v="20"/>
          </reference>
        </references>
      </pivotArea>
    </format>
    <format dxfId="407">
      <pivotArea outline="0" fieldPosition="0">
        <references count="2">
          <reference field="4294967294" count="1" selected="0">
            <x v="0"/>
          </reference>
          <reference field="5" count="10" selected="0">
            <x v="0"/>
            <x v="2"/>
            <x v="7"/>
            <x v="10"/>
            <x v="11"/>
            <x v="12"/>
            <x v="13"/>
            <x v="14"/>
            <x v="19"/>
            <x v="20"/>
          </reference>
        </references>
      </pivotArea>
    </format>
    <format dxfId="406">
      <pivotArea outline="0" fieldPosition="0">
        <references count="2">
          <reference field="4294967294" count="1" selected="0">
            <x v="0"/>
          </reference>
          <reference field="5" count="10" selected="0">
            <x v="0"/>
            <x v="2"/>
            <x v="7"/>
            <x v="10"/>
            <x v="11"/>
            <x v="12"/>
            <x v="13"/>
            <x v="14"/>
            <x v="19"/>
            <x v="20"/>
          </reference>
        </references>
      </pivotArea>
    </format>
    <format dxfId="405">
      <pivotArea outline="0" fieldPosition="0">
        <references count="2">
          <reference field="4294967294" count="1" selected="0">
            <x v="0"/>
          </reference>
          <reference field="5" count="10" selected="0">
            <x v="0"/>
            <x v="2"/>
            <x v="7"/>
            <x v="10"/>
            <x v="11"/>
            <x v="12"/>
            <x v="13"/>
            <x v="14"/>
            <x v="19"/>
            <x v="20"/>
          </reference>
        </references>
      </pivotArea>
    </format>
    <format dxfId="404">
      <pivotArea outline="0" fieldPosition="0">
        <references count="2">
          <reference field="4294967294" count="1" selected="0">
            <x v="0"/>
          </reference>
          <reference field="5" count="10" selected="0">
            <x v="0"/>
            <x v="2"/>
            <x v="7"/>
            <x v="10"/>
            <x v="11"/>
            <x v="12"/>
            <x v="13"/>
            <x v="14"/>
            <x v="19"/>
            <x v="20"/>
          </reference>
        </references>
      </pivotArea>
    </format>
    <format dxfId="403">
      <pivotArea outline="0" fieldPosition="0">
        <references count="2">
          <reference field="4294967294" count="1" selected="0">
            <x v="0"/>
          </reference>
          <reference field="5" count="10" selected="0">
            <x v="0"/>
            <x v="2"/>
            <x v="7"/>
            <x v="10"/>
            <x v="11"/>
            <x v="12"/>
            <x v="13"/>
            <x v="14"/>
            <x v="19"/>
            <x v="20"/>
          </reference>
        </references>
      </pivotArea>
    </format>
    <format dxfId="402">
      <pivotArea outline="0" fieldPosition="0">
        <references count="2">
          <reference field="4294967294" count="1" selected="0">
            <x v="0"/>
          </reference>
          <reference field="5" count="10" selected="0">
            <x v="0"/>
            <x v="2"/>
            <x v="7"/>
            <x v="10"/>
            <x v="11"/>
            <x v="12"/>
            <x v="13"/>
            <x v="14"/>
            <x v="19"/>
            <x v="20"/>
          </reference>
        </references>
      </pivotArea>
    </format>
    <format dxfId="401">
      <pivotArea outline="0" fieldPosition="0">
        <references count="2">
          <reference field="4294967294" count="1" selected="0">
            <x v="0"/>
          </reference>
          <reference field="5" count="10" selected="0">
            <x v="0"/>
            <x v="2"/>
            <x v="7"/>
            <x v="10"/>
            <x v="11"/>
            <x v="12"/>
            <x v="13"/>
            <x v="14"/>
            <x v="19"/>
            <x v="20"/>
          </reference>
        </references>
      </pivotArea>
    </format>
    <format dxfId="400">
      <pivotArea outline="0" fieldPosition="0">
        <references count="2">
          <reference field="4294967294" count="1" selected="0">
            <x v="0"/>
          </reference>
          <reference field="5" count="10" selected="0">
            <x v="0"/>
            <x v="2"/>
            <x v="7"/>
            <x v="10"/>
            <x v="11"/>
            <x v="12"/>
            <x v="13"/>
            <x v="14"/>
            <x v="19"/>
            <x v="20"/>
          </reference>
        </references>
      </pivotArea>
    </format>
    <format dxfId="399">
      <pivotArea outline="0" fieldPosition="0">
        <references count="2">
          <reference field="4294967294" count="1" selected="0">
            <x v="0"/>
          </reference>
          <reference field="5" count="10" selected="0">
            <x v="0"/>
            <x v="2"/>
            <x v="7"/>
            <x v="10"/>
            <x v="11"/>
            <x v="12"/>
            <x v="13"/>
            <x v="14"/>
            <x v="19"/>
            <x v="20"/>
          </reference>
        </references>
      </pivotArea>
    </format>
    <format dxfId="398">
      <pivotArea outline="0" fieldPosition="0">
        <references count="2">
          <reference field="4294967294" count="1" selected="0">
            <x v="0"/>
          </reference>
          <reference field="5" count="10" selected="0">
            <x v="0"/>
            <x v="2"/>
            <x v="7"/>
            <x v="10"/>
            <x v="11"/>
            <x v="12"/>
            <x v="13"/>
            <x v="14"/>
            <x v="19"/>
            <x v="20"/>
          </reference>
        </references>
      </pivotArea>
    </format>
    <format dxfId="397">
      <pivotArea outline="0" fieldPosition="0">
        <references count="2">
          <reference field="4294967294" count="1" selected="0">
            <x v="0"/>
          </reference>
          <reference field="5" count="10" selected="0">
            <x v="0"/>
            <x v="2"/>
            <x v="7"/>
            <x v="10"/>
            <x v="11"/>
            <x v="12"/>
            <x v="13"/>
            <x v="14"/>
            <x v="19"/>
            <x v="20"/>
          </reference>
        </references>
      </pivotArea>
    </format>
    <format dxfId="396">
      <pivotArea outline="0" fieldPosition="0">
        <references count="2">
          <reference field="4294967294" count="1" selected="0">
            <x v="0"/>
          </reference>
          <reference field="5" count="10" selected="0">
            <x v="0"/>
            <x v="2"/>
            <x v="7"/>
            <x v="10"/>
            <x v="11"/>
            <x v="12"/>
            <x v="13"/>
            <x v="14"/>
            <x v="19"/>
            <x v="20"/>
          </reference>
        </references>
      </pivotArea>
    </format>
    <format dxfId="395">
      <pivotArea outline="0" fieldPosition="0">
        <references count="2">
          <reference field="4294967294" count="1" selected="0">
            <x v="0"/>
          </reference>
          <reference field="5" count="10" selected="0">
            <x v="0"/>
            <x v="2"/>
            <x v="7"/>
            <x v="10"/>
            <x v="11"/>
            <x v="12"/>
            <x v="13"/>
            <x v="14"/>
            <x v="19"/>
            <x v="20"/>
          </reference>
        </references>
      </pivotArea>
    </format>
    <format dxfId="394">
      <pivotArea outline="0" fieldPosition="0">
        <references count="2">
          <reference field="4294967294" count="1" selected="0">
            <x v="0"/>
          </reference>
          <reference field="5" count="10" selected="0">
            <x v="0"/>
            <x v="2"/>
            <x v="7"/>
            <x v="10"/>
            <x v="11"/>
            <x v="12"/>
            <x v="13"/>
            <x v="14"/>
            <x v="19"/>
            <x v="20"/>
          </reference>
        </references>
      </pivotArea>
    </format>
    <format dxfId="393">
      <pivotArea outline="0" fieldPosition="0">
        <references count="2">
          <reference field="4294967294" count="1" selected="0">
            <x v="0"/>
          </reference>
          <reference field="5" count="10" selected="0">
            <x v="0"/>
            <x v="2"/>
            <x v="7"/>
            <x v="10"/>
            <x v="11"/>
            <x v="12"/>
            <x v="13"/>
            <x v="14"/>
            <x v="19"/>
            <x v="20"/>
          </reference>
        </references>
      </pivotArea>
    </format>
    <format dxfId="392">
      <pivotArea outline="0" fieldPosition="0">
        <references count="2">
          <reference field="4294967294" count="1" selected="0">
            <x v="0"/>
          </reference>
          <reference field="5" count="10" selected="0">
            <x v="0"/>
            <x v="2"/>
            <x v="7"/>
            <x v="10"/>
            <x v="11"/>
            <x v="12"/>
            <x v="13"/>
            <x v="14"/>
            <x v="19"/>
            <x v="20"/>
          </reference>
        </references>
      </pivotArea>
    </format>
    <format dxfId="391">
      <pivotArea outline="0" fieldPosition="0">
        <references count="2">
          <reference field="4294967294" count="1" selected="0">
            <x v="0"/>
          </reference>
          <reference field="5" count="10" selected="0">
            <x v="0"/>
            <x v="2"/>
            <x v="7"/>
            <x v="10"/>
            <x v="11"/>
            <x v="12"/>
            <x v="13"/>
            <x v="14"/>
            <x v="19"/>
            <x v="20"/>
          </reference>
        </references>
      </pivotArea>
    </format>
    <format dxfId="390">
      <pivotArea outline="0" fieldPosition="0">
        <references count="2">
          <reference field="4294967294" count="1" selected="0">
            <x v="0"/>
          </reference>
          <reference field="5" count="10" selected="0">
            <x v="0"/>
            <x v="2"/>
            <x v="7"/>
            <x v="10"/>
            <x v="11"/>
            <x v="12"/>
            <x v="13"/>
            <x v="14"/>
            <x v="19"/>
            <x v="20"/>
          </reference>
        </references>
      </pivotArea>
    </format>
    <format dxfId="389">
      <pivotArea outline="0" fieldPosition="0">
        <references count="2">
          <reference field="4294967294" count="1" selected="0">
            <x v="0"/>
          </reference>
          <reference field="5" count="10" selected="0">
            <x v="0"/>
            <x v="2"/>
            <x v="7"/>
            <x v="10"/>
            <x v="11"/>
            <x v="12"/>
            <x v="13"/>
            <x v="14"/>
            <x v="19"/>
            <x v="20"/>
          </reference>
        </references>
      </pivotArea>
    </format>
    <format dxfId="388">
      <pivotArea outline="0" fieldPosition="0">
        <references count="2">
          <reference field="4294967294" count="1" selected="0">
            <x v="0"/>
          </reference>
          <reference field="5" count="10" selected="0">
            <x v="0"/>
            <x v="2"/>
            <x v="7"/>
            <x v="10"/>
            <x v="11"/>
            <x v="12"/>
            <x v="13"/>
            <x v="14"/>
            <x v="19"/>
            <x v="20"/>
          </reference>
        </references>
      </pivotArea>
    </format>
    <format dxfId="387">
      <pivotArea outline="0" fieldPosition="0">
        <references count="2">
          <reference field="4294967294" count="1" selected="0">
            <x v="0"/>
          </reference>
          <reference field="5" count="10" selected="0">
            <x v="0"/>
            <x v="2"/>
            <x v="7"/>
            <x v="10"/>
            <x v="11"/>
            <x v="12"/>
            <x v="13"/>
            <x v="14"/>
            <x v="19"/>
            <x v="20"/>
          </reference>
        </references>
      </pivotArea>
    </format>
    <format dxfId="386">
      <pivotArea outline="0" fieldPosition="0">
        <references count="2">
          <reference field="4294967294" count="1" selected="0">
            <x v="0"/>
          </reference>
          <reference field="5" count="10" selected="0">
            <x v="0"/>
            <x v="2"/>
            <x v="7"/>
            <x v="10"/>
            <x v="11"/>
            <x v="12"/>
            <x v="13"/>
            <x v="14"/>
            <x v="19"/>
            <x v="20"/>
          </reference>
        </references>
      </pivotArea>
    </format>
    <format dxfId="385">
      <pivotArea dataOnly="0" labelOnly="1" outline="0" fieldPosition="0">
        <references count="1">
          <reference field="2" count="1">
            <x v="4"/>
          </reference>
        </references>
      </pivotArea>
    </format>
    <format dxfId="384">
      <pivotArea type="all" dataOnly="0" outline="0" fieldPosition="0"/>
    </format>
    <format dxfId="383">
      <pivotArea outline="0" collapsedLevelsAreSubtotals="1" fieldPosition="0"/>
    </format>
    <format dxfId="382">
      <pivotArea dataOnly="0" labelOnly="1" outline="0" fieldPosition="0">
        <references count="1">
          <reference field="5" count="20">
            <x v="0"/>
            <x v="1"/>
            <x v="2"/>
            <x v="3"/>
            <x v="4"/>
            <x v="5"/>
            <x v="7"/>
            <x v="8"/>
            <x v="9"/>
            <x v="10"/>
            <x v="11"/>
            <x v="12"/>
            <x v="13"/>
            <x v="14"/>
            <x v="15"/>
            <x v="16"/>
            <x v="17"/>
            <x v="19"/>
            <x v="20"/>
            <x v="21"/>
          </reference>
        </references>
      </pivotArea>
    </format>
    <format dxfId="381">
      <pivotArea dataOnly="0" labelOnly="1" outline="0" fieldPosition="0">
        <references count="1">
          <reference field="4294967294" count="1">
            <x v="0"/>
          </reference>
        </references>
      </pivotArea>
    </format>
    <format dxfId="380">
      <pivotArea type="all" dataOnly="0" outline="0" fieldPosition="0"/>
    </format>
    <format dxfId="379">
      <pivotArea outline="0" collapsedLevelsAreSubtotals="1" fieldPosition="0"/>
    </format>
    <format dxfId="378">
      <pivotArea dataOnly="0" labelOnly="1" outline="0" fieldPosition="0">
        <references count="1">
          <reference field="5" count="20">
            <x v="0"/>
            <x v="1"/>
            <x v="2"/>
            <x v="3"/>
            <x v="4"/>
            <x v="5"/>
            <x v="7"/>
            <x v="8"/>
            <x v="9"/>
            <x v="10"/>
            <x v="11"/>
            <x v="12"/>
            <x v="13"/>
            <x v="14"/>
            <x v="15"/>
            <x v="16"/>
            <x v="17"/>
            <x v="19"/>
            <x v="20"/>
            <x v="21"/>
          </reference>
        </references>
      </pivotArea>
    </format>
    <format dxfId="377">
      <pivotArea dataOnly="0" labelOnly="1" outline="0" fieldPosition="0">
        <references count="1">
          <reference field="4294967294" count="1">
            <x v="0"/>
          </reference>
        </references>
      </pivotArea>
    </format>
    <format dxfId="376">
      <pivotArea outline="0" fieldPosition="0">
        <references count="2">
          <reference field="4294967294" count="1" selected="0">
            <x v="0"/>
          </reference>
          <reference field="5" count="10" selected="0">
            <x v="0"/>
            <x v="2"/>
            <x v="7"/>
            <x v="10"/>
            <x v="11"/>
            <x v="12"/>
            <x v="13"/>
            <x v="14"/>
            <x v="19"/>
            <x v="20"/>
          </reference>
        </references>
      </pivotArea>
    </format>
    <format dxfId="375">
      <pivotArea outline="0" fieldPosition="0">
        <references count="2">
          <reference field="4294967294" count="1" selected="0">
            <x v="0"/>
          </reference>
          <reference field="5" count="10" selected="0">
            <x v="0"/>
            <x v="2"/>
            <x v="7"/>
            <x v="10"/>
            <x v="11"/>
            <x v="12"/>
            <x v="13"/>
            <x v="14"/>
            <x v="19"/>
            <x v="20"/>
          </reference>
        </references>
      </pivotArea>
    </format>
    <format dxfId="374">
      <pivotArea outline="0" fieldPosition="0">
        <references count="2">
          <reference field="4294967294" count="1" selected="0">
            <x v="0"/>
          </reference>
          <reference field="5" count="10" selected="0">
            <x v="0"/>
            <x v="2"/>
            <x v="7"/>
            <x v="10"/>
            <x v="11"/>
            <x v="12"/>
            <x v="13"/>
            <x v="14"/>
            <x v="19"/>
            <x v="20"/>
          </reference>
        </references>
      </pivotArea>
    </format>
    <format dxfId="373">
      <pivotArea outline="0" fieldPosition="0">
        <references count="2">
          <reference field="4294967294" count="1" selected="0">
            <x v="0"/>
          </reference>
          <reference field="5" count="10" selected="0">
            <x v="0"/>
            <x v="2"/>
            <x v="7"/>
            <x v="10"/>
            <x v="11"/>
            <x v="12"/>
            <x v="13"/>
            <x v="14"/>
            <x v="19"/>
            <x v="20"/>
          </reference>
        </references>
      </pivotArea>
    </format>
    <format dxfId="372">
      <pivotArea outline="0" fieldPosition="0">
        <references count="2">
          <reference field="4294967294" count="1" selected="0">
            <x v="0"/>
          </reference>
          <reference field="5" count="10" selected="0">
            <x v="0"/>
            <x v="2"/>
            <x v="7"/>
            <x v="10"/>
            <x v="11"/>
            <x v="12"/>
            <x v="13"/>
            <x v="14"/>
            <x v="19"/>
            <x v="20"/>
          </reference>
        </references>
      </pivotArea>
    </format>
    <format dxfId="371">
      <pivotArea outline="0" fieldPosition="0">
        <references count="1">
          <reference field="4294967294" count="1" selected="0">
            <x v="0"/>
          </reference>
        </references>
      </pivotArea>
    </format>
    <format dxfId="370">
      <pivotArea outline="0" fieldPosition="0">
        <references count="1">
          <reference field="4294967294" count="1" selected="0">
            <x v="0"/>
          </reference>
        </references>
      </pivotArea>
    </format>
    <format dxfId="369">
      <pivotArea outline="0" fieldPosition="0">
        <references count="1">
          <reference field="4294967294" count="1" selected="0">
            <x v="0"/>
          </reference>
        </references>
      </pivotArea>
    </format>
    <format dxfId="368">
      <pivotArea outline="0" fieldPosition="0">
        <references count="1">
          <reference field="4294967294" count="1" selected="0">
            <x v="0"/>
          </reference>
        </references>
      </pivotArea>
    </format>
    <format dxfId="367">
      <pivotArea outline="0" fieldPosition="0">
        <references count="1">
          <reference field="4294967294" count="1" selected="0">
            <x v="0"/>
          </reference>
        </references>
      </pivotArea>
    </format>
    <format dxfId="366">
      <pivotArea outline="0" fieldPosition="0">
        <references count="1">
          <reference field="4294967294" count="1" selected="0">
            <x v="0"/>
          </reference>
        </references>
      </pivotArea>
    </format>
    <format dxfId="365">
      <pivotArea outline="0" fieldPosition="0">
        <references count="1">
          <reference field="4294967294" count="1" selected="0">
            <x v="0"/>
          </reference>
        </references>
      </pivotArea>
    </format>
    <format dxfId="364">
      <pivotArea outline="0" fieldPosition="0">
        <references count="1">
          <reference field="4294967294" count="1" selected="0">
            <x v="0"/>
          </reference>
        </references>
      </pivotArea>
    </format>
    <format dxfId="363">
      <pivotArea outline="0" fieldPosition="0">
        <references count="1">
          <reference field="4294967294" count="1" selected="0">
            <x v="0"/>
          </reference>
        </references>
      </pivotArea>
    </format>
    <format dxfId="362">
      <pivotArea outline="0" fieldPosition="0">
        <references count="2">
          <reference field="4294967294" count="1" selected="0">
            <x v="0"/>
          </reference>
          <reference field="5" count="10" selected="0">
            <x v="0"/>
            <x v="2"/>
            <x v="7"/>
            <x v="10"/>
            <x v="11"/>
            <x v="12"/>
            <x v="13"/>
            <x v="14"/>
            <x v="19"/>
            <x v="20"/>
          </reference>
        </references>
      </pivotArea>
    </format>
    <format dxfId="361">
      <pivotArea outline="0" fieldPosition="0">
        <references count="2">
          <reference field="4294967294" count="1" selected="0">
            <x v="0"/>
          </reference>
          <reference field="5" count="10" selected="0">
            <x v="0"/>
            <x v="2"/>
            <x v="7"/>
            <x v="10"/>
            <x v="11"/>
            <x v="12"/>
            <x v="13"/>
            <x v="14"/>
            <x v="19"/>
            <x v="20"/>
          </reference>
        </references>
      </pivotArea>
    </format>
    <format dxfId="360">
      <pivotArea outline="0" fieldPosition="0">
        <references count="2">
          <reference field="4294967294" count="1" selected="0">
            <x v="0"/>
          </reference>
          <reference field="5" count="10" selected="0">
            <x v="0"/>
            <x v="2"/>
            <x v="7"/>
            <x v="10"/>
            <x v="11"/>
            <x v="12"/>
            <x v="13"/>
            <x v="14"/>
            <x v="19"/>
            <x v="20"/>
          </reference>
        </references>
      </pivotArea>
    </format>
    <format dxfId="359">
      <pivotArea outline="0" fieldPosition="0">
        <references count="2">
          <reference field="4294967294" count="1" selected="0">
            <x v="0"/>
          </reference>
          <reference field="5" count="10" selected="0">
            <x v="0"/>
            <x v="2"/>
            <x v="7"/>
            <x v="10"/>
            <x v="11"/>
            <x v="12"/>
            <x v="13"/>
            <x v="14"/>
            <x v="19"/>
            <x v="20"/>
          </reference>
        </references>
      </pivotArea>
    </format>
    <format dxfId="358">
      <pivotArea outline="0" fieldPosition="0">
        <references count="2">
          <reference field="4294967294" count="1" selected="0">
            <x v="0"/>
          </reference>
          <reference field="5" count="10" selected="0">
            <x v="0"/>
            <x v="2"/>
            <x v="7"/>
            <x v="10"/>
            <x v="11"/>
            <x v="12"/>
            <x v="13"/>
            <x v="14"/>
            <x v="19"/>
            <x v="20"/>
          </reference>
        </references>
      </pivotArea>
    </format>
    <format dxfId="357">
      <pivotArea outline="0" fieldPosition="0">
        <references count="2">
          <reference field="4294967294" count="1" selected="0">
            <x v="0"/>
          </reference>
          <reference field="5" count="10" selected="0">
            <x v="0"/>
            <x v="2"/>
            <x v="7"/>
            <x v="10"/>
            <x v="11"/>
            <x v="12"/>
            <x v="13"/>
            <x v="14"/>
            <x v="19"/>
            <x v="20"/>
          </reference>
        </references>
      </pivotArea>
    </format>
    <format dxfId="356">
      <pivotArea outline="0" fieldPosition="0">
        <references count="2">
          <reference field="4294967294" count="1" selected="0">
            <x v="0"/>
          </reference>
          <reference field="5" count="10" selected="0">
            <x v="0"/>
            <x v="2"/>
            <x v="7"/>
            <x v="10"/>
            <x v="11"/>
            <x v="12"/>
            <x v="13"/>
            <x v="14"/>
            <x v="19"/>
            <x v="20"/>
          </reference>
        </references>
      </pivotArea>
    </format>
    <format dxfId="355">
      <pivotArea outline="0" fieldPosition="0">
        <references count="2">
          <reference field="4294967294" count="1" selected="0">
            <x v="0"/>
          </reference>
          <reference field="5" count="10" selected="0">
            <x v="0"/>
            <x v="2"/>
            <x v="7"/>
            <x v="10"/>
            <x v="11"/>
            <x v="12"/>
            <x v="13"/>
            <x v="14"/>
            <x v="19"/>
            <x v="20"/>
          </reference>
        </references>
      </pivotArea>
    </format>
    <format dxfId="354">
      <pivotArea outline="0" fieldPosition="0">
        <references count="2">
          <reference field="4294967294" count="1" selected="0">
            <x v="0"/>
          </reference>
          <reference field="5" count="10" selected="0">
            <x v="0"/>
            <x v="2"/>
            <x v="7"/>
            <x v="10"/>
            <x v="11"/>
            <x v="12"/>
            <x v="13"/>
            <x v="14"/>
            <x v="19"/>
            <x v="20"/>
          </reference>
        </references>
      </pivotArea>
    </format>
    <format dxfId="353">
      <pivotArea outline="0" fieldPosition="0">
        <references count="1">
          <reference field="4294967294" count="1">
            <x v="0"/>
          </reference>
        </references>
      </pivotArea>
    </format>
    <format dxfId="352">
      <pivotArea outline="0" fieldPosition="0">
        <references count="1">
          <reference field="4294967294" count="1">
            <x v="1"/>
          </reference>
        </references>
      </pivotArea>
    </format>
    <format dxfId="351">
      <pivotArea outline="0" collapsedLevelsAreSubtotals="1" fieldPosition="0"/>
    </format>
    <format dxfId="350">
      <pivotArea dataOnly="0" labelOnly="1" outline="0" fieldPosition="0">
        <references count="1">
          <reference field="5" count="21">
            <x v="0"/>
            <x v="1"/>
            <x v="2"/>
            <x v="3"/>
            <x v="4"/>
            <x v="5"/>
            <x v="6"/>
            <x v="7"/>
            <x v="8"/>
            <x v="9"/>
            <x v="10"/>
            <x v="11"/>
            <x v="12"/>
            <x v="13"/>
            <x v="14"/>
            <x v="15"/>
            <x v="16"/>
            <x v="17"/>
            <x v="19"/>
            <x v="20"/>
            <x v="21"/>
          </reference>
        </references>
      </pivotArea>
    </format>
    <format dxfId="349">
      <pivotArea outline="0" collapsedLevelsAreSubtotals="1" fieldPosition="0"/>
    </format>
    <format dxfId="348">
      <pivotArea dataOnly="0" labelOnly="1" outline="0" fieldPosition="0">
        <references count="1">
          <reference field="5" count="21">
            <x v="0"/>
            <x v="1"/>
            <x v="2"/>
            <x v="3"/>
            <x v="4"/>
            <x v="5"/>
            <x v="6"/>
            <x v="7"/>
            <x v="8"/>
            <x v="9"/>
            <x v="10"/>
            <x v="11"/>
            <x v="12"/>
            <x v="13"/>
            <x v="14"/>
            <x v="15"/>
            <x v="16"/>
            <x v="17"/>
            <x v="19"/>
            <x v="20"/>
            <x v="21"/>
          </reference>
        </references>
      </pivotArea>
    </format>
    <format dxfId="347">
      <pivotArea outline="0" collapsedLevelsAreSubtotals="1" fieldPosition="0"/>
    </format>
    <format dxfId="346">
      <pivotArea dataOnly="0" labelOnly="1" outline="0" fieldPosition="0">
        <references count="1">
          <reference field="5" count="21">
            <x v="0"/>
            <x v="1"/>
            <x v="2"/>
            <x v="3"/>
            <x v="4"/>
            <x v="5"/>
            <x v="6"/>
            <x v="7"/>
            <x v="8"/>
            <x v="9"/>
            <x v="10"/>
            <x v="11"/>
            <x v="12"/>
            <x v="13"/>
            <x v="14"/>
            <x v="15"/>
            <x v="16"/>
            <x v="17"/>
            <x v="19"/>
            <x v="20"/>
            <x v="21"/>
          </reference>
        </references>
      </pivotArea>
    </format>
    <format dxfId="345">
      <pivotArea dataOnly="0" labelOnly="1" outline="0" fieldPosition="0">
        <references count="1">
          <reference field="5" count="20">
            <x v="0"/>
            <x v="1"/>
            <x v="2"/>
            <x v="3"/>
            <x v="4"/>
            <x v="5"/>
            <x v="6"/>
            <x v="7"/>
            <x v="8"/>
            <x v="9"/>
            <x v="10"/>
            <x v="11"/>
            <x v="12"/>
            <x v="13"/>
            <x v="14"/>
            <x v="15"/>
            <x v="16"/>
            <x v="17"/>
            <x v="19"/>
            <x v="21"/>
          </reference>
        </references>
      </pivotArea>
    </format>
    <format dxfId="344">
      <pivotArea type="all" dataOnly="0" outline="0" fieldPosition="0"/>
    </format>
    <format dxfId="343">
      <pivotArea outline="0" collapsedLevelsAreSubtotals="1" fieldPosition="0"/>
    </format>
    <format dxfId="342">
      <pivotArea dataOnly="0" labelOnly="1" outline="0" fieldPosition="0">
        <references count="1">
          <reference field="5" count="20">
            <x v="0"/>
            <x v="1"/>
            <x v="2"/>
            <x v="3"/>
            <x v="4"/>
            <x v="5"/>
            <x v="6"/>
            <x v="7"/>
            <x v="8"/>
            <x v="9"/>
            <x v="10"/>
            <x v="11"/>
            <x v="12"/>
            <x v="13"/>
            <x v="14"/>
            <x v="15"/>
            <x v="16"/>
            <x v="17"/>
            <x v="19"/>
            <x v="21"/>
          </reference>
        </references>
      </pivotArea>
    </format>
    <format dxfId="341">
      <pivotArea outline="0" fieldPosition="0">
        <references count="1">
          <reference field="5" count="1" selected="0">
            <x v="3"/>
          </reference>
        </references>
      </pivotArea>
    </format>
    <format dxfId="340">
      <pivotArea outline="0" collapsedLevelsAreSubtotals="1" fieldPosition="0"/>
    </format>
    <format dxfId="339">
      <pivotArea dataOnly="0" labelOnly="1" outline="0" fieldPosition="0">
        <references count="1">
          <reference field="5" count="20">
            <x v="0"/>
            <x v="1"/>
            <x v="2"/>
            <x v="3"/>
            <x v="4"/>
            <x v="5"/>
            <x v="6"/>
            <x v="7"/>
            <x v="8"/>
            <x v="9"/>
            <x v="10"/>
            <x v="11"/>
            <x v="12"/>
            <x v="13"/>
            <x v="14"/>
            <x v="15"/>
            <x v="16"/>
            <x v="17"/>
            <x v="19"/>
            <x v="21"/>
          </reference>
        </references>
      </pivotArea>
    </format>
    <format dxfId="338">
      <pivotArea outline="0" collapsedLevelsAreSubtotals="1" fieldPosition="0"/>
    </format>
    <format dxfId="337">
      <pivotArea dataOnly="0" labelOnly="1" outline="0" fieldPosition="0">
        <references count="1">
          <reference field="5" count="20">
            <x v="0"/>
            <x v="1"/>
            <x v="2"/>
            <x v="3"/>
            <x v="4"/>
            <x v="5"/>
            <x v="6"/>
            <x v="7"/>
            <x v="8"/>
            <x v="9"/>
            <x v="10"/>
            <x v="11"/>
            <x v="12"/>
            <x v="13"/>
            <x v="14"/>
            <x v="15"/>
            <x v="16"/>
            <x v="17"/>
            <x v="19"/>
            <x v="21"/>
          </reference>
        </references>
      </pivotArea>
    </format>
    <format dxfId="336">
      <pivotArea dataOnly="0" labelOnly="1" outline="0" fieldPosition="0">
        <references count="1">
          <reference field="5" count="21">
            <x v="0"/>
            <x v="1"/>
            <x v="2"/>
            <x v="3"/>
            <x v="4"/>
            <x v="5"/>
            <x v="6"/>
            <x v="7"/>
            <x v="8"/>
            <x v="9"/>
            <x v="10"/>
            <x v="11"/>
            <x v="12"/>
            <x v="13"/>
            <x v="14"/>
            <x v="15"/>
            <x v="16"/>
            <x v="17"/>
            <x v="19"/>
            <x v="21"/>
            <x v="22"/>
          </reference>
        </references>
      </pivotArea>
    </format>
    <format dxfId="335">
      <pivotArea dataOnly="0" labelOnly="1" outline="0" fieldPosition="0">
        <references count="1">
          <reference field="5" count="1">
            <x v="22"/>
          </reference>
        </references>
      </pivotArea>
    </format>
    <format dxfId="334">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333">
      <pivotArea outline="0" fieldPosition="0">
        <references count="3">
          <reference field="4294967294" count="2" selected="0">
            <x v="0"/>
            <x v="1"/>
          </reference>
          <reference field="0" count="1" selected="0">
            <x v="14"/>
          </reference>
          <reference field="5" count="1" selected="0">
            <x v="21"/>
          </reference>
        </references>
      </pivotArea>
    </format>
    <format dxfId="332">
      <pivotArea dataOnly="0" labelOnly="1" outline="0" fieldPosition="0">
        <references count="1">
          <reference field="0" count="1">
            <x v="14"/>
          </reference>
        </references>
      </pivotArea>
    </format>
    <format dxfId="331">
      <pivotArea outline="0" fieldPosition="0">
        <references count="3">
          <reference field="4294967294" count="2" selected="0">
            <x v="0"/>
            <x v="1"/>
          </reference>
          <reference field="0" count="1" selected="0">
            <x v="14"/>
          </reference>
          <reference field="5" count="1" selected="0">
            <x v="22"/>
          </reference>
        </references>
      </pivotArea>
    </format>
    <format dxfId="330">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7"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5"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5">
        <item x="11"/>
        <item x="12"/>
        <item x="13"/>
        <item x="16"/>
        <item x="15"/>
        <item x="5"/>
        <item x="14"/>
        <item x="4"/>
        <item x="17"/>
        <item x="0"/>
        <item x="1"/>
        <item x="3"/>
        <item x="2"/>
        <item x="8"/>
        <item x="9"/>
        <item x="6"/>
        <item x="7"/>
        <item x="10"/>
        <item x="19"/>
        <item m="1" x="24"/>
        <item x="20"/>
        <item x="21"/>
        <item x="18"/>
        <item x="22"/>
        <item x="23"/>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4">
    <i>
      <x/>
    </i>
    <i>
      <x v="1"/>
    </i>
    <i>
      <x v="2"/>
    </i>
    <i>
      <x v="3"/>
    </i>
    <i>
      <x v="4"/>
    </i>
    <i>
      <x v="5"/>
    </i>
    <i>
      <x v="6"/>
    </i>
    <i>
      <x v="7"/>
    </i>
    <i>
      <x v="8"/>
    </i>
    <i>
      <x v="9"/>
    </i>
    <i>
      <x v="10"/>
    </i>
    <i>
      <x v="11"/>
    </i>
    <i>
      <x v="12"/>
    </i>
    <i>
      <x v="13"/>
    </i>
    <i>
      <x v="14"/>
    </i>
    <i>
      <x v="15"/>
    </i>
    <i>
      <x v="16"/>
    </i>
    <i>
      <x v="17"/>
    </i>
    <i>
      <x v="18"/>
    </i>
    <i>
      <x v="20"/>
    </i>
    <i>
      <x v="21"/>
    </i>
    <i>
      <x v="22"/>
    </i>
    <i>
      <x v="23"/>
    </i>
    <i>
      <x v="24"/>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329">
      <pivotArea outline="0" fieldPosition="0">
        <references count="1">
          <reference field="4294967294" count="1">
            <x v="1"/>
          </reference>
        </references>
      </pivotArea>
    </format>
    <format dxfId="328">
      <pivotArea outline="0" fieldPosition="0">
        <references count="1">
          <reference field="4294967294" count="1">
            <x v="2"/>
          </reference>
        </references>
      </pivotArea>
    </format>
    <format dxfId="327">
      <pivotArea type="all" dataOnly="0" outline="0" fieldPosition="0"/>
    </format>
    <format dxfId="326">
      <pivotArea outline="0" collapsedLevelsAreSubtotals="1" fieldPosition="0"/>
    </format>
    <format dxfId="325">
      <pivotArea dataOnly="0" labelOnly="1" outline="0" fieldPosition="0">
        <references count="1">
          <reference field="5" count="0"/>
        </references>
      </pivotArea>
    </format>
    <format dxfId="324">
      <pivotArea dataOnly="0" labelOnly="1" outline="0" fieldPosition="0">
        <references count="1">
          <reference field="1" count="0"/>
        </references>
      </pivotArea>
    </format>
    <format dxfId="323">
      <pivotArea dataOnly="0" labelOnly="1" outline="0" fieldPosition="0">
        <references count="2">
          <reference field="1" count="1" selected="0">
            <x v="9"/>
          </reference>
          <reference field="2" count="4">
            <x v="0"/>
            <x v="1"/>
            <x v="2"/>
            <x v="3"/>
          </reference>
        </references>
      </pivotArea>
    </format>
    <format dxfId="322">
      <pivotArea dataOnly="0" labelOnly="1" outline="0" fieldPosition="0">
        <references count="2">
          <reference field="1" count="1" selected="0">
            <x v="10"/>
          </reference>
          <reference field="2" count="4">
            <x v="4"/>
            <x v="5"/>
            <x v="6"/>
            <x v="7"/>
          </reference>
        </references>
      </pivotArea>
    </format>
    <format dxfId="321">
      <pivotArea dataOnly="0" labelOnly="1" outline="0" fieldPosition="0">
        <references count="2">
          <reference field="1" count="1" selected="0">
            <x v="11"/>
          </reference>
          <reference field="2" count="1">
            <x v="8"/>
          </reference>
        </references>
      </pivotArea>
    </format>
    <format dxfId="320">
      <pivotArea outline="0" fieldPosition="0">
        <references count="3">
          <reference field="4294967294" count="2" selected="0">
            <x v="1"/>
            <x v="2"/>
          </reference>
          <reference field="1" count="1" selected="0">
            <x v="9"/>
          </reference>
          <reference field="2" count="4" selected="0">
            <x v="0"/>
            <x v="1"/>
            <x v="2"/>
            <x v="3"/>
          </reference>
        </references>
      </pivotArea>
    </format>
    <format dxfId="319">
      <pivotArea dataOnly="0" labelOnly="1" outline="0" fieldPosition="0">
        <references count="1">
          <reference field="1" count="1">
            <x v="9"/>
          </reference>
        </references>
      </pivotArea>
    </format>
    <format dxfId="318">
      <pivotArea dataOnly="0" labelOnly="1" outline="0" fieldPosition="0">
        <references count="2">
          <reference field="1" count="1" selected="0">
            <x v="9"/>
          </reference>
          <reference field="2" count="4">
            <x v="0"/>
            <x v="1"/>
            <x v="2"/>
            <x v="3"/>
          </reference>
        </references>
      </pivotArea>
    </format>
    <format dxfId="317">
      <pivotArea dataOnly="0" labelOnly="1" outline="0" fieldPosition="0">
        <references count="2">
          <reference field="1" count="1" selected="0">
            <x v="9"/>
          </reference>
          <reference field="2" count="4">
            <x v="0"/>
            <x v="1"/>
            <x v="2"/>
            <x v="3"/>
          </reference>
        </references>
      </pivotArea>
    </format>
    <format dxfId="316">
      <pivotArea dataOnly="0" labelOnly="1" outline="0" fieldPosition="0">
        <references count="2">
          <reference field="1" count="1" selected="0">
            <x v="10"/>
          </reference>
          <reference field="2" count="4">
            <x v="4"/>
            <x v="5"/>
            <x v="6"/>
            <x v="7"/>
          </reference>
        </references>
      </pivotArea>
    </format>
    <format dxfId="315">
      <pivotArea dataOnly="0" labelOnly="1" outline="0" fieldPosition="0">
        <references count="2">
          <reference field="1" count="1" selected="0">
            <x v="11"/>
          </reference>
          <reference field="2" count="1">
            <x v="8"/>
          </reference>
        </references>
      </pivotArea>
    </format>
    <format dxfId="314">
      <pivotArea outline="0" fieldPosition="0">
        <references count="3">
          <reference field="4294967294" count="2" selected="0">
            <x v="1"/>
            <x v="2"/>
          </reference>
          <reference field="1" count="1" selected="0">
            <x v="9"/>
          </reference>
          <reference field="2" count="1" selected="0">
            <x v="0"/>
          </reference>
        </references>
      </pivotArea>
    </format>
    <format dxfId="313">
      <pivotArea dataOnly="0" labelOnly="1" outline="0" offset="A256:C256" fieldPosition="0">
        <references count="1">
          <reference field="1" count="1">
            <x v="9"/>
          </reference>
        </references>
      </pivotArea>
    </format>
    <format dxfId="312">
      <pivotArea outline="0" fieldPosition="0">
        <references count="3">
          <reference field="4294967294" count="2" selected="0">
            <x v="1"/>
            <x v="2"/>
          </reference>
          <reference field="1" count="1" selected="0">
            <x v="9"/>
          </reference>
          <reference field="2" count="1" selected="0">
            <x v="1"/>
          </reference>
        </references>
      </pivotArea>
    </format>
    <format dxfId="311">
      <pivotArea dataOnly="0" labelOnly="1" outline="0" offset="D256:F256" fieldPosition="0">
        <references count="1">
          <reference field="1" count="1">
            <x v="9"/>
          </reference>
        </references>
      </pivotArea>
    </format>
    <format dxfId="310">
      <pivotArea outline="0" fieldPosition="0">
        <references count="3">
          <reference field="4294967294" count="2" selected="0">
            <x v="1"/>
            <x v="2"/>
          </reference>
          <reference field="1" count="1" selected="0">
            <x v="9"/>
          </reference>
          <reference field="2" count="1" selected="0">
            <x v="3"/>
          </reference>
        </references>
      </pivotArea>
    </format>
    <format dxfId="309">
      <pivotArea outline="0" fieldPosition="0">
        <references count="3">
          <reference field="4294967294" count="2" selected="0">
            <x v="1"/>
            <x v="2"/>
          </reference>
          <reference field="1" count="1" selected="0">
            <x v="10"/>
          </reference>
          <reference field="2" count="1" selected="0">
            <x v="5"/>
          </reference>
        </references>
      </pivotArea>
    </format>
    <format dxfId="308">
      <pivotArea dataOnly="0" labelOnly="1" outline="0" offset="D256:F256" fieldPosition="0">
        <references count="1">
          <reference field="1" count="1">
            <x v="10"/>
          </reference>
        </references>
      </pivotArea>
    </format>
    <format dxfId="307">
      <pivotArea dataOnly="0" labelOnly="1" outline="0" fieldPosition="0">
        <references count="2">
          <reference field="1" count="1" selected="0">
            <x v="10"/>
          </reference>
          <reference field="2" count="1">
            <x v="5"/>
          </reference>
        </references>
      </pivotArea>
    </format>
    <format dxfId="306">
      <pivotArea outline="0" fieldPosition="0">
        <references count="3">
          <reference field="4294967294" count="2" selected="0">
            <x v="1"/>
            <x v="2"/>
          </reference>
          <reference field="1" count="1" selected="0">
            <x v="10"/>
          </reference>
          <reference field="2" count="1" selected="0">
            <x v="7"/>
          </reference>
        </references>
      </pivotArea>
    </format>
    <format dxfId="305">
      <pivotArea dataOnly="0" labelOnly="1" outline="0" offset="J256:IV256" fieldPosition="0">
        <references count="1">
          <reference field="1" count="1">
            <x v="10"/>
          </reference>
        </references>
      </pivotArea>
    </format>
    <format dxfId="304">
      <pivotArea dataOnly="0" labelOnly="1" outline="0" fieldPosition="0">
        <references count="2">
          <reference field="1" count="1" selected="0">
            <x v="10"/>
          </reference>
          <reference field="2" count="1">
            <x v="7"/>
          </reference>
        </references>
      </pivotArea>
    </format>
    <format dxfId="303">
      <pivotArea dataOnly="0" labelOnly="1" outline="0" fieldPosition="0">
        <references count="2">
          <reference field="1" count="1" selected="0">
            <x v="9"/>
          </reference>
          <reference field="2" count="4">
            <x v="0"/>
            <x v="1"/>
            <x v="2"/>
            <x v="3"/>
          </reference>
        </references>
      </pivotArea>
    </format>
    <format dxfId="302">
      <pivotArea dataOnly="0" labelOnly="1" outline="0" fieldPosition="0">
        <references count="2">
          <reference field="1" count="1" selected="0">
            <x v="10"/>
          </reference>
          <reference field="2" count="4">
            <x v="4"/>
            <x v="5"/>
            <x v="6"/>
            <x v="7"/>
          </reference>
        </references>
      </pivotArea>
    </format>
    <format dxfId="301">
      <pivotArea dataOnly="0" labelOnly="1" outline="0" fieldPosition="0">
        <references count="2">
          <reference field="1" count="1" selected="0">
            <x v="11"/>
          </reference>
          <reference field="2" count="1">
            <x v="8"/>
          </reference>
        </references>
      </pivotArea>
    </format>
    <format dxfId="300">
      <pivotArea outline="0" fieldPosition="0">
        <references count="3">
          <reference field="4294967294" count="1" selected="0">
            <x v="1"/>
          </reference>
          <reference field="1" count="1" selected="0">
            <x v="9"/>
          </reference>
          <reference field="2" count="1" selected="0">
            <x v="0"/>
          </reference>
        </references>
      </pivotArea>
    </format>
    <format dxfId="299">
      <pivotArea dataOnly="0" labelOnly="1" outline="0" offset="B256" fieldPosition="0">
        <references count="2">
          <reference field="1" count="1" selected="0">
            <x v="9"/>
          </reference>
          <reference field="2" count="1">
            <x v="0"/>
          </reference>
        </references>
      </pivotArea>
    </format>
    <format dxfId="298">
      <pivotArea outline="0" fieldPosition="0">
        <references count="3">
          <reference field="4294967294" count="1" selected="0">
            <x v="1"/>
          </reference>
          <reference field="1" count="1" selected="0">
            <x v="9"/>
          </reference>
          <reference field="2" count="1" selected="0">
            <x v="1"/>
          </reference>
        </references>
      </pivotArea>
    </format>
    <format dxfId="297">
      <pivotArea dataOnly="0" labelOnly="1" outline="0" offset="B256" fieldPosition="0">
        <references count="2">
          <reference field="1" count="1" selected="0">
            <x v="9"/>
          </reference>
          <reference field="2" count="1">
            <x v="1"/>
          </reference>
        </references>
      </pivotArea>
    </format>
    <format dxfId="296">
      <pivotArea outline="0" fieldPosition="0">
        <references count="3">
          <reference field="4294967294" count="1" selected="0">
            <x v="1"/>
          </reference>
          <reference field="1" count="1" selected="0">
            <x v="9"/>
          </reference>
          <reference field="2" count="1" selected="0">
            <x v="2"/>
          </reference>
        </references>
      </pivotArea>
    </format>
    <format dxfId="295">
      <pivotArea dataOnly="0" labelOnly="1" outline="0" offset="B256" fieldPosition="0">
        <references count="2">
          <reference field="1" count="1" selected="0">
            <x v="9"/>
          </reference>
          <reference field="2" count="1">
            <x v="2"/>
          </reference>
        </references>
      </pivotArea>
    </format>
    <format dxfId="294">
      <pivotArea outline="0" fieldPosition="0">
        <references count="3">
          <reference field="4294967294" count="1" selected="0">
            <x v="1"/>
          </reference>
          <reference field="1" count="1" selected="0">
            <x v="9"/>
          </reference>
          <reference field="2" count="1" selected="0">
            <x v="3"/>
          </reference>
        </references>
      </pivotArea>
    </format>
    <format dxfId="293">
      <pivotArea dataOnly="0" labelOnly="1" outline="0" offset="B256" fieldPosition="0">
        <references count="2">
          <reference field="1" count="1" selected="0">
            <x v="9"/>
          </reference>
          <reference field="2" count="1">
            <x v="3"/>
          </reference>
        </references>
      </pivotArea>
    </format>
    <format dxfId="292">
      <pivotArea outline="0" fieldPosition="0">
        <references count="3">
          <reference field="4294967294" count="1" selected="0">
            <x v="1"/>
          </reference>
          <reference field="1" count="1" selected="0">
            <x v="10"/>
          </reference>
          <reference field="2" count="1" selected="0">
            <x v="4"/>
          </reference>
        </references>
      </pivotArea>
    </format>
    <format dxfId="291">
      <pivotArea dataOnly="0" labelOnly="1" outline="0" offset="B256" fieldPosition="0">
        <references count="2">
          <reference field="1" count="1" selected="0">
            <x v="10"/>
          </reference>
          <reference field="2" count="1">
            <x v="4"/>
          </reference>
        </references>
      </pivotArea>
    </format>
    <format dxfId="290">
      <pivotArea outline="0" fieldPosition="0">
        <references count="3">
          <reference field="4294967294" count="1" selected="0">
            <x v="1"/>
          </reference>
          <reference field="1" count="1" selected="0">
            <x v="10"/>
          </reference>
          <reference field="2" count="1" selected="0">
            <x v="5"/>
          </reference>
        </references>
      </pivotArea>
    </format>
    <format dxfId="289">
      <pivotArea dataOnly="0" labelOnly="1" outline="0" offset="B256" fieldPosition="0">
        <references count="2">
          <reference field="1" count="1" selected="0">
            <x v="10"/>
          </reference>
          <reference field="2" count="1">
            <x v="5"/>
          </reference>
        </references>
      </pivotArea>
    </format>
    <format dxfId="288">
      <pivotArea outline="0" fieldPosition="0">
        <references count="3">
          <reference field="4294967294" count="1" selected="0">
            <x v="1"/>
          </reference>
          <reference field="1" count="1" selected="0">
            <x v="10"/>
          </reference>
          <reference field="2" count="1" selected="0">
            <x v="6"/>
          </reference>
        </references>
      </pivotArea>
    </format>
    <format dxfId="287">
      <pivotArea dataOnly="0" labelOnly="1" outline="0" offset="B256" fieldPosition="0">
        <references count="2">
          <reference field="1" count="1" selected="0">
            <x v="10"/>
          </reference>
          <reference field="2" count="1">
            <x v="6"/>
          </reference>
        </references>
      </pivotArea>
    </format>
    <format dxfId="286">
      <pivotArea outline="0" fieldPosition="0">
        <references count="3">
          <reference field="4294967294" count="1" selected="0">
            <x v="1"/>
          </reference>
          <reference field="1" count="1" selected="0">
            <x v="10"/>
          </reference>
          <reference field="2" count="1" selected="0">
            <x v="7"/>
          </reference>
        </references>
      </pivotArea>
    </format>
    <format dxfId="285">
      <pivotArea dataOnly="0" labelOnly="1" outline="0" offset="B256" fieldPosition="0">
        <references count="2">
          <reference field="1" count="1" selected="0">
            <x v="10"/>
          </reference>
          <reference field="2" count="1">
            <x v="7"/>
          </reference>
        </references>
      </pivotArea>
    </format>
    <format dxfId="284">
      <pivotArea outline="0" fieldPosition="0">
        <references count="3">
          <reference field="4294967294" count="1" selected="0">
            <x v="1"/>
          </reference>
          <reference field="1" count="1" selected="0">
            <x v="11"/>
          </reference>
          <reference field="2" count="1" selected="0">
            <x v="8"/>
          </reference>
        </references>
      </pivotArea>
    </format>
    <format dxfId="283">
      <pivotArea dataOnly="0" labelOnly="1" outline="0" offset="B256" fieldPosition="0">
        <references count="2">
          <reference field="1" count="1" selected="0">
            <x v="11"/>
          </reference>
          <reference field="2" count="1">
            <x v="8"/>
          </reference>
        </references>
      </pivotArea>
    </format>
    <format dxfId="282">
      <pivotArea outline="0" collapsedLevelsAreSubtotals="1" fieldPosition="0"/>
    </format>
    <format dxfId="281">
      <pivotArea dataOnly="0" labelOnly="1" outline="0" fieldPosition="0">
        <references count="1">
          <reference field="5" count="0"/>
        </references>
      </pivotArea>
    </format>
    <format dxfId="280">
      <pivotArea dataOnly="0" labelOnly="1" outline="0" fieldPosition="0">
        <references count="1">
          <reference field="1" count="0"/>
        </references>
      </pivotArea>
    </format>
    <format dxfId="279">
      <pivotArea dataOnly="0" labelOnly="1" outline="0" offset="B256" fieldPosition="0">
        <references count="1">
          <reference field="1" count="1">
            <x v="11"/>
          </reference>
        </references>
      </pivotArea>
    </format>
    <format dxfId="278">
      <pivotArea dataOnly="0" outline="0" fieldPosition="0">
        <references count="1">
          <reference field="4294967294" count="1">
            <x v="1"/>
          </reference>
        </references>
      </pivotArea>
    </format>
    <format dxfId="277">
      <pivotArea outline="0" fieldPosition="0">
        <references count="3">
          <reference field="4294967294" count="2" selected="0">
            <x v="1"/>
            <x v="2"/>
          </reference>
          <reference field="1" count="1" selected="0">
            <x v="12"/>
          </reference>
          <reference field="2" count="1" selected="0">
            <x v="9"/>
          </reference>
        </references>
      </pivotArea>
    </format>
    <format dxfId="276">
      <pivotArea dataOnly="0" labelOnly="1" outline="0" fieldPosition="0">
        <references count="2">
          <reference field="1" count="1" selected="0">
            <x v="12"/>
          </reference>
          <reference field="2" count="1">
            <x v="9"/>
          </reference>
        </references>
      </pivotArea>
    </format>
    <format dxfId="275">
      <pivotArea dataOnly="0" outline="0" fieldPosition="0">
        <references count="1">
          <reference field="2" count="1">
            <x v="7"/>
          </reference>
        </references>
      </pivotArea>
    </format>
    <format dxfId="274">
      <pivotArea dataOnly="0" outline="0" fieldPosition="0">
        <references count="1">
          <reference field="1" count="1">
            <x v="10"/>
          </reference>
        </references>
      </pivotArea>
    </format>
    <format dxfId="273">
      <pivotArea dataOnly="0" outline="0" fieldPosition="0">
        <references count="1">
          <reference field="1" count="1">
            <x v="12"/>
          </reference>
        </references>
      </pivotArea>
    </format>
    <format dxfId="272">
      <pivotArea dataOnly="0" outline="0" fieldPosition="0">
        <references count="1">
          <reference field="1" count="1">
            <x v="9"/>
          </reference>
        </references>
      </pivotArea>
    </format>
    <format dxfId="271">
      <pivotArea dataOnly="0" outline="0" fieldPosition="0">
        <references count="1">
          <reference field="1" count="1">
            <x v="9"/>
          </reference>
        </references>
      </pivotArea>
    </format>
    <format dxfId="270">
      <pivotArea type="all" dataOnly="0" outline="0" fieldPosition="0"/>
    </format>
    <format dxfId="269">
      <pivotArea type="origin" dataOnly="0" labelOnly="1" outline="0" fieldPosition="0"/>
    </format>
    <format dxfId="268">
      <pivotArea dataOnly="0" outline="0" fieldPosition="0">
        <references count="1">
          <reference field="1" count="1">
            <x v="9"/>
          </reference>
        </references>
      </pivotArea>
    </format>
    <format dxfId="267">
      <pivotArea dataOnly="0" outline="0" fieldPosition="0">
        <references count="1">
          <reference field="4294967294" count="1">
            <x v="1"/>
          </reference>
        </references>
      </pivotArea>
    </format>
    <format dxfId="266">
      <pivotArea dataOnly="0" outline="0" fieldPosition="0">
        <references count="1">
          <reference field="4294967294" count="1">
            <x v="2"/>
          </reference>
        </references>
      </pivotArea>
    </format>
    <format dxfId="265">
      <pivotArea dataOnly="0" outline="0" fieldPosition="0">
        <references count="1">
          <reference field="2" count="1">
            <x v="0"/>
          </reference>
        </references>
      </pivotArea>
    </format>
    <format dxfId="264">
      <pivotArea dataOnly="0" outline="0" fieldPosition="0">
        <references count="1">
          <reference field="2" count="1">
            <x v="1"/>
          </reference>
        </references>
      </pivotArea>
    </format>
    <format dxfId="263">
      <pivotArea dataOnly="0" outline="0" fieldPosition="0">
        <references count="1">
          <reference field="2" count="1">
            <x v="2"/>
          </reference>
        </references>
      </pivotArea>
    </format>
    <format dxfId="262">
      <pivotArea dataOnly="0" outline="0" fieldPosition="0">
        <references count="1">
          <reference field="2" count="1">
            <x v="3"/>
          </reference>
        </references>
      </pivotArea>
    </format>
    <format dxfId="261">
      <pivotArea dataOnly="0" outline="0" fieldPosition="0">
        <references count="1">
          <reference field="1" count="1">
            <x v="10"/>
          </reference>
        </references>
      </pivotArea>
    </format>
    <format dxfId="260">
      <pivotArea dataOnly="0" outline="0" fieldPosition="0">
        <references count="1">
          <reference field="2" count="1">
            <x v="4"/>
          </reference>
        </references>
      </pivotArea>
    </format>
    <format dxfId="259">
      <pivotArea dataOnly="0" outline="0" fieldPosition="0">
        <references count="1">
          <reference field="2" count="1">
            <x v="5"/>
          </reference>
        </references>
      </pivotArea>
    </format>
    <format dxfId="258">
      <pivotArea dataOnly="0" outline="0" fieldPosition="0">
        <references count="1">
          <reference field="2" count="1">
            <x v="6"/>
          </reference>
        </references>
      </pivotArea>
    </format>
    <format dxfId="257">
      <pivotArea dataOnly="0" outline="0" fieldPosition="0">
        <references count="1">
          <reference field="1" count="1">
            <x v="12"/>
          </reference>
        </references>
      </pivotArea>
    </format>
    <format dxfId="256">
      <pivotArea dataOnly="0" outline="0" fieldPosition="0">
        <references count="1">
          <reference field="2" count="1">
            <x v="9"/>
          </reference>
        </references>
      </pivotArea>
    </format>
    <format dxfId="255">
      <pivotArea dataOnly="0" outline="0" fieldPosition="0">
        <references count="1">
          <reference field="2" count="1">
            <x v="10"/>
          </reference>
        </references>
      </pivotArea>
    </format>
    <format dxfId="254">
      <pivotArea dataOnly="0" outline="0" fieldPosition="0">
        <references count="1">
          <reference field="2" count="1">
            <x v="11"/>
          </reference>
        </references>
      </pivotArea>
    </format>
    <format dxfId="253">
      <pivotArea dataOnly="0" outline="0" fieldPosition="0">
        <references count="1">
          <reference field="2" count="1">
            <x v="12"/>
          </reference>
        </references>
      </pivotArea>
    </format>
    <format dxfId="252">
      <pivotArea dataOnly="0" outline="0" fieldPosition="0">
        <references count="1">
          <reference field="2" count="1">
            <x v="13"/>
          </reference>
        </references>
      </pivotArea>
    </format>
    <format dxfId="251">
      <pivotArea dataOnly="0" outline="0" fieldPosition="0">
        <references count="1">
          <reference field="2" count="1">
            <x v="14"/>
          </reference>
        </references>
      </pivotArea>
    </format>
    <format dxfId="250">
      <pivotArea dataOnly="0" outline="0" fieldPosition="0">
        <references count="1">
          <reference field="2" count="1">
            <x v="15"/>
          </reference>
        </references>
      </pivotArea>
    </format>
    <format dxfId="249">
      <pivotArea dataOnly="0" outline="0" fieldPosition="0">
        <references count="1">
          <reference field="1" count="1">
            <x v="14"/>
          </reference>
        </references>
      </pivotArea>
    </format>
    <format dxfId="248">
      <pivotArea dataOnly="0" outline="0" fieldPosition="0">
        <references count="1">
          <reference field="2" count="1">
            <x v="16"/>
          </reference>
        </references>
      </pivotArea>
    </format>
    <format dxfId="247">
      <pivotArea dataOnly="0" outline="0" fieldPosition="0">
        <references count="1">
          <reference field="2" count="1">
            <x v="17"/>
          </reference>
        </references>
      </pivotArea>
    </format>
    <format dxfId="246">
      <pivotArea dataOnly="0" outline="0" fieldPosition="0">
        <references count="1">
          <reference field="2" count="1">
            <x v="18"/>
          </reference>
        </references>
      </pivotArea>
    </format>
    <format dxfId="245">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76">
    <v t="r">24</v>
    <v t="r">25</v>
    <v t="r">26</v>
    <v t="r">27</v>
    <v t="r">28</v>
    <v t="r">29</v>
    <v t="r">30</v>
    <v t="r">31</v>
    <v t="r">32</v>
    <v t="r">33</v>
    <v t="r">34</v>
    <v t="r">24</v>
    <v t="r">25</v>
    <v t="r">27</v>
    <v t="r">26</v>
    <v t="r">28</v>
    <v t="r">29</v>
    <v t="r">30</v>
    <v t="r">31</v>
    <v t="r">32</v>
    <v t="r">33</v>
    <v t="r">34</v>
    <v t="r">35</v>
    <v t="r">36</v>
    <v t="r">37</v>
    <v t="r">38</v>
    <v t="r">39</v>
    <v t="r">40</v>
    <v t="r">41</v>
    <v t="r">42</v>
    <v t="r">43</v>
    <v t="r">24</v>
    <v t="r">25</v>
    <v t="r">27</v>
    <v t="r">28</v>
    <v t="r">26</v>
    <v t="r">29</v>
    <v t="r">30</v>
    <v t="r">31</v>
    <v t="r">32</v>
    <v t="r">33</v>
    <v t="r">34</v>
    <v t="r">35</v>
    <v t="r">36</v>
    <v t="r">37</v>
    <v t="r">38</v>
    <v t="r">39</v>
    <v t="r">40</v>
    <v t="r">41</v>
    <v t="r">42</v>
    <v t="r">43</v>
    <v t="r">24</v>
    <v t="r">25</v>
    <v t="r">27</v>
    <v t="r">28</v>
    <v t="r">26</v>
    <v t="r">29</v>
    <v t="r">30</v>
    <v t="r">31</v>
    <v t="r">32</v>
    <v t="r">33</v>
    <v t="r">34</v>
    <v t="r">35</v>
    <v t="r">36</v>
    <v t="r">37</v>
    <v t="r">39</v>
    <v t="r">38</v>
    <v t="r">40</v>
    <v t="r">42</v>
    <v t="r">41</v>
    <v t="r">25</v>
    <v t="r">24</v>
    <v t="r">28</v>
    <v t="r">43</v>
    <v t="r">29</v>
    <v t="r">26</v>
    <v t="r">27</v>
    <v t="r">32</v>
    <v t="r">30</v>
    <v t="r">31</v>
    <v t="r">34</v>
    <v t="r">44</v>
    <v t="r">33</v>
    <v t="r">35</v>
    <v t="r">36</v>
    <v t="r">37</v>
    <v t="r">39</v>
    <v t="r">38</v>
    <v t="r">40</v>
    <v t="r">41</v>
    <v t="r">42</v>
    <v t="r">24</v>
    <v t="r">25</v>
    <v t="r">28</v>
    <v t="r">43</v>
    <v t="r">29</v>
    <v t="r">26</v>
    <v t="r">27</v>
    <v t="r">32</v>
    <v t="r">30</v>
    <v t="r">31</v>
    <v t="r">34</v>
    <v t="r">44</v>
    <v t="r">33</v>
    <v t="r">35</v>
    <v t="r">36</v>
    <v t="r">37</v>
    <v t="r">39</v>
    <v t="r">38</v>
    <v t="r">40</v>
    <v t="r">41</v>
    <v t="r">42</v>
    <v t="r">24</v>
    <v t="r">25</v>
    <v t="r">28</v>
    <v t="r">29</v>
    <v t="r">43</v>
    <v t="r">27</v>
    <v t="r">26</v>
    <v t="r">32</v>
    <v t="r">30</v>
    <v t="r">31</v>
    <v t="r">34</v>
    <v t="r">44</v>
    <v t="r">33</v>
    <v t="r">35</v>
    <v t="r">36</v>
    <v t="r">37</v>
    <v t="r">39</v>
    <v t="r">38</v>
    <v t="r">40</v>
    <v t="r">41</v>
    <v t="r">42</v>
    <v t="r">25</v>
    <v t="r">24</v>
    <v t="r">28</v>
    <v t="r">29</v>
    <v t="r">43</v>
    <v t="r">27</v>
    <v t="r">26</v>
    <v t="r">32</v>
    <v t="r">30</v>
    <v t="r">31</v>
    <v t="r">34</v>
    <v t="r">44</v>
    <v t="r">33</v>
    <v t="r">35</v>
    <v t="r">36</v>
    <v t="r">37</v>
    <v t="r">38</v>
    <v t="r">40</v>
    <v t="r">39</v>
    <v t="r">41</v>
    <v t="r">29</v>
    <v t="r">42</v>
    <v t="r">24</v>
    <v t="r">28</v>
    <v t="r">25</v>
    <v t="r">27</v>
    <v t="r">43</v>
    <v t="r">32</v>
    <v t="r">26</v>
    <v t="r">31</v>
    <v t="r">30</v>
    <v t="r">34</v>
    <v t="r">44</v>
    <v t="r">33</v>
    <v t="r">35</v>
    <v t="r">36</v>
    <v t="r">37</v>
    <v t="r">38</v>
    <v t="r">40</v>
    <v t="r">39</v>
    <v t="r">41</v>
    <v t="r">29</v>
    <v t="r">28</v>
    <v t="r">24</v>
    <v t="r">25</v>
    <v t="r">27</v>
    <v t="r">32</v>
    <v t="r">43</v>
    <v t="r">26</v>
    <v t="r">31</v>
    <v t="r">34</v>
    <v t="r">30</v>
    <v t="r">33</v>
    <v t="r">44</v>
    <v t="r">35</v>
    <v t="r">36</v>
    <v t="r">37</v>
    <v t="r">39</v>
    <v t="r">38</v>
    <v t="r">40</v>
    <v t="r">29</v>
    <v t="r">41</v>
    <v t="r">28</v>
    <v t="r">24</v>
    <v t="r">25</v>
    <v t="r">27</v>
    <v t="r">32</v>
    <v t="r">26</v>
    <v t="r">43</v>
    <v t="r">31</v>
    <v t="r">34</v>
    <v t="r">33</v>
    <v t="r">30</v>
    <v t="r">44</v>
    <v t="r">35</v>
    <v t="r">36</v>
    <v t="r">37</v>
    <v t="r">39</v>
    <v t="r">38</v>
    <v t="r">40</v>
    <v t="r">29</v>
    <v t="r">41</v>
    <v t="r">28</v>
    <v t="r">24</v>
    <v t="r">25</v>
    <v t="r">27</v>
    <v t="r">32</v>
    <v t="r">26</v>
    <v t="r">43</v>
    <v t="r">31</v>
    <v t="r">34</v>
    <v t="r">30</v>
    <v t="r">33</v>
    <v t="r">44</v>
    <v t="r">35</v>
    <v t="r">36</v>
    <v t="r">37</v>
    <v t="r">40</v>
    <v t="r">39</v>
    <v t="r">29</v>
    <v t="r">38</v>
    <v t="r">28</v>
    <v t="r">41</v>
    <v t="r">24</v>
    <v t="r">25</v>
    <v t="r">27</v>
    <v t="r">26</v>
    <v t="r">32</v>
    <v t="r">33</v>
    <v t="r">30</v>
    <v t="r">31</v>
    <v t="r">34</v>
    <v t="r">43</v>
    <v t="r">44</v>
    <v t="r">35</v>
    <v t="r">36</v>
    <v t="r">37</v>
    <v t="r">40</v>
    <v t="r">39</v>
    <v t="r">29</v>
    <v t="r">38</v>
    <v t="r">41</v>
    <v t="r">28</v>
    <v t="r">24</v>
    <v t="r">25</v>
    <v t="r">27</v>
    <v t="r">26</v>
    <v t="r">32</v>
    <v t="r">30</v>
    <v t="r">33</v>
    <v t="r">31</v>
    <v t="r">34</v>
    <v t="r">43</v>
    <v t="r">44</v>
    <v t="r">36</v>
    <v t="r">35</v>
    <v t="r">37</v>
    <v t="r">40</v>
    <v t="r">39</v>
    <v t="r">29</v>
    <v t="r">41</v>
    <v t="r">38</v>
    <v t="r">28</v>
    <v t="r">24</v>
    <v t="r">25</v>
    <v t="r">27</v>
    <v t="r">32</v>
    <v t="r">26</v>
    <v t="r">30</v>
    <v t="r">33</v>
    <v t="r">31</v>
    <v t="r">34</v>
    <v t="r">43</v>
    <v t="r">45</v>
    <v t="r">44</v>
    <v t="r">36</v>
    <v t="r">35</v>
    <v t="r">37</v>
    <v t="r">39</v>
    <v t="r">40</v>
    <v t="r">29</v>
    <v t="r">38</v>
    <v t="r">41</v>
    <v t="r">28</v>
    <v t="r">24</v>
    <v t="r">25</v>
    <v t="r">27</v>
    <v t="r">26</v>
    <v t="r">32</v>
    <v t="r">30</v>
    <v t="r">43</v>
    <v t="r">31</v>
    <v t="r">33</v>
    <v t="r">46</v>
    <v t="r">34</v>
    <v t="r">47</v>
    <v t="r">45</v>
    <v t="r">36</v>
    <v t="r">35</v>
    <v t="r">37</v>
    <v t="r">39</v>
    <v t="r">29</v>
    <v t="r">40</v>
    <v t="r">38</v>
    <v t="r">41</v>
    <v t="r">28</v>
    <v t="r">24</v>
    <v t="r">25</v>
    <v t="r">27</v>
    <v t="r">26</v>
    <v t="r">32</v>
    <v t="r">30</v>
    <v t="r">43</v>
    <v t="r">31</v>
    <v t="r">33</v>
    <v t="r">46</v>
    <v t="r">34</v>
    <v t="r">45</v>
    <v t="r">47</v>
    <v t="r">36</v>
    <v t="r">35</v>
    <v t="r">37</v>
    <v t="r">40</v>
    <v t="r">39</v>
    <v t="r">29</v>
    <v t="r">38</v>
    <v t="r">41</v>
    <v t="r">28</v>
    <v t="r">24</v>
    <v t="r">25</v>
    <v t="r">27</v>
    <v t="r">26</v>
    <v t="r">32</v>
    <v t="r">30</v>
    <v t="r">43</v>
    <v t="r">33</v>
    <v t="r">31</v>
    <v t="r">46</v>
    <v t="r">34</v>
    <v t="r">47</v>
    <v t="r">45</v>
    <v t="r">36</v>
    <v t="r">35</v>
    <v t="r">37</v>
    <v t="r">40</v>
    <v t="r">39</v>
    <v t="r">38</v>
    <v t="r">29</v>
    <v t="r">41</v>
    <v t="r">24</v>
    <v t="r">28</v>
    <v t="r">32</v>
    <v t="r">27</v>
    <v t="r">26</v>
    <v t="r">30</v>
    <v t="r">33</v>
    <v t="r">31</v>
    <v t="r">43</v>
    <v t="r">46</v>
    <v t="r">45</v>
    <v t="r">47</v>
    <v t="r">34</v>
    <v t="i">2</v>
  </a>
</arrayData>
</file>

<file path=xl/richData/rdrichvalue.xml><?xml version="1.0" encoding="utf-8"?>
<rvData xmlns="http://schemas.microsoft.com/office/spreadsheetml/2017/richdata" count="51">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22</v>
    <v>5</v>
    <v>A white surface with black border
Description automatically generated</v>
  </rv>
  <rv s="0">
    <v>23</v>
    <v>5</v>
    <v>A cartoon of a sword with text
Description automatically generated with medium confidence</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4</v>
    <v>A white surface with black border
Description automatically generated</v>
  </rv>
  <rv s="0">
    <v>23</v>
    <v>4</v>
    <v>A cartoon of a sword with text
Description automatically generated with medium confidence</v>
  </rv>
  <rv s="0">
    <v>24</v>
    <v>5</v>
    <v>이지스</v>
  </rv>
  <rv s="2">
    <v>0</v>
  </rv>
  <rv s="3">
    <v>{CD4EB7D6-AF3B-4FED-93FA-0F3BB110C7F1}</v>
    <v>0</v>
    <v>0</v>
    <v>49</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543" headerRowBorderDxfId="542" tableBorderDxfId="541">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540" totalsRowDxfId="539"/>
    <tableColumn id="2" xr3:uid="{C9207508-379C-469B-BB58-895CFDEABD05}" name="Trophies" totalsRowFunction="sum" dataDxfId="538" totalsRowDxfId="537"/>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536" dataDxfId="535">
  <autoFilter ref="C2:M44" xr:uid="{0F643592-2D37-47D5-A228-E432A3670F67}"/>
  <sortState xmlns:xlrd2="http://schemas.microsoft.com/office/spreadsheetml/2017/richdata2" ref="C3:G32">
    <sortCondition ref="E2:E32"/>
  </sortState>
  <tableColumns count="11">
    <tableColumn id="1" xr3:uid="{2067D153-700C-48A8-A046-25C6C35F8C5A}" name="id" dataDxfId="534">
      <calculatedColumnFormula>B3</calculatedColumnFormula>
    </tableColumn>
    <tableColumn id="10" xr3:uid="{847AE285-2B18-478A-9B6C-0D10B6BB19F3}" name="Status" dataDxfId="533"/>
    <tableColumn id="2" xr3:uid="{6FAEC248-D85D-41E7-B820-B545479723F0}" name="GameName" dataDxfId="532"/>
    <tableColumn id="3" xr3:uid="{D65C9CC3-7567-4001-9170-34DA4C84D757}" name="LineName" dataDxfId="531"/>
    <tableColumn id="4" xr3:uid="{C5925DF8-BD91-49D7-A310-6CE1FD913E7C}" name="FacebookName" dataDxfId="530"/>
    <tableColumn id="11" xr3:uid="{EACEADCA-551F-47AE-AF1C-CC403B6A144A}" name="Nickname" dataDxfId="529"/>
    <tableColumn id="6" xr3:uid="{637C66FA-55E9-42D6-9DAC-59919A3E6F9F}" name="ฝากรหัส" dataDxfId="528"/>
    <tableColumn id="5" xr3:uid="{4689F8BB-1A3F-402C-B7AE-AD0852D38F61}" name="ฝากรหัส2" dataDxfId="527"/>
    <tableColumn id="8" xr3:uid="{4E2B30A8-8C70-4097-81D1-DFDAD26500A1}" name="Username" dataDxfId="526">
      <calculatedColumnFormula>IF(id[[#This Row],[ฝากรหัส2]]="No","n/a","")</calculatedColumnFormula>
    </tableColumn>
    <tableColumn id="9" xr3:uid="{4D75F834-B665-42A3-95A7-49D54CEF3D02}" name="Password" dataDxfId="525">
      <calculatedColumnFormula>IF(id[[#This Row],[ฝากรหัส2]]="No","n/a","")</calculatedColumnFormula>
    </tableColumn>
    <tableColumn id="7" xr3:uid="{37FB8C9C-22DE-476F-9473-DB4BEA777E5D}" name="Note" dataDxfId="52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523" dataDxfId="521" headerRowBorderDxfId="522" tableBorderDxfId="520" totalsRowBorderDxfId="519">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518" totalsRowDxfId="517">
      <calculatedColumnFormula>$M3</calculatedColumnFormula>
    </tableColumn>
    <tableColumn id="10" xr3:uid="{AE60A402-7596-451A-9F8A-CE681762DB1C}" name="status" dataDxfId="516" totalsRowDxfId="515">
      <calculatedColumnFormula>_xlfn.XLOOKUP(abyss[[#This Row],[idx]],id[id],id[Status],"")</calculatedColumnFormula>
    </tableColumn>
    <tableColumn id="4" xr3:uid="{5227E13A-2024-4D95-9340-97EAB67DBC3E}" name="delegate" dataDxfId="514" totalsRowDxfId="513"/>
    <tableColumn id="2" xr3:uid="{C52D12BC-2B94-4555-AA60-B370AA5B1C38}" name="Name" dataDxfId="512" totalsRowDxfId="511"/>
    <tableColumn id="11" xr3:uid="{25A91C5D-91E0-4827-A022-99CAE5408555}" name="ID Name" dataDxfId="510" totalsRowDxfId="509">
      <calculatedColumnFormula>_xlfn.XLOOKUP(abyss[[#This Row],[idx]],id[id],id[GameName],"")</calculatedColumnFormula>
    </tableColumn>
    <tableColumn id="6" xr3:uid="{498E2408-2080-47D8-9B72-75F8D444F18F}" name="ทีมที่ใช้" dataDxfId="508" totalsRowDxfId="507"/>
    <tableColumn id="3" xr3:uid="{9A9EB432-893C-4070-862E-D7F26A7A73AD}" name="ดาเมจต่อไม้" dataDxfId="506" totalsRowDxfId="505"/>
    <tableColumn id="8" xr3:uid="{91C801CD-0491-465F-B94A-B22B8456C38F}" name="ดาเมจ7หน้า" dataDxfId="504" totalsRowDxfId="503"/>
    <tableColumn id="9" xr3:uid="{01B21AF9-8A11-42AC-B30E-13A523D94EBC}" name="ดาเมจ10" dataDxfId="502" totalsRowDxfId="501"/>
    <tableColumn id="7" xr3:uid="{04B0F406-E805-4F9C-975D-CD20F83166A7}" name="ดาเมจ7หลัง" dataDxfId="500" totalsRowDxfId="499"/>
    <tableColumn id="5" xr3:uid="{63D757CE-EC9F-4A6E-A846-348418E11BED}" name="Note" dataDxfId="498" totalsRowDxfId="497"/>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496" dataDxfId="495">
  <autoFilter ref="A2:I44" xr:uid="{77A9D271-B9FF-4FD5-9340-F9847AC2479A}"/>
  <tableColumns count="9">
    <tableColumn id="1" xr3:uid="{30593C8C-B3AD-4295-A4E8-FE8E295B91A1}" name="idx" totalsRowLabel="Total" dataDxfId="494">
      <calculatedColumnFormula>$K3</calculatedColumnFormula>
    </tableColumn>
    <tableColumn id="10" xr3:uid="{87F947CE-E710-4275-9605-6D3E7F23974B}" name="status" dataDxfId="493">
      <calculatedColumnFormula>_xlfn.XLOOKUP(dragon[[#This Row],[idx]],id[id],id[Status],"")</calculatedColumnFormula>
    </tableColumn>
    <tableColumn id="9" xr3:uid="{89982FA0-189C-48D4-B8B2-6EEA95479A02}" name="delegate" dataDxfId="492"/>
    <tableColumn id="11" xr3:uid="{65CF76AD-0659-4B63-B39D-39A726A8AA4C}" name="ID Name" dataDxfId="491">
      <calculatedColumnFormula>_xlfn.XLOOKUP(dragon[[#This Row],[idx]],id[id],id[GameName],"")</calculatedColumnFormula>
    </tableColumn>
    <tableColumn id="2" xr3:uid="{44F0FA94-66E4-4086-8D69-038A5B0719B8}" name="Name" dataDxfId="490"/>
    <tableColumn id="5" xr3:uid="{5C1D8A22-EDE2-4175-AD36-05D7411CC1DC}" name="ทีมที่ใช้" dataDxfId="489"/>
    <tableColumn id="3" xr3:uid="{38A0FF28-2259-4FA3-8614-968D9021F613}" name="ดาเมจต่อไม้(เก่า)" dataDxfId="488"/>
    <tableColumn id="7" xr3:uid="{9E5717D3-9E35-43AF-97C1-094ED7816219}" name="ดาเมจต่อไม้" dataDxfId="487"/>
    <tableColumn id="4" xr3:uid="{6A7ECB49-06C4-4B79-9968-BA5062F080D8}" name="Note" totalsRowFunction="count" dataDxfId="486"/>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5" totalsRowShown="0">
  <autoFilter ref="A1:C25"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7" totalsRowShown="0" headerRowDxfId="485" dataDxfId="484">
  <autoFilter ref="B2:I377" xr:uid="{251DDDE8-FE18-409C-BBAF-11E1CA7E0D2D}">
    <filterColumn colId="2">
      <filters>
        <filter val="4-4"/>
      </filters>
    </filterColumn>
  </autoFilter>
  <sortState xmlns:xlrd2="http://schemas.microsoft.com/office/spreadsheetml/2017/richdata2" ref="B291:I377">
    <sortCondition ref="B2:B377"/>
  </sortState>
  <tableColumns count="8">
    <tableColumn id="6" xr3:uid="{3ECAE0E5-D4F2-4C5E-A26A-38717DC12D1D}" name="Date" dataDxfId="483"/>
    <tableColumn id="8" xr3:uid="{666AE542-F969-4741-9C0E-34AB7B6E65C6}" name="Season" dataDxfId="482">
      <calculatedColumnFormula>_xlfn.TEXTBEFORE(rank[[#This Row],[Round]],"-")</calculatedColumnFormula>
    </tableColumn>
    <tableColumn id="1" xr3:uid="{69CBF7A5-5010-4EE6-B902-E2D143984C76}" name="Round" dataDxfId="481"/>
    <tableColumn id="3" xr3:uid="{1E7DB091-209D-46BA-9317-734E1DAEB3C2}" name="Season_x000a_Rank" dataDxfId="480"/>
    <tableColumn id="7" xr3:uid="{6404929B-7D83-49AD-9724-3FE5CD7C46F0}" name="GuildPic" dataDxfId="479">
      <calculatedColumnFormula>_xlfn.XLOOKUP(rank[[#This Row],[GuildName]],GuildPic[Name],GuildPic[Pic],"N/A")</calculatedColumnFormula>
    </tableColumn>
    <tableColumn id="2" xr3:uid="{A72AFF6A-F0B7-4F6C-94D2-6E03A81C0FA6}" name="GuildName" dataDxfId="478"/>
    <tableColumn id="4" xr3:uid="{DF44C9BF-1E7C-4DF6-B3D9-776AE9D8E49A}" name="Total Trophies" dataDxfId="477"/>
    <tableColumn id="5" xr3:uid="{17B86F8E-37E7-4896-BFE3-3229EAFF5278}" name="Note" dataDxfId="47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314" tableType="queryTable" totalsRowShown="0">
  <autoFilter ref="A1:H314" xr:uid="{AB2F416D-015B-42A7-9CAB-1113D0FBA0B5}"/>
  <sortState xmlns:xlrd2="http://schemas.microsoft.com/office/spreadsheetml/2017/richdata2" ref="A2:H314">
    <sortCondition ref="C2:C314"/>
    <sortCondition ref="E2:E314"/>
  </sortState>
  <tableColumns count="8">
    <tableColumn id="1" xr3:uid="{0EFC5B56-DE04-4991-83A5-7B47B3DE93C2}" uniqueName="1" name="Date" queryTableFieldId="1" dataDxfId="475"/>
    <tableColumn id="2" xr3:uid="{0D31F95B-96BE-46F2-8E48-4CF9AC856ED3}" uniqueName="2" name="Season" queryTableFieldId="2" dataDxfId="474"/>
    <tableColumn id="3" xr3:uid="{F6481E43-3ED0-4A99-A964-B65F5B47C451}" uniqueName="3" name="Round" queryTableFieldId="3" dataDxfId="473"/>
    <tableColumn id="5" xr3:uid="{AD33A484-439F-4C13-8BA1-C3A165992CBC}" uniqueName="5" name="GuildName" queryTableFieldId="5" dataDxfId="472"/>
    <tableColumn id="10" xr3:uid="{51D5BDAA-50C2-4796-AA18-1B4A4A012EC0}" uniqueName="10" name="RankTotal" queryTableFieldId="10"/>
    <tableColumn id="11" xr3:uid="{97E8DB3B-0EC6-40BF-9F44-81FE7CFDC6AA}" uniqueName="11" name="TotalTrophies" queryTableFieldId="11" dataDxfId="471" dataCellStyle="Comma"/>
    <tableColumn id="7" xr3:uid="{CC412E36-6106-42C1-8127-FB7136F5D589}" uniqueName="7" name="EarnCalc" queryTableFieldId="8" dataDxfId="470" dataCellStyle="Comma">
      <calculatedColumnFormula array="1">_xlfn.XLOOKUP(1,(EarnedPivot!$B$4:$B$269=$C2)*(EarnedPivot!$C$4:$C$269=$D2),EarnedPivot!$E$4:$E$269,0)</calculatedColumnFormula>
    </tableColumn>
    <tableColumn id="9" xr3:uid="{9D18F2E4-08C3-454C-920E-7446D888259D}" uniqueName="9" name="EarnedTrophies" queryTableFieldId="9" dataDxfId="469"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464"/>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463"/>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462"/>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461"/>
    <tableColumn id="3" xr3:uid="{961BA435-B187-4220-887A-8C1C571DF011}" name="แต้มห่าง" dataDxfId="460"/>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459" dataDxfId="457" totalsRowDxfId="455" headerRowBorderDxfId="458" tableBorderDxfId="456">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454" totalsRowDxfId="453"/>
    <tableColumn id="2" xr3:uid="{F5C6876F-1B23-487B-8390-92034F1C0F8D}" name="อันดับ" dataDxfId="452"/>
    <tableColumn id="3" xr3:uid="{625D6DE2-C005-4748-9A3E-2B2041E41A45}" name="สัดส่วน" dataDxfId="451" totalsRowDxfId="450"/>
    <tableColumn id="4" xr3:uid="{4C9ACCDE-C313-497B-8D9D-7A4E2BC5DAF1}" name="แต้มห่าง" totalsRowFunction="sum" dataDxfId="449" totalsRowDxfId="448"/>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244"/>
    <tableColumn id="6" xr3:uid="{38B4762F-FDAF-4D5C-85FD-BC1C918D37E1}" name="อันดับ_x000a_SS ย่อย 10-4" dataDxfId="243"/>
    <tableColumn id="4" xr3:uid="{B860409A-BE0D-4B15-815F-E7073A7B972A}" name="แต้มที่ได้_x000a_SS ย่อย 10-4" dataDxfId="242"/>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2734375" defaultRowHeight="14.35" outlineLevelRow="1"/>
  <cols>
    <col min="1" max="1" width="9.17578125" customWidth="1"/>
    <col min="2" max="2" width="37.17578125" customWidth="1"/>
    <col min="3" max="3" width="45.46875" customWidth="1"/>
    <col min="4" max="4" width="1.17578125" customWidth="1"/>
    <col min="6" max="6" width="13.52734375" customWidth="1"/>
    <col min="7" max="7" width="9.52734375" customWidth="1"/>
    <col min="8" max="8" width="15.46875" customWidth="1"/>
  </cols>
  <sheetData>
    <row r="1" spans="1:12" ht="35.35" thickBot="1">
      <c r="A1" s="6" t="s">
        <v>0</v>
      </c>
      <c r="B1" s="5"/>
      <c r="J1" t="s">
        <v>1</v>
      </c>
    </row>
    <row r="2" spans="1:12" ht="14.7" thickBot="1">
      <c r="A2" s="76" t="s">
        <v>2</v>
      </c>
      <c r="B2" s="77" t="s">
        <v>3</v>
      </c>
      <c r="C2" s="78" t="s">
        <v>4</v>
      </c>
    </row>
    <row r="3" spans="1:12" outlineLevel="1">
      <c r="A3" s="28">
        <v>1</v>
      </c>
      <c r="B3" s="79">
        <v>400</v>
      </c>
      <c r="C3" s="80"/>
      <c r="E3" s="597">
        <f>SUM(B3:B12)</f>
        <v>6550</v>
      </c>
    </row>
    <row r="4" spans="1:12" ht="14.95" customHeight="1" outlineLevel="1">
      <c r="A4" s="81">
        <v>2</v>
      </c>
      <c r="B4" s="72">
        <v>450</v>
      </c>
      <c r="C4" s="82"/>
      <c r="E4" s="598"/>
    </row>
    <row r="5" spans="1:12" ht="14.95" customHeight="1" outlineLevel="1">
      <c r="A5" s="81">
        <v>3</v>
      </c>
      <c r="B5" s="72">
        <v>500</v>
      </c>
      <c r="C5" s="82"/>
      <c r="E5" s="598"/>
    </row>
    <row r="6" spans="1:12" ht="14.95" customHeight="1" outlineLevel="1">
      <c r="A6" s="81">
        <v>4</v>
      </c>
      <c r="B6" s="72">
        <v>550</v>
      </c>
      <c r="C6" s="82"/>
      <c r="E6" s="598"/>
    </row>
    <row r="7" spans="1:12" ht="14.95" customHeight="1" outlineLevel="1">
      <c r="A7" s="81">
        <v>5</v>
      </c>
      <c r="B7" s="72">
        <v>600</v>
      </c>
      <c r="C7" s="82"/>
      <c r="E7" s="598"/>
      <c r="I7" t="s">
        <v>5</v>
      </c>
    </row>
    <row r="8" spans="1:12" ht="14.95" customHeight="1" outlineLevel="1">
      <c r="A8" s="81">
        <v>6</v>
      </c>
      <c r="B8" s="72">
        <v>650</v>
      </c>
      <c r="C8" s="82"/>
      <c r="E8" s="598"/>
      <c r="I8" t="s">
        <v>6</v>
      </c>
    </row>
    <row r="9" spans="1:12" ht="14.95" customHeight="1" outlineLevel="1">
      <c r="A9" s="81">
        <v>7</v>
      </c>
      <c r="B9" s="72">
        <v>700</v>
      </c>
      <c r="C9" s="82"/>
      <c r="E9" s="598"/>
      <c r="I9" t="s">
        <v>7</v>
      </c>
    </row>
    <row r="10" spans="1:12" ht="14.95" customHeight="1" outlineLevel="1">
      <c r="A10" s="81">
        <v>8</v>
      </c>
      <c r="B10" s="72">
        <v>800</v>
      </c>
      <c r="C10" s="82"/>
      <c r="E10" s="598"/>
      <c r="I10" t="s">
        <v>8</v>
      </c>
    </row>
    <row r="11" spans="1:12" ht="14.95" customHeight="1" outlineLevel="1">
      <c r="A11" s="81">
        <v>9</v>
      </c>
      <c r="B11" s="72">
        <v>900</v>
      </c>
      <c r="C11" s="82"/>
      <c r="E11" s="598"/>
      <c r="L11" s="69" t="s">
        <v>9</v>
      </c>
    </row>
    <row r="12" spans="1:12" ht="14.95" customHeight="1" outlineLevel="1" thickBot="1">
      <c r="A12" s="83">
        <v>10</v>
      </c>
      <c r="B12" s="84">
        <v>1000</v>
      </c>
      <c r="C12" s="85"/>
      <c r="E12" s="599"/>
    </row>
    <row r="13" spans="1:12" outlineLevel="1">
      <c r="A13" s="28">
        <v>11</v>
      </c>
      <c r="B13" s="79">
        <v>1100</v>
      </c>
      <c r="C13" s="80"/>
      <c r="E13" s="597">
        <f>SUM(B13:B22)</f>
        <v>15700</v>
      </c>
    </row>
    <row r="14" spans="1:12" outlineLevel="1">
      <c r="A14" s="81">
        <v>12</v>
      </c>
      <c r="B14" s="72">
        <v>1200</v>
      </c>
      <c r="C14" s="82"/>
      <c r="E14" s="598"/>
    </row>
    <row r="15" spans="1:12" outlineLevel="1">
      <c r="A15" s="81">
        <v>13</v>
      </c>
      <c r="B15" s="72">
        <v>1300</v>
      </c>
      <c r="C15" s="82"/>
      <c r="E15" s="598"/>
    </row>
    <row r="16" spans="1:12" outlineLevel="1">
      <c r="A16" s="81">
        <v>14</v>
      </c>
      <c r="B16" s="72">
        <v>1400</v>
      </c>
      <c r="C16" s="82"/>
      <c r="E16" s="598"/>
    </row>
    <row r="17" spans="1:5" outlineLevel="1">
      <c r="A17" s="81">
        <v>15</v>
      </c>
      <c r="B17" s="72">
        <v>1500</v>
      </c>
      <c r="C17" s="82"/>
      <c r="E17" s="598"/>
    </row>
    <row r="18" spans="1:5" outlineLevel="1">
      <c r="A18" s="81">
        <v>16</v>
      </c>
      <c r="B18" s="72">
        <v>1600</v>
      </c>
      <c r="C18" s="82"/>
      <c r="E18" s="598"/>
    </row>
    <row r="19" spans="1:5" outlineLevel="1">
      <c r="A19" s="81">
        <v>17</v>
      </c>
      <c r="B19" s="72">
        <v>1700</v>
      </c>
      <c r="C19" s="82"/>
      <c r="E19" s="598"/>
    </row>
    <row r="20" spans="1:5" outlineLevel="1">
      <c r="A20" s="81">
        <v>18</v>
      </c>
      <c r="B20" s="72">
        <v>1830</v>
      </c>
      <c r="C20" s="82"/>
      <c r="E20" s="598"/>
    </row>
    <row r="21" spans="1:5" outlineLevel="1">
      <c r="A21" s="81">
        <v>19</v>
      </c>
      <c r="B21" s="72">
        <v>1965</v>
      </c>
      <c r="C21" s="82"/>
      <c r="E21" s="598"/>
    </row>
    <row r="22" spans="1:5" ht="14.7" outlineLevel="1" thickBot="1">
      <c r="A22" s="83">
        <v>20</v>
      </c>
      <c r="B22" s="84">
        <v>2105</v>
      </c>
      <c r="C22" s="85"/>
      <c r="E22" s="599"/>
    </row>
    <row r="23" spans="1:5">
      <c r="A23" s="28">
        <v>21</v>
      </c>
      <c r="B23" s="79">
        <v>2250</v>
      </c>
      <c r="C23" s="80"/>
      <c r="E23" s="597">
        <f>SUM(B23:B32)</f>
        <v>29850</v>
      </c>
    </row>
    <row r="24" spans="1:5">
      <c r="A24" s="81">
        <v>22</v>
      </c>
      <c r="B24" s="72">
        <v>2400</v>
      </c>
      <c r="C24" s="82"/>
      <c r="E24" s="598"/>
    </row>
    <row r="25" spans="1:5">
      <c r="A25" s="81">
        <v>23</v>
      </c>
      <c r="B25" s="72">
        <v>2555</v>
      </c>
      <c r="C25" s="82"/>
      <c r="E25" s="598"/>
    </row>
    <row r="26" spans="1:5">
      <c r="A26" s="81">
        <v>24</v>
      </c>
      <c r="B26" s="72">
        <v>2715</v>
      </c>
      <c r="C26" s="82"/>
      <c r="E26" s="598"/>
    </row>
    <row r="27" spans="1:5">
      <c r="A27" s="81">
        <v>25</v>
      </c>
      <c r="B27" s="72">
        <v>2880</v>
      </c>
      <c r="C27" s="82"/>
      <c r="E27" s="598"/>
    </row>
    <row r="28" spans="1:5">
      <c r="A28" s="81">
        <v>26</v>
      </c>
      <c r="B28" s="72">
        <v>3050</v>
      </c>
      <c r="C28" s="82"/>
      <c r="E28" s="598"/>
    </row>
    <row r="29" spans="1:5">
      <c r="A29" s="81">
        <v>27</v>
      </c>
      <c r="B29" s="72">
        <v>3225</v>
      </c>
      <c r="C29" s="82"/>
      <c r="E29" s="598"/>
    </row>
    <row r="30" spans="1:5">
      <c r="A30" s="81">
        <v>28</v>
      </c>
      <c r="B30" s="72">
        <v>3405</v>
      </c>
      <c r="C30" s="82"/>
      <c r="E30" s="598"/>
    </row>
    <row r="31" spans="1:5">
      <c r="A31" s="81">
        <v>29</v>
      </c>
      <c r="B31" s="72">
        <v>3590</v>
      </c>
      <c r="C31" s="82"/>
      <c r="E31" s="598"/>
    </row>
    <row r="32" spans="1:5" ht="14.7" thickBot="1">
      <c r="A32" s="83">
        <v>30</v>
      </c>
      <c r="B32" s="84">
        <v>3780</v>
      </c>
      <c r="C32" s="85"/>
      <c r="E32" s="599"/>
    </row>
    <row r="33" spans="1:5">
      <c r="A33" s="28">
        <v>31</v>
      </c>
      <c r="B33" s="79">
        <v>3975</v>
      </c>
      <c r="C33" s="80"/>
      <c r="E33" s="597"/>
    </row>
    <row r="34" spans="1:5">
      <c r="A34" s="81">
        <v>32</v>
      </c>
      <c r="B34" s="72">
        <v>4175</v>
      </c>
      <c r="C34" s="82"/>
      <c r="E34" s="598"/>
    </row>
    <row r="35" spans="1:5">
      <c r="A35" s="81">
        <v>33</v>
      </c>
      <c r="B35" s="72">
        <v>4380</v>
      </c>
      <c r="C35" s="82"/>
      <c r="E35" s="598"/>
    </row>
    <row r="36" spans="1:5">
      <c r="A36" s="81">
        <v>34</v>
      </c>
      <c r="B36" s="72">
        <v>4590</v>
      </c>
      <c r="C36" s="82"/>
      <c r="E36" s="598"/>
    </row>
    <row r="37" spans="1:5">
      <c r="A37" s="81">
        <v>35</v>
      </c>
      <c r="B37" s="72">
        <v>4805</v>
      </c>
      <c r="C37" s="82"/>
      <c r="E37" s="598"/>
    </row>
    <row r="38" spans="1:5">
      <c r="A38" s="81">
        <v>36</v>
      </c>
      <c r="B38" s="72">
        <v>5025</v>
      </c>
      <c r="C38" s="82"/>
      <c r="E38" s="598"/>
    </row>
    <row r="39" spans="1:5">
      <c r="A39" s="81">
        <v>37</v>
      </c>
      <c r="B39" s="72">
        <v>5250</v>
      </c>
      <c r="C39" s="82"/>
      <c r="E39" s="598"/>
    </row>
    <row r="40" spans="1:5">
      <c r="A40" s="81">
        <v>38</v>
      </c>
      <c r="B40" s="72">
        <v>5480</v>
      </c>
      <c r="C40" s="82"/>
      <c r="E40" s="598"/>
    </row>
    <row r="41" spans="1:5">
      <c r="A41" s="81">
        <v>39</v>
      </c>
      <c r="B41" s="72">
        <v>5715</v>
      </c>
      <c r="C41" s="82"/>
      <c r="E41" s="598"/>
    </row>
    <row r="42" spans="1:5" ht="14.7" thickBot="1">
      <c r="A42" s="86">
        <v>40</v>
      </c>
      <c r="B42" s="84">
        <v>5955</v>
      </c>
      <c r="C42" s="85"/>
      <c r="E42" s="599"/>
    </row>
    <row r="43" spans="1:5">
      <c r="A43" s="88">
        <v>41</v>
      </c>
      <c r="B43" s="89"/>
      <c r="C43" s="80" t="s">
        <v>10</v>
      </c>
      <c r="E43" s="597"/>
    </row>
    <row r="44" spans="1:5">
      <c r="A44" s="81">
        <v>42</v>
      </c>
      <c r="B44" s="72">
        <v>6450</v>
      </c>
      <c r="C44" s="82"/>
      <c r="E44" s="598"/>
    </row>
    <row r="45" spans="1:5">
      <c r="A45" s="81">
        <v>43</v>
      </c>
      <c r="B45" s="72">
        <v>6705</v>
      </c>
      <c r="C45" s="82"/>
      <c r="E45" s="598"/>
    </row>
    <row r="46" spans="1:5">
      <c r="A46" s="81">
        <v>44</v>
      </c>
      <c r="B46" s="72">
        <v>6975</v>
      </c>
      <c r="C46" s="82"/>
      <c r="E46" s="598"/>
    </row>
    <row r="47" spans="1:5">
      <c r="A47" s="81">
        <v>45</v>
      </c>
      <c r="B47" s="72">
        <v>7500</v>
      </c>
      <c r="C47" s="82"/>
      <c r="E47" s="598"/>
    </row>
    <row r="48" spans="1:5">
      <c r="A48" s="81">
        <v>46</v>
      </c>
      <c r="B48" s="72">
        <v>7775</v>
      </c>
      <c r="C48" s="82"/>
      <c r="E48" s="598"/>
    </row>
    <row r="49" spans="1:5">
      <c r="A49" s="81">
        <v>47</v>
      </c>
      <c r="B49" s="72">
        <v>8055</v>
      </c>
      <c r="C49" s="82"/>
      <c r="E49" s="598"/>
    </row>
    <row r="50" spans="1:5">
      <c r="A50" s="81">
        <v>48</v>
      </c>
      <c r="B50" s="72"/>
      <c r="C50" s="82" t="s">
        <v>10</v>
      </c>
      <c r="E50" s="598"/>
    </row>
    <row r="51" spans="1:5">
      <c r="A51" s="81">
        <v>49</v>
      </c>
      <c r="B51" s="72"/>
      <c r="C51" s="82" t="s">
        <v>10</v>
      </c>
      <c r="E51" s="598"/>
    </row>
    <row r="52" spans="1:5" ht="14.7" thickBot="1">
      <c r="A52" s="86">
        <v>50</v>
      </c>
      <c r="B52" s="84">
        <v>8630</v>
      </c>
      <c r="C52" s="85"/>
      <c r="E52" s="599"/>
    </row>
    <row r="53" spans="1:5">
      <c r="A53" s="28">
        <v>51</v>
      </c>
      <c r="B53" s="79">
        <v>8925</v>
      </c>
      <c r="C53" s="80"/>
      <c r="E53" s="597">
        <f>SUM(B53:B62)</f>
        <v>93200</v>
      </c>
    </row>
    <row r="54" spans="1:5">
      <c r="A54" s="81">
        <v>52</v>
      </c>
      <c r="B54" s="72">
        <v>9225</v>
      </c>
      <c r="C54" s="82"/>
      <c r="E54" s="598"/>
    </row>
    <row r="55" spans="1:5">
      <c r="A55" s="81">
        <v>53</v>
      </c>
      <c r="B55" s="72">
        <v>9530</v>
      </c>
      <c r="C55" s="82"/>
      <c r="E55" s="598"/>
    </row>
    <row r="56" spans="1:5">
      <c r="A56" s="81">
        <v>54</v>
      </c>
      <c r="B56" s="72">
        <v>9840</v>
      </c>
      <c r="C56" s="82"/>
      <c r="E56" s="598"/>
    </row>
    <row r="57" spans="1:5">
      <c r="A57" s="81">
        <v>55</v>
      </c>
      <c r="B57" s="72"/>
      <c r="C57" s="82" t="s">
        <v>10</v>
      </c>
      <c r="E57" s="598"/>
    </row>
    <row r="58" spans="1:5">
      <c r="A58" s="81">
        <v>56</v>
      </c>
      <c r="B58" s="72">
        <v>10470</v>
      </c>
      <c r="C58" s="82"/>
      <c r="E58" s="598"/>
    </row>
    <row r="59" spans="1:5">
      <c r="A59" s="81">
        <v>57</v>
      </c>
      <c r="B59" s="73">
        <v>10800</v>
      </c>
      <c r="C59" s="82"/>
      <c r="E59" s="598"/>
    </row>
    <row r="60" spans="1:5">
      <c r="A60" s="81">
        <v>58</v>
      </c>
      <c r="B60" s="72">
        <v>11130</v>
      </c>
      <c r="C60" s="82"/>
      <c r="E60" s="598"/>
    </row>
    <row r="61" spans="1:5">
      <c r="A61" s="81">
        <v>59</v>
      </c>
      <c r="B61" s="72">
        <v>11475</v>
      </c>
      <c r="C61" s="82"/>
      <c r="E61" s="598"/>
    </row>
    <row r="62" spans="1:5" ht="14.7" thickBot="1">
      <c r="A62" s="86">
        <v>60</v>
      </c>
      <c r="B62" s="84">
        <v>11805</v>
      </c>
      <c r="C62" s="85"/>
      <c r="E62" s="599"/>
    </row>
    <row r="63" spans="1:5">
      <c r="A63" s="28">
        <v>61</v>
      </c>
      <c r="B63" s="79">
        <v>12150</v>
      </c>
      <c r="C63" s="80"/>
      <c r="E63" s="597">
        <f>SUM(B63:B72)</f>
        <v>137870</v>
      </c>
    </row>
    <row r="64" spans="1:5">
      <c r="A64" s="81">
        <v>62</v>
      </c>
      <c r="B64" s="72">
        <v>12500</v>
      </c>
      <c r="C64" s="82"/>
      <c r="E64" s="598"/>
    </row>
    <row r="65" spans="1:7">
      <c r="A65" s="81">
        <v>63</v>
      </c>
      <c r="B65" s="73">
        <v>12855</v>
      </c>
      <c r="C65" s="82"/>
      <c r="E65" s="598"/>
    </row>
    <row r="66" spans="1:7">
      <c r="A66" s="81">
        <v>64</v>
      </c>
      <c r="B66" s="73">
        <v>13225</v>
      </c>
      <c r="C66" s="82"/>
      <c r="E66" s="598"/>
    </row>
    <row r="67" spans="1:7">
      <c r="A67" s="81">
        <v>65</v>
      </c>
      <c r="B67" s="72">
        <v>13580</v>
      </c>
      <c r="C67" s="82"/>
      <c r="E67" s="598"/>
    </row>
    <row r="68" spans="1:7">
      <c r="A68" s="81">
        <v>66</v>
      </c>
      <c r="B68" s="72">
        <v>13950</v>
      </c>
      <c r="C68" s="82"/>
      <c r="E68" s="598"/>
    </row>
    <row r="69" spans="1:7">
      <c r="A69" s="81">
        <v>67</v>
      </c>
      <c r="B69" s="72">
        <v>14335</v>
      </c>
      <c r="C69" s="82"/>
      <c r="E69" s="598"/>
    </row>
    <row r="70" spans="1:7">
      <c r="A70" s="81">
        <v>68</v>
      </c>
      <c r="B70" s="72">
        <v>14705</v>
      </c>
      <c r="C70" s="82"/>
      <c r="E70" s="598"/>
    </row>
    <row r="71" spans="1:7">
      <c r="A71" s="81">
        <v>69</v>
      </c>
      <c r="B71" s="72">
        <v>15090</v>
      </c>
      <c r="C71" s="82"/>
      <c r="E71" s="598"/>
    </row>
    <row r="72" spans="1:7" ht="14.7" thickBot="1">
      <c r="A72" s="86">
        <v>70</v>
      </c>
      <c r="B72" s="84">
        <v>15480</v>
      </c>
      <c r="C72" s="85"/>
      <c r="E72" s="599"/>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241"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2734375" defaultRowHeight="12.75" customHeight="1"/>
  <cols>
    <col min="1" max="1" width="8.52734375" style="34"/>
    <col min="2" max="2" width="6" style="34" bestFit="1" customWidth="1"/>
    <col min="3" max="3" width="18.17578125" style="34" customWidth="1"/>
    <col min="4" max="4" width="6" style="34" bestFit="1" customWidth="1"/>
    <col min="5" max="5" width="18.17578125" style="34" customWidth="1"/>
    <col min="6" max="6" width="6" style="34" bestFit="1" customWidth="1"/>
    <col min="7" max="7" width="20" style="34" customWidth="1"/>
    <col min="8" max="8" width="6" style="34" bestFit="1" customWidth="1"/>
    <col min="9" max="9" width="18.17578125" style="34" customWidth="1"/>
    <col min="10" max="10" width="6" style="34" bestFit="1" customWidth="1"/>
    <col min="11" max="11" width="18.17578125" style="34" customWidth="1"/>
    <col min="12" max="12" width="5.52734375" style="34" bestFit="1" customWidth="1"/>
    <col min="13" max="13" width="18.52734375" style="34" customWidth="1"/>
    <col min="14" max="14" width="8.52734375" style="34"/>
    <col min="15" max="15" width="21.46875" style="34" customWidth="1"/>
    <col min="16" max="16" width="8.52734375" style="34"/>
    <col min="17" max="17" width="16.17578125" style="34" bestFit="1" customWidth="1"/>
    <col min="18" max="18" width="8.52734375" style="34"/>
    <col min="19" max="19" width="15.46875" style="34" customWidth="1"/>
    <col min="20" max="16384" width="8.52734375" style="34"/>
  </cols>
  <sheetData>
    <row r="1" spans="2:21" ht="18.75" customHeight="1">
      <c r="B1" s="47" t="s">
        <v>14</v>
      </c>
      <c r="C1" s="47"/>
      <c r="D1" s="47"/>
      <c r="E1" s="47"/>
      <c r="F1" s="48"/>
      <c r="G1" s="48"/>
      <c r="H1" s="48"/>
      <c r="I1" s="48"/>
      <c r="J1" s="48"/>
      <c r="K1" s="48"/>
      <c r="L1" s="48"/>
      <c r="M1" s="48"/>
    </row>
    <row r="2" spans="2:21" ht="15.7">
      <c r="B2" s="49" t="s">
        <v>2</v>
      </c>
      <c r="C2" s="50" t="s">
        <v>15</v>
      </c>
      <c r="D2" s="51" t="s">
        <v>2</v>
      </c>
      <c r="E2" s="51" t="s">
        <v>15</v>
      </c>
      <c r="F2" s="52" t="s">
        <v>2</v>
      </c>
      <c r="G2" s="52" t="s">
        <v>15</v>
      </c>
      <c r="H2" s="53" t="s">
        <v>2</v>
      </c>
      <c r="I2" s="53" t="s">
        <v>15</v>
      </c>
      <c r="J2" s="54" t="s">
        <v>2</v>
      </c>
      <c r="K2" s="55" t="s">
        <v>15</v>
      </c>
      <c r="L2" s="376" t="s">
        <v>16</v>
      </c>
      <c r="M2" s="377" t="s">
        <v>15</v>
      </c>
    </row>
    <row r="3" spans="2:21" ht="15.7">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7">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7">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7">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7">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7">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7">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7">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7">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7">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7">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7">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7">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7">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7">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7">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7">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7">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7">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7">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7">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7">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7">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7">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7">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7">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7">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7">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7">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7">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3.35">
      <c r="O33" s="34" t="s">
        <v>26</v>
      </c>
    </row>
    <row r="34" spans="12:17" ht="13.35">
      <c r="O34" s="34" t="s">
        <v>27</v>
      </c>
      <c r="Q34" s="122">
        <f>SUM(M17:M26)</f>
        <v>107159052000</v>
      </c>
    </row>
    <row r="35" spans="12:17" ht="13.35">
      <c r="O35" s="34" t="s">
        <v>28</v>
      </c>
    </row>
    <row r="36" spans="12:17" ht="13.35">
      <c r="O36" s="34" t="s">
        <v>29</v>
      </c>
      <c r="Q36" s="34" t="s">
        <v>30</v>
      </c>
    </row>
    <row r="37" spans="12:17" ht="13.35">
      <c r="Q37" s="122">
        <f>SUM(M26:M28)</f>
        <v>37684508000</v>
      </c>
    </row>
    <row r="38" spans="12:17" ht="13.35">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7578125" defaultRowHeight="13.7"/>
  <cols>
    <col min="1" max="1" width="2.17578125" style="2" customWidth="1"/>
    <col min="2" max="2" width="6.52734375" style="2" customWidth="1"/>
    <col min="3" max="3" width="7.52734375" style="2" hidden="1" customWidth="1"/>
    <col min="4" max="4" width="11.17578125" style="2" bestFit="1" customWidth="1"/>
    <col min="5" max="5" width="17.52734375" style="2" customWidth="1"/>
    <col min="6" max="6" width="20" style="2" bestFit="1" customWidth="1"/>
    <col min="7" max="7" width="24.52734375" style="2" bestFit="1" customWidth="1"/>
    <col min="8" max="8" width="13" style="264" bestFit="1" customWidth="1"/>
    <col min="9" max="9" width="11.17578125" style="2" customWidth="1"/>
    <col min="10" max="10" width="10" style="2" hidden="1" customWidth="1"/>
    <col min="11" max="11" width="12.52734375" style="2" hidden="1" customWidth="1"/>
    <col min="12" max="12" width="12.17578125" style="2" hidden="1" customWidth="1"/>
    <col min="13" max="13" width="36.46875" style="2" customWidth="1"/>
    <col min="14" max="16384" width="9.1757812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240" priority="2" operator="containsText" text="l">
      <formula>NOT(ISERROR(SEARCH("l",D3)))</formula>
    </cfRule>
    <cfRule type="cellIs" dxfId="239" priority="3" operator="equal">
      <formula>"Active"</formula>
    </cfRule>
    <cfRule type="cellIs" dxfId="238" priority="4" operator="equal">
      <formula>"n/a"</formula>
    </cfRule>
    <cfRule type="containsBlanks" dxfId="237" priority="5">
      <formula>LEN(TRIM(D3))=0</formula>
    </cfRule>
  </conditionalFormatting>
  <conditionalFormatting sqref="E3:H44">
    <cfRule type="expression" dxfId="236" priority="1">
      <formula>OR(($D3="Expelled"),($D3="Left"))</formula>
    </cfRule>
  </conditionalFormatting>
  <conditionalFormatting sqref="E3:L44">
    <cfRule type="containsBlanks" dxfId="235" priority="10">
      <formula>LEN(TRIM(E3))=0</formula>
    </cfRule>
  </conditionalFormatting>
  <conditionalFormatting sqref="K3:L44">
    <cfRule type="cellIs" dxfId="234"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2734375" defaultRowHeight="15" customHeight="1"/>
  <cols>
    <col min="1" max="1" width="6" customWidth="1"/>
    <col min="2" max="2" width="9.46875" hidden="1" customWidth="1"/>
    <col min="3" max="3" width="10" customWidth="1"/>
    <col min="4" max="4" width="15.52734375" hidden="1" customWidth="1"/>
    <col min="5" max="5" width="15.52734375" customWidth="1"/>
    <col min="6" max="6" width="12.17578125" bestFit="1" customWidth="1"/>
    <col min="7" max="7" width="12.52734375" bestFit="1" customWidth="1"/>
    <col min="8" max="8" width="13" bestFit="1" customWidth="1"/>
    <col min="9" max="9" width="11.52734375" bestFit="1" customWidth="1"/>
    <col min="10" max="10" width="12.17578125" bestFit="1" customWidth="1"/>
    <col min="11" max="11" width="32.46875" customWidth="1"/>
    <col min="13" max="13" width="0" hidden="1" customWidth="1"/>
    <col min="14" max="14" width="18.46875" customWidth="1"/>
    <col min="15" max="15" width="9.46875" customWidth="1"/>
  </cols>
  <sheetData>
    <row r="1" spans="1:15" ht="33" customHeight="1">
      <c r="A1" s="6" t="s">
        <v>163</v>
      </c>
      <c r="B1" s="6"/>
      <c r="C1" s="6"/>
      <c r="D1" s="6"/>
      <c r="E1" s="6"/>
      <c r="F1" s="6"/>
      <c r="G1" s="6"/>
      <c r="I1" s="11"/>
    </row>
    <row r="2" spans="1:15" ht="14.35">
      <c r="A2" s="1" t="s">
        <v>35</v>
      </c>
      <c r="B2" s="1" t="s">
        <v>164</v>
      </c>
      <c r="C2" s="1" t="s">
        <v>165</v>
      </c>
      <c r="D2" s="1" t="s">
        <v>166</v>
      </c>
      <c r="E2" s="1" t="s">
        <v>167</v>
      </c>
      <c r="F2" s="1" t="s">
        <v>168</v>
      </c>
      <c r="G2" s="4" t="s">
        <v>169</v>
      </c>
      <c r="H2" s="4" t="s">
        <v>170</v>
      </c>
      <c r="I2" s="4" t="s">
        <v>171</v>
      </c>
      <c r="J2" s="4" t="s">
        <v>172</v>
      </c>
      <c r="K2" s="10" t="s">
        <v>4</v>
      </c>
      <c r="M2" t="s">
        <v>35</v>
      </c>
    </row>
    <row r="3" spans="1:15" ht="14.3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3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3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3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3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3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3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3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3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3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3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3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3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3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3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3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3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3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3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3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3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3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3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3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3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3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3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3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3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3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3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233" priority="1" operator="equal">
      <formula>0</formula>
    </cfRule>
  </conditionalFormatting>
  <conditionalFormatting sqref="A3:J42">
    <cfRule type="expression" dxfId="232" priority="2">
      <formula>OR(($B3="Expelled"),($B3="Left"))</formula>
    </cfRule>
  </conditionalFormatting>
  <conditionalFormatting sqref="C3:C42 F3:J42">
    <cfRule type="containsBlanks" dxfId="231" priority="4">
      <formula>LEN(TRIM(C3))=0</formula>
    </cfRule>
  </conditionalFormatting>
  <conditionalFormatting sqref="D9:E9">
    <cfRule type="containsBlanks" dxfId="230"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2734375" defaultRowHeight="15" customHeight="1"/>
  <cols>
    <col min="1" max="1" width="6.46875" customWidth="1"/>
    <col min="2" max="2" width="9.17578125" hidden="1" customWidth="1"/>
    <col min="3" max="3" width="9.52734375" customWidth="1"/>
    <col min="4" max="4" width="17.52734375" customWidth="1"/>
    <col min="5" max="5" width="14" hidden="1" customWidth="1"/>
    <col min="6" max="6" width="10.46875" customWidth="1"/>
    <col min="7" max="7" width="16.17578125" hidden="1" customWidth="1"/>
    <col min="8" max="8" width="13.46875" bestFit="1" customWidth="1"/>
    <col min="9" max="9" width="27.46875" customWidth="1"/>
    <col min="11" max="11" width="0" hidden="1" customWidth="1"/>
    <col min="12" max="12" width="27.8203125" style="372" customWidth="1"/>
    <col min="15" max="15" width="13" customWidth="1"/>
  </cols>
  <sheetData>
    <row r="1" spans="1:14" ht="40.5" customHeight="1">
      <c r="A1" s="6" t="s">
        <v>184</v>
      </c>
      <c r="B1" s="6"/>
      <c r="C1" s="6"/>
      <c r="D1" s="6"/>
      <c r="E1" s="7"/>
      <c r="F1" s="5"/>
    </row>
    <row r="2" spans="1:14" ht="18.350000000000001">
      <c r="A2" s="1" t="s">
        <v>35</v>
      </c>
      <c r="B2" s="1" t="s">
        <v>164</v>
      </c>
      <c r="C2" s="1" t="s">
        <v>165</v>
      </c>
      <c r="D2" s="1" t="s">
        <v>167</v>
      </c>
      <c r="E2" s="1" t="s">
        <v>166</v>
      </c>
      <c r="F2" s="1" t="s">
        <v>168</v>
      </c>
      <c r="G2" s="1" t="s">
        <v>185</v>
      </c>
      <c r="H2" s="1" t="s">
        <v>169</v>
      </c>
      <c r="I2" s="9" t="s">
        <v>4</v>
      </c>
    </row>
    <row r="3" spans="1:14" ht="18.350000000000001">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350000000000001">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50000000000001">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50000000000001">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50000000000001">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50000000000001">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50000000000001">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50000000000001">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50000000000001">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50000000000001">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50000000000001">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50000000000001">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50000000000001">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50000000000001">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50000000000001">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50000000000001">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50000000000001">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50000000000001">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50000000000001">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50000000000001">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50000000000001">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50000000000001">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50000000000001">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50000000000001">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50000000000001">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50000000000001">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50000000000001">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50000000000001">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50000000000001">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50000000000001">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50000000000001">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50000000000001">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350000000000001">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350000000000001">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29" priority="2">
      <formula>OR(($B3="Expelled"),($B3="Left"))</formula>
    </cfRule>
  </conditionalFormatting>
  <conditionalFormatting sqref="A3:I44">
    <cfRule type="cellIs" dxfId="228" priority="1" operator="equal">
      <formula>0</formula>
    </cfRule>
  </conditionalFormatting>
  <conditionalFormatting sqref="C3:C44 F3:H44">
    <cfRule type="containsBlanks" dxfId="227"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5"/>
  <sheetViews>
    <sheetView zoomScaleNormal="100" workbookViewId="0">
      <selection activeCell="R13" sqref="R13"/>
    </sheetView>
  </sheetViews>
  <sheetFormatPr defaultColWidth="8.52734375" defaultRowHeight="14.35"/>
  <cols>
    <col min="1" max="1" width="12.52734375" customWidth="1"/>
    <col min="2" max="2" width="10.1757812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row r="24" spans="1:3">
      <c r="A24" t="s">
        <v>318</v>
      </c>
      <c r="B24" t="e" vm="23">
        <v>#VALUE!</v>
      </c>
      <c r="C24" t="s">
        <v>321</v>
      </c>
    </row>
    <row r="25" spans="1:3">
      <c r="A25" t="s">
        <v>322</v>
      </c>
      <c r="B25" t="e" vm="24">
        <v>#VALUE!</v>
      </c>
      <c r="C25" t="s">
        <v>323</v>
      </c>
    </row>
  </sheetData>
  <conditionalFormatting sqref="E3:E5">
    <cfRule type="containsText" dxfId="226" priority="1" operator="containsText" text="l">
      <formula>NOT(ISERROR(SEARCH("l",E3)))</formula>
    </cfRule>
    <cfRule type="cellIs" dxfId="225" priority="2" operator="equal">
      <formula>"Active"</formula>
    </cfRule>
    <cfRule type="cellIs" dxfId="224" priority="3" operator="equal">
      <formula>"n/a"</formula>
    </cfRule>
    <cfRule type="containsBlanks" dxfId="223"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8"/>
  <sheetViews>
    <sheetView tabSelected="1" topLeftCell="B1" zoomScaleNormal="100" workbookViewId="0">
      <pane ySplit="2" topLeftCell="A357" activePane="bottomLeft" state="frozen"/>
      <selection pane="bottomLeft" activeCell="H357" sqref="H357"/>
    </sheetView>
  </sheetViews>
  <sheetFormatPr defaultColWidth="8.52734375" defaultRowHeight="20.2" customHeight="1"/>
  <cols>
    <col min="1" max="1" width="2.52734375" customWidth="1"/>
    <col min="2" max="2" width="7.52734375" bestFit="1" customWidth="1"/>
    <col min="3" max="3" width="10.17578125" bestFit="1" customWidth="1"/>
    <col min="4" max="4" width="9.17578125" bestFit="1" customWidth="1"/>
    <col min="5" max="5" width="8.52734375" customWidth="1"/>
    <col min="6" max="6" width="18.52734375" customWidth="1"/>
    <col min="7" max="7" width="15.52734375" bestFit="1" customWidth="1"/>
    <col min="8" max="8" width="19" bestFit="1" customWidth="1"/>
    <col min="9" max="9" width="28" customWidth="1"/>
    <col min="10" max="10" width="10.8203125" customWidth="1"/>
    <col min="11" max="11" width="25.52734375" customWidth="1"/>
    <col min="12" max="12" width="25.17578125" bestFit="1" customWidth="1"/>
    <col min="13" max="13" width="11.52734375" bestFit="1" customWidth="1"/>
  </cols>
  <sheetData>
    <row r="1" spans="2:9" ht="56.2"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2" hidden="1" customHeight="1">
      <c r="B3" s="90">
        <v>45321</v>
      </c>
      <c r="C3" s="90" t="str">
        <f>_xlfn.TEXTBEFORE(rank[[#This Row],[Round]],"-")</f>
        <v>10</v>
      </c>
      <c r="D3" s="9" t="s">
        <v>220</v>
      </c>
      <c r="E3" s="162">
        <v>10</v>
      </c>
      <c r="F3" s="35" t="e" vm="25">
        <f>_xlfn.XLOOKUP(rank[[#This Row],[GuildName]],GuildPic[Name],GuildPic[Pic],"N/A")</f>
        <v>#VALUE!</v>
      </c>
      <c r="G3" s="112" t="s">
        <v>206</v>
      </c>
      <c r="H3" s="19">
        <v>8367945</v>
      </c>
      <c r="I3" s="39" t="s">
        <v>207</v>
      </c>
    </row>
    <row r="4" spans="2:9" ht="20.2" hidden="1" customHeight="1">
      <c r="B4" s="90">
        <v>45321</v>
      </c>
      <c r="C4" s="90" t="str">
        <f>_xlfn.TEXTBEFORE(rank[[#This Row],[Round]],"-")</f>
        <v>10</v>
      </c>
      <c r="D4" s="9" t="s">
        <v>220</v>
      </c>
      <c r="E4" s="162">
        <v>11</v>
      </c>
      <c r="F4" s="35" t="e" vm="26">
        <f>_xlfn.XLOOKUP(rank[[#This Row],[GuildName]],GuildPic[Name],GuildPic[Pic],"N/A")</f>
        <v>#VALUE!</v>
      </c>
      <c r="G4" s="112" t="s">
        <v>203</v>
      </c>
      <c r="H4" s="19">
        <v>8217900</v>
      </c>
      <c r="I4" s="39" t="s">
        <v>221</v>
      </c>
    </row>
    <row r="5" spans="2:9" ht="20.2" hidden="1" customHeight="1">
      <c r="B5" s="90">
        <v>45321</v>
      </c>
      <c r="C5" s="90" t="str">
        <f>_xlfn.TEXTBEFORE(rank[[#This Row],[Round]],"-")</f>
        <v>10</v>
      </c>
      <c r="D5" s="9" t="s">
        <v>220</v>
      </c>
      <c r="E5" s="162">
        <v>12</v>
      </c>
      <c r="F5" s="35" t="e" vm="27">
        <f>_xlfn.XLOOKUP(rank[[#This Row],[GuildName]],GuildPic[Name],GuildPic[Pic],"N/A")</f>
        <v>#VALUE!</v>
      </c>
      <c r="G5" s="112" t="s">
        <v>210</v>
      </c>
      <c r="H5" s="19">
        <v>8149795</v>
      </c>
      <c r="I5" s="39" t="s">
        <v>222</v>
      </c>
    </row>
    <row r="6" spans="2:9" ht="20.2" hidden="1" customHeight="1">
      <c r="B6" s="90">
        <v>45321</v>
      </c>
      <c r="C6" s="90" t="str">
        <f>_xlfn.TEXTBEFORE(rank[[#This Row],[Round]],"-")</f>
        <v>10</v>
      </c>
      <c r="D6" s="9" t="s">
        <v>220</v>
      </c>
      <c r="E6" s="162">
        <v>13</v>
      </c>
      <c r="F6" s="35" t="e" vm="28">
        <f>_xlfn.XLOOKUP(rank[[#This Row],[GuildName]],GuildPic[Name],GuildPic[Pic],"N/A")</f>
        <v>#VALUE!</v>
      </c>
      <c r="G6" s="112" t="s">
        <v>198</v>
      </c>
      <c r="H6" s="19">
        <v>8000885</v>
      </c>
      <c r="I6" s="39"/>
    </row>
    <row r="7" spans="2:9" ht="20.2" hidden="1" customHeight="1">
      <c r="B7" s="90">
        <v>45321</v>
      </c>
      <c r="C7" s="90" t="str">
        <f>_xlfn.TEXTBEFORE(rank[[#This Row],[Round]],"-")</f>
        <v>10</v>
      </c>
      <c r="D7" s="9" t="s">
        <v>220</v>
      </c>
      <c r="E7" s="162">
        <v>14</v>
      </c>
      <c r="F7" s="35" t="e" vm="29">
        <f>_xlfn.XLOOKUP(rank[[#This Row],[GuildName]],GuildPic[Name],GuildPic[Pic],"N/A")</f>
        <v>#VALUE!</v>
      </c>
      <c r="G7" s="112" t="s">
        <v>193</v>
      </c>
      <c r="H7" s="19">
        <v>7859975</v>
      </c>
      <c r="I7" s="39"/>
    </row>
    <row r="8" spans="2:9" ht="20.2" hidden="1" customHeight="1">
      <c r="B8" s="90">
        <v>45321</v>
      </c>
      <c r="C8" s="90" t="str">
        <f>_xlfn.TEXTBEFORE(rank[[#This Row],[Round]],"-")</f>
        <v>10</v>
      </c>
      <c r="D8" s="9" t="s">
        <v>220</v>
      </c>
      <c r="E8" s="162">
        <v>15</v>
      </c>
      <c r="F8" s="166" t="e" vm="30">
        <f>_xlfn.XLOOKUP(rank[[#This Row],[GuildName]],GuildPic[Name],GuildPic[Pic],"N/A")</f>
        <v>#VALUE!</v>
      </c>
      <c r="G8" s="112" t="s">
        <v>209</v>
      </c>
      <c r="H8" s="19">
        <v>7723535</v>
      </c>
      <c r="I8" s="39" t="s">
        <v>223</v>
      </c>
    </row>
    <row r="9" spans="2:9" ht="20.2" hidden="1" customHeight="1">
      <c r="B9" s="90">
        <v>45321</v>
      </c>
      <c r="C9" s="90" t="str">
        <f>_xlfn.TEXTBEFORE(rank[[#This Row],[Round]],"-")</f>
        <v>10</v>
      </c>
      <c r="D9" s="9" t="s">
        <v>220</v>
      </c>
      <c r="E9" s="162">
        <v>16</v>
      </c>
      <c r="F9" s="166" t="e" vm="31">
        <f>_xlfn.XLOOKUP(rank[[#This Row],[GuildName]],GuildPic[Name],GuildPic[Pic],"N/A")</f>
        <v>#VALUE!</v>
      </c>
      <c r="G9" s="112" t="s">
        <v>195</v>
      </c>
      <c r="H9" s="19">
        <v>7582090</v>
      </c>
      <c r="I9" s="39"/>
    </row>
    <row r="10" spans="2:9" ht="20.2" hidden="1" customHeight="1">
      <c r="B10" s="90">
        <v>45321</v>
      </c>
      <c r="C10" s="90" t="str">
        <f>_xlfn.TEXTBEFORE(rank[[#This Row],[Round]],"-")</f>
        <v>10</v>
      </c>
      <c r="D10" s="9" t="s">
        <v>220</v>
      </c>
      <c r="E10" s="162">
        <v>17</v>
      </c>
      <c r="F10" s="166" t="e" vm="32">
        <f>_xlfn.XLOOKUP(rank[[#This Row],[GuildName]],GuildPic[Name],GuildPic[Pic],"N/A")</f>
        <v>#VALUE!</v>
      </c>
      <c r="G10" s="112" t="s">
        <v>199</v>
      </c>
      <c r="H10" s="19">
        <v>7378420</v>
      </c>
      <c r="I10" s="39"/>
    </row>
    <row r="11" spans="2:9" ht="20.2" hidden="1" customHeight="1">
      <c r="B11" s="90">
        <v>45321</v>
      </c>
      <c r="C11" s="90" t="str">
        <f>_xlfn.TEXTBEFORE(rank[[#This Row],[Round]],"-")</f>
        <v>10</v>
      </c>
      <c r="D11" s="9" t="s">
        <v>220</v>
      </c>
      <c r="E11" s="162">
        <v>18</v>
      </c>
      <c r="F11" s="166" t="e" vm="33">
        <f>_xlfn.XLOOKUP(rank[[#This Row],[GuildName]],GuildPic[Name],GuildPic[Pic],"N/A")</f>
        <v>#VALUE!</v>
      </c>
      <c r="G11" s="112" t="s">
        <v>205</v>
      </c>
      <c r="H11" s="19">
        <v>7054405</v>
      </c>
      <c r="I11" s="39" t="s">
        <v>224</v>
      </c>
    </row>
    <row r="12" spans="2:9" ht="20.2" hidden="1" customHeight="1">
      <c r="B12" s="90">
        <v>45321</v>
      </c>
      <c r="C12" s="90" t="str">
        <f>_xlfn.TEXTBEFORE(rank[[#This Row],[Round]],"-")</f>
        <v>10</v>
      </c>
      <c r="D12" s="9" t="s">
        <v>220</v>
      </c>
      <c r="E12" s="162">
        <v>19</v>
      </c>
      <c r="F12" s="166" t="e" vm="34">
        <f>_xlfn.XLOOKUP(rank[[#This Row],[GuildName]],GuildPic[Name],GuildPic[Pic],"N/A")</f>
        <v>#VALUE!</v>
      </c>
      <c r="G12" s="112" t="s">
        <v>196</v>
      </c>
      <c r="H12" s="19">
        <v>7050210</v>
      </c>
      <c r="I12" s="39"/>
    </row>
    <row r="13" spans="2:9" ht="20.2" hidden="1" customHeight="1">
      <c r="B13" s="90">
        <v>45321</v>
      </c>
      <c r="C13" s="90" t="str">
        <f>_xlfn.TEXTBEFORE(rank[[#This Row],[Round]],"-")</f>
        <v>10</v>
      </c>
      <c r="D13" s="9" t="s">
        <v>220</v>
      </c>
      <c r="E13" s="162">
        <v>20</v>
      </c>
      <c r="F13" s="166" t="e" vm="35">
        <f>_xlfn.XLOOKUP(rank[[#This Row],[GuildName]],GuildPic[Name],GuildPic[Pic],"N/A")</f>
        <v>#VALUE!</v>
      </c>
      <c r="G13" s="112" t="s">
        <v>191</v>
      </c>
      <c r="H13" s="19">
        <v>7048925</v>
      </c>
      <c r="I13" s="39" t="s">
        <v>225</v>
      </c>
    </row>
    <row r="14" spans="2:9" ht="20.2" hidden="1" customHeight="1">
      <c r="B14" s="91">
        <v>45328</v>
      </c>
      <c r="C14" s="91" t="str">
        <f>_xlfn.TEXTBEFORE(rank[[#This Row],[Round]],"-")</f>
        <v>10</v>
      </c>
      <c r="D14" s="20" t="s">
        <v>226</v>
      </c>
      <c r="E14" s="162">
        <v>10</v>
      </c>
      <c r="F14" s="384" t="e" vm="25">
        <f>_xlfn.XLOOKUP(rank[[#This Row],[GuildName]],GuildPic[Name],GuildPic[Pic],"N/A")</f>
        <v>#VALUE!</v>
      </c>
      <c r="G14" s="112" t="s">
        <v>206</v>
      </c>
      <c r="H14" s="93">
        <v>17102895</v>
      </c>
      <c r="I14" s="39"/>
    </row>
    <row r="15" spans="2:9" ht="20.2" hidden="1" customHeight="1">
      <c r="B15" s="91">
        <v>45328</v>
      </c>
      <c r="C15" s="91" t="str">
        <f>_xlfn.TEXTBEFORE(rank[[#This Row],[Round]],"-")</f>
        <v>10</v>
      </c>
      <c r="D15" s="20" t="s">
        <v>226</v>
      </c>
      <c r="E15" s="162">
        <v>11</v>
      </c>
      <c r="F15" s="384" t="e" vm="26">
        <f>_xlfn.XLOOKUP(rank[[#This Row],[GuildName]],GuildPic[Name],GuildPic[Pic],"N/A")</f>
        <v>#VALUE!</v>
      </c>
      <c r="G15" s="112" t="s">
        <v>203</v>
      </c>
      <c r="H15" s="93">
        <v>16741150</v>
      </c>
      <c r="I15" s="39"/>
    </row>
    <row r="16" spans="2:9" ht="20.2" hidden="1" customHeight="1">
      <c r="B16" s="91">
        <v>45328</v>
      </c>
      <c r="C16" s="91" t="str">
        <f>_xlfn.TEXTBEFORE(rank[[#This Row],[Round]],"-")</f>
        <v>10</v>
      </c>
      <c r="D16" s="20" t="s">
        <v>226</v>
      </c>
      <c r="E16" s="162">
        <v>12</v>
      </c>
      <c r="F16" s="384" t="e" vm="28">
        <f>_xlfn.XLOOKUP(rank[[#This Row],[GuildName]],GuildPic[Name],GuildPic[Pic],"N/A")</f>
        <v>#VALUE!</v>
      </c>
      <c r="G16" s="112" t="s">
        <v>198</v>
      </c>
      <c r="H16" s="93">
        <v>16362870</v>
      </c>
      <c r="I16" s="590"/>
    </row>
    <row r="17" spans="2:12" ht="20.2" hidden="1" customHeight="1">
      <c r="B17" s="91">
        <v>45328</v>
      </c>
      <c r="C17" s="91" t="str">
        <f>_xlfn.TEXTBEFORE(rank[[#This Row],[Round]],"-")</f>
        <v>10</v>
      </c>
      <c r="D17" s="20" t="s">
        <v>226</v>
      </c>
      <c r="E17" s="162">
        <v>13</v>
      </c>
      <c r="F17" s="384" t="e" vm="27">
        <f>_xlfn.XLOOKUP(rank[[#This Row],[GuildName]],GuildPic[Name],GuildPic[Pic],"N/A")</f>
        <v>#VALUE!</v>
      </c>
      <c r="G17" s="112" t="s">
        <v>210</v>
      </c>
      <c r="H17" s="93">
        <v>16204835</v>
      </c>
      <c r="I17" s="39"/>
    </row>
    <row r="18" spans="2:12" ht="20.2" hidden="1" customHeight="1">
      <c r="B18" s="91">
        <v>45328</v>
      </c>
      <c r="C18" s="91" t="str">
        <f>_xlfn.TEXTBEFORE(rank[[#This Row],[Round]],"-")</f>
        <v>10</v>
      </c>
      <c r="D18" s="20" t="s">
        <v>226</v>
      </c>
      <c r="E18" s="162">
        <v>14</v>
      </c>
      <c r="F18" s="384" t="e" vm="29">
        <f>_xlfn.XLOOKUP(rank[[#This Row],[GuildName]],GuildPic[Name],GuildPic[Pic],"N/A")</f>
        <v>#VALUE!</v>
      </c>
      <c r="G18" s="112" t="s">
        <v>193</v>
      </c>
      <c r="H18" s="93">
        <v>16156305</v>
      </c>
      <c r="I18" s="39" t="s">
        <v>227</v>
      </c>
    </row>
    <row r="19" spans="2:12" ht="20.2" hidden="1" customHeight="1">
      <c r="B19" s="91">
        <v>45328</v>
      </c>
      <c r="C19" s="91" t="str">
        <f>_xlfn.TEXTBEFORE(rank[[#This Row],[Round]],"-")</f>
        <v>10</v>
      </c>
      <c r="D19" s="20" t="s">
        <v>226</v>
      </c>
      <c r="E19" s="162">
        <v>15</v>
      </c>
      <c r="F19" s="384" t="e" vm="30">
        <f>_xlfn.XLOOKUP(rank[[#This Row],[GuildName]],GuildPic[Name],GuildPic[Pic],"N/A")</f>
        <v>#VALUE!</v>
      </c>
      <c r="G19" s="112" t="s">
        <v>209</v>
      </c>
      <c r="H19" s="93">
        <v>15591005</v>
      </c>
      <c r="I19" s="39"/>
    </row>
    <row r="20" spans="2:12" ht="20.2" hidden="1" customHeight="1">
      <c r="B20" s="91">
        <v>45328</v>
      </c>
      <c r="C20" s="91" t="str">
        <f>_xlfn.TEXTBEFORE(rank[[#This Row],[Round]],"-")</f>
        <v>10</v>
      </c>
      <c r="D20" s="20" t="s">
        <v>226</v>
      </c>
      <c r="E20" s="162">
        <v>16</v>
      </c>
      <c r="F20" s="384" t="e" vm="31">
        <f>_xlfn.XLOOKUP(rank[[#This Row],[GuildName]],GuildPic[Name],GuildPic[Pic],"N/A")</f>
        <v>#VALUE!</v>
      </c>
      <c r="G20" s="112" t="s">
        <v>195</v>
      </c>
      <c r="H20" s="93">
        <v>15371620</v>
      </c>
      <c r="I20" s="39"/>
    </row>
    <row r="21" spans="2:12" ht="20.2" hidden="1" customHeight="1">
      <c r="B21" s="91">
        <v>45328</v>
      </c>
      <c r="C21" s="91" t="str">
        <f>_xlfn.TEXTBEFORE(rank[[#This Row],[Round]],"-")</f>
        <v>10</v>
      </c>
      <c r="D21" s="20" t="s">
        <v>226</v>
      </c>
      <c r="E21" s="162">
        <v>17</v>
      </c>
      <c r="F21" s="384" t="e" vm="32">
        <f>_xlfn.XLOOKUP(rank[[#This Row],[GuildName]],GuildPic[Name],GuildPic[Pic],"N/A")</f>
        <v>#VALUE!</v>
      </c>
      <c r="G21" s="112" t="s">
        <v>199</v>
      </c>
      <c r="H21" s="93">
        <v>14757760</v>
      </c>
      <c r="I21" s="39"/>
      <c r="L21" s="18"/>
    </row>
    <row r="22" spans="2:12" ht="20.2" hidden="1" customHeight="1">
      <c r="B22" s="91">
        <v>45328</v>
      </c>
      <c r="C22" s="91" t="str">
        <f>_xlfn.TEXTBEFORE(rank[[#This Row],[Round]],"-")</f>
        <v>10</v>
      </c>
      <c r="D22" s="20" t="s">
        <v>226</v>
      </c>
      <c r="E22" s="162">
        <v>18</v>
      </c>
      <c r="F22" s="384" t="e" vm="33">
        <f>_xlfn.XLOOKUP(rank[[#This Row],[GuildName]],GuildPic[Name],GuildPic[Pic],"N/A")</f>
        <v>#VALUE!</v>
      </c>
      <c r="G22" s="112" t="s">
        <v>205</v>
      </c>
      <c r="H22" s="93">
        <v>14577005</v>
      </c>
      <c r="I22" s="39"/>
      <c r="L22" s="18"/>
    </row>
    <row r="23" spans="2:12" ht="20.2" hidden="1" customHeight="1">
      <c r="B23" s="91">
        <v>45328</v>
      </c>
      <c r="C23" s="91" t="str">
        <f>_xlfn.TEXTBEFORE(rank[[#This Row],[Round]],"-")</f>
        <v>10</v>
      </c>
      <c r="D23" s="20" t="s">
        <v>226</v>
      </c>
      <c r="E23" s="162">
        <v>19</v>
      </c>
      <c r="F23" s="384" t="e" vm="34">
        <f>_xlfn.XLOOKUP(rank[[#This Row],[GuildName]],GuildPic[Name],GuildPic[Pic],"N/A")</f>
        <v>#VALUE!</v>
      </c>
      <c r="G23" s="112" t="s">
        <v>196</v>
      </c>
      <c r="H23" s="93">
        <v>14369950</v>
      </c>
      <c r="I23" s="39"/>
      <c r="L23" s="18"/>
    </row>
    <row r="24" spans="2:12" ht="20.2" hidden="1" customHeight="1">
      <c r="B24" s="91">
        <v>45328</v>
      </c>
      <c r="C24" s="91" t="str">
        <f>_xlfn.TEXTBEFORE(rank[[#This Row],[Round]],"-")</f>
        <v>10</v>
      </c>
      <c r="D24" s="20" t="s">
        <v>226</v>
      </c>
      <c r="E24" s="162">
        <v>20</v>
      </c>
      <c r="F24" s="384" t="e" vm="35">
        <f>_xlfn.XLOOKUP(rank[[#This Row],[GuildName]],GuildPic[Name],GuildPic[Pic],"N/A")</f>
        <v>#VALUE!</v>
      </c>
      <c r="G24" s="112" t="s">
        <v>191</v>
      </c>
      <c r="H24" s="93">
        <v>14367895</v>
      </c>
      <c r="I24" s="39" t="s">
        <v>225</v>
      </c>
    </row>
    <row r="25" spans="2:12" ht="20.2" hidden="1" customHeight="1">
      <c r="B25" s="91">
        <v>45335</v>
      </c>
      <c r="C25" s="91" t="str">
        <f>_xlfn.TEXTBEFORE(rank[[#This Row],[Round]],"-")</f>
        <v>10</v>
      </c>
      <c r="D25" s="20" t="s">
        <v>228</v>
      </c>
      <c r="E25" s="162">
        <v>1</v>
      </c>
      <c r="F25" s="166" t="e" vm="36">
        <f>_xlfn.XLOOKUP(rank[[#This Row],[GuildName]],GuildPic[Name],GuildPic[Pic],"N/A")</f>
        <v>#VALUE!</v>
      </c>
      <c r="G25" s="112" t="s">
        <v>200</v>
      </c>
      <c r="H25" s="19">
        <v>29460795</v>
      </c>
      <c r="I25" s="112"/>
      <c r="K25" s="46"/>
    </row>
    <row r="26" spans="2:12" ht="20.2" hidden="1" customHeight="1">
      <c r="B26" s="91">
        <v>45335</v>
      </c>
      <c r="C26" s="91" t="str">
        <f>_xlfn.TEXTBEFORE(rank[[#This Row],[Round]],"-")</f>
        <v>10</v>
      </c>
      <c r="D26" s="20" t="s">
        <v>228</v>
      </c>
      <c r="E26" s="162">
        <v>2</v>
      </c>
      <c r="F26" s="166" t="e" vm="37">
        <f>_xlfn.XLOOKUP(rank[[#This Row],[GuildName]],GuildPic[Name],GuildPic[Pic],"N/A")</f>
        <v>#VALUE!</v>
      </c>
      <c r="G26" s="112" t="s">
        <v>201</v>
      </c>
      <c r="H26" s="19">
        <v>29125015</v>
      </c>
      <c r="I26" s="112"/>
    </row>
    <row r="27" spans="2:12" ht="20.2" hidden="1" customHeight="1">
      <c r="B27" s="91">
        <v>45335</v>
      </c>
      <c r="C27" s="91" t="str">
        <f>_xlfn.TEXTBEFORE(rank[[#This Row],[Round]],"-")</f>
        <v>10</v>
      </c>
      <c r="D27" s="20" t="s">
        <v>228</v>
      </c>
      <c r="E27" s="162">
        <v>3</v>
      </c>
      <c r="F27" s="166" t="e" vm="38">
        <f>_xlfn.XLOOKUP(rank[[#This Row],[GuildName]],GuildPic[Name],GuildPic[Pic],"N/A")</f>
        <v>#VALUE!</v>
      </c>
      <c r="G27" s="112" t="s">
        <v>197</v>
      </c>
      <c r="H27" s="19">
        <v>28723325</v>
      </c>
      <c r="I27" s="112"/>
    </row>
    <row r="28" spans="2:12" ht="20.2" hidden="1" customHeight="1">
      <c r="B28" s="91">
        <v>45335</v>
      </c>
      <c r="C28" s="91" t="str">
        <f>_xlfn.TEXTBEFORE(rank[[#This Row],[Round]],"-")</f>
        <v>10</v>
      </c>
      <c r="D28" s="20" t="s">
        <v>228</v>
      </c>
      <c r="E28" s="162">
        <v>4</v>
      </c>
      <c r="F28" s="166" t="e" vm="39">
        <f>_xlfn.XLOOKUP(rank[[#This Row],[GuildName]],GuildPic[Name],GuildPic[Pic],"N/A")</f>
        <v>#VALUE!</v>
      </c>
      <c r="G28" s="112" t="s">
        <v>204</v>
      </c>
      <c r="H28" s="19">
        <v>27858905</v>
      </c>
      <c r="I28" s="147" t="s">
        <v>229</v>
      </c>
    </row>
    <row r="29" spans="2:12" ht="20.2" hidden="1" customHeight="1">
      <c r="B29" s="91">
        <v>45335</v>
      </c>
      <c r="C29" s="91" t="str">
        <f>_xlfn.TEXTBEFORE(rank[[#This Row],[Round]],"-")</f>
        <v>10</v>
      </c>
      <c r="D29" s="20" t="s">
        <v>228</v>
      </c>
      <c r="E29" s="162">
        <v>5</v>
      </c>
      <c r="F29" s="166" t="e" vm="40">
        <f>_xlfn.XLOOKUP(rank[[#This Row],[GuildName]],GuildPic[Name],GuildPic[Pic],"N/A")</f>
        <v>#VALUE!</v>
      </c>
      <c r="G29" s="112" t="s">
        <v>192</v>
      </c>
      <c r="H29" s="19">
        <v>27625625</v>
      </c>
      <c r="I29" s="112"/>
    </row>
    <row r="30" spans="2:12" ht="20.2" hidden="1" customHeight="1">
      <c r="B30" s="91">
        <v>45335</v>
      </c>
      <c r="C30" s="91" t="str">
        <f>_xlfn.TEXTBEFORE(rank[[#This Row],[Round]],"-")</f>
        <v>10</v>
      </c>
      <c r="D30" s="20" t="s">
        <v>228</v>
      </c>
      <c r="E30" s="162">
        <v>6</v>
      </c>
      <c r="F30" s="35" t="e" vm="41">
        <f>_xlfn.XLOOKUP(rank[[#This Row],[GuildName]],GuildPic[Name],GuildPic[Pic],"N/A")</f>
        <v>#VALUE!</v>
      </c>
      <c r="G30" s="112" t="s">
        <v>202</v>
      </c>
      <c r="H30" s="19">
        <v>26846050</v>
      </c>
      <c r="I30" s="112" t="s">
        <v>230</v>
      </c>
    </row>
    <row r="31" spans="2:12" ht="20.2" hidden="1" customHeight="1">
      <c r="B31" s="91">
        <v>45335</v>
      </c>
      <c r="C31" s="91" t="str">
        <f>_xlfn.TEXTBEFORE(rank[[#This Row],[Round]],"-")</f>
        <v>10</v>
      </c>
      <c r="D31" s="20" t="s">
        <v>228</v>
      </c>
      <c r="E31" s="162">
        <v>7</v>
      </c>
      <c r="F31" s="35" t="e" vm="42">
        <f>_xlfn.XLOOKUP(rank[[#This Row],[GuildName]],GuildPic[Name],GuildPic[Pic],"N/A")</f>
        <v>#VALUE!</v>
      </c>
      <c r="G31" s="112" t="s">
        <v>190</v>
      </c>
      <c r="H31" s="19">
        <v>26667330</v>
      </c>
      <c r="I31" s="112"/>
    </row>
    <row r="32" spans="2:12" ht="20.2" hidden="1" customHeight="1">
      <c r="B32" s="91">
        <v>45335</v>
      </c>
      <c r="C32" s="91" t="str">
        <f>_xlfn.TEXTBEFORE(rank[[#This Row],[Round]],"-")</f>
        <v>10</v>
      </c>
      <c r="D32" s="20" t="s">
        <v>228</v>
      </c>
      <c r="E32" s="162">
        <v>8</v>
      </c>
      <c r="F32" s="35" t="e" vm="43">
        <f>_xlfn.XLOOKUP(rank[[#This Row],[GuildName]],GuildPic[Name],GuildPic[Pic],"N/A")</f>
        <v>#VALUE!</v>
      </c>
      <c r="G32" s="112" t="s">
        <v>208</v>
      </c>
      <c r="H32" s="19">
        <v>26297210</v>
      </c>
      <c r="I32" s="112" t="s">
        <v>231</v>
      </c>
    </row>
    <row r="33" spans="2:11" ht="20.2" hidden="1" customHeight="1">
      <c r="B33" s="91">
        <v>45335</v>
      </c>
      <c r="C33" s="91" t="str">
        <f>_xlfn.TEXTBEFORE(rank[[#This Row],[Round]],"-")</f>
        <v>10</v>
      </c>
      <c r="D33" s="20" t="s">
        <v>228</v>
      </c>
      <c r="E33" s="162">
        <v>9</v>
      </c>
      <c r="F33" s="35" t="e" vm="44">
        <f>_xlfn.XLOOKUP(rank[[#This Row],[GuildName]],GuildPic[Name],GuildPic[Pic],"N/A")</f>
        <v>#VALUE!</v>
      </c>
      <c r="G33" s="112" t="s">
        <v>194</v>
      </c>
      <c r="H33" s="19">
        <v>26248370</v>
      </c>
      <c r="I33" s="112"/>
    </row>
    <row r="34" spans="2:11" ht="20.2" hidden="1" customHeight="1">
      <c r="B34" s="91">
        <v>45335</v>
      </c>
      <c r="C34" s="91" t="str">
        <f>_xlfn.TEXTBEFORE(rank[[#This Row],[Round]],"-")</f>
        <v>10</v>
      </c>
      <c r="D34" s="20" t="s">
        <v>228</v>
      </c>
      <c r="E34" s="162">
        <v>10</v>
      </c>
      <c r="F34" s="141" t="e" vm="25">
        <f>_xlfn.XLOOKUP(rank[[#This Row],[GuildName]],GuildPic[Name],GuildPic[Pic],"N/A")</f>
        <v>#VALUE!</v>
      </c>
      <c r="G34" s="112" t="s">
        <v>206</v>
      </c>
      <c r="H34" s="19">
        <v>25860670</v>
      </c>
      <c r="I34" s="21"/>
      <c r="K34" s="114"/>
    </row>
    <row r="35" spans="2:11" ht="20.2" hidden="1" customHeight="1">
      <c r="B35" s="91">
        <v>45335</v>
      </c>
      <c r="C35" s="91" t="str">
        <f>_xlfn.TEXTBEFORE(rank[[#This Row],[Round]],"-")</f>
        <v>10</v>
      </c>
      <c r="D35" s="20" t="s">
        <v>228</v>
      </c>
      <c r="E35" s="162">
        <v>11</v>
      </c>
      <c r="F35" s="141" t="e" vm="26">
        <f>_xlfn.XLOOKUP(rank[[#This Row],[GuildName]],GuildPic[Name],GuildPic[Pic],"N/A")</f>
        <v>#VALUE!</v>
      </c>
      <c r="G35" s="112" t="s">
        <v>203</v>
      </c>
      <c r="H35" s="93">
        <v>26146105</v>
      </c>
      <c r="I35" s="115"/>
    </row>
    <row r="36" spans="2:11" ht="20.2" hidden="1" customHeight="1">
      <c r="B36" s="91">
        <v>45335</v>
      </c>
      <c r="C36" s="91" t="str">
        <f>_xlfn.TEXTBEFORE(rank[[#This Row],[Round]],"-")</f>
        <v>10</v>
      </c>
      <c r="D36" s="20" t="s">
        <v>228</v>
      </c>
      <c r="E36" s="162">
        <v>12</v>
      </c>
      <c r="F36" s="141" t="e" vm="28">
        <f>_xlfn.XLOOKUP(rank[[#This Row],[GuildName]],GuildPic[Name],GuildPic[Pic],"N/A")</f>
        <v>#VALUE!</v>
      </c>
      <c r="G36" s="112" t="s">
        <v>198</v>
      </c>
      <c r="H36" s="93">
        <v>25178960</v>
      </c>
      <c r="I36" s="21"/>
    </row>
    <row r="37" spans="2:11" ht="20.2" hidden="1" customHeight="1">
      <c r="B37" s="91">
        <v>45335</v>
      </c>
      <c r="C37" s="91" t="str">
        <f>_xlfn.TEXTBEFORE(rank[[#This Row],[Round]],"-")</f>
        <v>10</v>
      </c>
      <c r="D37" s="20" t="s">
        <v>228</v>
      </c>
      <c r="E37" s="162">
        <v>13</v>
      </c>
      <c r="F37" s="141" t="e" vm="29">
        <f>_xlfn.XLOOKUP(rank[[#This Row],[GuildName]],GuildPic[Name],GuildPic[Pic],"N/A")</f>
        <v>#VALUE!</v>
      </c>
      <c r="G37" s="112" t="s">
        <v>193</v>
      </c>
      <c r="H37" s="93">
        <v>24821480</v>
      </c>
      <c r="I37" s="21"/>
    </row>
    <row r="38" spans="2:11" ht="20.2" hidden="1" customHeight="1">
      <c r="B38" s="91">
        <v>45335</v>
      </c>
      <c r="C38" s="91" t="str">
        <f>_xlfn.TEXTBEFORE(rank[[#This Row],[Round]],"-")</f>
        <v>10</v>
      </c>
      <c r="D38" s="20" t="s">
        <v>228</v>
      </c>
      <c r="E38" s="162">
        <v>14</v>
      </c>
      <c r="F38" s="141" t="e" vm="27">
        <f>_xlfn.XLOOKUP(rank[[#This Row],[GuildName]],GuildPic[Name],GuildPic[Pic],"N/A")</f>
        <v>#VALUE!</v>
      </c>
      <c r="G38" s="112" t="s">
        <v>210</v>
      </c>
      <c r="H38" s="93">
        <v>24721595</v>
      </c>
      <c r="I38" s="21"/>
    </row>
    <row r="39" spans="2:11" ht="20.2" hidden="1" customHeight="1">
      <c r="B39" s="91">
        <v>45335</v>
      </c>
      <c r="C39" s="91" t="str">
        <f>_xlfn.TEXTBEFORE(rank[[#This Row],[Round]],"-")</f>
        <v>10</v>
      </c>
      <c r="D39" s="20" t="s">
        <v>228</v>
      </c>
      <c r="E39" s="162">
        <v>15</v>
      </c>
      <c r="F39" s="141" t="e" vm="30">
        <f>_xlfn.XLOOKUP(rank[[#This Row],[GuildName]],GuildPic[Name],GuildPic[Pic],"N/A")</f>
        <v>#VALUE!</v>
      </c>
      <c r="G39" s="112" t="s">
        <v>209</v>
      </c>
      <c r="H39" s="93">
        <v>24336130</v>
      </c>
      <c r="I39" s="21"/>
    </row>
    <row r="40" spans="2:11" ht="20.2" hidden="1" customHeight="1">
      <c r="B40" s="91">
        <v>45335</v>
      </c>
      <c r="C40" s="91" t="str">
        <f>_xlfn.TEXTBEFORE(rank[[#This Row],[Round]],"-")</f>
        <v>10</v>
      </c>
      <c r="D40" s="20" t="s">
        <v>228</v>
      </c>
      <c r="E40" s="162">
        <v>16</v>
      </c>
      <c r="F40" s="141" t="e" vm="31">
        <f>_xlfn.XLOOKUP(rank[[#This Row],[GuildName]],GuildPic[Name],GuildPic[Pic],"N/A")</f>
        <v>#VALUE!</v>
      </c>
      <c r="G40" s="112" t="s">
        <v>195</v>
      </c>
      <c r="H40" s="93">
        <v>23236490</v>
      </c>
      <c r="I40" s="21"/>
    </row>
    <row r="41" spans="2:11" ht="20.2" hidden="1" customHeight="1">
      <c r="B41" s="91">
        <v>45335</v>
      </c>
      <c r="C41" s="91" t="str">
        <f>_xlfn.TEXTBEFORE(rank[[#This Row],[Round]],"-")</f>
        <v>10</v>
      </c>
      <c r="D41" s="20" t="s">
        <v>228</v>
      </c>
      <c r="E41" s="162">
        <v>17</v>
      </c>
      <c r="F41" s="141" t="e" vm="32">
        <f>_xlfn.XLOOKUP(rank[[#This Row],[GuildName]],GuildPic[Name],GuildPic[Pic],"N/A")</f>
        <v>#VALUE!</v>
      </c>
      <c r="G41" s="112" t="s">
        <v>199</v>
      </c>
      <c r="H41" s="93">
        <v>22903515</v>
      </c>
      <c r="I41" s="21"/>
    </row>
    <row r="42" spans="2:11" ht="20.2" hidden="1" customHeight="1">
      <c r="B42" s="91">
        <v>45335</v>
      </c>
      <c r="C42" s="91" t="str">
        <f>_xlfn.TEXTBEFORE(rank[[#This Row],[Round]],"-")</f>
        <v>10</v>
      </c>
      <c r="D42" s="20" t="s">
        <v>228</v>
      </c>
      <c r="E42" s="162">
        <v>18</v>
      </c>
      <c r="F42" s="141" t="e" vm="33">
        <f>_xlfn.XLOOKUP(rank[[#This Row],[GuildName]],GuildPic[Name],GuildPic[Pic],"N/A")</f>
        <v>#VALUE!</v>
      </c>
      <c r="G42" s="112" t="s">
        <v>205</v>
      </c>
      <c r="H42" s="93">
        <v>22662645</v>
      </c>
      <c r="I42" s="21"/>
    </row>
    <row r="43" spans="2:11" ht="20.2" hidden="1" customHeight="1">
      <c r="B43" s="91">
        <v>45335</v>
      </c>
      <c r="C43" s="91" t="str">
        <f>_xlfn.TEXTBEFORE(rank[[#This Row],[Round]],"-")</f>
        <v>10</v>
      </c>
      <c r="D43" s="20" t="s">
        <v>228</v>
      </c>
      <c r="E43" s="162">
        <v>19</v>
      </c>
      <c r="F43" s="141" t="e" vm="34">
        <f>_xlfn.XLOOKUP(rank[[#This Row],[GuildName]],GuildPic[Name],GuildPic[Pic],"N/A")</f>
        <v>#VALUE!</v>
      </c>
      <c r="G43" s="112" t="s">
        <v>196</v>
      </c>
      <c r="H43" s="93">
        <v>22114930</v>
      </c>
      <c r="I43" s="21"/>
    </row>
    <row r="44" spans="2:11" ht="20.2" hidden="1" customHeight="1">
      <c r="B44" s="91">
        <v>45335</v>
      </c>
      <c r="C44" s="91" t="str">
        <f>_xlfn.TEXTBEFORE(rank[[#This Row],[Round]],"-")</f>
        <v>10</v>
      </c>
      <c r="D44" s="20" t="s">
        <v>228</v>
      </c>
      <c r="E44" s="162">
        <v>20</v>
      </c>
      <c r="F44" s="141" t="e" vm="35">
        <f>_xlfn.XLOOKUP(rank[[#This Row],[GuildName]],GuildPic[Name],GuildPic[Pic],"N/A")</f>
        <v>#VALUE!</v>
      </c>
      <c r="G44" s="112" t="s">
        <v>191</v>
      </c>
      <c r="H44" s="93">
        <v>21961625</v>
      </c>
      <c r="I44" s="21" t="s">
        <v>225</v>
      </c>
    </row>
    <row r="45" spans="2:11" ht="20.2" hidden="1" customHeight="1">
      <c r="B45" s="91">
        <v>45342</v>
      </c>
      <c r="C45" s="91" t="str">
        <f>_xlfn.TEXTBEFORE(rank[[#This Row],[Round]],"-")</f>
        <v>10</v>
      </c>
      <c r="D45" s="20" t="s">
        <v>232</v>
      </c>
      <c r="E45" s="162">
        <v>1</v>
      </c>
      <c r="F45" s="141" t="e" vm="36">
        <f>_xlfn.XLOOKUP(rank[[#This Row],[GuildName]],GuildPic[Name],GuildPic[Pic],"N/A")</f>
        <v>#VALUE!</v>
      </c>
      <c r="G45" s="112" t="s">
        <v>200</v>
      </c>
      <c r="H45" s="19">
        <v>39808885</v>
      </c>
      <c r="I45" s="21"/>
    </row>
    <row r="46" spans="2:11" ht="20.2" hidden="1" customHeight="1">
      <c r="B46" s="91">
        <v>45342</v>
      </c>
      <c r="C46" s="91" t="str">
        <f>_xlfn.TEXTBEFORE(rank[[#This Row],[Round]],"-")</f>
        <v>10</v>
      </c>
      <c r="D46" s="20" t="s">
        <v>232</v>
      </c>
      <c r="E46" s="162">
        <v>2</v>
      </c>
      <c r="F46" s="141" t="e" vm="37">
        <f>_xlfn.XLOOKUP(rank[[#This Row],[GuildName]],GuildPic[Name],GuildPic[Pic],"N/A")</f>
        <v>#VALUE!</v>
      </c>
      <c r="G46" s="112" t="s">
        <v>201</v>
      </c>
      <c r="H46" s="19">
        <v>39468865</v>
      </c>
      <c r="I46" s="19"/>
    </row>
    <row r="47" spans="2:11" ht="20.2" hidden="1" customHeight="1">
      <c r="B47" s="91">
        <v>45342</v>
      </c>
      <c r="C47" s="91" t="str">
        <f>_xlfn.TEXTBEFORE(rank[[#This Row],[Round]],"-")</f>
        <v>10</v>
      </c>
      <c r="D47" s="20" t="s">
        <v>232</v>
      </c>
      <c r="E47" s="162">
        <v>3</v>
      </c>
      <c r="F47" s="141" t="e" vm="38">
        <f>_xlfn.XLOOKUP(rank[[#This Row],[GuildName]],GuildPic[Name],GuildPic[Pic],"N/A")</f>
        <v>#VALUE!</v>
      </c>
      <c r="G47" s="112" t="s">
        <v>197</v>
      </c>
      <c r="H47" s="19">
        <v>38741745</v>
      </c>
      <c r="I47" s="21"/>
    </row>
    <row r="48" spans="2:11" ht="20.2" hidden="1" customHeight="1">
      <c r="B48" s="91">
        <v>45342</v>
      </c>
      <c r="C48" s="91" t="str">
        <f>_xlfn.TEXTBEFORE(rank[[#This Row],[Round]],"-")</f>
        <v>10</v>
      </c>
      <c r="D48" s="20" t="s">
        <v>232</v>
      </c>
      <c r="E48" s="162">
        <v>4</v>
      </c>
      <c r="F48" s="141" t="e" vm="39">
        <f>_xlfn.XLOOKUP(rank[[#This Row],[GuildName]],GuildPic[Name],GuildPic[Pic],"N/A")</f>
        <v>#VALUE!</v>
      </c>
      <c r="G48" s="112" t="s">
        <v>204</v>
      </c>
      <c r="H48" s="19">
        <v>37611715</v>
      </c>
      <c r="I48" s="21"/>
    </row>
    <row r="49" spans="2:9" ht="20.2" hidden="1" customHeight="1">
      <c r="B49" s="91">
        <v>45342</v>
      </c>
      <c r="C49" s="91" t="str">
        <f>_xlfn.TEXTBEFORE(rank[[#This Row],[Round]],"-")</f>
        <v>10</v>
      </c>
      <c r="D49" s="20" t="s">
        <v>232</v>
      </c>
      <c r="E49" s="162">
        <v>5</v>
      </c>
      <c r="F49" s="141" t="e" vm="40">
        <f>_xlfn.XLOOKUP(rank[[#This Row],[GuildName]],GuildPic[Name],GuildPic[Pic],"N/A")</f>
        <v>#VALUE!</v>
      </c>
      <c r="G49" s="112" t="s">
        <v>192</v>
      </c>
      <c r="H49" s="19">
        <v>37321350</v>
      </c>
      <c r="I49" s="21"/>
    </row>
    <row r="50" spans="2:9" ht="20.2" hidden="1" customHeight="1">
      <c r="B50" s="91">
        <v>45342</v>
      </c>
      <c r="C50" s="91" t="str">
        <f>_xlfn.TEXTBEFORE(rank[[#This Row],[Round]],"-")</f>
        <v>10</v>
      </c>
      <c r="D50" s="20" t="s">
        <v>232</v>
      </c>
      <c r="E50" s="162">
        <v>6</v>
      </c>
      <c r="F50" s="141" t="e" vm="41">
        <f>_xlfn.XLOOKUP(rank[[#This Row],[GuildName]],GuildPic[Name],GuildPic[Pic],"N/A")</f>
        <v>#VALUE!</v>
      </c>
      <c r="G50" s="112" t="s">
        <v>202</v>
      </c>
      <c r="H50" s="19">
        <v>36376320</v>
      </c>
      <c r="I50" s="21"/>
    </row>
    <row r="51" spans="2:9" ht="20.2" hidden="1" customHeight="1">
      <c r="B51" s="91">
        <v>45342</v>
      </c>
      <c r="C51" s="91" t="str">
        <f>_xlfn.TEXTBEFORE(rank[[#This Row],[Round]],"-")</f>
        <v>10</v>
      </c>
      <c r="D51" s="20" t="s">
        <v>232</v>
      </c>
      <c r="E51" s="162">
        <v>7</v>
      </c>
      <c r="F51" s="141" t="e" vm="42">
        <f>_xlfn.XLOOKUP(rank[[#This Row],[GuildName]],GuildPic[Name],GuildPic[Pic],"N/A")</f>
        <v>#VALUE!</v>
      </c>
      <c r="G51" s="112" t="s">
        <v>190</v>
      </c>
      <c r="H51" s="19">
        <v>36258880</v>
      </c>
      <c r="I51" s="21"/>
    </row>
    <row r="52" spans="2:9" ht="20.2" hidden="1" customHeight="1">
      <c r="B52" s="91">
        <v>45342</v>
      </c>
      <c r="C52" s="91" t="str">
        <f>_xlfn.TEXTBEFORE(rank[[#This Row],[Round]],"-")</f>
        <v>10</v>
      </c>
      <c r="D52" s="20" t="s">
        <v>232</v>
      </c>
      <c r="E52" s="162">
        <v>8</v>
      </c>
      <c r="F52" s="141" t="e" vm="43">
        <f>_xlfn.XLOOKUP(rank[[#This Row],[GuildName]],GuildPic[Name],GuildPic[Pic],"N/A")</f>
        <v>#VALUE!</v>
      </c>
      <c r="G52" s="112" t="s">
        <v>208</v>
      </c>
      <c r="H52" s="19">
        <v>35654255</v>
      </c>
      <c r="I52" s="21"/>
    </row>
    <row r="53" spans="2:9" ht="20.2" hidden="1" customHeight="1">
      <c r="B53" s="91">
        <v>45342</v>
      </c>
      <c r="C53" s="91" t="str">
        <f>_xlfn.TEXTBEFORE(rank[[#This Row],[Round]],"-")</f>
        <v>10</v>
      </c>
      <c r="D53" s="20" t="s">
        <v>232</v>
      </c>
      <c r="E53" s="162">
        <v>9</v>
      </c>
      <c r="F53" s="141" t="e" vm="44">
        <f>_xlfn.XLOOKUP(rank[[#This Row],[GuildName]],GuildPic[Name],GuildPic[Pic],"N/A")</f>
        <v>#VALUE!</v>
      </c>
      <c r="G53" s="112" t="s">
        <v>194</v>
      </c>
      <c r="H53" s="19">
        <v>35520245</v>
      </c>
      <c r="I53" s="21"/>
    </row>
    <row r="54" spans="2:9" ht="20.2" hidden="1" customHeight="1">
      <c r="B54" s="91">
        <v>45342</v>
      </c>
      <c r="C54" s="91" t="str">
        <f>_xlfn.TEXTBEFORE(rank[[#This Row],[Round]],"-")</f>
        <v>10</v>
      </c>
      <c r="D54" s="20" t="s">
        <v>232</v>
      </c>
      <c r="E54" s="162">
        <v>10</v>
      </c>
      <c r="F54" s="141" t="e" vm="25">
        <f>_xlfn.XLOOKUP(rank[[#This Row],[GuildName]],GuildPic[Name],GuildPic[Pic],"N/A")</f>
        <v>#VALUE!</v>
      </c>
      <c r="G54" s="112" t="s">
        <v>206</v>
      </c>
      <c r="H54" s="19">
        <v>35424730</v>
      </c>
      <c r="I54" s="21"/>
    </row>
    <row r="55" spans="2:9" ht="20.2" hidden="1" customHeight="1">
      <c r="B55" s="91">
        <v>45342</v>
      </c>
      <c r="C55" s="91" t="str">
        <f>_xlfn.TEXTBEFORE(rank[[#This Row],[Round]],"-")</f>
        <v>10</v>
      </c>
      <c r="D55" s="20" t="s">
        <v>232</v>
      </c>
      <c r="E55" s="162">
        <v>11</v>
      </c>
      <c r="F55" s="141" t="e" vm="26">
        <f>_xlfn.XLOOKUP(rank[[#This Row],[GuildName]],GuildPic[Name],GuildPic[Pic],"N/A")</f>
        <v>#VALUE!</v>
      </c>
      <c r="G55" s="112" t="s">
        <v>203</v>
      </c>
      <c r="H55" s="93">
        <v>35226695</v>
      </c>
      <c r="I55" s="21"/>
    </row>
    <row r="56" spans="2:9" ht="20.2" hidden="1" customHeight="1">
      <c r="B56" s="91">
        <v>45342</v>
      </c>
      <c r="C56" s="91" t="str">
        <f>_xlfn.TEXTBEFORE(rank[[#This Row],[Round]],"-")</f>
        <v>10</v>
      </c>
      <c r="D56" s="20" t="s">
        <v>232</v>
      </c>
      <c r="E56" s="162">
        <v>12</v>
      </c>
      <c r="F56" s="35" t="e" vm="28">
        <f>_xlfn.XLOOKUP(rank[[#This Row],[GuildName]],GuildPic[Name],GuildPic[Pic],"N/A")</f>
        <v>#VALUE!</v>
      </c>
      <c r="G56" s="112" t="s">
        <v>198</v>
      </c>
      <c r="H56" s="93">
        <v>34151845</v>
      </c>
      <c r="I56" s="116"/>
    </row>
    <row r="57" spans="2:9" ht="20.2" hidden="1" customHeight="1">
      <c r="B57" s="91">
        <v>45342</v>
      </c>
      <c r="C57" s="91" t="str">
        <f>_xlfn.TEXTBEFORE(rank[[#This Row],[Round]],"-")</f>
        <v>10</v>
      </c>
      <c r="D57" s="20" t="s">
        <v>232</v>
      </c>
      <c r="E57" s="162">
        <v>13</v>
      </c>
      <c r="F57" s="35" t="e" vm="29">
        <f>_xlfn.XLOOKUP(rank[[#This Row],[GuildName]],GuildPic[Name],GuildPic[Pic],"N/A")</f>
        <v>#VALUE!</v>
      </c>
      <c r="G57" s="112" t="s">
        <v>193</v>
      </c>
      <c r="H57" s="19">
        <v>33716190</v>
      </c>
      <c r="I57" s="116"/>
    </row>
    <row r="58" spans="2:9" ht="20.2" hidden="1" customHeight="1">
      <c r="B58" s="91">
        <v>45342</v>
      </c>
      <c r="C58" s="91" t="str">
        <f>_xlfn.TEXTBEFORE(rank[[#This Row],[Round]],"-")</f>
        <v>10</v>
      </c>
      <c r="D58" s="20" t="s">
        <v>232</v>
      </c>
      <c r="E58" s="162">
        <v>14</v>
      </c>
      <c r="F58" s="35" t="e" vm="27">
        <f>_xlfn.XLOOKUP(rank[[#This Row],[GuildName]],GuildPic[Name],GuildPic[Pic],"N/A")</f>
        <v>#VALUE!</v>
      </c>
      <c r="G58" s="112" t="s">
        <v>210</v>
      </c>
      <c r="H58" s="93">
        <v>33540095</v>
      </c>
      <c r="I58" s="116"/>
    </row>
    <row r="59" spans="2:9" ht="20.2" hidden="1" customHeight="1">
      <c r="B59" s="91">
        <v>45342</v>
      </c>
      <c r="C59" s="91" t="str">
        <f>_xlfn.TEXTBEFORE(rank[[#This Row],[Round]],"-")</f>
        <v>10</v>
      </c>
      <c r="D59" s="20" t="s">
        <v>232</v>
      </c>
      <c r="E59" s="162">
        <v>15</v>
      </c>
      <c r="F59" s="35" t="e" vm="30">
        <f>_xlfn.XLOOKUP(rank[[#This Row],[GuildName]],GuildPic[Name],GuildPic[Pic],"N/A")</f>
        <v>#VALUE!</v>
      </c>
      <c r="G59" s="112" t="s">
        <v>209</v>
      </c>
      <c r="H59" s="93">
        <v>33236980</v>
      </c>
      <c r="I59" s="116"/>
    </row>
    <row r="60" spans="2:9" ht="20.2" hidden="1" customHeight="1">
      <c r="B60" s="91">
        <v>45342</v>
      </c>
      <c r="C60" s="91" t="str">
        <f>_xlfn.TEXTBEFORE(rank[[#This Row],[Round]],"-")</f>
        <v>10</v>
      </c>
      <c r="D60" s="20" t="s">
        <v>232</v>
      </c>
      <c r="E60" s="162">
        <v>16</v>
      </c>
      <c r="F60" s="35" t="e" vm="31">
        <f>_xlfn.XLOOKUP(rank[[#This Row],[GuildName]],GuildPic[Name],GuildPic[Pic],"N/A")</f>
        <v>#VALUE!</v>
      </c>
      <c r="G60" s="112" t="s">
        <v>195</v>
      </c>
      <c r="H60" s="93">
        <v>31601190</v>
      </c>
      <c r="I60" s="116"/>
    </row>
    <row r="61" spans="2:9" ht="20.2" hidden="1" customHeight="1">
      <c r="B61" s="91">
        <v>45342</v>
      </c>
      <c r="C61" s="91" t="str">
        <f>_xlfn.TEXTBEFORE(rank[[#This Row],[Round]],"-")</f>
        <v>10</v>
      </c>
      <c r="D61" s="20" t="s">
        <v>232</v>
      </c>
      <c r="E61" s="162">
        <v>17</v>
      </c>
      <c r="F61" s="35" t="e" vm="32">
        <f>_xlfn.XLOOKUP(rank[[#This Row],[GuildName]],GuildPic[Name],GuildPic[Pic],"N/A")</f>
        <v>#VALUE!</v>
      </c>
      <c r="G61" s="112" t="s">
        <v>199</v>
      </c>
      <c r="H61" s="93">
        <v>31192185</v>
      </c>
      <c r="I61" s="116"/>
    </row>
    <row r="62" spans="2:9" ht="20.2" hidden="1" customHeight="1">
      <c r="B62" s="91">
        <v>45342</v>
      </c>
      <c r="C62" s="91" t="str">
        <f>_xlfn.TEXTBEFORE(rank[[#This Row],[Round]],"-")</f>
        <v>10</v>
      </c>
      <c r="D62" s="20" t="s">
        <v>232</v>
      </c>
      <c r="E62" s="162">
        <v>18</v>
      </c>
      <c r="F62" s="35" t="e" vm="33">
        <f>_xlfn.XLOOKUP(rank[[#This Row],[GuildName]],GuildPic[Name],GuildPic[Pic],"N/A")</f>
        <v>#VALUE!</v>
      </c>
      <c r="G62" s="112" t="s">
        <v>205</v>
      </c>
      <c r="H62" s="93">
        <v>31114860</v>
      </c>
      <c r="I62" s="116"/>
    </row>
    <row r="63" spans="2:9" ht="20.2" hidden="1" customHeight="1">
      <c r="B63" s="91">
        <v>45342</v>
      </c>
      <c r="C63" s="91" t="str">
        <f>_xlfn.TEXTBEFORE(rank[[#This Row],[Round]],"-")</f>
        <v>10</v>
      </c>
      <c r="D63" s="20" t="s">
        <v>232</v>
      </c>
      <c r="E63" s="162">
        <v>19</v>
      </c>
      <c r="F63" s="35" t="e" vm="34">
        <f>_xlfn.XLOOKUP(rank[[#This Row],[GuildName]],GuildPic[Name],GuildPic[Pic],"N/A")</f>
        <v>#VALUE!</v>
      </c>
      <c r="G63" s="112" t="s">
        <v>196</v>
      </c>
      <c r="H63" s="93">
        <v>30006255</v>
      </c>
      <c r="I63" s="116"/>
    </row>
    <row r="64" spans="2:9" ht="20.2" hidden="1" customHeight="1">
      <c r="B64" s="91">
        <v>45342</v>
      </c>
      <c r="C64" s="91" t="str">
        <f>_xlfn.TEXTBEFORE(rank[[#This Row],[Round]],"-")</f>
        <v>10</v>
      </c>
      <c r="D64" s="20" t="s">
        <v>232</v>
      </c>
      <c r="E64" s="162">
        <v>20</v>
      </c>
      <c r="F64" s="35" t="e" vm="35">
        <f>_xlfn.XLOOKUP(rank[[#This Row],[GuildName]],GuildPic[Name],GuildPic[Pic],"N/A")</f>
        <v>#VALUE!</v>
      </c>
      <c r="G64" s="112" t="s">
        <v>191</v>
      </c>
      <c r="H64" s="93">
        <v>29919460</v>
      </c>
      <c r="I64" s="116"/>
    </row>
    <row r="65" spans="2:9" ht="20.2" hidden="1" customHeight="1">
      <c r="B65" s="90">
        <v>45349</v>
      </c>
      <c r="C65" s="90" t="str">
        <f>_xlfn.TEXTBEFORE(rank[[#This Row],[Round]],"-")</f>
        <v>1</v>
      </c>
      <c r="D65" s="20" t="s">
        <v>233</v>
      </c>
      <c r="E65" s="162">
        <v>1</v>
      </c>
      <c r="F65" s="141" t="e" vm="36">
        <f>_xlfn.XLOOKUP(rank[[#This Row],[GuildName]],GuildPic[Name],GuildPic[Pic],"N/A")</f>
        <v>#VALUE!</v>
      </c>
      <c r="G65" s="112" t="s">
        <v>200</v>
      </c>
      <c r="H65" s="19">
        <v>10513190</v>
      </c>
      <c r="I65" s="140"/>
    </row>
    <row r="66" spans="2:9" ht="20.2" hidden="1" customHeight="1">
      <c r="B66" s="90">
        <v>45349</v>
      </c>
      <c r="C66" s="90" t="str">
        <f>_xlfn.TEXTBEFORE(rank[[#This Row],[Round]],"-")</f>
        <v>1</v>
      </c>
      <c r="D66" s="20" t="s">
        <v>233</v>
      </c>
      <c r="E66" s="162">
        <v>2</v>
      </c>
      <c r="F66" s="141" t="e" vm="37">
        <f>_xlfn.XLOOKUP(rank[[#This Row],[GuildName]],GuildPic[Name],GuildPic[Pic],"N/A")</f>
        <v>#VALUE!</v>
      </c>
      <c r="G66" s="112" t="s">
        <v>201</v>
      </c>
      <c r="H66" s="19">
        <v>10510940</v>
      </c>
      <c r="I66" s="140"/>
    </row>
    <row r="67" spans="2:9" ht="20.2" hidden="1" customHeight="1">
      <c r="B67" s="90">
        <v>45349</v>
      </c>
      <c r="C67" s="90" t="str">
        <f>_xlfn.TEXTBEFORE(rank[[#This Row],[Round]],"-")</f>
        <v>1</v>
      </c>
      <c r="D67" s="20" t="s">
        <v>233</v>
      </c>
      <c r="E67" s="162">
        <v>3</v>
      </c>
      <c r="F67" s="141" t="e" vm="38">
        <f>_xlfn.XLOOKUP(rank[[#This Row],[GuildName]],GuildPic[Name],GuildPic[Pic],"N/A")</f>
        <v>#VALUE!</v>
      </c>
      <c r="G67" s="112" t="s">
        <v>197</v>
      </c>
      <c r="H67" s="19">
        <v>10251975</v>
      </c>
      <c r="I67" s="140"/>
    </row>
    <row r="68" spans="2:9" ht="20.2" hidden="1" customHeight="1">
      <c r="B68" s="90">
        <v>45349</v>
      </c>
      <c r="C68" s="90" t="str">
        <f>_xlfn.TEXTBEFORE(rank[[#This Row],[Round]],"-")</f>
        <v>1</v>
      </c>
      <c r="D68" s="20" t="s">
        <v>233</v>
      </c>
      <c r="E68" s="162">
        <v>4</v>
      </c>
      <c r="F68" s="141" t="e" vm="40">
        <f>_xlfn.XLOOKUP(rank[[#This Row],[GuildName]],GuildPic[Name],GuildPic[Pic],"N/A")</f>
        <v>#VALUE!</v>
      </c>
      <c r="G68" s="112" t="s">
        <v>192</v>
      </c>
      <c r="H68" s="19">
        <v>10011795</v>
      </c>
      <c r="I68" s="140"/>
    </row>
    <row r="69" spans="2:9" ht="20.2" hidden="1" customHeight="1">
      <c r="B69" s="90">
        <v>45349</v>
      </c>
      <c r="C69" s="90" t="str">
        <f>_xlfn.TEXTBEFORE(rank[[#This Row],[Round]],"-")</f>
        <v>1</v>
      </c>
      <c r="D69" s="20" t="s">
        <v>233</v>
      </c>
      <c r="E69" s="162">
        <v>5</v>
      </c>
      <c r="F69" s="141" t="e" vm="39">
        <f>_xlfn.XLOOKUP(rank[[#This Row],[GuildName]],GuildPic[Name],GuildPic[Pic],"N/A")</f>
        <v>#VALUE!</v>
      </c>
      <c r="G69" s="112" t="s">
        <v>204</v>
      </c>
      <c r="H69" s="19">
        <v>9930645</v>
      </c>
      <c r="I69" s="112"/>
    </row>
    <row r="70" spans="2:9" ht="20.2" hidden="1" customHeight="1">
      <c r="B70" s="90">
        <v>45349</v>
      </c>
      <c r="C70" s="90" t="str">
        <f>_xlfn.TEXTBEFORE(rank[[#This Row],[Round]],"-")</f>
        <v>1</v>
      </c>
      <c r="D70" s="20" t="s">
        <v>233</v>
      </c>
      <c r="E70" s="162">
        <v>6</v>
      </c>
      <c r="F70" s="141" t="e" vm="41">
        <f>_xlfn.XLOOKUP(rank[[#This Row],[GuildName]],GuildPic[Name],GuildPic[Pic],"N/A")</f>
        <v>#VALUE!</v>
      </c>
      <c r="G70" s="112" t="s">
        <v>202</v>
      </c>
      <c r="H70" s="19">
        <v>9688065</v>
      </c>
      <c r="I70" s="140"/>
    </row>
    <row r="71" spans="2:9" ht="20.2" hidden="1" customHeight="1">
      <c r="B71" s="90">
        <v>45349</v>
      </c>
      <c r="C71" s="90" t="str">
        <f>_xlfn.TEXTBEFORE(rank[[#This Row],[Round]],"-")</f>
        <v>1</v>
      </c>
      <c r="D71" s="20" t="s">
        <v>233</v>
      </c>
      <c r="E71" s="162">
        <v>7</v>
      </c>
      <c r="F71" s="141" t="e" vm="43">
        <f>_xlfn.XLOOKUP(rank[[#This Row],[GuildName]],GuildPic[Name],GuildPic[Pic],"N/A")</f>
        <v>#VALUE!</v>
      </c>
      <c r="G71" s="112" t="s">
        <v>208</v>
      </c>
      <c r="H71" s="19">
        <v>9677210</v>
      </c>
      <c r="I71" s="140"/>
    </row>
    <row r="72" spans="2:9" ht="20.2" hidden="1" customHeight="1">
      <c r="B72" s="90">
        <v>45349</v>
      </c>
      <c r="C72" s="90" t="str">
        <f>_xlfn.TEXTBEFORE(rank[[#This Row],[Round]],"-")</f>
        <v>1</v>
      </c>
      <c r="D72" s="20" t="s">
        <v>233</v>
      </c>
      <c r="E72" s="162">
        <v>8</v>
      </c>
      <c r="F72" s="141" t="e" vm="42">
        <f>_xlfn.XLOOKUP(rank[[#This Row],[GuildName]],GuildPic[Name],GuildPic[Pic],"N/A")</f>
        <v>#VALUE!</v>
      </c>
      <c r="G72" s="112" t="s">
        <v>190</v>
      </c>
      <c r="H72" s="19">
        <v>9591650</v>
      </c>
      <c r="I72" s="140"/>
    </row>
    <row r="73" spans="2:9" ht="20.2" hidden="1" customHeight="1">
      <c r="B73" s="90">
        <v>45349</v>
      </c>
      <c r="C73" s="90" t="str">
        <f>_xlfn.TEXTBEFORE(rank[[#This Row],[Round]],"-")</f>
        <v>1</v>
      </c>
      <c r="D73" s="20" t="s">
        <v>233</v>
      </c>
      <c r="E73" s="162">
        <v>9</v>
      </c>
      <c r="F73" s="141" t="e" vm="26">
        <f>_xlfn.XLOOKUP(rank[[#This Row],[GuildName]],GuildPic[Name],GuildPic[Pic],"N/A")</f>
        <v>#VALUE!</v>
      </c>
      <c r="G73" s="112" t="s">
        <v>203</v>
      </c>
      <c r="H73" s="19">
        <v>9525015</v>
      </c>
      <c r="I73" s="140"/>
    </row>
    <row r="74" spans="2:9" ht="20.2" hidden="1" customHeight="1">
      <c r="B74" s="90">
        <v>45349</v>
      </c>
      <c r="C74" s="90" t="str">
        <f>_xlfn.TEXTBEFORE(rank[[#This Row],[Round]],"-")</f>
        <v>1</v>
      </c>
      <c r="D74" s="20" t="s">
        <v>233</v>
      </c>
      <c r="E74" s="162">
        <v>10</v>
      </c>
      <c r="F74" s="141" t="e" vm="25">
        <f>_xlfn.XLOOKUP(rank[[#This Row],[GuildName]],GuildPic[Name],GuildPic[Pic],"N/A")</f>
        <v>#VALUE!</v>
      </c>
      <c r="G74" s="112" t="s">
        <v>206</v>
      </c>
      <c r="H74" s="19">
        <v>9516665</v>
      </c>
      <c r="I74" s="140"/>
    </row>
    <row r="75" spans="2:9" ht="20.2" hidden="1" customHeight="1">
      <c r="B75" s="90">
        <v>45349</v>
      </c>
      <c r="C75" s="90" t="str">
        <f>_xlfn.TEXTBEFORE(rank[[#This Row],[Round]],"-")</f>
        <v>1</v>
      </c>
      <c r="D75" s="20" t="s">
        <v>233</v>
      </c>
      <c r="E75" s="162">
        <v>11</v>
      </c>
      <c r="F75" s="141" t="e" vm="29">
        <f>_xlfn.XLOOKUP(rank[[#This Row],[GuildName]],GuildPic[Name],GuildPic[Pic],"N/A")</f>
        <v>#VALUE!</v>
      </c>
      <c r="G75" s="112" t="s">
        <v>193</v>
      </c>
      <c r="H75" s="19">
        <v>9356625</v>
      </c>
      <c r="I75" s="116"/>
    </row>
    <row r="76" spans="2:9" ht="20.2" hidden="1" customHeight="1">
      <c r="B76" s="90">
        <v>45349</v>
      </c>
      <c r="C76" s="90" t="str">
        <f>_xlfn.TEXTBEFORE(rank[[#This Row],[Round]],"-")</f>
        <v>1</v>
      </c>
      <c r="D76" s="20" t="s">
        <v>233</v>
      </c>
      <c r="E76" s="162">
        <v>12</v>
      </c>
      <c r="F76" s="35" t="e" vm="44">
        <f>_xlfn.XLOOKUP(rank[[#This Row],[GuildName]],GuildPic[Name],GuildPic[Pic],"N/A")</f>
        <v>#VALUE!</v>
      </c>
      <c r="G76" s="112" t="s">
        <v>194</v>
      </c>
      <c r="H76" s="19">
        <v>9351425</v>
      </c>
      <c r="I76" s="116"/>
    </row>
    <row r="77" spans="2:9" ht="20.2" hidden="1" customHeight="1">
      <c r="B77" s="90">
        <v>45349</v>
      </c>
      <c r="C77" s="90" t="str">
        <f>_xlfn.TEXTBEFORE(rank[[#This Row],[Round]],"-")</f>
        <v>1</v>
      </c>
      <c r="D77" s="20" t="s">
        <v>233</v>
      </c>
      <c r="E77" s="162">
        <v>13</v>
      </c>
      <c r="F77" s="35" t="e" vm="30">
        <f>_xlfn.XLOOKUP(rank[[#This Row],[GuildName]],GuildPic[Name],GuildPic[Pic],"N/A")</f>
        <v>#VALUE!</v>
      </c>
      <c r="G77" s="112" t="s">
        <v>209</v>
      </c>
      <c r="H77" s="19">
        <v>9286600</v>
      </c>
      <c r="I77" s="116"/>
    </row>
    <row r="78" spans="2:9" ht="20.2" hidden="1" customHeight="1">
      <c r="B78" s="90">
        <v>45349</v>
      </c>
      <c r="C78" s="90" t="str">
        <f>_xlfn.TEXTBEFORE(rank[[#This Row],[Round]],"-")</f>
        <v>1</v>
      </c>
      <c r="D78" s="20" t="s">
        <v>233</v>
      </c>
      <c r="E78" s="162">
        <v>14</v>
      </c>
      <c r="F78" s="35" t="e" vm="27">
        <f>_xlfn.XLOOKUP(rank[[#This Row],[GuildName]],GuildPic[Name],GuildPic[Pic],"N/A")</f>
        <v>#VALUE!</v>
      </c>
      <c r="G78" s="112" t="s">
        <v>210</v>
      </c>
      <c r="H78" s="19">
        <v>9201780</v>
      </c>
      <c r="I78" s="116"/>
    </row>
    <row r="79" spans="2:9" ht="20.2" hidden="1" customHeight="1">
      <c r="B79" s="90">
        <v>45349</v>
      </c>
      <c r="C79" s="90" t="str">
        <f>_xlfn.TEXTBEFORE(rank[[#This Row],[Round]],"-")</f>
        <v>1</v>
      </c>
      <c r="D79" s="20" t="s">
        <v>233</v>
      </c>
      <c r="E79" s="162">
        <v>15</v>
      </c>
      <c r="F79" s="35" t="e" vm="28">
        <f>_xlfn.XLOOKUP(rank[[#This Row],[GuildName]],GuildPic[Name],GuildPic[Pic],"N/A")</f>
        <v>#VALUE!</v>
      </c>
      <c r="G79" s="112" t="s">
        <v>198</v>
      </c>
      <c r="H79" s="19">
        <v>8974230</v>
      </c>
      <c r="I79" s="116"/>
    </row>
    <row r="80" spans="2:9" ht="20.2" hidden="1" customHeight="1">
      <c r="B80" s="90">
        <v>45349</v>
      </c>
      <c r="C80" s="90" t="str">
        <f>_xlfn.TEXTBEFORE(rank[[#This Row],[Round]],"-")</f>
        <v>1</v>
      </c>
      <c r="D80" s="20" t="s">
        <v>233</v>
      </c>
      <c r="E80" s="162">
        <v>16</v>
      </c>
      <c r="F80" s="35" t="e" vm="33">
        <f>_xlfn.XLOOKUP(rank[[#This Row],[GuildName]],GuildPic[Name],GuildPic[Pic],"N/A")</f>
        <v>#VALUE!</v>
      </c>
      <c r="G80" s="112" t="s">
        <v>205</v>
      </c>
      <c r="H80" s="19">
        <v>8530020</v>
      </c>
      <c r="I80" s="116"/>
    </row>
    <row r="81" spans="2:11" ht="20.2" hidden="1" customHeight="1">
      <c r="B81" s="90">
        <v>45349</v>
      </c>
      <c r="C81" s="90" t="str">
        <f>_xlfn.TEXTBEFORE(rank[[#This Row],[Round]],"-")</f>
        <v>1</v>
      </c>
      <c r="D81" s="20" t="s">
        <v>233</v>
      </c>
      <c r="E81" s="162">
        <v>17</v>
      </c>
      <c r="F81" s="35" t="e" vm="31">
        <f>_xlfn.XLOOKUP(rank[[#This Row],[GuildName]],GuildPic[Name],GuildPic[Pic],"N/A")</f>
        <v>#VALUE!</v>
      </c>
      <c r="G81" s="112" t="s">
        <v>195</v>
      </c>
      <c r="H81" s="19">
        <v>8445275</v>
      </c>
      <c r="I81" s="116"/>
    </row>
    <row r="82" spans="2:11" ht="20.2" hidden="1" customHeight="1">
      <c r="B82" s="90">
        <v>45349</v>
      </c>
      <c r="C82" s="90" t="str">
        <f>_xlfn.TEXTBEFORE(rank[[#This Row],[Round]],"-")</f>
        <v>1</v>
      </c>
      <c r="D82" s="20" t="s">
        <v>233</v>
      </c>
      <c r="E82" s="162">
        <v>18</v>
      </c>
      <c r="F82" s="35" t="e" vm="32">
        <f>_xlfn.XLOOKUP(rank[[#This Row],[GuildName]],GuildPic[Name],GuildPic[Pic],"N/A")</f>
        <v>#VALUE!</v>
      </c>
      <c r="G82" s="112" t="s">
        <v>199</v>
      </c>
      <c r="H82" s="19">
        <v>8439280</v>
      </c>
      <c r="I82" s="116"/>
      <c r="K82" s="12"/>
    </row>
    <row r="83" spans="2:11" ht="20.2" hidden="1" customHeight="1">
      <c r="B83" s="90">
        <v>45349</v>
      </c>
      <c r="C83" s="90" t="str">
        <f>_xlfn.TEXTBEFORE(rank[[#This Row],[Round]],"-")</f>
        <v>1</v>
      </c>
      <c r="D83" s="20" t="s">
        <v>233</v>
      </c>
      <c r="E83" s="162">
        <v>19</v>
      </c>
      <c r="F83" s="35" t="e" vm="35">
        <f>_xlfn.XLOOKUP(rank[[#This Row],[GuildName]],GuildPic[Name],GuildPic[Pic],"N/A")</f>
        <v>#VALUE!</v>
      </c>
      <c r="G83" s="112" t="s">
        <v>191</v>
      </c>
      <c r="H83" s="19">
        <v>8241380</v>
      </c>
      <c r="I83" s="116"/>
    </row>
    <row r="84" spans="2:11" ht="20.2" hidden="1" customHeight="1">
      <c r="B84" s="90">
        <v>45349</v>
      </c>
      <c r="C84" s="90" t="str">
        <f>_xlfn.TEXTBEFORE(rank[[#This Row],[Round]],"-")</f>
        <v>1</v>
      </c>
      <c r="D84" s="20" t="s">
        <v>233</v>
      </c>
      <c r="E84" s="162">
        <v>20</v>
      </c>
      <c r="F84" s="35" t="e" vm="45">
        <f>_xlfn.XLOOKUP(rank[[#This Row],[GuildName]],GuildPic[Name],GuildPic[Pic],"N/A")</f>
        <v>#VALUE!</v>
      </c>
      <c r="G84" s="112" t="s">
        <v>211</v>
      </c>
      <c r="H84" s="19">
        <v>8157340</v>
      </c>
      <c r="I84" s="116"/>
    </row>
    <row r="85" spans="2:11" ht="20.2" hidden="1" customHeight="1">
      <c r="B85" s="90">
        <v>45349</v>
      </c>
      <c r="C85" s="90" t="str">
        <f>_xlfn.TEXTBEFORE(rank[[#This Row],[Round]],"-")</f>
        <v>1</v>
      </c>
      <c r="D85" s="20" t="s">
        <v>233</v>
      </c>
      <c r="E85" s="162">
        <v>22</v>
      </c>
      <c r="F85" s="166" t="e" vm="34">
        <f>_xlfn.XLOOKUP(rank[[#This Row],[GuildName]],GuildPic[Name],GuildPic[Pic],"N/A")</f>
        <v>#VALUE!</v>
      </c>
      <c r="G85" s="112" t="s">
        <v>196</v>
      </c>
      <c r="H85" s="19">
        <v>8022685</v>
      </c>
      <c r="I85" s="140"/>
    </row>
    <row r="86" spans="2:11" ht="20.2" hidden="1" customHeight="1">
      <c r="B86" s="90">
        <v>45356</v>
      </c>
      <c r="C86" s="90" t="str">
        <f>_xlfn.TEXTBEFORE(rank[[#This Row],[Round]],"-")</f>
        <v>1</v>
      </c>
      <c r="D86" s="138" t="s">
        <v>234</v>
      </c>
      <c r="E86" s="163">
        <v>1</v>
      </c>
      <c r="F86" s="142" t="e" vm="36">
        <f>_xlfn.XLOOKUP(rank[[#This Row],[GuildName]],GuildPic[Name],GuildPic[Pic],"N/A")</f>
        <v>#VALUE!</v>
      </c>
      <c r="G86" s="112" t="s">
        <v>200</v>
      </c>
      <c r="H86" s="19">
        <v>21205735</v>
      </c>
      <c r="I86" s="116"/>
    </row>
    <row r="87" spans="2:11" ht="20.2" hidden="1" customHeight="1">
      <c r="B87" s="90">
        <v>45356</v>
      </c>
      <c r="C87" s="90" t="str">
        <f>_xlfn.TEXTBEFORE(rank[[#This Row],[Round]],"-")</f>
        <v>1</v>
      </c>
      <c r="D87" s="138" t="s">
        <v>234</v>
      </c>
      <c r="E87" s="163">
        <v>2</v>
      </c>
      <c r="F87" s="142" t="e" vm="37">
        <f>_xlfn.XLOOKUP(rank[[#This Row],[GuildName]],GuildPic[Name],GuildPic[Pic],"N/A")</f>
        <v>#VALUE!</v>
      </c>
      <c r="G87" s="112" t="s">
        <v>201</v>
      </c>
      <c r="H87" s="19">
        <v>21109635</v>
      </c>
      <c r="I87" s="116"/>
    </row>
    <row r="88" spans="2:11" ht="20.2" hidden="1" customHeight="1">
      <c r="B88" s="90">
        <v>45356</v>
      </c>
      <c r="C88" s="90" t="str">
        <f>_xlfn.TEXTBEFORE(rank[[#This Row],[Round]],"-")</f>
        <v>1</v>
      </c>
      <c r="D88" s="138" t="s">
        <v>234</v>
      </c>
      <c r="E88" s="163">
        <v>3</v>
      </c>
      <c r="F88" s="142" t="e" vm="38">
        <f>_xlfn.XLOOKUP(rank[[#This Row],[GuildName]],GuildPic[Name],GuildPic[Pic],"N/A")</f>
        <v>#VALUE!</v>
      </c>
      <c r="G88" s="112" t="s">
        <v>197</v>
      </c>
      <c r="H88" s="19">
        <v>20511620</v>
      </c>
      <c r="I88" s="116"/>
    </row>
    <row r="89" spans="2:11" ht="20.2" hidden="1" customHeight="1">
      <c r="B89" s="90">
        <v>45356</v>
      </c>
      <c r="C89" s="90" t="str">
        <f>_xlfn.TEXTBEFORE(rank[[#This Row],[Round]],"-")</f>
        <v>1</v>
      </c>
      <c r="D89" s="138" t="s">
        <v>234</v>
      </c>
      <c r="E89" s="163">
        <v>4</v>
      </c>
      <c r="F89" s="142" t="e" vm="40">
        <f>_xlfn.XLOOKUP(rank[[#This Row],[GuildName]],GuildPic[Name],GuildPic[Pic],"N/A")</f>
        <v>#VALUE!</v>
      </c>
      <c r="G89" s="112" t="s">
        <v>192</v>
      </c>
      <c r="H89" s="19">
        <v>20103665</v>
      </c>
      <c r="I89" s="116"/>
    </row>
    <row r="90" spans="2:11" ht="20.2" hidden="1" customHeight="1">
      <c r="B90" s="90">
        <v>45356</v>
      </c>
      <c r="C90" s="90" t="str">
        <f>_xlfn.TEXTBEFORE(rank[[#This Row],[Round]],"-")</f>
        <v>1</v>
      </c>
      <c r="D90" s="138" t="s">
        <v>234</v>
      </c>
      <c r="E90" s="163">
        <v>5</v>
      </c>
      <c r="F90" s="142" t="e" vm="39">
        <f>_xlfn.XLOOKUP(rank[[#This Row],[GuildName]],GuildPic[Name],GuildPic[Pic],"N/A")</f>
        <v>#VALUE!</v>
      </c>
      <c r="G90" s="112" t="s">
        <v>204</v>
      </c>
      <c r="H90" s="19">
        <v>19861340</v>
      </c>
      <c r="I90" s="116"/>
    </row>
    <row r="91" spans="2:11" ht="20.2" hidden="1" customHeight="1">
      <c r="B91" s="90">
        <v>45356</v>
      </c>
      <c r="C91" s="90" t="str">
        <f>_xlfn.TEXTBEFORE(rank[[#This Row],[Round]],"-")</f>
        <v>1</v>
      </c>
      <c r="D91" s="138" t="s">
        <v>234</v>
      </c>
      <c r="E91" s="163">
        <v>6</v>
      </c>
      <c r="F91" s="142" t="e" vm="41">
        <f>_xlfn.XLOOKUP(rank[[#This Row],[GuildName]],GuildPic[Name],GuildPic[Pic],"N/A")</f>
        <v>#VALUE!</v>
      </c>
      <c r="G91" s="112" t="s">
        <v>202</v>
      </c>
      <c r="H91" s="19">
        <v>19861340</v>
      </c>
      <c r="I91" s="116"/>
    </row>
    <row r="92" spans="2:11" ht="20.2" hidden="1" customHeight="1">
      <c r="B92" s="90">
        <v>45356</v>
      </c>
      <c r="C92" s="90" t="str">
        <f>_xlfn.TEXTBEFORE(rank[[#This Row],[Round]],"-")</f>
        <v>1</v>
      </c>
      <c r="D92" s="138" t="s">
        <v>234</v>
      </c>
      <c r="E92" s="163">
        <v>7</v>
      </c>
      <c r="F92" s="142" t="e" vm="42">
        <f>_xlfn.XLOOKUP(rank[[#This Row],[GuildName]],GuildPic[Name],GuildPic[Pic],"N/A")</f>
        <v>#VALUE!</v>
      </c>
      <c r="G92" s="112" t="s">
        <v>190</v>
      </c>
      <c r="H92" s="19">
        <v>19427660</v>
      </c>
      <c r="I92" s="116"/>
    </row>
    <row r="93" spans="2:11" ht="20.2" hidden="1" customHeight="1">
      <c r="B93" s="90">
        <v>45356</v>
      </c>
      <c r="C93" s="90" t="str">
        <f>_xlfn.TEXTBEFORE(rank[[#This Row],[Round]],"-")</f>
        <v>1</v>
      </c>
      <c r="D93" s="138" t="s">
        <v>234</v>
      </c>
      <c r="E93" s="163">
        <v>8</v>
      </c>
      <c r="F93" s="142" t="e" vm="43">
        <f>_xlfn.XLOOKUP(rank[[#This Row],[GuildName]],GuildPic[Name],GuildPic[Pic],"N/A")</f>
        <v>#VALUE!</v>
      </c>
      <c r="G93" s="112" t="s">
        <v>208</v>
      </c>
      <c r="H93" s="19">
        <v>19360110</v>
      </c>
      <c r="I93" s="116"/>
    </row>
    <row r="94" spans="2:11" ht="20.2" hidden="1" customHeight="1">
      <c r="B94" s="90">
        <v>45356</v>
      </c>
      <c r="C94" s="90" t="str">
        <f>_xlfn.TEXTBEFORE(rank[[#This Row],[Round]],"-")</f>
        <v>1</v>
      </c>
      <c r="D94" s="138" t="s">
        <v>234</v>
      </c>
      <c r="E94" s="163">
        <v>9</v>
      </c>
      <c r="F94" s="142" t="e" vm="25">
        <f>_xlfn.XLOOKUP(rank[[#This Row],[GuildName]],GuildPic[Name],GuildPic[Pic],"N/A")</f>
        <v>#VALUE!</v>
      </c>
      <c r="G94" s="112" t="s">
        <v>206</v>
      </c>
      <c r="H94" s="19">
        <v>19199830</v>
      </c>
      <c r="I94" s="116"/>
    </row>
    <row r="95" spans="2:11" ht="20.2" hidden="1" customHeight="1">
      <c r="B95" s="90">
        <v>45356</v>
      </c>
      <c r="C95" s="90" t="str">
        <f>_xlfn.TEXTBEFORE(rank[[#This Row],[Round]],"-")</f>
        <v>1</v>
      </c>
      <c r="D95" s="138" t="s">
        <v>234</v>
      </c>
      <c r="E95" s="163">
        <v>10</v>
      </c>
      <c r="F95" s="142" t="e" vm="26">
        <f>_xlfn.XLOOKUP(rank[[#This Row],[GuildName]],GuildPic[Name],GuildPic[Pic],"N/A")</f>
        <v>#VALUE!</v>
      </c>
      <c r="G95" s="112" t="s">
        <v>203</v>
      </c>
      <c r="H95" s="19">
        <v>19138980</v>
      </c>
      <c r="I95" s="116"/>
    </row>
    <row r="96" spans="2:11" ht="20.2" hidden="1" customHeight="1">
      <c r="B96" s="90">
        <v>45356</v>
      </c>
      <c r="C96" s="90" t="str">
        <f>_xlfn.TEXTBEFORE(rank[[#This Row],[Round]],"-")</f>
        <v>1</v>
      </c>
      <c r="D96" s="138" t="s">
        <v>234</v>
      </c>
      <c r="E96" s="163">
        <v>11</v>
      </c>
      <c r="F96" s="142" t="e" vm="29">
        <f>_xlfn.XLOOKUP(rank[[#This Row],[GuildName]],GuildPic[Name],GuildPic[Pic],"N/A")</f>
        <v>#VALUE!</v>
      </c>
      <c r="G96" s="112" t="s">
        <v>193</v>
      </c>
      <c r="H96" s="19">
        <v>18886815</v>
      </c>
      <c r="I96" s="116"/>
      <c r="K96" s="12"/>
    </row>
    <row r="97" spans="2:11" ht="20.2" hidden="1" customHeight="1">
      <c r="B97" s="90">
        <v>45356</v>
      </c>
      <c r="C97" s="90" t="str">
        <f>_xlfn.TEXTBEFORE(rank[[#This Row],[Round]],"-")</f>
        <v>1</v>
      </c>
      <c r="D97" s="138" t="s">
        <v>234</v>
      </c>
      <c r="E97" s="163">
        <v>12</v>
      </c>
      <c r="F97" s="142" t="e" vm="44">
        <f>_xlfn.XLOOKUP(rank[[#This Row],[GuildName]],GuildPic[Name],GuildPic[Pic],"N/A")</f>
        <v>#VALUE!</v>
      </c>
      <c r="G97" s="112" t="s">
        <v>194</v>
      </c>
      <c r="H97" s="19">
        <v>18873860</v>
      </c>
      <c r="I97" s="116"/>
    </row>
    <row r="98" spans="2:11" ht="20.2" hidden="1" customHeight="1">
      <c r="B98" s="90">
        <v>45356</v>
      </c>
      <c r="C98" s="90" t="str">
        <f>_xlfn.TEXTBEFORE(rank[[#This Row],[Round]],"-")</f>
        <v>1</v>
      </c>
      <c r="D98" s="138" t="s">
        <v>234</v>
      </c>
      <c r="E98" s="163">
        <v>13</v>
      </c>
      <c r="F98" s="142" t="e" vm="30">
        <f>_xlfn.XLOOKUP(rank[[#This Row],[GuildName]],GuildPic[Name],GuildPic[Pic],"N/A")</f>
        <v>#VALUE!</v>
      </c>
      <c r="G98" s="112" t="s">
        <v>209</v>
      </c>
      <c r="H98" s="19">
        <v>18654250</v>
      </c>
      <c r="I98" s="116"/>
      <c r="K98" s="12"/>
    </row>
    <row r="99" spans="2:11" ht="20.2" hidden="1" customHeight="1">
      <c r="B99" s="90">
        <v>45356</v>
      </c>
      <c r="C99" s="90" t="str">
        <f>_xlfn.TEXTBEFORE(rank[[#This Row],[Round]],"-")</f>
        <v>1</v>
      </c>
      <c r="D99" s="138" t="s">
        <v>234</v>
      </c>
      <c r="E99" s="163">
        <v>14</v>
      </c>
      <c r="F99" s="142" t="e" vm="27">
        <f>_xlfn.XLOOKUP(rank[[#This Row],[GuildName]],GuildPic[Name],GuildPic[Pic],"N/A")</f>
        <v>#VALUE!</v>
      </c>
      <c r="G99" s="112" t="s">
        <v>210</v>
      </c>
      <c r="H99" s="19">
        <v>18399780</v>
      </c>
      <c r="I99" s="116"/>
    </row>
    <row r="100" spans="2:11" ht="20.2" hidden="1" customHeight="1">
      <c r="B100" s="90">
        <v>45356</v>
      </c>
      <c r="C100" s="90" t="str">
        <f>_xlfn.TEXTBEFORE(rank[[#This Row],[Round]],"-")</f>
        <v>1</v>
      </c>
      <c r="D100" s="138" t="s">
        <v>234</v>
      </c>
      <c r="E100" s="163">
        <v>15</v>
      </c>
      <c r="F100" s="142" t="e" vm="28">
        <f>_xlfn.XLOOKUP(rank[[#This Row],[GuildName]],GuildPic[Name],GuildPic[Pic],"N/A")</f>
        <v>#VALUE!</v>
      </c>
      <c r="G100" s="112" t="s">
        <v>198</v>
      </c>
      <c r="H100" s="19">
        <v>18258770</v>
      </c>
      <c r="I100" s="116"/>
      <c r="K100" s="12"/>
    </row>
    <row r="101" spans="2:11" ht="20.2" hidden="1" customHeight="1">
      <c r="B101" s="90">
        <v>45356</v>
      </c>
      <c r="C101" s="90" t="str">
        <f>_xlfn.TEXTBEFORE(rank[[#This Row],[Round]],"-")</f>
        <v>1</v>
      </c>
      <c r="D101" s="138" t="s">
        <v>234</v>
      </c>
      <c r="E101" s="163">
        <v>16</v>
      </c>
      <c r="F101" s="142" t="e" vm="33">
        <f>_xlfn.XLOOKUP(rank[[#This Row],[GuildName]],GuildPic[Name],GuildPic[Pic],"N/A")</f>
        <v>#VALUE!</v>
      </c>
      <c r="G101" s="112" t="s">
        <v>205</v>
      </c>
      <c r="H101" s="19">
        <v>17356940</v>
      </c>
      <c r="I101" s="116"/>
    </row>
    <row r="102" spans="2:11" ht="20.2" hidden="1" customHeight="1">
      <c r="B102" s="90">
        <v>45356</v>
      </c>
      <c r="C102" s="90" t="str">
        <f>_xlfn.TEXTBEFORE(rank[[#This Row],[Round]],"-")</f>
        <v>1</v>
      </c>
      <c r="D102" s="138" t="s">
        <v>234</v>
      </c>
      <c r="E102" s="163">
        <v>17</v>
      </c>
      <c r="F102" s="142" t="e" vm="31">
        <f>_xlfn.XLOOKUP(rank[[#This Row],[GuildName]],GuildPic[Name],GuildPic[Pic],"N/A")</f>
        <v>#VALUE!</v>
      </c>
      <c r="G102" s="112" t="s">
        <v>195</v>
      </c>
      <c r="H102" s="19">
        <v>17116655</v>
      </c>
      <c r="I102" s="116"/>
    </row>
    <row r="103" spans="2:11" ht="20.2" hidden="1" customHeight="1">
      <c r="B103" s="90">
        <v>45356</v>
      </c>
      <c r="C103" s="90" t="str">
        <f>_xlfn.TEXTBEFORE(rank[[#This Row],[Round]],"-")</f>
        <v>1</v>
      </c>
      <c r="D103" s="138" t="s">
        <v>234</v>
      </c>
      <c r="E103" s="163">
        <v>18</v>
      </c>
      <c r="F103" s="142" t="e" vm="32">
        <f>_xlfn.XLOOKUP(rank[[#This Row],[GuildName]],GuildPic[Name],GuildPic[Pic],"N/A")</f>
        <v>#VALUE!</v>
      </c>
      <c r="G103" s="112" t="s">
        <v>199</v>
      </c>
      <c r="H103" s="19">
        <v>16958780</v>
      </c>
      <c r="I103" s="116"/>
    </row>
    <row r="104" spans="2:11" ht="20.2" hidden="1" customHeight="1">
      <c r="B104" s="90">
        <v>45356</v>
      </c>
      <c r="C104" s="90" t="str">
        <f>_xlfn.TEXTBEFORE(rank[[#This Row],[Round]],"-")</f>
        <v>1</v>
      </c>
      <c r="D104" s="138" t="s">
        <v>234</v>
      </c>
      <c r="E104" s="163">
        <v>19</v>
      </c>
      <c r="F104" s="142" t="e" vm="35">
        <f>_xlfn.XLOOKUP(rank[[#This Row],[GuildName]],GuildPic[Name],GuildPic[Pic],"N/A")</f>
        <v>#VALUE!</v>
      </c>
      <c r="G104" s="112" t="s">
        <v>191</v>
      </c>
      <c r="H104" s="19">
        <v>16689095</v>
      </c>
      <c r="I104" s="116"/>
    </row>
    <row r="105" spans="2:11" ht="20.2" hidden="1" customHeight="1">
      <c r="B105" s="90">
        <v>45356</v>
      </c>
      <c r="C105" s="90" t="str">
        <f>_xlfn.TEXTBEFORE(rank[[#This Row],[Round]],"-")</f>
        <v>1</v>
      </c>
      <c r="D105" s="138" t="s">
        <v>234</v>
      </c>
      <c r="E105" s="163">
        <v>20</v>
      </c>
      <c r="F105" s="142" t="e" vm="45">
        <f>_xlfn.XLOOKUP(rank[[#This Row],[GuildName]],GuildPic[Name],GuildPic[Pic],"N/A")</f>
        <v>#VALUE!</v>
      </c>
      <c r="G105" s="112" t="s">
        <v>211</v>
      </c>
      <c r="H105" s="19">
        <v>16444945</v>
      </c>
      <c r="I105" s="116"/>
    </row>
    <row r="106" spans="2:11" ht="20.2" hidden="1" customHeight="1">
      <c r="B106" s="90">
        <v>45356</v>
      </c>
      <c r="C106" s="90" t="str">
        <f>_xlfn.TEXTBEFORE(rank[[#This Row],[Round]],"-")</f>
        <v>1</v>
      </c>
      <c r="D106" s="138" t="s">
        <v>234</v>
      </c>
      <c r="E106" s="163">
        <v>23</v>
      </c>
      <c r="F106" s="166" t="e" vm="34">
        <f>_xlfn.XLOOKUP(rank[[#This Row],[GuildName]],GuildPic[Name],GuildPic[Pic],"N/A")</f>
        <v>#VALUE!</v>
      </c>
      <c r="G106" s="112" t="s">
        <v>196</v>
      </c>
      <c r="H106" s="19">
        <v>16113965</v>
      </c>
      <c r="I106" s="140"/>
    </row>
    <row r="107" spans="2:11" ht="20.2" hidden="1" customHeight="1">
      <c r="B107" s="90">
        <v>45363</v>
      </c>
      <c r="C107" s="90" t="str">
        <f>_xlfn.TEXTBEFORE(rank[[#This Row],[Round]],"-")</f>
        <v>1</v>
      </c>
      <c r="D107" s="138" t="s">
        <v>235</v>
      </c>
      <c r="E107" s="163">
        <v>1</v>
      </c>
      <c r="F107" s="142" t="e" vm="36">
        <f>_xlfn.XLOOKUP(rank[[#This Row],[GuildName]],GuildPic[Name],GuildPic[Pic],"N/A")</f>
        <v>#VALUE!</v>
      </c>
      <c r="G107" s="112" t="s">
        <v>200</v>
      </c>
      <c r="H107" s="19">
        <v>31976605</v>
      </c>
      <c r="I107" s="116"/>
    </row>
    <row r="108" spans="2:11" ht="20.2" hidden="1" customHeight="1">
      <c r="B108" s="90">
        <v>45363</v>
      </c>
      <c r="C108" s="90" t="str">
        <f>_xlfn.TEXTBEFORE(rank[[#This Row],[Round]],"-")</f>
        <v>1</v>
      </c>
      <c r="D108" s="138" t="s">
        <v>235</v>
      </c>
      <c r="E108" s="163">
        <v>2</v>
      </c>
      <c r="F108" s="142" t="e" vm="37">
        <f>_xlfn.XLOOKUP(rank[[#This Row],[GuildName]],GuildPic[Name],GuildPic[Pic],"N/A")</f>
        <v>#VALUE!</v>
      </c>
      <c r="G108" s="112" t="s">
        <v>201</v>
      </c>
      <c r="H108" s="19">
        <v>31799905</v>
      </c>
      <c r="I108" s="116"/>
    </row>
    <row r="109" spans="2:11" ht="20.2" hidden="1" customHeight="1">
      <c r="B109" s="90">
        <v>45363</v>
      </c>
      <c r="C109" s="90" t="str">
        <f>_xlfn.TEXTBEFORE(rank[[#This Row],[Round]],"-")</f>
        <v>1</v>
      </c>
      <c r="D109" s="138" t="s">
        <v>235</v>
      </c>
      <c r="E109" s="163">
        <v>3</v>
      </c>
      <c r="F109" s="142" t="e" vm="38">
        <f>_xlfn.XLOOKUP(rank[[#This Row],[GuildName]],GuildPic[Name],GuildPic[Pic],"N/A")</f>
        <v>#VALUE!</v>
      </c>
      <c r="G109" s="112" t="s">
        <v>197</v>
      </c>
      <c r="H109" s="19">
        <v>30935880</v>
      </c>
      <c r="I109" s="116"/>
    </row>
    <row r="110" spans="2:11" ht="20.2" hidden="1" customHeight="1">
      <c r="B110" s="90">
        <v>45363</v>
      </c>
      <c r="C110" s="90" t="str">
        <f>_xlfn.TEXTBEFORE(rank[[#This Row],[Round]],"-")</f>
        <v>1</v>
      </c>
      <c r="D110" s="138" t="s">
        <v>235</v>
      </c>
      <c r="E110" s="163">
        <v>4</v>
      </c>
      <c r="F110" s="142" t="e" vm="40">
        <f>_xlfn.XLOOKUP(rank[[#This Row],[GuildName]],GuildPic[Name],GuildPic[Pic],"N/A")</f>
        <v>#VALUE!</v>
      </c>
      <c r="G110" s="112" t="s">
        <v>192</v>
      </c>
      <c r="H110" s="19">
        <v>30207265</v>
      </c>
      <c r="I110" s="116"/>
    </row>
    <row r="111" spans="2:11" ht="20.2" hidden="1" customHeight="1">
      <c r="B111" s="90">
        <v>45363</v>
      </c>
      <c r="C111" s="90" t="str">
        <f>_xlfn.TEXTBEFORE(rank[[#This Row],[Round]],"-")</f>
        <v>1</v>
      </c>
      <c r="D111" s="138" t="s">
        <v>235</v>
      </c>
      <c r="E111" s="163">
        <v>5</v>
      </c>
      <c r="F111" s="142" t="e" vm="39">
        <f>_xlfn.XLOOKUP(rank[[#This Row],[GuildName]],GuildPic[Name],GuildPic[Pic],"N/A")</f>
        <v>#VALUE!</v>
      </c>
      <c r="G111" s="112" t="s">
        <v>204</v>
      </c>
      <c r="H111" s="19">
        <v>29958250</v>
      </c>
      <c r="I111" s="116"/>
    </row>
    <row r="112" spans="2:11" ht="20.2" hidden="1" customHeight="1">
      <c r="B112" s="90">
        <v>45363</v>
      </c>
      <c r="C112" s="90" t="str">
        <f>_xlfn.TEXTBEFORE(rank[[#This Row],[Round]],"-")</f>
        <v>1</v>
      </c>
      <c r="D112" s="138" t="s">
        <v>235</v>
      </c>
      <c r="E112" s="163">
        <v>6</v>
      </c>
      <c r="F112" s="142" t="e" vm="41">
        <f>_xlfn.XLOOKUP(rank[[#This Row],[GuildName]],GuildPic[Name],GuildPic[Pic],"N/A")</f>
        <v>#VALUE!</v>
      </c>
      <c r="G112" s="112" t="s">
        <v>202</v>
      </c>
      <c r="H112" s="19">
        <v>29539600</v>
      </c>
      <c r="I112" s="116"/>
    </row>
    <row r="113" spans="2:9" ht="20.2" hidden="1" customHeight="1">
      <c r="B113" s="90">
        <v>45363</v>
      </c>
      <c r="C113" s="90" t="str">
        <f>_xlfn.TEXTBEFORE(rank[[#This Row],[Round]],"-")</f>
        <v>1</v>
      </c>
      <c r="D113" s="138" t="s">
        <v>235</v>
      </c>
      <c r="E113" s="163">
        <v>7</v>
      </c>
      <c r="F113" s="142" t="e" vm="42">
        <f>_xlfn.XLOOKUP(rank[[#This Row],[GuildName]],GuildPic[Name],GuildPic[Pic],"N/A")</f>
        <v>#VALUE!</v>
      </c>
      <c r="G113" s="112" t="s">
        <v>190</v>
      </c>
      <c r="H113" s="19">
        <v>29263440</v>
      </c>
      <c r="I113" s="116"/>
    </row>
    <row r="114" spans="2:9" ht="20.2" hidden="1" customHeight="1">
      <c r="B114" s="90">
        <v>45363</v>
      </c>
      <c r="C114" s="90" t="str">
        <f>_xlfn.TEXTBEFORE(rank[[#This Row],[Round]],"-")</f>
        <v>1</v>
      </c>
      <c r="D114" s="138" t="s">
        <v>235</v>
      </c>
      <c r="E114" s="163">
        <v>8</v>
      </c>
      <c r="F114" s="142" t="e" vm="43">
        <f>_xlfn.XLOOKUP(rank[[#This Row],[GuildName]],GuildPic[Name],GuildPic[Pic],"N/A")</f>
        <v>#VALUE!</v>
      </c>
      <c r="G114" s="112" t="s">
        <v>208</v>
      </c>
      <c r="H114" s="19">
        <v>29132140</v>
      </c>
      <c r="I114" s="116"/>
    </row>
    <row r="115" spans="2:9" ht="20.2" hidden="1" customHeight="1">
      <c r="B115" s="90">
        <v>45363</v>
      </c>
      <c r="C115" s="90" t="str">
        <f>_xlfn.TEXTBEFORE(rank[[#This Row],[Round]],"-")</f>
        <v>1</v>
      </c>
      <c r="D115" s="138" t="s">
        <v>235</v>
      </c>
      <c r="E115" s="163">
        <v>9</v>
      </c>
      <c r="F115" s="142" t="e" vm="25">
        <f>_xlfn.XLOOKUP(rank[[#This Row],[GuildName]],GuildPic[Name],GuildPic[Pic],"N/A")</f>
        <v>#VALUE!</v>
      </c>
      <c r="G115" s="112" t="s">
        <v>206</v>
      </c>
      <c r="H115" s="19">
        <v>28884845</v>
      </c>
      <c r="I115" s="116"/>
    </row>
    <row r="116" spans="2:9" ht="20.2" hidden="1" customHeight="1">
      <c r="B116" s="90">
        <v>45363</v>
      </c>
      <c r="C116" s="90" t="str">
        <f>_xlfn.TEXTBEFORE(rank[[#This Row],[Round]],"-")</f>
        <v>1</v>
      </c>
      <c r="D116" s="138" t="s">
        <v>235</v>
      </c>
      <c r="E116" s="163">
        <v>10</v>
      </c>
      <c r="F116" s="142" t="e" vm="26">
        <f>_xlfn.XLOOKUP(rank[[#This Row],[GuildName]],GuildPic[Name],GuildPic[Pic],"N/A")</f>
        <v>#VALUE!</v>
      </c>
      <c r="G116" s="112" t="s">
        <v>203</v>
      </c>
      <c r="H116" s="19">
        <v>28817450</v>
      </c>
      <c r="I116" s="116"/>
    </row>
    <row r="117" spans="2:9" ht="20.2" hidden="1" customHeight="1">
      <c r="B117" s="90">
        <v>45363</v>
      </c>
      <c r="C117" s="90" t="str">
        <f>_xlfn.TEXTBEFORE(rank[[#This Row],[Round]],"-")</f>
        <v>1</v>
      </c>
      <c r="D117" s="138" t="s">
        <v>235</v>
      </c>
      <c r="E117" s="163">
        <v>11</v>
      </c>
      <c r="F117" s="142" t="e" vm="29">
        <f>_xlfn.XLOOKUP(rank[[#This Row],[GuildName]],GuildPic[Name],GuildPic[Pic],"N/A")</f>
        <v>#VALUE!</v>
      </c>
      <c r="G117" s="112" t="s">
        <v>193</v>
      </c>
      <c r="H117" s="19">
        <v>28650305</v>
      </c>
      <c r="I117" s="116"/>
    </row>
    <row r="118" spans="2:9" ht="20.2" hidden="1" customHeight="1">
      <c r="B118" s="90">
        <v>45363</v>
      </c>
      <c r="C118" s="90" t="str">
        <f>_xlfn.TEXTBEFORE(rank[[#This Row],[Round]],"-")</f>
        <v>1</v>
      </c>
      <c r="D118" s="138" t="s">
        <v>235</v>
      </c>
      <c r="E118" s="163">
        <v>12</v>
      </c>
      <c r="F118" s="142" t="e" vm="30">
        <f>_xlfn.XLOOKUP(rank[[#This Row],[GuildName]],GuildPic[Name],GuildPic[Pic],"N/A")</f>
        <v>#VALUE!</v>
      </c>
      <c r="G118" s="112" t="s">
        <v>209</v>
      </c>
      <c r="H118" s="19">
        <v>28268635</v>
      </c>
      <c r="I118" s="116"/>
    </row>
    <row r="119" spans="2:9" ht="20.2" hidden="1" customHeight="1">
      <c r="B119" s="90">
        <v>45363</v>
      </c>
      <c r="C119" s="90" t="str">
        <f>_xlfn.TEXTBEFORE(rank[[#This Row],[Round]],"-")</f>
        <v>1</v>
      </c>
      <c r="D119" s="138" t="s">
        <v>235</v>
      </c>
      <c r="E119" s="163">
        <v>13</v>
      </c>
      <c r="F119" s="142" t="e" vm="44">
        <f>_xlfn.XLOOKUP(rank[[#This Row],[GuildName]],GuildPic[Name],GuildPic[Pic],"N/A")</f>
        <v>#VALUE!</v>
      </c>
      <c r="G119" s="112" t="s">
        <v>194</v>
      </c>
      <c r="H119" s="19">
        <v>28234060</v>
      </c>
      <c r="I119" s="116"/>
    </row>
    <row r="120" spans="2:9" ht="20.2" hidden="1" customHeight="1">
      <c r="B120" s="90">
        <v>45363</v>
      </c>
      <c r="C120" s="90" t="str">
        <f>_xlfn.TEXTBEFORE(rank[[#This Row],[Round]],"-")</f>
        <v>1</v>
      </c>
      <c r="D120" s="138" t="s">
        <v>235</v>
      </c>
      <c r="E120" s="163">
        <v>14</v>
      </c>
      <c r="F120" s="142" t="e" vm="28">
        <f>_xlfn.XLOOKUP(rank[[#This Row],[GuildName]],GuildPic[Name],GuildPic[Pic],"N/A")</f>
        <v>#VALUE!</v>
      </c>
      <c r="G120" s="112" t="s">
        <v>198</v>
      </c>
      <c r="H120" s="19">
        <v>27694980</v>
      </c>
      <c r="I120" s="116"/>
    </row>
    <row r="121" spans="2:9" ht="20.2" hidden="1" customHeight="1">
      <c r="B121" s="90">
        <v>45363</v>
      </c>
      <c r="C121" s="90" t="str">
        <f>_xlfn.TEXTBEFORE(rank[[#This Row],[Round]],"-")</f>
        <v>1</v>
      </c>
      <c r="D121" s="138" t="s">
        <v>235</v>
      </c>
      <c r="E121" s="163">
        <v>15</v>
      </c>
      <c r="F121" s="142" t="e" vm="27">
        <f>_xlfn.XLOOKUP(rank[[#This Row],[GuildName]],GuildPic[Name],GuildPic[Pic],"N/A")</f>
        <v>#VALUE!</v>
      </c>
      <c r="G121" s="112" t="s">
        <v>210</v>
      </c>
      <c r="H121" s="19">
        <v>27368035</v>
      </c>
      <c r="I121" s="116"/>
    </row>
    <row r="122" spans="2:9" ht="20.2" hidden="1" customHeight="1">
      <c r="B122" s="90">
        <v>45363</v>
      </c>
      <c r="C122" s="90" t="str">
        <f>_xlfn.TEXTBEFORE(rank[[#This Row],[Round]],"-")</f>
        <v>1</v>
      </c>
      <c r="D122" s="138" t="s">
        <v>235</v>
      </c>
      <c r="E122" s="163">
        <v>16</v>
      </c>
      <c r="F122" s="142" t="e" vm="33">
        <f>_xlfn.XLOOKUP(rank[[#This Row],[GuildName]],GuildPic[Name],GuildPic[Pic],"N/A")</f>
        <v>#VALUE!</v>
      </c>
      <c r="G122" s="112" t="s">
        <v>205</v>
      </c>
      <c r="H122" s="19">
        <v>26325285</v>
      </c>
      <c r="I122" s="116"/>
    </row>
    <row r="123" spans="2:9" ht="20.2" hidden="1" customHeight="1">
      <c r="B123" s="90">
        <v>45363</v>
      </c>
      <c r="C123" s="90" t="str">
        <f>_xlfn.TEXTBEFORE(rank[[#This Row],[Round]],"-")</f>
        <v>1</v>
      </c>
      <c r="D123" s="138" t="s">
        <v>235</v>
      </c>
      <c r="E123" s="163">
        <v>17</v>
      </c>
      <c r="F123" s="142" t="e" vm="31">
        <f>_xlfn.XLOOKUP(rank[[#This Row],[GuildName]],GuildPic[Name],GuildPic[Pic],"N/A")</f>
        <v>#VALUE!</v>
      </c>
      <c r="G123" s="112" t="s">
        <v>195</v>
      </c>
      <c r="H123" s="19">
        <v>25787965</v>
      </c>
      <c r="I123" s="116"/>
    </row>
    <row r="124" spans="2:9" ht="20.2" hidden="1" customHeight="1">
      <c r="B124" s="90">
        <v>45363</v>
      </c>
      <c r="C124" s="90" t="str">
        <f>_xlfn.TEXTBEFORE(rank[[#This Row],[Round]],"-")</f>
        <v>1</v>
      </c>
      <c r="D124" s="138" t="s">
        <v>235</v>
      </c>
      <c r="E124" s="163">
        <v>18</v>
      </c>
      <c r="F124" s="142" t="e" vm="32">
        <f>_xlfn.XLOOKUP(rank[[#This Row],[GuildName]],GuildPic[Name],GuildPic[Pic],"N/A")</f>
        <v>#VALUE!</v>
      </c>
      <c r="G124" s="112" t="s">
        <v>199</v>
      </c>
      <c r="H124" s="19">
        <v>25620130</v>
      </c>
      <c r="I124" s="116"/>
    </row>
    <row r="125" spans="2:9" ht="20.2" hidden="1" customHeight="1">
      <c r="B125" s="90">
        <v>45363</v>
      </c>
      <c r="C125" s="90" t="str">
        <f>_xlfn.TEXTBEFORE(rank[[#This Row],[Round]],"-")</f>
        <v>1</v>
      </c>
      <c r="D125" s="138" t="s">
        <v>235</v>
      </c>
      <c r="E125" s="163">
        <v>19</v>
      </c>
      <c r="F125" s="142" t="e" vm="35">
        <f>_xlfn.XLOOKUP(rank[[#This Row],[GuildName]],GuildPic[Name],GuildPic[Pic],"N/A")</f>
        <v>#VALUE!</v>
      </c>
      <c r="G125" s="112" t="s">
        <v>191</v>
      </c>
      <c r="H125" s="19">
        <v>25287370</v>
      </c>
      <c r="I125" s="116"/>
    </row>
    <row r="126" spans="2:9" ht="20.2" hidden="1" customHeight="1">
      <c r="B126" s="90">
        <v>45363</v>
      </c>
      <c r="C126" s="90" t="str">
        <f>_xlfn.TEXTBEFORE(rank[[#This Row],[Round]],"-")</f>
        <v>1</v>
      </c>
      <c r="D126" s="138" t="s">
        <v>235</v>
      </c>
      <c r="E126" s="163">
        <v>20</v>
      </c>
      <c r="F126" s="142" t="e" vm="45">
        <f>_xlfn.XLOOKUP(rank[[#This Row],[GuildName]],GuildPic[Name],GuildPic[Pic],"N/A")</f>
        <v>#VALUE!</v>
      </c>
      <c r="G126" s="112" t="s">
        <v>211</v>
      </c>
      <c r="H126" s="19">
        <v>25126560</v>
      </c>
      <c r="I126" s="116"/>
    </row>
    <row r="127" spans="2:9" ht="20.2" hidden="1" customHeight="1">
      <c r="B127" s="90">
        <v>45363</v>
      </c>
      <c r="C127" s="90" t="str">
        <f>_xlfn.TEXTBEFORE(rank[[#This Row],[Round]],"-")</f>
        <v>1</v>
      </c>
      <c r="D127" s="138" t="s">
        <v>235</v>
      </c>
      <c r="E127" s="163">
        <v>24</v>
      </c>
      <c r="F127" s="142" t="e" vm="34">
        <f>_xlfn.XLOOKUP(rank[[#This Row],[GuildName]],GuildPic[Name],GuildPic[Pic],"N/A")</f>
        <v>#VALUE!</v>
      </c>
      <c r="G127" s="112" t="s">
        <v>196</v>
      </c>
      <c r="H127" s="19">
        <v>24202615</v>
      </c>
      <c r="I127" s="140"/>
    </row>
    <row r="128" spans="2:9" ht="20.2" hidden="1" customHeight="1">
      <c r="B128" s="90">
        <v>45370</v>
      </c>
      <c r="C128" s="90" t="str">
        <f>_xlfn.TEXTBEFORE(rank[[#This Row],[Round]],"-")</f>
        <v>1</v>
      </c>
      <c r="D128" s="138" t="s">
        <v>236</v>
      </c>
      <c r="E128" s="163">
        <v>1</v>
      </c>
      <c r="F128" s="142" t="e" vm="36">
        <f>_xlfn.XLOOKUP(rank[[#This Row],[GuildName]],GuildPic[Name],GuildPic[Pic],"N/A")</f>
        <v>#VALUE!</v>
      </c>
      <c r="G128" s="112" t="s">
        <v>200</v>
      </c>
      <c r="H128" s="19">
        <v>42756015</v>
      </c>
      <c r="I128" s="116"/>
    </row>
    <row r="129" spans="2:9" ht="20.2" hidden="1" customHeight="1">
      <c r="B129" s="90">
        <v>45370</v>
      </c>
      <c r="C129" s="90" t="str">
        <f>_xlfn.TEXTBEFORE(rank[[#This Row],[Round]],"-")</f>
        <v>1</v>
      </c>
      <c r="D129" s="138" t="s">
        <v>236</v>
      </c>
      <c r="E129" s="163">
        <v>2</v>
      </c>
      <c r="F129" s="142" t="e" vm="37">
        <f>_xlfn.XLOOKUP(rank[[#This Row],[GuildName]],GuildPic[Name],GuildPic[Pic],"N/A")</f>
        <v>#VALUE!</v>
      </c>
      <c r="G129" s="112" t="s">
        <v>201</v>
      </c>
      <c r="H129" s="19">
        <v>42502265</v>
      </c>
      <c r="I129" s="116"/>
    </row>
    <row r="130" spans="2:9" ht="20.2" hidden="1" customHeight="1">
      <c r="B130" s="90">
        <v>45370</v>
      </c>
      <c r="C130" s="90" t="str">
        <f>_xlfn.TEXTBEFORE(rank[[#This Row],[Round]],"-")</f>
        <v>1</v>
      </c>
      <c r="D130" s="138" t="s">
        <v>236</v>
      </c>
      <c r="E130" s="163">
        <v>3</v>
      </c>
      <c r="F130" s="142" t="e" vm="38">
        <f>_xlfn.XLOOKUP(rank[[#This Row],[GuildName]],GuildPic[Name],GuildPic[Pic],"N/A")</f>
        <v>#VALUE!</v>
      </c>
      <c r="G130" s="112" t="s">
        <v>197</v>
      </c>
      <c r="H130" s="19">
        <v>41284975</v>
      </c>
      <c r="I130" s="116"/>
    </row>
    <row r="131" spans="2:9" ht="20.2" hidden="1" customHeight="1">
      <c r="B131" s="90">
        <v>45370</v>
      </c>
      <c r="C131" s="90" t="str">
        <f>_xlfn.TEXTBEFORE(rank[[#This Row],[Round]],"-")</f>
        <v>1</v>
      </c>
      <c r="D131" s="138" t="s">
        <v>236</v>
      </c>
      <c r="E131" s="163">
        <v>4</v>
      </c>
      <c r="F131" s="142" t="e" vm="40">
        <f>_xlfn.XLOOKUP(rank[[#This Row],[GuildName]],GuildPic[Name],GuildPic[Pic],"N/A")</f>
        <v>#VALUE!</v>
      </c>
      <c r="G131" s="112" t="s">
        <v>192</v>
      </c>
      <c r="H131" s="19">
        <v>40382200</v>
      </c>
      <c r="I131" s="116"/>
    </row>
    <row r="132" spans="2:9" ht="20.2" hidden="1" customHeight="1">
      <c r="B132" s="90">
        <v>45370</v>
      </c>
      <c r="C132" s="90" t="str">
        <f>_xlfn.TEXTBEFORE(rank[[#This Row],[Round]],"-")</f>
        <v>1</v>
      </c>
      <c r="D132" s="138" t="s">
        <v>236</v>
      </c>
      <c r="E132" s="163">
        <v>5</v>
      </c>
      <c r="F132" s="142" t="e" vm="39">
        <f>_xlfn.XLOOKUP(rank[[#This Row],[GuildName]],GuildPic[Name],GuildPic[Pic],"N/A")</f>
        <v>#VALUE!</v>
      </c>
      <c r="G132" s="112" t="s">
        <v>204</v>
      </c>
      <c r="H132" s="19">
        <v>40221815</v>
      </c>
      <c r="I132" s="116"/>
    </row>
    <row r="133" spans="2:9" ht="20.2" hidden="1" customHeight="1">
      <c r="B133" s="90">
        <v>45370</v>
      </c>
      <c r="C133" s="90" t="str">
        <f>_xlfn.TEXTBEFORE(rank[[#This Row],[Round]],"-")</f>
        <v>1</v>
      </c>
      <c r="D133" s="138" t="s">
        <v>236</v>
      </c>
      <c r="E133" s="163">
        <v>6</v>
      </c>
      <c r="F133" s="142" t="e" vm="41">
        <f>_xlfn.XLOOKUP(rank[[#This Row],[GuildName]],GuildPic[Name],GuildPic[Pic],"N/A")</f>
        <v>#VALUE!</v>
      </c>
      <c r="G133" s="112" t="s">
        <v>202</v>
      </c>
      <c r="H133" s="19">
        <v>39544740</v>
      </c>
      <c r="I133" s="116"/>
    </row>
    <row r="134" spans="2:9" ht="20.2" hidden="1" customHeight="1">
      <c r="B134" s="90">
        <v>45370</v>
      </c>
      <c r="C134" s="90" t="str">
        <f>_xlfn.TEXTBEFORE(rank[[#This Row],[Round]],"-")</f>
        <v>1</v>
      </c>
      <c r="D134" s="138" t="s">
        <v>236</v>
      </c>
      <c r="E134" s="163">
        <v>7</v>
      </c>
      <c r="F134" s="142" t="e" vm="42">
        <f>_xlfn.XLOOKUP(rank[[#This Row],[GuildName]],GuildPic[Name],GuildPic[Pic],"N/A")</f>
        <v>#VALUE!</v>
      </c>
      <c r="G134" s="112" t="s">
        <v>190</v>
      </c>
      <c r="H134" s="19">
        <v>39348520</v>
      </c>
      <c r="I134" s="116"/>
    </row>
    <row r="135" spans="2:9" ht="20.2" hidden="1" customHeight="1">
      <c r="B135" s="90">
        <v>45370</v>
      </c>
      <c r="C135" s="90" t="str">
        <f>_xlfn.TEXTBEFORE(rank[[#This Row],[Round]],"-")</f>
        <v>1</v>
      </c>
      <c r="D135" s="138" t="s">
        <v>236</v>
      </c>
      <c r="E135" s="163">
        <v>8</v>
      </c>
      <c r="F135" s="142" t="e" vm="43">
        <f>_xlfn.XLOOKUP(rank[[#This Row],[GuildName]],GuildPic[Name],GuildPic[Pic],"N/A")</f>
        <v>#VALUE!</v>
      </c>
      <c r="G135" s="112" t="s">
        <v>208</v>
      </c>
      <c r="H135" s="19">
        <v>39064075</v>
      </c>
      <c r="I135" s="116"/>
    </row>
    <row r="136" spans="2:9" ht="20.2" hidden="1" customHeight="1">
      <c r="B136" s="90">
        <v>45370</v>
      </c>
      <c r="C136" s="90" t="str">
        <f>_xlfn.TEXTBEFORE(rank[[#This Row],[Round]],"-")</f>
        <v>1</v>
      </c>
      <c r="D136" s="138" t="s">
        <v>236</v>
      </c>
      <c r="E136" s="163">
        <v>9</v>
      </c>
      <c r="F136" s="142" t="e" vm="26">
        <f>_xlfn.XLOOKUP(rank[[#This Row],[GuildName]],GuildPic[Name],GuildPic[Pic],"N/A")</f>
        <v>#VALUE!</v>
      </c>
      <c r="G136" s="112" t="s">
        <v>203</v>
      </c>
      <c r="H136" s="19">
        <v>38576920</v>
      </c>
      <c r="I136" s="116"/>
    </row>
    <row r="137" spans="2:9" ht="20.2" hidden="1" customHeight="1">
      <c r="B137" s="90">
        <v>45370</v>
      </c>
      <c r="C137" s="90" t="str">
        <f>_xlfn.TEXTBEFORE(rank[[#This Row],[Round]],"-")</f>
        <v>1</v>
      </c>
      <c r="D137" s="138" t="s">
        <v>236</v>
      </c>
      <c r="E137" s="163">
        <v>10</v>
      </c>
      <c r="F137" s="142" t="e" vm="25">
        <f>_xlfn.XLOOKUP(rank[[#This Row],[GuildName]],GuildPic[Name],GuildPic[Pic],"N/A")</f>
        <v>#VALUE!</v>
      </c>
      <c r="G137" s="112" t="s">
        <v>206</v>
      </c>
      <c r="H137" s="19">
        <v>38570910</v>
      </c>
      <c r="I137" s="116"/>
    </row>
    <row r="138" spans="2:9" ht="20.2" hidden="1" customHeight="1">
      <c r="B138" s="90">
        <v>45370</v>
      </c>
      <c r="C138" s="90" t="str">
        <f>_xlfn.TEXTBEFORE(rank[[#This Row],[Round]],"-")</f>
        <v>1</v>
      </c>
      <c r="D138" s="138" t="s">
        <v>236</v>
      </c>
      <c r="E138" s="163">
        <v>11</v>
      </c>
      <c r="F138" s="142" t="e" vm="29">
        <f>_xlfn.XLOOKUP(rank[[#This Row],[GuildName]],GuildPic[Name],GuildPic[Pic],"N/A")</f>
        <v>#VALUE!</v>
      </c>
      <c r="G138" s="112" t="s">
        <v>193</v>
      </c>
      <c r="H138" s="19">
        <v>38491550</v>
      </c>
      <c r="I138" s="116"/>
    </row>
    <row r="139" spans="2:9" ht="20.2" hidden="1" customHeight="1">
      <c r="B139" s="90">
        <v>45370</v>
      </c>
      <c r="C139" s="90" t="str">
        <f>_xlfn.TEXTBEFORE(rank[[#This Row],[Round]],"-")</f>
        <v>1</v>
      </c>
      <c r="D139" s="138" t="s">
        <v>236</v>
      </c>
      <c r="E139" s="163">
        <v>12</v>
      </c>
      <c r="F139" s="142" t="e" vm="30">
        <f>_xlfn.XLOOKUP(rank[[#This Row],[GuildName]],GuildPic[Name],GuildPic[Pic],"N/A")</f>
        <v>#VALUE!</v>
      </c>
      <c r="G139" s="112" t="s">
        <v>209</v>
      </c>
      <c r="H139" s="19">
        <v>38204735</v>
      </c>
      <c r="I139" s="116"/>
    </row>
    <row r="140" spans="2:9" ht="20.2" hidden="1" customHeight="1">
      <c r="B140" s="90">
        <v>45370</v>
      </c>
      <c r="C140" s="90" t="str">
        <f>_xlfn.TEXTBEFORE(rank[[#This Row],[Round]],"-")</f>
        <v>1</v>
      </c>
      <c r="D140" s="138" t="s">
        <v>236</v>
      </c>
      <c r="E140" s="163">
        <v>13</v>
      </c>
      <c r="F140" s="142" t="e" vm="44">
        <f>_xlfn.XLOOKUP(rank[[#This Row],[GuildName]],GuildPic[Name],GuildPic[Pic],"N/A")</f>
        <v>#VALUE!</v>
      </c>
      <c r="G140" s="112" t="s">
        <v>194</v>
      </c>
      <c r="H140" s="19">
        <v>37829835</v>
      </c>
      <c r="I140" s="116"/>
    </row>
    <row r="141" spans="2:9" ht="20.2" hidden="1" customHeight="1">
      <c r="B141" s="90">
        <v>45370</v>
      </c>
      <c r="C141" s="90" t="str">
        <f>_xlfn.TEXTBEFORE(rank[[#This Row],[Round]],"-")</f>
        <v>1</v>
      </c>
      <c r="D141" s="138" t="s">
        <v>236</v>
      </c>
      <c r="E141" s="163">
        <v>14</v>
      </c>
      <c r="F141" s="142" t="e" vm="28">
        <f>_xlfn.XLOOKUP(rank[[#This Row],[GuildName]],GuildPic[Name],GuildPic[Pic],"N/A")</f>
        <v>#VALUE!</v>
      </c>
      <c r="G141" s="112" t="s">
        <v>198</v>
      </c>
      <c r="H141" s="19">
        <v>37373875</v>
      </c>
      <c r="I141" s="116"/>
    </row>
    <row r="142" spans="2:9" ht="20.2" hidden="1" customHeight="1">
      <c r="B142" s="90">
        <v>45370</v>
      </c>
      <c r="C142" s="90" t="str">
        <f>_xlfn.TEXTBEFORE(rank[[#This Row],[Round]],"-")</f>
        <v>1</v>
      </c>
      <c r="D142" s="138" t="s">
        <v>236</v>
      </c>
      <c r="E142" s="163">
        <v>15</v>
      </c>
      <c r="F142" s="142" t="e" vm="27">
        <f>_xlfn.XLOOKUP(rank[[#This Row],[GuildName]],GuildPic[Name],GuildPic[Pic],"N/A")</f>
        <v>#VALUE!</v>
      </c>
      <c r="G142" s="112" t="s">
        <v>210</v>
      </c>
      <c r="H142" s="19">
        <v>36417570</v>
      </c>
      <c r="I142" s="116"/>
    </row>
    <row r="143" spans="2:9" ht="20.2" hidden="1" customHeight="1">
      <c r="B143" s="90">
        <v>45370</v>
      </c>
      <c r="C143" s="90" t="str">
        <f>_xlfn.TEXTBEFORE(rank[[#This Row],[Round]],"-")</f>
        <v>1</v>
      </c>
      <c r="D143" s="138" t="s">
        <v>236</v>
      </c>
      <c r="E143" s="163">
        <v>16</v>
      </c>
      <c r="F143" s="142" t="e" vm="33">
        <f>_xlfn.XLOOKUP(rank[[#This Row],[GuildName]],GuildPic[Name],GuildPic[Pic],"N/A")</f>
        <v>#VALUE!</v>
      </c>
      <c r="G143" s="112" t="s">
        <v>205</v>
      </c>
      <c r="H143" s="19">
        <v>35457875</v>
      </c>
      <c r="I143" s="116"/>
    </row>
    <row r="144" spans="2:9" ht="20.2" hidden="1" customHeight="1">
      <c r="B144" s="90">
        <v>45370</v>
      </c>
      <c r="C144" s="90" t="str">
        <f>_xlfn.TEXTBEFORE(rank[[#This Row],[Round]],"-")</f>
        <v>1</v>
      </c>
      <c r="D144" s="138" t="s">
        <v>236</v>
      </c>
      <c r="E144" s="163">
        <v>17</v>
      </c>
      <c r="F144" s="142" t="e" vm="31">
        <f>_xlfn.XLOOKUP(rank[[#This Row],[GuildName]],GuildPic[Name],GuildPic[Pic],"N/A")</f>
        <v>#VALUE!</v>
      </c>
      <c r="G144" s="112" t="s">
        <v>195</v>
      </c>
      <c r="H144" s="19">
        <v>34682725</v>
      </c>
      <c r="I144" s="116"/>
    </row>
    <row r="145" spans="2:12" ht="20.2" hidden="1" customHeight="1">
      <c r="B145" s="90">
        <v>45370</v>
      </c>
      <c r="C145" s="90" t="str">
        <f>_xlfn.TEXTBEFORE(rank[[#This Row],[Round]],"-")</f>
        <v>1</v>
      </c>
      <c r="D145" s="138" t="s">
        <v>236</v>
      </c>
      <c r="E145" s="163">
        <v>18</v>
      </c>
      <c r="F145" s="142" t="e" vm="32">
        <f>_xlfn.XLOOKUP(rank[[#This Row],[GuildName]],GuildPic[Name],GuildPic[Pic],"N/A")</f>
        <v>#VALUE!</v>
      </c>
      <c r="G145" s="112" t="s">
        <v>199</v>
      </c>
      <c r="H145" s="19">
        <v>34511775</v>
      </c>
      <c r="I145" s="116"/>
    </row>
    <row r="146" spans="2:12" ht="20.2" hidden="1" customHeight="1">
      <c r="B146" s="90">
        <v>45370</v>
      </c>
      <c r="C146" s="90" t="str">
        <f>_xlfn.TEXTBEFORE(rank[[#This Row],[Round]],"-")</f>
        <v>1</v>
      </c>
      <c r="D146" s="138" t="s">
        <v>236</v>
      </c>
      <c r="E146" s="163">
        <v>19</v>
      </c>
      <c r="F146" s="142" t="e" vm="35">
        <f>_xlfn.XLOOKUP(rank[[#This Row],[GuildName]],GuildPic[Name],GuildPic[Pic],"N/A")</f>
        <v>#VALUE!</v>
      </c>
      <c r="G146" s="112" t="s">
        <v>191</v>
      </c>
      <c r="H146" s="19">
        <v>34182330</v>
      </c>
      <c r="I146" s="116"/>
    </row>
    <row r="147" spans="2:12" ht="20.2" hidden="1" customHeight="1">
      <c r="B147" s="90">
        <v>45370</v>
      </c>
      <c r="C147" s="90" t="str">
        <f>_xlfn.TEXTBEFORE(rank[[#This Row],[Round]],"-")</f>
        <v>1</v>
      </c>
      <c r="D147" s="138" t="s">
        <v>236</v>
      </c>
      <c r="E147" s="163">
        <v>20</v>
      </c>
      <c r="F147" s="142" t="e" vm="45">
        <f>_xlfn.XLOOKUP(rank[[#This Row],[GuildName]],GuildPic[Name],GuildPic[Pic],"N/A")</f>
        <v>#VALUE!</v>
      </c>
      <c r="G147" s="112" t="s">
        <v>211</v>
      </c>
      <c r="H147" s="19">
        <v>33869870</v>
      </c>
      <c r="I147" s="116"/>
    </row>
    <row r="148" spans="2:12" ht="20.2" hidden="1" customHeight="1">
      <c r="B148" s="90">
        <v>45370</v>
      </c>
      <c r="C148" s="90" t="str">
        <f>_xlfn.TEXTBEFORE(rank[[#This Row],[Round]],"-")</f>
        <v>1</v>
      </c>
      <c r="D148" s="138" t="s">
        <v>236</v>
      </c>
      <c r="E148" s="163">
        <v>22</v>
      </c>
      <c r="F148" s="142" t="e" vm="34">
        <f>_xlfn.XLOOKUP(rank[[#This Row],[GuildName]],GuildPic[Name],GuildPic[Pic],"N/A")</f>
        <v>#VALUE!</v>
      </c>
      <c r="G148" s="112" t="s">
        <v>196</v>
      </c>
      <c r="H148" s="70">
        <v>32956685</v>
      </c>
      <c r="I148" s="116"/>
    </row>
    <row r="149" spans="2:12" ht="20.2" hidden="1" customHeight="1">
      <c r="B149" s="90">
        <v>45377</v>
      </c>
      <c r="C149" s="90" t="str">
        <f>_xlfn.TEXTBEFORE(rank[[#This Row],[Round]],"-")</f>
        <v>2</v>
      </c>
      <c r="D149" s="138" t="s">
        <v>237</v>
      </c>
      <c r="E149" s="163">
        <v>1</v>
      </c>
      <c r="F149" s="142" t="e" vm="36">
        <f>_xlfn.XLOOKUP(rank[[#This Row],[GuildName]],GuildPic[Name],GuildPic[Pic],"N/A")</f>
        <v>#VALUE!</v>
      </c>
      <c r="G149" s="112" t="s">
        <v>200</v>
      </c>
      <c r="H149" s="70">
        <v>10949190</v>
      </c>
      <c r="I149" s="116"/>
    </row>
    <row r="150" spans="2:12" ht="20.2" hidden="1" customHeight="1">
      <c r="B150" s="90">
        <v>45377</v>
      </c>
      <c r="C150" s="90" t="str">
        <f>_xlfn.TEXTBEFORE(rank[[#This Row],[Round]],"-")</f>
        <v>2</v>
      </c>
      <c r="D150" s="138" t="s">
        <v>237</v>
      </c>
      <c r="E150" s="163">
        <v>2</v>
      </c>
      <c r="F150" s="142" t="e" vm="37">
        <f>_xlfn.XLOOKUP(rank[[#This Row],[GuildName]],GuildPic[Name],GuildPic[Pic],"N/A")</f>
        <v>#VALUE!</v>
      </c>
      <c r="G150" s="112" t="s">
        <v>201</v>
      </c>
      <c r="H150" s="70">
        <v>10866400</v>
      </c>
      <c r="I150" s="116"/>
    </row>
    <row r="151" spans="2:12" ht="20.2" hidden="1" customHeight="1">
      <c r="B151" s="90">
        <v>45377</v>
      </c>
      <c r="C151" s="90" t="str">
        <f>_xlfn.TEXTBEFORE(rank[[#This Row],[Round]],"-")</f>
        <v>2</v>
      </c>
      <c r="D151" s="138" t="s">
        <v>237</v>
      </c>
      <c r="E151" s="163">
        <v>3</v>
      </c>
      <c r="F151" s="142" t="e" vm="38">
        <f>_xlfn.XLOOKUP(rank[[#This Row],[GuildName]],GuildPic[Name],GuildPic[Pic],"N/A")</f>
        <v>#VALUE!</v>
      </c>
      <c r="G151" s="112" t="s">
        <v>197</v>
      </c>
      <c r="H151" s="70">
        <v>10517570</v>
      </c>
      <c r="I151" s="116"/>
    </row>
    <row r="152" spans="2:12" ht="20.2" hidden="1" customHeight="1">
      <c r="B152" s="90">
        <v>45377</v>
      </c>
      <c r="C152" s="90" t="str">
        <f>_xlfn.TEXTBEFORE(rank[[#This Row],[Round]],"-")</f>
        <v>2</v>
      </c>
      <c r="D152" s="138" t="s">
        <v>237</v>
      </c>
      <c r="E152" s="163">
        <v>4</v>
      </c>
      <c r="F152" s="142" t="e" vm="39">
        <f>_xlfn.XLOOKUP(rank[[#This Row],[GuildName]],GuildPic[Name],GuildPic[Pic],"N/A")</f>
        <v>#VALUE!</v>
      </c>
      <c r="G152" s="112" t="s">
        <v>204</v>
      </c>
      <c r="H152" s="70">
        <v>10343795</v>
      </c>
      <c r="I152" s="116"/>
    </row>
    <row r="153" spans="2:12" ht="20.2" hidden="1" customHeight="1">
      <c r="B153" s="90">
        <v>45377</v>
      </c>
      <c r="C153" s="90" t="str">
        <f>_xlfn.TEXTBEFORE(rank[[#This Row],[Round]],"-")</f>
        <v>2</v>
      </c>
      <c r="D153" s="138" t="s">
        <v>237</v>
      </c>
      <c r="E153" s="163">
        <v>5</v>
      </c>
      <c r="F153" s="142" t="e" vm="41">
        <f>_xlfn.XLOOKUP(rank[[#This Row],[GuildName]],GuildPic[Name],GuildPic[Pic],"N/A")</f>
        <v>#VALUE!</v>
      </c>
      <c r="G153" s="112" t="s">
        <v>202</v>
      </c>
      <c r="H153" s="70">
        <v>10262110</v>
      </c>
      <c r="I153" s="116"/>
    </row>
    <row r="154" spans="2:12" ht="20.2" hidden="1" customHeight="1">
      <c r="B154" s="90">
        <v>45377</v>
      </c>
      <c r="C154" s="90" t="str">
        <f>_xlfn.TEXTBEFORE(rank[[#This Row],[Round]],"-")</f>
        <v>2</v>
      </c>
      <c r="D154" s="138" t="s">
        <v>237</v>
      </c>
      <c r="E154" s="163">
        <v>6</v>
      </c>
      <c r="F154" s="142" t="e" vm="40">
        <f>_xlfn.XLOOKUP(rank[[#This Row],[GuildName]],GuildPic[Name],GuildPic[Pic],"N/A")</f>
        <v>#VALUE!</v>
      </c>
      <c r="G154" s="112" t="s">
        <v>192</v>
      </c>
      <c r="H154" s="70">
        <v>10260975</v>
      </c>
      <c r="I154" s="116"/>
    </row>
    <row r="155" spans="2:12" ht="20.2" hidden="1" customHeight="1">
      <c r="B155" s="90">
        <v>45377</v>
      </c>
      <c r="C155" s="90" t="str">
        <f>_xlfn.TEXTBEFORE(rank[[#This Row],[Round]],"-")</f>
        <v>2</v>
      </c>
      <c r="D155" s="138" t="s">
        <v>237</v>
      </c>
      <c r="E155" s="163">
        <v>7</v>
      </c>
      <c r="F155" s="142" t="e" vm="42">
        <f>_xlfn.XLOOKUP(rank[[#This Row],[GuildName]],GuildPic[Name],GuildPic[Pic],"N/A")</f>
        <v>#VALUE!</v>
      </c>
      <c r="G155" s="112" t="s">
        <v>190</v>
      </c>
      <c r="H155" s="70">
        <v>10165695</v>
      </c>
      <c r="I155" s="116"/>
      <c r="L155" s="12"/>
    </row>
    <row r="156" spans="2:12" ht="20.2" hidden="1" customHeight="1">
      <c r="B156" s="90">
        <v>45377</v>
      </c>
      <c r="C156" s="90" t="str">
        <f>_xlfn.TEXTBEFORE(rank[[#This Row],[Round]],"-")</f>
        <v>2</v>
      </c>
      <c r="D156" s="138" t="s">
        <v>237</v>
      </c>
      <c r="E156" s="163">
        <v>8</v>
      </c>
      <c r="F156" s="142" t="e" vm="30">
        <f>_xlfn.XLOOKUP(rank[[#This Row],[GuildName]],GuildPic[Name],GuildPic[Pic],"N/A")</f>
        <v>#VALUE!</v>
      </c>
      <c r="G156" s="112" t="s">
        <v>209</v>
      </c>
      <c r="H156" s="70">
        <v>10018860</v>
      </c>
      <c r="I156" s="116"/>
      <c r="L156" s="12"/>
    </row>
    <row r="157" spans="2:12" ht="20.2" hidden="1" customHeight="1">
      <c r="B157" s="90">
        <v>45377</v>
      </c>
      <c r="C157" s="90" t="str">
        <f>_xlfn.TEXTBEFORE(rank[[#This Row],[Round]],"-")</f>
        <v>2</v>
      </c>
      <c r="D157" s="138" t="s">
        <v>237</v>
      </c>
      <c r="E157" s="163">
        <v>9</v>
      </c>
      <c r="F157" s="142" t="e" vm="43">
        <f>_xlfn.XLOOKUP(rank[[#This Row],[GuildName]],GuildPic[Name],GuildPic[Pic],"N/A")</f>
        <v>#VALUE!</v>
      </c>
      <c r="G157" s="112" t="s">
        <v>208</v>
      </c>
      <c r="H157" s="70">
        <v>10007975</v>
      </c>
      <c r="I157" s="116"/>
      <c r="L157" s="12"/>
    </row>
    <row r="158" spans="2:12" ht="20.2" hidden="1" customHeight="1">
      <c r="B158" s="90">
        <v>45377</v>
      </c>
      <c r="C158" s="90" t="str">
        <f>_xlfn.TEXTBEFORE(rank[[#This Row],[Round]],"-")</f>
        <v>2</v>
      </c>
      <c r="D158" s="138" t="s">
        <v>237</v>
      </c>
      <c r="E158" s="163">
        <v>10</v>
      </c>
      <c r="F158" s="142" t="e" vm="25">
        <f>_xlfn.XLOOKUP(rank[[#This Row],[GuildName]],GuildPic[Name],GuildPic[Pic],"N/A")</f>
        <v>#VALUE!</v>
      </c>
      <c r="G158" s="112" t="s">
        <v>206</v>
      </c>
      <c r="H158" s="70">
        <v>9936820</v>
      </c>
      <c r="I158" s="116"/>
      <c r="L158" s="12"/>
    </row>
    <row r="159" spans="2:12" ht="20.2" hidden="1" customHeight="1">
      <c r="B159" s="90">
        <v>45377</v>
      </c>
      <c r="C159" s="90" t="str">
        <f>_xlfn.TEXTBEFORE(rank[[#This Row],[Round]],"-")</f>
        <v>2</v>
      </c>
      <c r="D159" s="138" t="s">
        <v>237</v>
      </c>
      <c r="E159" s="163">
        <v>11</v>
      </c>
      <c r="F159" s="142" t="e" vm="29">
        <f>_xlfn.XLOOKUP(rank[[#This Row],[GuildName]],GuildPic[Name],GuildPic[Pic],"N/A")</f>
        <v>#VALUE!</v>
      </c>
      <c r="G159" s="112" t="s">
        <v>193</v>
      </c>
      <c r="H159" s="70">
        <v>9931170</v>
      </c>
      <c r="I159" s="116"/>
      <c r="L159" s="12"/>
    </row>
    <row r="160" spans="2:12" ht="20.2" hidden="1" customHeight="1">
      <c r="B160" s="90">
        <v>45377</v>
      </c>
      <c r="C160" s="90" t="str">
        <f>_xlfn.TEXTBEFORE(rank[[#This Row],[Round]],"-")</f>
        <v>2</v>
      </c>
      <c r="D160" s="138" t="s">
        <v>237</v>
      </c>
      <c r="E160" s="163">
        <v>12</v>
      </c>
      <c r="F160" s="142" t="e" vm="26">
        <f>_xlfn.XLOOKUP(rank[[#This Row],[GuildName]],GuildPic[Name],GuildPic[Pic],"N/A")</f>
        <v>#VALUE!</v>
      </c>
      <c r="G160" s="112" t="s">
        <v>203</v>
      </c>
      <c r="H160" s="70">
        <v>9849030</v>
      </c>
      <c r="I160" s="116"/>
      <c r="L160" s="12"/>
    </row>
    <row r="161" spans="2:12" ht="20.2" hidden="1" customHeight="1">
      <c r="B161" s="90">
        <v>45377</v>
      </c>
      <c r="C161" s="90" t="str">
        <f>_xlfn.TEXTBEFORE(rank[[#This Row],[Round]],"-")</f>
        <v>2</v>
      </c>
      <c r="D161" s="138" t="s">
        <v>237</v>
      </c>
      <c r="E161" s="163">
        <v>13</v>
      </c>
      <c r="F161" s="142" t="e" vm="28">
        <f>_xlfn.XLOOKUP(rank[[#This Row],[GuildName]],GuildPic[Name],GuildPic[Pic],"N/A")</f>
        <v>#VALUE!</v>
      </c>
      <c r="G161" s="112" t="s">
        <v>198</v>
      </c>
      <c r="H161" s="70">
        <v>9762440</v>
      </c>
      <c r="I161" s="116"/>
      <c r="L161" s="12"/>
    </row>
    <row r="162" spans="2:12" ht="20.2" hidden="1" customHeight="1">
      <c r="B162" s="90">
        <v>45377</v>
      </c>
      <c r="C162" s="90" t="str">
        <f>_xlfn.TEXTBEFORE(rank[[#This Row],[Round]],"-")</f>
        <v>2</v>
      </c>
      <c r="D162" s="138" t="s">
        <v>237</v>
      </c>
      <c r="E162" s="163">
        <v>14</v>
      </c>
      <c r="F162" s="142" t="e" vm="44">
        <f>_xlfn.XLOOKUP(rank[[#This Row],[GuildName]],GuildPic[Name],GuildPic[Pic],"N/A")</f>
        <v>#VALUE!</v>
      </c>
      <c r="G162" s="112" t="s">
        <v>194</v>
      </c>
      <c r="H162" s="70">
        <v>9595795</v>
      </c>
      <c r="I162" s="116"/>
      <c r="L162" s="12"/>
    </row>
    <row r="163" spans="2:12" ht="20.2" hidden="1" customHeight="1">
      <c r="B163" s="90">
        <v>45377</v>
      </c>
      <c r="C163" s="90" t="str">
        <f>_xlfn.TEXTBEFORE(rank[[#This Row],[Round]],"-")</f>
        <v>2</v>
      </c>
      <c r="D163" s="138" t="s">
        <v>237</v>
      </c>
      <c r="E163" s="163">
        <v>15</v>
      </c>
      <c r="F163" s="142" t="e" vm="33">
        <f>_xlfn.XLOOKUP(rank[[#This Row],[GuildName]],GuildPic[Name],GuildPic[Pic],"N/A")</f>
        <v>#VALUE!</v>
      </c>
      <c r="G163" s="112" t="s">
        <v>205</v>
      </c>
      <c r="H163" s="70">
        <v>9285030</v>
      </c>
      <c r="I163" s="116"/>
    </row>
    <row r="164" spans="2:12" ht="20.2" hidden="1" customHeight="1">
      <c r="B164" s="90">
        <v>45377</v>
      </c>
      <c r="C164" s="90" t="str">
        <f>_xlfn.TEXTBEFORE(rank[[#This Row],[Round]],"-")</f>
        <v>2</v>
      </c>
      <c r="D164" s="138" t="s">
        <v>237</v>
      </c>
      <c r="E164" s="163">
        <v>16</v>
      </c>
      <c r="F164" s="142" t="e" vm="27">
        <f>_xlfn.XLOOKUP(rank[[#This Row],[GuildName]],GuildPic[Name],GuildPic[Pic],"N/A")</f>
        <v>#VALUE!</v>
      </c>
      <c r="G164" s="112" t="s">
        <v>210</v>
      </c>
      <c r="H164" s="70">
        <v>9203435</v>
      </c>
      <c r="I164" s="116"/>
    </row>
    <row r="165" spans="2:12" ht="20.2" hidden="1" customHeight="1">
      <c r="B165" s="90">
        <v>45377</v>
      </c>
      <c r="C165" s="90" t="str">
        <f>_xlfn.TEXTBEFORE(rank[[#This Row],[Round]],"-")</f>
        <v>2</v>
      </c>
      <c r="D165" s="138" t="s">
        <v>237</v>
      </c>
      <c r="E165" s="163">
        <v>17</v>
      </c>
      <c r="F165" s="142" t="e" vm="32">
        <f>_xlfn.XLOOKUP(rank[[#This Row],[GuildName]],GuildPic[Name],GuildPic[Pic],"N/A")</f>
        <v>#VALUE!</v>
      </c>
      <c r="G165" s="112" t="s">
        <v>199</v>
      </c>
      <c r="H165" s="70">
        <v>9047070</v>
      </c>
      <c r="I165" s="116"/>
    </row>
    <row r="166" spans="2:12" ht="20.2" hidden="1" customHeight="1">
      <c r="B166" s="90">
        <v>45377</v>
      </c>
      <c r="C166" s="90" t="str">
        <f>_xlfn.TEXTBEFORE(rank[[#This Row],[Round]],"-")</f>
        <v>2</v>
      </c>
      <c r="D166" s="138" t="s">
        <v>237</v>
      </c>
      <c r="E166" s="163">
        <v>18</v>
      </c>
      <c r="F166" s="142" t="e" vm="31">
        <f>_xlfn.XLOOKUP(rank[[#This Row],[GuildName]],GuildPic[Name],GuildPic[Pic],"N/A")</f>
        <v>#VALUE!</v>
      </c>
      <c r="G166" s="112" t="s">
        <v>195</v>
      </c>
      <c r="H166" s="70">
        <v>8984405</v>
      </c>
      <c r="I166" s="116"/>
    </row>
    <row r="167" spans="2:12" ht="20.2" hidden="1" customHeight="1">
      <c r="B167" s="90">
        <v>45377</v>
      </c>
      <c r="C167" s="90" t="str">
        <f>_xlfn.TEXTBEFORE(rank[[#This Row],[Round]],"-")</f>
        <v>2</v>
      </c>
      <c r="D167" s="138" t="s">
        <v>237</v>
      </c>
      <c r="E167" s="163">
        <v>19</v>
      </c>
      <c r="F167" s="142" t="e" vm="35">
        <f>_xlfn.XLOOKUP(rank[[#This Row],[GuildName]],GuildPic[Name],GuildPic[Pic],"N/A")</f>
        <v>#VALUE!</v>
      </c>
      <c r="G167" s="112" t="s">
        <v>191</v>
      </c>
      <c r="H167" s="70">
        <v>8980530</v>
      </c>
      <c r="I167" s="116"/>
    </row>
    <row r="168" spans="2:12" ht="20.2" hidden="1" customHeight="1">
      <c r="B168" s="90">
        <v>45377</v>
      </c>
      <c r="C168" s="90" t="str">
        <f>_xlfn.TEXTBEFORE(rank[[#This Row],[Round]],"-")</f>
        <v>2</v>
      </c>
      <c r="D168" s="138" t="s">
        <v>237</v>
      </c>
      <c r="E168" s="163">
        <v>20</v>
      </c>
      <c r="F168" s="142" t="e" vm="45">
        <f>_xlfn.XLOOKUP(rank[[#This Row],[GuildName]],GuildPic[Name],GuildPic[Pic],"N/A")</f>
        <v>#VALUE!</v>
      </c>
      <c r="G168" s="112" t="s">
        <v>211</v>
      </c>
      <c r="H168" s="70">
        <v>8901790</v>
      </c>
      <c r="I168" s="116"/>
    </row>
    <row r="169" spans="2:12" ht="20.2" hidden="1" customHeight="1">
      <c r="B169" s="90">
        <v>45377</v>
      </c>
      <c r="C169" s="90" t="str">
        <f>_xlfn.TEXTBEFORE(rank[[#This Row],[Round]],"-")</f>
        <v>2</v>
      </c>
      <c r="D169" s="138" t="s">
        <v>237</v>
      </c>
      <c r="E169" s="163">
        <v>21</v>
      </c>
      <c r="F169" s="142" t="e" vm="34">
        <f>_xlfn.XLOOKUP(rank[[#This Row],[GuildName]],GuildPic[Name],GuildPic[Pic],"N/A")</f>
        <v>#VALUE!</v>
      </c>
      <c r="G169" s="112" t="s">
        <v>196</v>
      </c>
      <c r="H169" s="70">
        <v>8833320</v>
      </c>
      <c r="I169" s="116"/>
    </row>
    <row r="170" spans="2:12" ht="20.2" hidden="1" customHeight="1">
      <c r="B170" s="90">
        <v>45384</v>
      </c>
      <c r="C170" s="90" t="str">
        <f>_xlfn.TEXTBEFORE(rank[[#This Row],[Round]],"-")</f>
        <v>2</v>
      </c>
      <c r="D170" s="138" t="s">
        <v>238</v>
      </c>
      <c r="E170" s="163">
        <v>1</v>
      </c>
      <c r="F170" s="142" t="e" vm="36">
        <f>_xlfn.XLOOKUP(rank[[#This Row],[GuildName]],GuildPic[Name],GuildPic[Pic],"N/A")</f>
        <v>#VALUE!</v>
      </c>
      <c r="G170" s="112" t="s">
        <v>200</v>
      </c>
      <c r="H170" s="70">
        <v>21985260</v>
      </c>
      <c r="I170" s="116"/>
    </row>
    <row r="171" spans="2:12" ht="20.2" hidden="1" customHeight="1">
      <c r="B171" s="90">
        <v>45384</v>
      </c>
      <c r="C171" s="90" t="str">
        <f>_xlfn.TEXTBEFORE(rank[[#This Row],[Round]],"-")</f>
        <v>2</v>
      </c>
      <c r="D171" s="138" t="s">
        <v>238</v>
      </c>
      <c r="E171" s="163">
        <v>2</v>
      </c>
      <c r="F171" s="142" t="e" vm="37">
        <f>_xlfn.XLOOKUP(rank[[#This Row],[GuildName]],GuildPic[Name],GuildPic[Pic],"N/A")</f>
        <v>#VALUE!</v>
      </c>
      <c r="G171" s="112" t="s">
        <v>201</v>
      </c>
      <c r="H171" s="70">
        <v>21811465</v>
      </c>
      <c r="I171" s="116"/>
    </row>
    <row r="172" spans="2:12" ht="20.2" hidden="1" customHeight="1">
      <c r="B172" s="90">
        <v>45384</v>
      </c>
      <c r="C172" s="90" t="str">
        <f>_xlfn.TEXTBEFORE(rank[[#This Row],[Round]],"-")</f>
        <v>2</v>
      </c>
      <c r="D172" s="138" t="s">
        <v>238</v>
      </c>
      <c r="E172" s="163">
        <v>3</v>
      </c>
      <c r="F172" s="142" t="e" vm="38">
        <f>_xlfn.XLOOKUP(rank[[#This Row],[GuildName]],GuildPic[Name],GuildPic[Pic],"N/A")</f>
        <v>#VALUE!</v>
      </c>
      <c r="G172" s="112" t="s">
        <v>197</v>
      </c>
      <c r="H172" s="70">
        <v>21050415</v>
      </c>
      <c r="I172" s="116"/>
    </row>
    <row r="173" spans="2:12" ht="20.2" hidden="1" customHeight="1">
      <c r="B173" s="90">
        <v>45384</v>
      </c>
      <c r="C173" s="90" t="str">
        <f>_xlfn.TEXTBEFORE(rank[[#This Row],[Round]],"-")</f>
        <v>2</v>
      </c>
      <c r="D173" s="138" t="s">
        <v>238</v>
      </c>
      <c r="E173" s="163">
        <v>4</v>
      </c>
      <c r="F173" s="142" t="e" vm="39">
        <f>_xlfn.XLOOKUP(rank[[#This Row],[GuildName]],GuildPic[Name],GuildPic[Pic],"N/A")</f>
        <v>#VALUE!</v>
      </c>
      <c r="G173" s="112" t="s">
        <v>204</v>
      </c>
      <c r="H173" s="70">
        <v>20695950</v>
      </c>
      <c r="I173" s="116"/>
    </row>
    <row r="174" spans="2:12" ht="20.2" hidden="1" customHeight="1">
      <c r="B174" s="90">
        <v>45384</v>
      </c>
      <c r="C174" s="90" t="str">
        <f>_xlfn.TEXTBEFORE(rank[[#This Row],[Round]],"-")</f>
        <v>2</v>
      </c>
      <c r="D174" s="138" t="s">
        <v>238</v>
      </c>
      <c r="E174" s="163">
        <v>5</v>
      </c>
      <c r="F174" s="142" t="e" vm="41">
        <f>_xlfn.XLOOKUP(rank[[#This Row],[GuildName]],GuildPic[Name],GuildPic[Pic],"N/A")</f>
        <v>#VALUE!</v>
      </c>
      <c r="G174" s="112" t="s">
        <v>202</v>
      </c>
      <c r="H174" s="70">
        <v>20612115</v>
      </c>
      <c r="I174" s="116"/>
    </row>
    <row r="175" spans="2:12" ht="20.2" hidden="1" customHeight="1">
      <c r="B175" s="90">
        <v>45384</v>
      </c>
      <c r="C175" s="90" t="str">
        <f>_xlfn.TEXTBEFORE(rank[[#This Row],[Round]],"-")</f>
        <v>2</v>
      </c>
      <c r="D175" s="138" t="s">
        <v>238</v>
      </c>
      <c r="E175" s="163">
        <v>6</v>
      </c>
      <c r="F175" s="142" t="e" vm="40">
        <f>_xlfn.XLOOKUP(rank[[#This Row],[GuildName]],GuildPic[Name],GuildPic[Pic],"N/A")</f>
        <v>#VALUE!</v>
      </c>
      <c r="G175" s="112" t="s">
        <v>192</v>
      </c>
      <c r="H175" s="70">
        <v>20601155</v>
      </c>
      <c r="I175" s="116"/>
    </row>
    <row r="176" spans="2:12" ht="20.2" hidden="1" customHeight="1">
      <c r="B176" s="90">
        <v>45384</v>
      </c>
      <c r="C176" s="90" t="str">
        <f>_xlfn.TEXTBEFORE(rank[[#This Row],[Round]],"-")</f>
        <v>2</v>
      </c>
      <c r="D176" s="138" t="s">
        <v>238</v>
      </c>
      <c r="E176" s="163">
        <v>7</v>
      </c>
      <c r="F176" s="142" t="e" vm="42">
        <f>_xlfn.XLOOKUP(rank[[#This Row],[GuildName]],GuildPic[Name],GuildPic[Pic],"N/A")</f>
        <v>#VALUE!</v>
      </c>
      <c r="G176" s="112" t="s">
        <v>190</v>
      </c>
      <c r="H176" s="70">
        <v>20331470</v>
      </c>
      <c r="I176" s="116"/>
    </row>
    <row r="177" spans="2:9" ht="20.2" hidden="1" customHeight="1">
      <c r="B177" s="90">
        <v>45384</v>
      </c>
      <c r="C177" s="90" t="str">
        <f>_xlfn.TEXTBEFORE(rank[[#This Row],[Round]],"-")</f>
        <v>2</v>
      </c>
      <c r="D177" s="138" t="s">
        <v>238</v>
      </c>
      <c r="E177" s="163">
        <v>8</v>
      </c>
      <c r="F177" s="142" t="e" vm="30">
        <f>_xlfn.XLOOKUP(rank[[#This Row],[GuildName]],GuildPic[Name],GuildPic[Pic],"N/A")</f>
        <v>#VALUE!</v>
      </c>
      <c r="G177" s="112" t="s">
        <v>209</v>
      </c>
      <c r="H177" s="70">
        <v>20205800</v>
      </c>
      <c r="I177" s="116"/>
    </row>
    <row r="178" spans="2:9" ht="20.2" hidden="1" customHeight="1">
      <c r="B178" s="90">
        <v>45384</v>
      </c>
      <c r="C178" s="90" t="str">
        <f>_xlfn.TEXTBEFORE(rank[[#This Row],[Round]],"-")</f>
        <v>2</v>
      </c>
      <c r="D178" s="138" t="s">
        <v>238</v>
      </c>
      <c r="E178" s="163">
        <v>9</v>
      </c>
      <c r="F178" s="142" t="e" vm="29">
        <f>_xlfn.XLOOKUP(rank[[#This Row],[GuildName]],GuildPic[Name],GuildPic[Pic],"N/A")</f>
        <v>#VALUE!</v>
      </c>
      <c r="G178" s="112" t="s">
        <v>193</v>
      </c>
      <c r="H178" s="70">
        <v>20025740</v>
      </c>
      <c r="I178" s="116" t="s">
        <v>239</v>
      </c>
    </row>
    <row r="179" spans="2:9" ht="20.2" hidden="1" customHeight="1">
      <c r="B179" s="90">
        <v>45384</v>
      </c>
      <c r="C179" s="90" t="str">
        <f>_xlfn.TEXTBEFORE(rank[[#This Row],[Round]],"-")</f>
        <v>2</v>
      </c>
      <c r="D179" s="138" t="s">
        <v>238</v>
      </c>
      <c r="E179" s="163">
        <v>10</v>
      </c>
      <c r="F179" s="142" t="e" vm="25">
        <f>_xlfn.XLOOKUP(rank[[#This Row],[GuildName]],GuildPic[Name],GuildPic[Pic],"N/A")</f>
        <v>#VALUE!</v>
      </c>
      <c r="G179" s="112" t="s">
        <v>206</v>
      </c>
      <c r="H179" s="70">
        <v>19871340</v>
      </c>
      <c r="I179" s="116"/>
    </row>
    <row r="180" spans="2:9" ht="20.2" hidden="1" customHeight="1">
      <c r="B180" s="90">
        <v>45384</v>
      </c>
      <c r="C180" s="90" t="str">
        <f>_xlfn.TEXTBEFORE(rank[[#This Row],[Round]],"-")</f>
        <v>2</v>
      </c>
      <c r="D180" s="138" t="s">
        <v>238</v>
      </c>
      <c r="E180" s="163">
        <v>11</v>
      </c>
      <c r="F180" s="142" t="e" vm="26">
        <f>_xlfn.XLOOKUP(rank[[#This Row],[GuildName]],GuildPic[Name],GuildPic[Pic],"N/A")</f>
        <v>#VALUE!</v>
      </c>
      <c r="G180" s="112" t="s">
        <v>203</v>
      </c>
      <c r="H180" s="70">
        <v>19704765</v>
      </c>
      <c r="I180" s="116"/>
    </row>
    <row r="181" spans="2:9" ht="20.2" hidden="1" customHeight="1">
      <c r="B181" s="90">
        <v>45384</v>
      </c>
      <c r="C181" s="90" t="str">
        <f>_xlfn.TEXTBEFORE(rank[[#This Row],[Round]],"-")</f>
        <v>2</v>
      </c>
      <c r="D181" s="138" t="s">
        <v>238</v>
      </c>
      <c r="E181" s="163">
        <v>12</v>
      </c>
      <c r="F181" s="142" t="e" vm="28">
        <f>_xlfn.XLOOKUP(rank[[#This Row],[GuildName]],GuildPic[Name],GuildPic[Pic],"N/A")</f>
        <v>#VALUE!</v>
      </c>
      <c r="G181" s="112" t="s">
        <v>198</v>
      </c>
      <c r="H181" s="70">
        <v>19608205</v>
      </c>
      <c r="I181" s="116"/>
    </row>
    <row r="182" spans="2:9" ht="20.2" hidden="1" customHeight="1">
      <c r="B182" s="90">
        <v>45384</v>
      </c>
      <c r="C182" s="90" t="str">
        <f>_xlfn.TEXTBEFORE(rank[[#This Row],[Round]],"-")</f>
        <v>2</v>
      </c>
      <c r="D182" s="138" t="s">
        <v>238</v>
      </c>
      <c r="E182" s="163">
        <v>13</v>
      </c>
      <c r="F182" s="142" t="e" vm="33">
        <f>_xlfn.XLOOKUP(rank[[#This Row],[GuildName]],GuildPic[Name],GuildPic[Pic],"N/A")</f>
        <v>#VALUE!</v>
      </c>
      <c r="G182" s="112" t="s">
        <v>205</v>
      </c>
      <c r="H182" s="70">
        <v>18721480</v>
      </c>
      <c r="I182" s="116"/>
    </row>
    <row r="183" spans="2:9" ht="20.2" hidden="1" customHeight="1">
      <c r="B183" s="90">
        <v>45384</v>
      </c>
      <c r="C183" s="90" t="str">
        <f>_xlfn.TEXTBEFORE(rank[[#This Row],[Round]],"-")</f>
        <v>2</v>
      </c>
      <c r="D183" s="138" t="s">
        <v>238</v>
      </c>
      <c r="E183" s="163">
        <v>14</v>
      </c>
      <c r="F183" s="142" t="e" vm="44">
        <f>_xlfn.XLOOKUP(rank[[#This Row],[GuildName]],GuildPic[Name],GuildPic[Pic],"N/A")</f>
        <v>#VALUE!</v>
      </c>
      <c r="G183" s="112" t="s">
        <v>194</v>
      </c>
      <c r="H183" s="70">
        <v>18643700</v>
      </c>
      <c r="I183" s="116"/>
    </row>
    <row r="184" spans="2:9" ht="20.2" hidden="1" customHeight="1">
      <c r="B184" s="90">
        <v>45384</v>
      </c>
      <c r="C184" s="90" t="str">
        <f>_xlfn.TEXTBEFORE(rank[[#This Row],[Round]],"-")</f>
        <v>2</v>
      </c>
      <c r="D184" s="138" t="s">
        <v>238</v>
      </c>
      <c r="E184" s="163">
        <v>15</v>
      </c>
      <c r="F184" s="142" t="e" vm="27">
        <f>_xlfn.XLOOKUP(rank[[#This Row],[GuildName]],GuildPic[Name],GuildPic[Pic],"N/A")</f>
        <v>#VALUE!</v>
      </c>
      <c r="G184" s="112" t="s">
        <v>210</v>
      </c>
      <c r="H184" s="70">
        <v>18639845</v>
      </c>
      <c r="I184" s="116"/>
    </row>
    <row r="185" spans="2:9" ht="20.2" hidden="1" customHeight="1">
      <c r="B185" s="90">
        <v>45384</v>
      </c>
      <c r="C185" s="90" t="str">
        <f>_xlfn.TEXTBEFORE(rank[[#This Row],[Round]],"-")</f>
        <v>2</v>
      </c>
      <c r="D185" s="138" t="s">
        <v>238</v>
      </c>
      <c r="E185" s="163">
        <v>16</v>
      </c>
      <c r="F185" s="142" t="e" vm="32">
        <f>_xlfn.XLOOKUP(rank[[#This Row],[GuildName]],GuildPic[Name],GuildPic[Pic],"N/A")</f>
        <v>#VALUE!</v>
      </c>
      <c r="G185" s="112" t="s">
        <v>199</v>
      </c>
      <c r="H185" s="70">
        <v>18247090</v>
      </c>
      <c r="I185" s="116"/>
    </row>
    <row r="186" spans="2:9" ht="20.2" hidden="1" customHeight="1">
      <c r="B186" s="90">
        <v>45384</v>
      </c>
      <c r="C186" s="90" t="str">
        <f>_xlfn.TEXTBEFORE(rank[[#This Row],[Round]],"-")</f>
        <v>2</v>
      </c>
      <c r="D186" s="138" t="s">
        <v>238</v>
      </c>
      <c r="E186" s="163">
        <v>17</v>
      </c>
      <c r="F186" s="142" t="e" vm="35">
        <f>_xlfn.XLOOKUP(rank[[#This Row],[GuildName]],GuildPic[Name],GuildPic[Pic],"N/A")</f>
        <v>#VALUE!</v>
      </c>
      <c r="G186" s="112" t="s">
        <v>191</v>
      </c>
      <c r="H186" s="70">
        <v>18111430</v>
      </c>
      <c r="I186" s="116"/>
    </row>
    <row r="187" spans="2:9" ht="20.2" hidden="1" customHeight="1">
      <c r="B187" s="90">
        <v>45384</v>
      </c>
      <c r="C187" s="90" t="str">
        <f>_xlfn.TEXTBEFORE(rank[[#This Row],[Round]],"-")</f>
        <v>2</v>
      </c>
      <c r="D187" s="138" t="s">
        <v>238</v>
      </c>
      <c r="E187" s="163">
        <v>18</v>
      </c>
      <c r="F187" s="142" t="e" vm="31">
        <f>_xlfn.XLOOKUP(rank[[#This Row],[GuildName]],GuildPic[Name],GuildPic[Pic],"N/A")</f>
        <v>#VALUE!</v>
      </c>
      <c r="G187" s="112" t="s">
        <v>195</v>
      </c>
      <c r="H187" s="70">
        <v>17886075</v>
      </c>
      <c r="I187" s="116"/>
    </row>
    <row r="188" spans="2:9" ht="20.2" hidden="1" customHeight="1">
      <c r="B188" s="90">
        <v>45384</v>
      </c>
      <c r="C188" s="90" t="str">
        <f>_xlfn.TEXTBEFORE(rank[[#This Row],[Round]],"-")</f>
        <v>2</v>
      </c>
      <c r="D188" s="138" t="s">
        <v>238</v>
      </c>
      <c r="E188" s="163">
        <v>19</v>
      </c>
      <c r="F188" s="142" t="e" vm="34">
        <f>_xlfn.XLOOKUP(rank[[#This Row],[GuildName]],GuildPic[Name],GuildPic[Pic],"N/A")</f>
        <v>#VALUE!</v>
      </c>
      <c r="G188" s="112" t="s">
        <v>196</v>
      </c>
      <c r="H188" s="70">
        <v>17824715</v>
      </c>
      <c r="I188" s="116"/>
    </row>
    <row r="189" spans="2:9" ht="20.2" hidden="1" customHeight="1">
      <c r="B189" s="90">
        <v>45384</v>
      </c>
      <c r="C189" s="90" t="str">
        <f>_xlfn.TEXTBEFORE(rank[[#This Row],[Round]],"-")</f>
        <v>2</v>
      </c>
      <c r="D189" s="138" t="s">
        <v>238</v>
      </c>
      <c r="E189" s="163">
        <v>20</v>
      </c>
      <c r="F189" s="142" t="e" vm="45">
        <f>_xlfn.XLOOKUP(rank[[#This Row],[GuildName]],GuildPic[Name],GuildPic[Pic],"N/A")</f>
        <v>#VALUE!</v>
      </c>
      <c r="G189" s="112" t="s">
        <v>211</v>
      </c>
      <c r="H189" s="70">
        <v>17741320</v>
      </c>
      <c r="I189" s="116"/>
    </row>
    <row r="190" spans="2:9" ht="20.2" hidden="1" customHeight="1">
      <c r="B190" s="90">
        <v>45391</v>
      </c>
      <c r="C190" s="90" t="str">
        <f>_xlfn.TEXTBEFORE(rank[[#This Row],[Round]],"-")</f>
        <v>2</v>
      </c>
      <c r="D190" s="138" t="s">
        <v>240</v>
      </c>
      <c r="E190" s="163">
        <v>1</v>
      </c>
      <c r="F190" s="142" t="e" vm="36">
        <f>_xlfn.XLOOKUP(rank[[#This Row],[GuildName]],GuildPic[Name],GuildPic[Pic],"N/A")</f>
        <v>#VALUE!</v>
      </c>
      <c r="G190" s="112" t="s">
        <v>200</v>
      </c>
      <c r="H190" s="70">
        <v>33022510</v>
      </c>
      <c r="I190" s="116"/>
    </row>
    <row r="191" spans="2:9" ht="20.2" hidden="1" customHeight="1">
      <c r="B191" s="90">
        <v>45391</v>
      </c>
      <c r="C191" s="90" t="str">
        <f>_xlfn.TEXTBEFORE(rank[[#This Row],[Round]],"-")</f>
        <v>2</v>
      </c>
      <c r="D191" s="138" t="s">
        <v>240</v>
      </c>
      <c r="E191" s="163">
        <v>2</v>
      </c>
      <c r="F191" s="142" t="e" vm="37">
        <f>_xlfn.XLOOKUP(rank[[#This Row],[GuildName]],GuildPic[Name],GuildPic[Pic],"N/A")</f>
        <v>#VALUE!</v>
      </c>
      <c r="G191" s="112" t="s">
        <v>201</v>
      </c>
      <c r="H191" s="70">
        <v>32839890</v>
      </c>
      <c r="I191" s="116"/>
    </row>
    <row r="192" spans="2:9" ht="20.2" hidden="1" customHeight="1">
      <c r="B192" s="90">
        <v>45391</v>
      </c>
      <c r="C192" s="90" t="str">
        <f>_xlfn.TEXTBEFORE(rank[[#This Row],[Round]],"-")</f>
        <v>2</v>
      </c>
      <c r="D192" s="138" t="s">
        <v>240</v>
      </c>
      <c r="E192" s="163">
        <v>3</v>
      </c>
      <c r="F192" s="142" t="e" vm="38">
        <f>_xlfn.XLOOKUP(rank[[#This Row],[GuildName]],GuildPic[Name],GuildPic[Pic],"N/A")</f>
        <v>#VALUE!</v>
      </c>
      <c r="G192" s="112" t="s">
        <v>197</v>
      </c>
      <c r="H192" s="70">
        <v>31813345</v>
      </c>
      <c r="I192" s="116"/>
    </row>
    <row r="193" spans="2:9" ht="20.2" hidden="1" customHeight="1">
      <c r="B193" s="90">
        <v>45391</v>
      </c>
      <c r="C193" s="90" t="str">
        <f>_xlfn.TEXTBEFORE(rank[[#This Row],[Round]],"-")</f>
        <v>2</v>
      </c>
      <c r="D193" s="138" t="s">
        <v>240</v>
      </c>
      <c r="E193" s="163">
        <v>4</v>
      </c>
      <c r="F193" s="142" t="e" vm="40">
        <f>_xlfn.XLOOKUP(rank[[#This Row],[GuildName]],GuildPic[Name],GuildPic[Pic],"N/A")</f>
        <v>#VALUE!</v>
      </c>
      <c r="G193" s="112" t="s">
        <v>192</v>
      </c>
      <c r="H193" s="70">
        <v>31121380</v>
      </c>
      <c r="I193" s="116"/>
    </row>
    <row r="194" spans="2:9" ht="20.2" hidden="1" customHeight="1">
      <c r="B194" s="90">
        <v>45391</v>
      </c>
      <c r="C194" s="90" t="str">
        <f>_xlfn.TEXTBEFORE(rank[[#This Row],[Round]],"-")</f>
        <v>2</v>
      </c>
      <c r="D194" s="138" t="s">
        <v>240</v>
      </c>
      <c r="E194" s="163">
        <v>5</v>
      </c>
      <c r="F194" s="142" t="e" vm="39">
        <f>_xlfn.XLOOKUP(rank[[#This Row],[GuildName]],GuildPic[Name],GuildPic[Pic],"N/A")</f>
        <v>#VALUE!</v>
      </c>
      <c r="G194" s="112" t="s">
        <v>204</v>
      </c>
      <c r="H194" s="70">
        <v>31042625</v>
      </c>
      <c r="I194" s="116"/>
    </row>
    <row r="195" spans="2:9" ht="20.2" hidden="1" customHeight="1">
      <c r="B195" s="90">
        <v>45391</v>
      </c>
      <c r="C195" s="90" t="str">
        <f>_xlfn.TEXTBEFORE(rank[[#This Row],[Round]],"-")</f>
        <v>2</v>
      </c>
      <c r="D195" s="138" t="s">
        <v>240</v>
      </c>
      <c r="E195" s="163">
        <v>6</v>
      </c>
      <c r="F195" s="142" t="e" vm="41">
        <f>_xlfn.XLOOKUP(rank[[#This Row],[GuildName]],GuildPic[Name],GuildPic[Pic],"N/A")</f>
        <v>#VALUE!</v>
      </c>
      <c r="G195" s="112" t="s">
        <v>202</v>
      </c>
      <c r="H195" s="70">
        <v>30963760</v>
      </c>
      <c r="I195" s="139"/>
    </row>
    <row r="196" spans="2:9" ht="20.2" hidden="1" customHeight="1">
      <c r="B196" s="90">
        <v>45391</v>
      </c>
      <c r="C196" s="90" t="str">
        <f>_xlfn.TEXTBEFORE(rank[[#This Row],[Round]],"-")</f>
        <v>2</v>
      </c>
      <c r="D196" s="138" t="s">
        <v>240</v>
      </c>
      <c r="E196" s="163">
        <v>7</v>
      </c>
      <c r="F196" s="142" t="e" vm="30">
        <f>_xlfn.XLOOKUP(rank[[#This Row],[GuildName]],GuildPic[Name],GuildPic[Pic],"N/A")</f>
        <v>#VALUE!</v>
      </c>
      <c r="G196" s="112" t="s">
        <v>209</v>
      </c>
      <c r="H196" s="70">
        <v>30567335</v>
      </c>
      <c r="I196" s="116"/>
    </row>
    <row r="197" spans="2:9" ht="20.2" hidden="1" customHeight="1">
      <c r="B197" s="90">
        <v>45391</v>
      </c>
      <c r="C197" s="90" t="str">
        <f>_xlfn.TEXTBEFORE(rank[[#This Row],[Round]],"-")</f>
        <v>2</v>
      </c>
      <c r="D197" s="138" t="s">
        <v>240</v>
      </c>
      <c r="E197" s="163">
        <v>8</v>
      </c>
      <c r="F197" s="142" t="e" vm="42">
        <f>_xlfn.XLOOKUP(rank[[#This Row],[GuildName]],GuildPic[Name],GuildPic[Pic],"N/A")</f>
        <v>#VALUE!</v>
      </c>
      <c r="G197" s="112" t="s">
        <v>190</v>
      </c>
      <c r="H197" s="70">
        <v>30416410</v>
      </c>
      <c r="I197" s="139"/>
    </row>
    <row r="198" spans="2:9" ht="20.2" hidden="1" customHeight="1">
      <c r="B198" s="90">
        <v>45391</v>
      </c>
      <c r="C198" s="90" t="str">
        <f>_xlfn.TEXTBEFORE(rank[[#This Row],[Round]],"-")</f>
        <v>2</v>
      </c>
      <c r="D198" s="138" t="s">
        <v>240</v>
      </c>
      <c r="E198" s="163">
        <v>9</v>
      </c>
      <c r="F198" s="142" t="e" vm="29">
        <f>_xlfn.XLOOKUP(rank[[#This Row],[GuildName]],GuildPic[Name],GuildPic[Pic],"N/A")</f>
        <v>#VALUE!</v>
      </c>
      <c r="G198" s="112" t="s">
        <v>193</v>
      </c>
      <c r="H198" s="70">
        <v>30288590</v>
      </c>
      <c r="I198" s="116"/>
    </row>
    <row r="199" spans="2:9" ht="20.2" hidden="1" customHeight="1">
      <c r="B199" s="90">
        <v>45391</v>
      </c>
      <c r="C199" s="90" t="str">
        <f>_xlfn.TEXTBEFORE(rank[[#This Row],[Round]],"-")</f>
        <v>2</v>
      </c>
      <c r="D199" s="138" t="s">
        <v>240</v>
      </c>
      <c r="E199" s="163">
        <v>10</v>
      </c>
      <c r="F199" s="142" t="e" vm="25">
        <f>_xlfn.XLOOKUP(rank[[#This Row],[GuildName]],GuildPic[Name],GuildPic[Pic],"N/A")</f>
        <v>#VALUE!</v>
      </c>
      <c r="G199" s="112" t="s">
        <v>206</v>
      </c>
      <c r="H199" s="70">
        <v>29979460</v>
      </c>
      <c r="I199" s="116"/>
    </row>
    <row r="200" spans="2:9" ht="20.2" hidden="1" customHeight="1">
      <c r="B200" s="90">
        <v>45391</v>
      </c>
      <c r="C200" s="90" t="str">
        <f>_xlfn.TEXTBEFORE(rank[[#This Row],[Round]],"-")</f>
        <v>2</v>
      </c>
      <c r="D200" s="138" t="s">
        <v>240</v>
      </c>
      <c r="E200" s="163">
        <v>11</v>
      </c>
      <c r="F200" s="142" t="e" vm="26">
        <f>_xlfn.XLOOKUP(rank[[#This Row],[GuildName]],GuildPic[Name],GuildPic[Pic],"N/A")</f>
        <v>#VALUE!</v>
      </c>
      <c r="G200" s="112" t="s">
        <v>203</v>
      </c>
      <c r="H200" s="70">
        <v>29636460</v>
      </c>
      <c r="I200" s="116"/>
    </row>
    <row r="201" spans="2:9" ht="20.2" hidden="1" customHeight="1">
      <c r="B201" s="90">
        <v>45391</v>
      </c>
      <c r="C201" s="90" t="str">
        <f>_xlfn.TEXTBEFORE(rank[[#This Row],[Round]],"-")</f>
        <v>2</v>
      </c>
      <c r="D201" s="138" t="s">
        <v>240</v>
      </c>
      <c r="E201" s="163">
        <v>12</v>
      </c>
      <c r="F201" s="142" t="e" vm="28">
        <f>_xlfn.XLOOKUP(rank[[#This Row],[GuildName]],GuildPic[Name],GuildPic[Pic],"N/A")</f>
        <v>#VALUE!</v>
      </c>
      <c r="G201" s="112" t="s">
        <v>198</v>
      </c>
      <c r="H201" s="70">
        <v>29281795</v>
      </c>
      <c r="I201" s="116"/>
    </row>
    <row r="202" spans="2:9" ht="20.2" hidden="1" customHeight="1">
      <c r="B202" s="90">
        <v>45391</v>
      </c>
      <c r="C202" s="90" t="str">
        <f>_xlfn.TEXTBEFORE(rank[[#This Row],[Round]],"-")</f>
        <v>2</v>
      </c>
      <c r="D202" s="138" t="s">
        <v>240</v>
      </c>
      <c r="E202" s="163">
        <v>13</v>
      </c>
      <c r="F202" s="142" t="e" vm="33">
        <f>_xlfn.XLOOKUP(rank[[#This Row],[GuildName]],GuildPic[Name],GuildPic[Pic],"N/A")</f>
        <v>#VALUE!</v>
      </c>
      <c r="G202" s="112" t="s">
        <v>205</v>
      </c>
      <c r="H202" s="70">
        <v>28245050</v>
      </c>
      <c r="I202" s="116"/>
    </row>
    <row r="203" spans="2:9" ht="20.2" hidden="1" customHeight="1">
      <c r="B203" s="90">
        <v>45391</v>
      </c>
      <c r="C203" s="90" t="str">
        <f>_xlfn.TEXTBEFORE(rank[[#This Row],[Round]],"-")</f>
        <v>2</v>
      </c>
      <c r="D203" s="138" t="s">
        <v>240</v>
      </c>
      <c r="E203" s="163">
        <v>14</v>
      </c>
      <c r="F203" s="142" t="e" vm="27">
        <f>_xlfn.XLOOKUP(rank[[#This Row],[GuildName]],GuildPic[Name],GuildPic[Pic],"N/A")</f>
        <v>#VALUE!</v>
      </c>
      <c r="G203" s="112" t="s">
        <v>210</v>
      </c>
      <c r="H203" s="70">
        <v>28160105</v>
      </c>
      <c r="I203" s="139"/>
    </row>
    <row r="204" spans="2:9" ht="20.2" hidden="1" customHeight="1">
      <c r="B204" s="90">
        <v>45391</v>
      </c>
      <c r="C204" s="90" t="str">
        <f>_xlfn.TEXTBEFORE(rank[[#This Row],[Round]],"-")</f>
        <v>2</v>
      </c>
      <c r="D204" s="138" t="s">
        <v>240</v>
      </c>
      <c r="E204" s="163">
        <v>15</v>
      </c>
      <c r="F204" s="142" t="e" vm="44">
        <f>_xlfn.XLOOKUP(rank[[#This Row],[GuildName]],GuildPic[Name],GuildPic[Pic],"N/A")</f>
        <v>#VALUE!</v>
      </c>
      <c r="G204" s="112" t="s">
        <v>194</v>
      </c>
      <c r="H204" s="70">
        <v>27998265</v>
      </c>
      <c r="I204" s="116"/>
    </row>
    <row r="205" spans="2:9" ht="20.2" hidden="1" customHeight="1">
      <c r="B205" s="90">
        <v>45391</v>
      </c>
      <c r="C205" s="90" t="str">
        <f>_xlfn.TEXTBEFORE(rank[[#This Row],[Round]],"-")</f>
        <v>2</v>
      </c>
      <c r="D205" s="138" t="s">
        <v>240</v>
      </c>
      <c r="E205" s="163">
        <v>16</v>
      </c>
      <c r="F205" s="142" t="e" vm="32">
        <f>_xlfn.XLOOKUP(rank[[#This Row],[GuildName]],GuildPic[Name],GuildPic[Pic],"N/A")</f>
        <v>#VALUE!</v>
      </c>
      <c r="G205" s="112" t="s">
        <v>199</v>
      </c>
      <c r="H205" s="70">
        <v>27447600</v>
      </c>
      <c r="I205" s="116"/>
    </row>
    <row r="206" spans="2:9" ht="20.2" hidden="1" customHeight="1">
      <c r="B206" s="90">
        <v>45391</v>
      </c>
      <c r="C206" s="90" t="str">
        <f>_xlfn.TEXTBEFORE(rank[[#This Row],[Round]],"-")</f>
        <v>2</v>
      </c>
      <c r="D206" s="138" t="s">
        <v>240</v>
      </c>
      <c r="E206" s="163">
        <v>17</v>
      </c>
      <c r="F206" s="142" t="e" vm="35">
        <f>_xlfn.XLOOKUP(rank[[#This Row],[GuildName]],GuildPic[Name],GuildPic[Pic],"N/A")</f>
        <v>#VALUE!</v>
      </c>
      <c r="G206" s="112" t="s">
        <v>191</v>
      </c>
      <c r="H206" s="70">
        <v>27317385</v>
      </c>
      <c r="I206" s="116"/>
    </row>
    <row r="207" spans="2:9" ht="20.2" hidden="1" customHeight="1">
      <c r="B207" s="90">
        <v>45391</v>
      </c>
      <c r="C207" s="90" t="str">
        <f>_xlfn.TEXTBEFORE(rank[[#This Row],[Round]],"-")</f>
        <v>2</v>
      </c>
      <c r="D207" s="138" t="s">
        <v>240</v>
      </c>
      <c r="E207" s="163">
        <v>18</v>
      </c>
      <c r="F207" s="142" t="e" vm="34">
        <f>_xlfn.XLOOKUP(rank[[#This Row],[GuildName]],GuildPic[Name],GuildPic[Pic],"N/A")</f>
        <v>#VALUE!</v>
      </c>
      <c r="G207" s="112" t="s">
        <v>196</v>
      </c>
      <c r="H207" s="70">
        <v>26741850</v>
      </c>
      <c r="I207" s="116"/>
    </row>
    <row r="208" spans="2:9" ht="20.2" hidden="1" customHeight="1">
      <c r="B208" s="90">
        <v>45391</v>
      </c>
      <c r="C208" s="90" t="str">
        <f>_xlfn.TEXTBEFORE(rank[[#This Row],[Round]],"-")</f>
        <v>2</v>
      </c>
      <c r="D208" s="138" t="s">
        <v>240</v>
      </c>
      <c r="E208" s="163">
        <v>19</v>
      </c>
      <c r="F208" s="142" t="e" vm="31">
        <f>_xlfn.XLOOKUP(rank[[#This Row],[GuildName]],GuildPic[Name],GuildPic[Pic],"N/A")</f>
        <v>#VALUE!</v>
      </c>
      <c r="G208" s="112" t="s">
        <v>195</v>
      </c>
      <c r="H208" s="70">
        <v>26629285</v>
      </c>
      <c r="I208" s="139"/>
    </row>
    <row r="209" spans="2:9" ht="20.2" hidden="1" customHeight="1">
      <c r="B209" s="90">
        <v>45391</v>
      </c>
      <c r="C209" s="90" t="str">
        <f>_xlfn.TEXTBEFORE(rank[[#This Row],[Round]],"-")</f>
        <v>2</v>
      </c>
      <c r="D209" s="138" t="s">
        <v>240</v>
      </c>
      <c r="E209" s="163">
        <v>20</v>
      </c>
      <c r="F209" s="142" t="e" vm="45">
        <f>_xlfn.XLOOKUP(rank[[#This Row],[GuildName]],GuildPic[Name],GuildPic[Pic],"N/A")</f>
        <v>#VALUE!</v>
      </c>
      <c r="G209" s="112" t="s">
        <v>211</v>
      </c>
      <c r="H209" s="70">
        <v>26563390</v>
      </c>
      <c r="I209" s="116"/>
    </row>
    <row r="210" spans="2:9" ht="20.2" hidden="1" customHeight="1">
      <c r="B210" s="90">
        <v>45398</v>
      </c>
      <c r="C210" s="90" t="str">
        <f>_xlfn.TEXTBEFORE(rank[[#This Row],[Round]],"-")</f>
        <v>2</v>
      </c>
      <c r="D210" s="138" t="s">
        <v>241</v>
      </c>
      <c r="E210" s="163">
        <v>1</v>
      </c>
      <c r="F210" s="142" t="e" vm="36">
        <f>_xlfn.XLOOKUP(rank[[#This Row],[GuildName]],GuildPic[Name],GuildPic[Pic],"N/A")</f>
        <v>#VALUE!</v>
      </c>
      <c r="G210" s="112" t="s">
        <v>200</v>
      </c>
      <c r="H210" s="70">
        <v>44067480</v>
      </c>
      <c r="I210" s="116"/>
    </row>
    <row r="211" spans="2:9" ht="20.2" hidden="1" customHeight="1">
      <c r="B211" s="90">
        <v>45398</v>
      </c>
      <c r="C211" s="90" t="str">
        <f>_xlfn.TEXTBEFORE(rank[[#This Row],[Round]],"-")</f>
        <v>2</v>
      </c>
      <c r="D211" s="138" t="s">
        <v>241</v>
      </c>
      <c r="E211" s="163">
        <v>2</v>
      </c>
      <c r="F211" s="142" t="e" vm="37">
        <f>_xlfn.XLOOKUP(rank[[#This Row],[GuildName]],GuildPic[Name],GuildPic[Pic],"N/A")</f>
        <v>#VALUE!</v>
      </c>
      <c r="G211" s="112" t="s">
        <v>201</v>
      </c>
      <c r="H211" s="70">
        <v>43968110</v>
      </c>
      <c r="I211" s="116"/>
    </row>
    <row r="212" spans="2:9" ht="20.2" hidden="1" customHeight="1">
      <c r="B212" s="90">
        <v>45398</v>
      </c>
      <c r="C212" s="90" t="str">
        <f>_xlfn.TEXTBEFORE(rank[[#This Row],[Round]],"-")</f>
        <v>2</v>
      </c>
      <c r="D212" s="138" t="s">
        <v>241</v>
      </c>
      <c r="E212" s="163">
        <v>3</v>
      </c>
      <c r="F212" s="142" t="e" vm="38">
        <f>_xlfn.XLOOKUP(rank[[#This Row],[GuildName]],GuildPic[Name],GuildPic[Pic],"N/A")</f>
        <v>#VALUE!</v>
      </c>
      <c r="G212" s="112" t="s">
        <v>197</v>
      </c>
      <c r="H212" s="70">
        <v>42580915</v>
      </c>
      <c r="I212" s="116"/>
    </row>
    <row r="213" spans="2:9" ht="20.2" hidden="1" customHeight="1">
      <c r="B213" s="90">
        <v>45398</v>
      </c>
      <c r="C213" s="90" t="str">
        <f>_xlfn.TEXTBEFORE(rank[[#This Row],[Round]],"-")</f>
        <v>2</v>
      </c>
      <c r="D213" s="138" t="s">
        <v>241</v>
      </c>
      <c r="E213" s="163">
        <v>4</v>
      </c>
      <c r="F213" s="142" t="e" vm="40">
        <f>_xlfn.XLOOKUP(rank[[#This Row],[GuildName]],GuildPic[Name],GuildPic[Pic],"N/A")</f>
        <v>#VALUE!</v>
      </c>
      <c r="G213" s="112" t="s">
        <v>192</v>
      </c>
      <c r="H213" s="70">
        <v>41721445</v>
      </c>
      <c r="I213" s="116"/>
    </row>
    <row r="214" spans="2:9" ht="20.2" hidden="1" customHeight="1">
      <c r="B214" s="90">
        <v>45398</v>
      </c>
      <c r="C214" s="90" t="str">
        <f>_xlfn.TEXTBEFORE(rank[[#This Row],[Round]],"-")</f>
        <v>2</v>
      </c>
      <c r="D214" s="138" t="s">
        <v>241</v>
      </c>
      <c r="E214" s="163">
        <v>5</v>
      </c>
      <c r="F214" s="142" t="e" vm="39">
        <f>_xlfn.XLOOKUP(rank[[#This Row],[GuildName]],GuildPic[Name],GuildPic[Pic],"N/A")</f>
        <v>#VALUE!</v>
      </c>
      <c r="G214" s="112" t="s">
        <v>204</v>
      </c>
      <c r="H214" s="70">
        <v>41476315</v>
      </c>
      <c r="I214" s="116"/>
    </row>
    <row r="215" spans="2:9" ht="20.2" hidden="1" customHeight="1">
      <c r="B215" s="90">
        <v>45398</v>
      </c>
      <c r="C215" s="90" t="str">
        <f>_xlfn.TEXTBEFORE(rank[[#This Row],[Round]],"-")</f>
        <v>2</v>
      </c>
      <c r="D215" s="138" t="s">
        <v>241</v>
      </c>
      <c r="E215" s="163">
        <v>6</v>
      </c>
      <c r="F215" s="142" t="e" vm="41">
        <f>_xlfn.XLOOKUP(rank[[#This Row],[GuildName]],GuildPic[Name],GuildPic[Pic],"N/A")</f>
        <v>#VALUE!</v>
      </c>
      <c r="G215" s="112" t="s">
        <v>202</v>
      </c>
      <c r="H215" s="70">
        <v>41390540</v>
      </c>
      <c r="I215" s="116"/>
    </row>
    <row r="216" spans="2:9" ht="20.2" hidden="1" customHeight="1">
      <c r="B216" s="90">
        <v>45398</v>
      </c>
      <c r="C216" s="90" t="str">
        <f>_xlfn.TEXTBEFORE(rank[[#This Row],[Round]],"-")</f>
        <v>2</v>
      </c>
      <c r="D216" s="138" t="s">
        <v>241</v>
      </c>
      <c r="E216" s="163">
        <v>7</v>
      </c>
      <c r="F216" s="142" t="e" vm="30">
        <f>_xlfn.XLOOKUP(rank[[#This Row],[GuildName]],GuildPic[Name],GuildPic[Pic],"N/A")</f>
        <v>#VALUE!</v>
      </c>
      <c r="G216" s="112" t="s">
        <v>209</v>
      </c>
      <c r="H216" s="70">
        <v>41001285</v>
      </c>
      <c r="I216" s="116"/>
    </row>
    <row r="217" spans="2:9" ht="20.2" hidden="1" customHeight="1">
      <c r="B217" s="90">
        <v>45398</v>
      </c>
      <c r="C217" s="90" t="str">
        <f>_xlfn.TEXTBEFORE(rank[[#This Row],[Round]],"-")</f>
        <v>2</v>
      </c>
      <c r="D217" s="138" t="s">
        <v>241</v>
      </c>
      <c r="E217" s="163">
        <v>8</v>
      </c>
      <c r="F217" s="142" t="e" vm="42">
        <f>_xlfn.XLOOKUP(rank[[#This Row],[GuildName]],GuildPic[Name],GuildPic[Pic],"N/A")</f>
        <v>#VALUE!</v>
      </c>
      <c r="G217" s="112" t="s">
        <v>190</v>
      </c>
      <c r="H217" s="70">
        <v>40924725</v>
      </c>
      <c r="I217" s="116"/>
    </row>
    <row r="218" spans="2:9" ht="20.2" hidden="1" customHeight="1">
      <c r="B218" s="90">
        <v>45398</v>
      </c>
      <c r="C218" s="90" t="str">
        <f>_xlfn.TEXTBEFORE(rank[[#This Row],[Round]],"-")</f>
        <v>2</v>
      </c>
      <c r="D218" s="138" t="s">
        <v>241</v>
      </c>
      <c r="E218" s="163">
        <v>9</v>
      </c>
      <c r="F218" s="142" t="e" vm="29">
        <f>_xlfn.XLOOKUP(rank[[#This Row],[GuildName]],GuildPic[Name],GuildPic[Pic],"N/A")</f>
        <v>#VALUE!</v>
      </c>
      <c r="G218" s="112" t="s">
        <v>193</v>
      </c>
      <c r="H218" s="70">
        <v>40544895</v>
      </c>
      <c r="I218" s="116"/>
    </row>
    <row r="219" spans="2:9" ht="20.2" hidden="1" customHeight="1">
      <c r="B219" s="90">
        <v>45398</v>
      </c>
      <c r="C219" s="90" t="str">
        <f>_xlfn.TEXTBEFORE(rank[[#This Row],[Round]],"-")</f>
        <v>2</v>
      </c>
      <c r="D219" s="138" t="s">
        <v>241</v>
      </c>
      <c r="E219" s="163">
        <v>10</v>
      </c>
      <c r="F219" s="142" t="e" vm="25">
        <f>_xlfn.XLOOKUP(rank[[#This Row],[GuildName]],GuildPic[Name],GuildPic[Pic],"N/A")</f>
        <v>#VALUE!</v>
      </c>
      <c r="G219" s="112" t="s">
        <v>206</v>
      </c>
      <c r="H219" s="70">
        <v>40168390</v>
      </c>
      <c r="I219" s="116"/>
    </row>
    <row r="220" spans="2:9" ht="20.2" hidden="1" customHeight="1">
      <c r="B220" s="90">
        <v>45398</v>
      </c>
      <c r="C220" s="90" t="str">
        <f>_xlfn.TEXTBEFORE(rank[[#This Row],[Round]],"-")</f>
        <v>2</v>
      </c>
      <c r="D220" s="138" t="s">
        <v>241</v>
      </c>
      <c r="E220" s="163">
        <v>11</v>
      </c>
      <c r="F220" s="142" t="e" vm="26">
        <f>_xlfn.XLOOKUP(rank[[#This Row],[GuildName]],GuildPic[Name],GuildPic[Pic],"N/A")</f>
        <v>#VALUE!</v>
      </c>
      <c r="G220" s="112" t="s">
        <v>203</v>
      </c>
      <c r="H220" s="70">
        <v>39727820</v>
      </c>
      <c r="I220" s="116"/>
    </row>
    <row r="221" spans="2:9" ht="20.2" hidden="1" customHeight="1">
      <c r="B221" s="90">
        <v>45398</v>
      </c>
      <c r="C221" s="90" t="str">
        <f>_xlfn.TEXTBEFORE(rank[[#This Row],[Round]],"-")</f>
        <v>2</v>
      </c>
      <c r="D221" s="138" t="s">
        <v>241</v>
      </c>
      <c r="E221" s="163">
        <v>12</v>
      </c>
      <c r="F221" s="142" t="e" vm="28">
        <f>_xlfn.XLOOKUP(rank[[#This Row],[GuildName]],GuildPic[Name],GuildPic[Pic],"N/A")</f>
        <v>#VALUE!</v>
      </c>
      <c r="G221" s="112" t="s">
        <v>198</v>
      </c>
      <c r="H221" s="70">
        <v>39038605</v>
      </c>
      <c r="I221" s="116"/>
    </row>
    <row r="222" spans="2:9" ht="20.2" hidden="1" customHeight="1">
      <c r="B222" s="90">
        <v>45398</v>
      </c>
      <c r="C222" s="90" t="str">
        <f>_xlfn.TEXTBEFORE(rank[[#This Row],[Round]],"-")</f>
        <v>2</v>
      </c>
      <c r="D222" s="138" t="s">
        <v>241</v>
      </c>
      <c r="E222" s="163">
        <v>13</v>
      </c>
      <c r="F222" s="142" t="e" vm="33">
        <f>_xlfn.XLOOKUP(rank[[#This Row],[GuildName]],GuildPic[Name],GuildPic[Pic],"N/A")</f>
        <v>#VALUE!</v>
      </c>
      <c r="G222" s="112" t="s">
        <v>205</v>
      </c>
      <c r="H222" s="70">
        <v>37843865</v>
      </c>
      <c r="I222" s="116"/>
    </row>
    <row r="223" spans="2:9" ht="20.2" hidden="1" customHeight="1">
      <c r="B223" s="90">
        <v>45398</v>
      </c>
      <c r="C223" s="90" t="str">
        <f>_xlfn.TEXTBEFORE(rank[[#This Row],[Round]],"-")</f>
        <v>2</v>
      </c>
      <c r="D223" s="138" t="s">
        <v>241</v>
      </c>
      <c r="E223" s="163">
        <v>14</v>
      </c>
      <c r="F223" s="142" t="e" vm="27">
        <f>_xlfn.XLOOKUP(rank[[#This Row],[GuildName]],GuildPic[Name],GuildPic[Pic],"N/A")</f>
        <v>#VALUE!</v>
      </c>
      <c r="G223" s="112" t="s">
        <v>210</v>
      </c>
      <c r="H223" s="70">
        <v>37689285</v>
      </c>
      <c r="I223" s="116"/>
    </row>
    <row r="224" spans="2:9" ht="20.2" hidden="1" customHeight="1">
      <c r="B224" s="90">
        <v>45398</v>
      </c>
      <c r="C224" s="90" t="str">
        <f>_xlfn.TEXTBEFORE(rank[[#This Row],[Round]],"-")</f>
        <v>2</v>
      </c>
      <c r="D224" s="138" t="s">
        <v>241</v>
      </c>
      <c r="E224" s="163">
        <v>15</v>
      </c>
      <c r="F224" s="142" t="e" vm="44">
        <f>_xlfn.XLOOKUP(rank[[#This Row],[GuildName]],GuildPic[Name],GuildPic[Pic],"N/A")</f>
        <v>#VALUE!</v>
      </c>
      <c r="G224" s="112" t="s">
        <v>194</v>
      </c>
      <c r="H224" s="70">
        <v>37046210</v>
      </c>
      <c r="I224" s="116"/>
    </row>
    <row r="225" spans="2:9" ht="20.2" hidden="1" customHeight="1">
      <c r="B225" s="90">
        <v>45398</v>
      </c>
      <c r="C225" s="90" t="str">
        <f>_xlfn.TEXTBEFORE(rank[[#This Row],[Round]],"-")</f>
        <v>2</v>
      </c>
      <c r="D225" s="138" t="s">
        <v>241</v>
      </c>
      <c r="E225" s="163">
        <v>16</v>
      </c>
      <c r="F225" s="142" t="e" vm="32">
        <f>_xlfn.XLOOKUP(rank[[#This Row],[GuildName]],GuildPic[Name],GuildPic[Pic],"N/A")</f>
        <v>#VALUE!</v>
      </c>
      <c r="G225" s="112" t="s">
        <v>199</v>
      </c>
      <c r="H225" s="70">
        <v>36656200</v>
      </c>
      <c r="I225" s="116"/>
    </row>
    <row r="226" spans="2:9" ht="20.2" hidden="1" customHeight="1">
      <c r="B226" s="90">
        <v>45398</v>
      </c>
      <c r="C226" s="90" t="str">
        <f>_xlfn.TEXTBEFORE(rank[[#This Row],[Round]],"-")</f>
        <v>2</v>
      </c>
      <c r="D226" s="138" t="s">
        <v>241</v>
      </c>
      <c r="E226" s="163">
        <v>17</v>
      </c>
      <c r="F226" s="142" t="e" vm="35">
        <f>_xlfn.XLOOKUP(rank[[#This Row],[GuildName]],GuildPic[Name],GuildPic[Pic],"N/A")</f>
        <v>#VALUE!</v>
      </c>
      <c r="G226" s="112" t="s">
        <v>191</v>
      </c>
      <c r="H226" s="70">
        <v>36453935</v>
      </c>
      <c r="I226" s="116"/>
    </row>
    <row r="227" spans="2:9" ht="20.2" hidden="1" customHeight="1">
      <c r="B227" s="90">
        <v>45398</v>
      </c>
      <c r="C227" s="90" t="str">
        <f>_xlfn.TEXTBEFORE(rank[[#This Row],[Round]],"-")</f>
        <v>2</v>
      </c>
      <c r="D227" s="138" t="s">
        <v>241</v>
      </c>
      <c r="E227" s="163">
        <v>18</v>
      </c>
      <c r="F227" s="142" t="e" vm="31">
        <f>_xlfn.XLOOKUP(rank[[#This Row],[GuildName]],GuildPic[Name],GuildPic[Pic],"N/A")</f>
        <v>#VALUE!</v>
      </c>
      <c r="G227" s="112" t="s">
        <v>195</v>
      </c>
      <c r="H227" s="70">
        <v>35989375</v>
      </c>
      <c r="I227" s="116"/>
    </row>
    <row r="228" spans="2:9" ht="20.2" hidden="1" customHeight="1">
      <c r="B228" s="90">
        <v>45398</v>
      </c>
      <c r="C228" s="90" t="str">
        <f>_xlfn.TEXTBEFORE(rank[[#This Row],[Round]],"-")</f>
        <v>2</v>
      </c>
      <c r="D228" s="138" t="s">
        <v>241</v>
      </c>
      <c r="E228" s="163">
        <v>19</v>
      </c>
      <c r="F228" s="142" t="e" vm="34">
        <f>_xlfn.XLOOKUP(rank[[#This Row],[GuildName]],GuildPic[Name],GuildPic[Pic],"N/A")</f>
        <v>#VALUE!</v>
      </c>
      <c r="G228" s="112" t="s">
        <v>196</v>
      </c>
      <c r="H228" s="70">
        <v>35884150</v>
      </c>
      <c r="I228" s="116"/>
    </row>
    <row r="229" spans="2:9" ht="20.2" hidden="1" customHeight="1">
      <c r="B229" s="90">
        <v>45398</v>
      </c>
      <c r="C229" s="90" t="str">
        <f>_xlfn.TEXTBEFORE(rank[[#This Row],[Round]],"-")</f>
        <v>2</v>
      </c>
      <c r="D229" s="138" t="s">
        <v>241</v>
      </c>
      <c r="E229" s="163">
        <v>20</v>
      </c>
      <c r="F229" s="142" t="e" vm="45">
        <f>_xlfn.XLOOKUP(rank[[#This Row],[GuildName]],GuildPic[Name],GuildPic[Pic],"N/A")</f>
        <v>#VALUE!</v>
      </c>
      <c r="G229" s="112" t="s">
        <v>211</v>
      </c>
      <c r="H229" s="70">
        <v>35692120</v>
      </c>
      <c r="I229" s="116"/>
    </row>
    <row r="230" spans="2:9" ht="20.2" hidden="1" customHeight="1">
      <c r="B230" s="90">
        <v>45405</v>
      </c>
      <c r="C230" s="90" t="str">
        <f>_xlfn.TEXTBEFORE(rank[[#This Row],[Round]],"-")</f>
        <v>3</v>
      </c>
      <c r="D230" s="138" t="s">
        <v>290</v>
      </c>
      <c r="E230" s="163">
        <v>1</v>
      </c>
      <c r="F230" s="166" t="e" vm="36">
        <f>_xlfn.XLOOKUP(rank[[#This Row],[GuildName]],GuildPic[Name],GuildPic[Pic],"N/A")</f>
        <v>#VALUE!</v>
      </c>
      <c r="G230" s="112" t="s">
        <v>200</v>
      </c>
      <c r="H230" s="70">
        <v>11216060</v>
      </c>
      <c r="I230" s="140"/>
    </row>
    <row r="231" spans="2:9" ht="20.2" hidden="1" customHeight="1">
      <c r="B231" s="90">
        <v>45405</v>
      </c>
      <c r="C231" s="90" t="str">
        <f>_xlfn.TEXTBEFORE(rank[[#This Row],[Round]],"-")</f>
        <v>3</v>
      </c>
      <c r="D231" s="138" t="s">
        <v>290</v>
      </c>
      <c r="E231" s="163">
        <v>2</v>
      </c>
      <c r="F231" s="166" t="e" vm="37">
        <f>_xlfn.XLOOKUP(rank[[#This Row],[GuildName]],GuildPic[Name],GuildPic[Pic],"N/A")</f>
        <v>#VALUE!</v>
      </c>
      <c r="G231" s="112" t="s">
        <v>201</v>
      </c>
      <c r="H231" s="70">
        <v>11041545</v>
      </c>
      <c r="I231" s="140"/>
    </row>
    <row r="232" spans="2:9" ht="20.2" hidden="1" customHeight="1">
      <c r="B232" s="90">
        <v>45405</v>
      </c>
      <c r="C232" s="90" t="str">
        <f>_xlfn.TEXTBEFORE(rank[[#This Row],[Round]],"-")</f>
        <v>3</v>
      </c>
      <c r="D232" s="138" t="s">
        <v>290</v>
      </c>
      <c r="E232" s="163">
        <v>3</v>
      </c>
      <c r="F232" s="166" t="e" vm="38">
        <f>_xlfn.XLOOKUP(rank[[#This Row],[GuildName]],GuildPic[Name],GuildPic[Pic],"N/A")</f>
        <v>#VALUE!</v>
      </c>
      <c r="G232" s="112" t="s">
        <v>197</v>
      </c>
      <c r="H232" s="70">
        <v>10792615</v>
      </c>
      <c r="I232" s="140"/>
    </row>
    <row r="233" spans="2:9" ht="20.2" hidden="1" customHeight="1">
      <c r="B233" s="90">
        <v>45405</v>
      </c>
      <c r="C233" s="90" t="str">
        <f>_xlfn.TEXTBEFORE(rank[[#This Row],[Round]],"-")</f>
        <v>3</v>
      </c>
      <c r="D233" s="138" t="s">
        <v>290</v>
      </c>
      <c r="E233" s="163">
        <v>4</v>
      </c>
      <c r="F233" s="166" t="e" vm="41">
        <f>_xlfn.XLOOKUP(rank[[#This Row],[GuildName]],GuildPic[Name],GuildPic[Pic],"N/A")</f>
        <v>#VALUE!</v>
      </c>
      <c r="G233" s="112" t="s">
        <v>202</v>
      </c>
      <c r="H233" s="70">
        <v>10621980</v>
      </c>
      <c r="I233" s="140"/>
    </row>
    <row r="234" spans="2:9" ht="20.2" hidden="1" customHeight="1">
      <c r="B234" s="90">
        <v>45405</v>
      </c>
      <c r="C234" s="90" t="str">
        <f>_xlfn.TEXTBEFORE(rank[[#This Row],[Round]],"-")</f>
        <v>3</v>
      </c>
      <c r="D234" s="138" t="s">
        <v>290</v>
      </c>
      <c r="E234" s="163">
        <v>5</v>
      </c>
      <c r="F234" s="166" t="e" vm="40">
        <f>_xlfn.XLOOKUP(rank[[#This Row],[GuildName]],GuildPic[Name],GuildPic[Pic],"N/A")</f>
        <v>#VALUE!</v>
      </c>
      <c r="G234" s="112" t="s">
        <v>192</v>
      </c>
      <c r="H234" s="70">
        <v>10609375</v>
      </c>
      <c r="I234" s="140"/>
    </row>
    <row r="235" spans="2:9" ht="20.2" hidden="1" customHeight="1">
      <c r="B235" s="90">
        <v>45405</v>
      </c>
      <c r="C235" s="90" t="str">
        <f>_xlfn.TEXTBEFORE(rank[[#This Row],[Round]],"-")</f>
        <v>3</v>
      </c>
      <c r="D235" s="138" t="s">
        <v>290</v>
      </c>
      <c r="E235" s="163">
        <v>6</v>
      </c>
      <c r="F235" s="166" t="e" vm="30">
        <f>_xlfn.XLOOKUP(rank[[#This Row],[GuildName]],GuildPic[Name],GuildPic[Pic],"N/A")</f>
        <v>#VALUE!</v>
      </c>
      <c r="G235" s="112" t="s">
        <v>209</v>
      </c>
      <c r="H235" s="70">
        <v>10525165</v>
      </c>
      <c r="I235" s="140"/>
    </row>
    <row r="236" spans="2:9" ht="20.2" hidden="1" customHeight="1">
      <c r="B236" s="90">
        <v>45405</v>
      </c>
      <c r="C236" s="90" t="str">
        <f>_xlfn.TEXTBEFORE(rank[[#This Row],[Round]],"-")</f>
        <v>3</v>
      </c>
      <c r="D236" s="138" t="s">
        <v>290</v>
      </c>
      <c r="E236" s="163">
        <v>7</v>
      </c>
      <c r="F236" s="166" t="e" vm="39">
        <f>_xlfn.XLOOKUP(rank[[#This Row],[GuildName]],GuildPic[Name],GuildPic[Pic],"N/A")</f>
        <v>#VALUE!</v>
      </c>
      <c r="G236" s="112" t="s">
        <v>204</v>
      </c>
      <c r="H236" s="70">
        <v>10510435</v>
      </c>
      <c r="I236" s="140"/>
    </row>
    <row r="237" spans="2:9" ht="20.2" hidden="1" customHeight="1">
      <c r="B237" s="90">
        <v>45405</v>
      </c>
      <c r="C237" s="90" t="str">
        <f>_xlfn.TEXTBEFORE(rank[[#This Row],[Round]],"-")</f>
        <v>3</v>
      </c>
      <c r="D237" s="138" t="s">
        <v>290</v>
      </c>
      <c r="E237" s="163">
        <v>8</v>
      </c>
      <c r="F237" s="166" t="e" vm="29">
        <f>_xlfn.XLOOKUP(rank[[#This Row],[GuildName]],GuildPic[Name],GuildPic[Pic],"N/A")</f>
        <v>#VALUE!</v>
      </c>
      <c r="G237" s="112" t="s">
        <v>193</v>
      </c>
      <c r="H237" s="70">
        <v>10430590</v>
      </c>
      <c r="I237" s="140"/>
    </row>
    <row r="238" spans="2:9" ht="20.2" hidden="1" customHeight="1">
      <c r="B238" s="90">
        <v>45405</v>
      </c>
      <c r="C238" s="90" t="str">
        <f>_xlfn.TEXTBEFORE(rank[[#This Row],[Round]],"-")</f>
        <v>3</v>
      </c>
      <c r="D238" s="138" t="s">
        <v>290</v>
      </c>
      <c r="E238" s="163">
        <v>9</v>
      </c>
      <c r="F238" s="166" t="e" vm="42">
        <f>_xlfn.XLOOKUP(rank[[#This Row],[GuildName]],GuildPic[Name],GuildPic[Pic],"N/A")</f>
        <v>#VALUE!</v>
      </c>
      <c r="G238" s="112" t="s">
        <v>190</v>
      </c>
      <c r="H238" s="70">
        <v>10430030</v>
      </c>
      <c r="I238" s="140"/>
    </row>
    <row r="239" spans="2:9" ht="20.2" hidden="1" customHeight="1">
      <c r="B239" s="90">
        <v>45405</v>
      </c>
      <c r="C239" s="90" t="str">
        <f>_xlfn.TEXTBEFORE(rank[[#This Row],[Round]],"-")</f>
        <v>3</v>
      </c>
      <c r="D239" s="138" t="s">
        <v>290</v>
      </c>
      <c r="E239" s="163">
        <v>10</v>
      </c>
      <c r="F239" s="166" t="e" vm="25">
        <f>_xlfn.XLOOKUP(rank[[#This Row],[GuildName]],GuildPic[Name],GuildPic[Pic],"N/A")</f>
        <v>#VALUE!</v>
      </c>
      <c r="G239" s="112" t="s">
        <v>206</v>
      </c>
      <c r="H239" s="70">
        <v>10265120</v>
      </c>
      <c r="I239" s="140"/>
    </row>
    <row r="240" spans="2:9" ht="20.2" hidden="1" customHeight="1">
      <c r="B240" s="90">
        <v>45405</v>
      </c>
      <c r="C240" s="90" t="str">
        <f>_xlfn.TEXTBEFORE(rank[[#This Row],[Round]],"-")</f>
        <v>3</v>
      </c>
      <c r="D240" s="138" t="s">
        <v>290</v>
      </c>
      <c r="E240" s="163">
        <v>11</v>
      </c>
      <c r="F240" s="166" t="e" vm="26">
        <f>_xlfn.XLOOKUP(rank[[#This Row],[GuildName]],GuildPic[Name],GuildPic[Pic],"N/A")</f>
        <v>#VALUE!</v>
      </c>
      <c r="G240" s="112" t="s">
        <v>203</v>
      </c>
      <c r="H240" s="70">
        <v>10101510</v>
      </c>
      <c r="I240" s="140"/>
    </row>
    <row r="241" spans="2:11" ht="20.2" hidden="1" customHeight="1">
      <c r="B241" s="90">
        <v>45405</v>
      </c>
      <c r="C241" s="90" t="str">
        <f>_xlfn.TEXTBEFORE(rank[[#This Row],[Round]],"-")</f>
        <v>3</v>
      </c>
      <c r="D241" s="138" t="s">
        <v>290</v>
      </c>
      <c r="E241" s="163">
        <v>12</v>
      </c>
      <c r="F241" s="166" t="e" vm="28">
        <f>_xlfn.XLOOKUP(rank[[#This Row],[GuildName]],GuildPic[Name],GuildPic[Pic],"N/A")</f>
        <v>#VALUE!</v>
      </c>
      <c r="G241" s="112" t="s">
        <v>198</v>
      </c>
      <c r="H241" s="70">
        <v>9929095</v>
      </c>
      <c r="I241" s="140"/>
    </row>
    <row r="242" spans="2:11" ht="20.2" hidden="1" customHeight="1">
      <c r="B242" s="90">
        <v>45405</v>
      </c>
      <c r="C242" s="90" t="str">
        <f>_xlfn.TEXTBEFORE(rank[[#This Row],[Round]],"-")</f>
        <v>3</v>
      </c>
      <c r="D242" s="138" t="s">
        <v>290</v>
      </c>
      <c r="E242" s="163">
        <v>13</v>
      </c>
      <c r="F242" s="166" t="e" vm="27">
        <f>_xlfn.XLOOKUP(rank[[#This Row],[GuildName]],GuildPic[Name],GuildPic[Pic],"N/A")</f>
        <v>#VALUE!</v>
      </c>
      <c r="G242" s="112" t="s">
        <v>210</v>
      </c>
      <c r="H242" s="70">
        <v>9841595</v>
      </c>
      <c r="I242" s="140"/>
    </row>
    <row r="243" spans="2:11" ht="20.2" hidden="1" customHeight="1">
      <c r="B243" s="90">
        <v>45405</v>
      </c>
      <c r="C243" s="90" t="str">
        <f>_xlfn.TEXTBEFORE(rank[[#This Row],[Round]],"-")</f>
        <v>3</v>
      </c>
      <c r="D243" s="138" t="s">
        <v>290</v>
      </c>
      <c r="E243" s="163">
        <v>14</v>
      </c>
      <c r="F243" s="166" t="e" vm="33">
        <f>_xlfn.XLOOKUP(rank[[#This Row],[GuildName]],GuildPic[Name],GuildPic[Pic],"N/A")</f>
        <v>#VALUE!</v>
      </c>
      <c r="G243" s="112" t="s">
        <v>205</v>
      </c>
      <c r="H243" s="70">
        <v>9682255</v>
      </c>
      <c r="I243" s="140"/>
    </row>
    <row r="244" spans="2:11" ht="20.2" hidden="1" customHeight="1">
      <c r="B244" s="90">
        <v>45405</v>
      </c>
      <c r="C244" s="90" t="str">
        <f>_xlfn.TEXTBEFORE(rank[[#This Row],[Round]],"-")</f>
        <v>3</v>
      </c>
      <c r="D244" s="138" t="s">
        <v>290</v>
      </c>
      <c r="E244" s="163">
        <v>15</v>
      </c>
      <c r="F244" s="166" t="e" vm="34">
        <f>_xlfn.XLOOKUP(rank[[#This Row],[GuildName]],GuildPic[Name],GuildPic[Pic],"N/A")</f>
        <v>#VALUE!</v>
      </c>
      <c r="G244" s="112" t="s">
        <v>196</v>
      </c>
      <c r="H244" s="70">
        <v>9453630</v>
      </c>
      <c r="I244" s="140"/>
    </row>
    <row r="245" spans="2:11" ht="20.2" hidden="1" customHeight="1">
      <c r="B245" s="90">
        <v>45405</v>
      </c>
      <c r="C245" s="90" t="str">
        <f>_xlfn.TEXTBEFORE(rank[[#This Row],[Round]],"-")</f>
        <v>3</v>
      </c>
      <c r="D245" s="138" t="s">
        <v>290</v>
      </c>
      <c r="E245" s="163">
        <v>16</v>
      </c>
      <c r="F245" s="166" t="e" vm="31">
        <f>_xlfn.XLOOKUP(rank[[#This Row],[GuildName]],GuildPic[Name],GuildPic[Pic],"N/A")</f>
        <v>#VALUE!</v>
      </c>
      <c r="G245" s="112" t="s">
        <v>195</v>
      </c>
      <c r="H245" s="70">
        <v>9442580</v>
      </c>
      <c r="I245" s="140"/>
      <c r="K245" s="12"/>
    </row>
    <row r="246" spans="2:11" ht="20.2" hidden="1" customHeight="1">
      <c r="B246" s="90">
        <v>45405</v>
      </c>
      <c r="C246" s="90" t="str">
        <f>_xlfn.TEXTBEFORE(rank[[#This Row],[Round]],"-")</f>
        <v>3</v>
      </c>
      <c r="D246" s="138" t="s">
        <v>290</v>
      </c>
      <c r="E246" s="163">
        <v>17</v>
      </c>
      <c r="F246" s="166" t="e" vm="32">
        <f>_xlfn.XLOOKUP(rank[[#This Row],[GuildName]],GuildPic[Name],GuildPic[Pic],"N/A")</f>
        <v>#VALUE!</v>
      </c>
      <c r="G246" s="112" t="s">
        <v>199</v>
      </c>
      <c r="H246" s="70">
        <v>9360565</v>
      </c>
      <c r="I246" s="140"/>
      <c r="K246" s="12"/>
    </row>
    <row r="247" spans="2:11" ht="20.2" hidden="1" customHeight="1">
      <c r="B247" s="90">
        <v>45405</v>
      </c>
      <c r="C247" s="90" t="str">
        <f>_xlfn.TEXTBEFORE(rank[[#This Row],[Round]],"-")</f>
        <v>3</v>
      </c>
      <c r="D247" s="138" t="s">
        <v>290</v>
      </c>
      <c r="E247" s="163">
        <v>18</v>
      </c>
      <c r="F247" s="166" t="e" vm="35">
        <f>_xlfn.XLOOKUP(rank[[#This Row],[GuildName]],GuildPic[Name],GuildPic[Pic],"N/A")</f>
        <v>#VALUE!</v>
      </c>
      <c r="G247" s="112" t="s">
        <v>191</v>
      </c>
      <c r="H247" s="70">
        <v>9209055</v>
      </c>
      <c r="I247" s="140"/>
      <c r="K247" s="12"/>
    </row>
    <row r="248" spans="2:11" ht="20.2" hidden="1" customHeight="1">
      <c r="B248" s="90">
        <v>45405</v>
      </c>
      <c r="C248" s="90" t="str">
        <f>_xlfn.TEXTBEFORE(rank[[#This Row],[Round]],"-")</f>
        <v>3</v>
      </c>
      <c r="D248" s="138" t="s">
        <v>290</v>
      </c>
      <c r="E248" s="163">
        <v>19</v>
      </c>
      <c r="F248" s="166" t="e" vm="44">
        <f>_xlfn.XLOOKUP(rank[[#This Row],[GuildName]],GuildPic[Name],GuildPic[Pic],"N/A")</f>
        <v>#VALUE!</v>
      </c>
      <c r="G248" s="112" t="s">
        <v>194</v>
      </c>
      <c r="H248" s="70">
        <v>9197790</v>
      </c>
      <c r="I248" s="140"/>
    </row>
    <row r="249" spans="2:11" ht="20.2" hidden="1" customHeight="1">
      <c r="B249" s="90">
        <v>45405</v>
      </c>
      <c r="C249" s="90" t="str">
        <f>_xlfn.TEXTBEFORE(rank[[#This Row],[Round]],"-")</f>
        <v>3</v>
      </c>
      <c r="D249" s="138" t="s">
        <v>290</v>
      </c>
      <c r="E249" s="163">
        <v>20</v>
      </c>
      <c r="F249" s="166" t="e" vm="45">
        <f>_xlfn.XLOOKUP(rank[[#This Row],[GuildName]],GuildPic[Name],GuildPic[Pic],"N/A")</f>
        <v>#VALUE!</v>
      </c>
      <c r="G249" s="112" t="s">
        <v>211</v>
      </c>
      <c r="H249" s="70">
        <v>9055195</v>
      </c>
      <c r="I249" s="140"/>
    </row>
    <row r="250" spans="2:11" ht="20.2" hidden="1" customHeight="1">
      <c r="B250" s="90">
        <v>45412</v>
      </c>
      <c r="C250" s="90" t="str">
        <f>_xlfn.TEXTBEFORE(rank[[#This Row],[Round]],"-")</f>
        <v>3</v>
      </c>
      <c r="D250" s="138" t="s">
        <v>291</v>
      </c>
      <c r="E250" s="163">
        <v>1</v>
      </c>
      <c r="F250" s="166" t="e" vm="36">
        <f>_xlfn.XLOOKUP(rank[[#This Row],[GuildName]],GuildPic[Name],GuildPic[Pic],"N/A")</f>
        <v>#VALUE!</v>
      </c>
      <c r="G250" s="112" t="s">
        <v>200</v>
      </c>
      <c r="H250" s="70">
        <v>22427150</v>
      </c>
      <c r="I250" s="140"/>
    </row>
    <row r="251" spans="2:11" ht="20.2" hidden="1" customHeight="1">
      <c r="B251" s="90">
        <v>45412</v>
      </c>
      <c r="C251" s="90" t="str">
        <f>_xlfn.TEXTBEFORE(rank[[#This Row],[Round]],"-")</f>
        <v>3</v>
      </c>
      <c r="D251" s="138" t="s">
        <v>291</v>
      </c>
      <c r="E251" s="163">
        <v>2</v>
      </c>
      <c r="F251" s="166" t="e" vm="37">
        <f>_xlfn.XLOOKUP(rank[[#This Row],[GuildName]],GuildPic[Name],GuildPic[Pic],"N/A")</f>
        <v>#VALUE!</v>
      </c>
      <c r="G251" s="112" t="s">
        <v>201</v>
      </c>
      <c r="H251" s="70">
        <v>22156985</v>
      </c>
      <c r="I251" s="140"/>
    </row>
    <row r="252" spans="2:11" ht="20.2" hidden="1" customHeight="1">
      <c r="B252" s="90">
        <v>45412</v>
      </c>
      <c r="C252" s="90" t="str">
        <f>_xlfn.TEXTBEFORE(rank[[#This Row],[Round]],"-")</f>
        <v>3</v>
      </c>
      <c r="D252" s="138" t="s">
        <v>291</v>
      </c>
      <c r="E252" s="163">
        <v>3</v>
      </c>
      <c r="F252" s="166" t="e" vm="38">
        <f>_xlfn.XLOOKUP(rank[[#This Row],[GuildName]],GuildPic[Name],GuildPic[Pic],"N/A")</f>
        <v>#VALUE!</v>
      </c>
      <c r="G252" s="112" t="s">
        <v>197</v>
      </c>
      <c r="H252" s="70">
        <v>21573935</v>
      </c>
      <c r="I252" s="140"/>
    </row>
    <row r="253" spans="2:11" ht="20.2" hidden="1" customHeight="1">
      <c r="B253" s="90">
        <v>45412</v>
      </c>
      <c r="C253" s="90" t="str">
        <f>_xlfn.TEXTBEFORE(rank[[#This Row],[Round]],"-")</f>
        <v>3</v>
      </c>
      <c r="D253" s="138" t="s">
        <v>291</v>
      </c>
      <c r="E253" s="163">
        <v>4</v>
      </c>
      <c r="F253" s="166" t="e" vm="41">
        <f>_xlfn.XLOOKUP(rank[[#This Row],[GuildName]],GuildPic[Name],GuildPic[Pic],"N/A")</f>
        <v>#VALUE!</v>
      </c>
      <c r="G253" s="112" t="s">
        <v>202</v>
      </c>
      <c r="H253" s="70">
        <v>21305750</v>
      </c>
      <c r="I253" s="140"/>
    </row>
    <row r="254" spans="2:11" ht="20.2" hidden="1" customHeight="1">
      <c r="B254" s="90">
        <v>45412</v>
      </c>
      <c r="C254" s="90" t="str">
        <f>_xlfn.TEXTBEFORE(rank[[#This Row],[Round]],"-")</f>
        <v>3</v>
      </c>
      <c r="D254" s="138" t="s">
        <v>291</v>
      </c>
      <c r="E254" s="163">
        <v>5</v>
      </c>
      <c r="F254" s="166" t="e" vm="40">
        <f>_xlfn.XLOOKUP(rank[[#This Row],[GuildName]],GuildPic[Name],GuildPic[Pic],"N/A")</f>
        <v>#VALUE!</v>
      </c>
      <c r="G254" s="112" t="s">
        <v>192</v>
      </c>
      <c r="H254" s="70">
        <v>21300925</v>
      </c>
      <c r="I254" s="140"/>
    </row>
    <row r="255" spans="2:11" ht="20.2" hidden="1" customHeight="1">
      <c r="B255" s="90">
        <v>45412</v>
      </c>
      <c r="C255" s="90" t="str">
        <f>_xlfn.TEXTBEFORE(rank[[#This Row],[Round]],"-")</f>
        <v>3</v>
      </c>
      <c r="D255" s="138" t="s">
        <v>291</v>
      </c>
      <c r="E255" s="163">
        <v>6</v>
      </c>
      <c r="F255" s="166" t="e" vm="30">
        <f>_xlfn.XLOOKUP(rank[[#This Row],[GuildName]],GuildPic[Name],GuildPic[Pic],"N/A")</f>
        <v>#VALUE!</v>
      </c>
      <c r="G255" s="112" t="s">
        <v>209</v>
      </c>
      <c r="H255" s="70">
        <v>21139335</v>
      </c>
      <c r="I255" s="140"/>
    </row>
    <row r="256" spans="2:11" ht="20.2" hidden="1" customHeight="1">
      <c r="B256" s="90">
        <v>45412</v>
      </c>
      <c r="C256" s="90" t="str">
        <f>_xlfn.TEXTBEFORE(rank[[#This Row],[Round]],"-")</f>
        <v>3</v>
      </c>
      <c r="D256" s="138" t="s">
        <v>291</v>
      </c>
      <c r="E256" s="163">
        <v>7</v>
      </c>
      <c r="F256" s="166" t="e" vm="39">
        <f>_xlfn.XLOOKUP(rank[[#This Row],[GuildName]],GuildPic[Name],GuildPic[Pic],"N/A")</f>
        <v>#VALUE!</v>
      </c>
      <c r="G256" s="112" t="s">
        <v>204</v>
      </c>
      <c r="H256" s="70">
        <v>21110135</v>
      </c>
      <c r="I256" s="140"/>
    </row>
    <row r="257" spans="2:9" ht="20.2" hidden="1" customHeight="1">
      <c r="B257" s="90">
        <v>45412</v>
      </c>
      <c r="C257" s="90" t="str">
        <f>_xlfn.TEXTBEFORE(rank[[#This Row],[Round]],"-")</f>
        <v>3</v>
      </c>
      <c r="D257" s="138" t="s">
        <v>291</v>
      </c>
      <c r="E257" s="163">
        <v>8</v>
      </c>
      <c r="F257" s="166" t="e" vm="42">
        <f>_xlfn.XLOOKUP(rank[[#This Row],[GuildName]],GuildPic[Name],GuildPic[Pic],"N/A")</f>
        <v>#VALUE!</v>
      </c>
      <c r="G257" s="112" t="s">
        <v>190</v>
      </c>
      <c r="H257" s="70">
        <v>21025605</v>
      </c>
      <c r="I257" s="140"/>
    </row>
    <row r="258" spans="2:9" ht="20.2" hidden="1" customHeight="1">
      <c r="B258" s="90">
        <v>45412</v>
      </c>
      <c r="C258" s="90" t="str">
        <f>_xlfn.TEXTBEFORE(rank[[#This Row],[Round]],"-")</f>
        <v>3</v>
      </c>
      <c r="D258" s="138" t="s">
        <v>291</v>
      </c>
      <c r="E258" s="163">
        <v>9</v>
      </c>
      <c r="F258" s="166" t="e" vm="29">
        <f>_xlfn.XLOOKUP(rank[[#This Row],[GuildName]],GuildPic[Name],GuildPic[Pic],"N/A")</f>
        <v>#VALUE!</v>
      </c>
      <c r="G258" s="112" t="s">
        <v>193</v>
      </c>
      <c r="H258" s="70">
        <v>20950675</v>
      </c>
      <c r="I258" s="140"/>
    </row>
    <row r="259" spans="2:9" ht="20.2" hidden="1" customHeight="1">
      <c r="B259" s="90">
        <v>45412</v>
      </c>
      <c r="C259" s="90" t="str">
        <f>_xlfn.TEXTBEFORE(rank[[#This Row],[Round]],"-")</f>
        <v>3</v>
      </c>
      <c r="D259" s="138" t="s">
        <v>291</v>
      </c>
      <c r="E259" s="163">
        <v>10</v>
      </c>
      <c r="F259" s="166" t="e" vm="25">
        <f>_xlfn.XLOOKUP(rank[[#This Row],[GuildName]],GuildPic[Name],GuildPic[Pic],"N/A")</f>
        <v>#VALUE!</v>
      </c>
      <c r="G259" s="112" t="s">
        <v>206</v>
      </c>
      <c r="H259" s="70">
        <v>20615465</v>
      </c>
      <c r="I259" s="140"/>
    </row>
    <row r="260" spans="2:9" ht="20.2" hidden="1" customHeight="1">
      <c r="B260" s="90">
        <v>45412</v>
      </c>
      <c r="C260" s="90" t="str">
        <f>_xlfn.TEXTBEFORE(rank[[#This Row],[Round]],"-")</f>
        <v>3</v>
      </c>
      <c r="D260" s="138" t="s">
        <v>291</v>
      </c>
      <c r="E260" s="163">
        <v>11</v>
      </c>
      <c r="F260" s="166" t="e" vm="26">
        <f>_xlfn.XLOOKUP(rank[[#This Row],[GuildName]],GuildPic[Name],GuildPic[Pic],"N/A")</f>
        <v>#VALUE!</v>
      </c>
      <c r="G260" s="112" t="s">
        <v>203</v>
      </c>
      <c r="H260" s="70">
        <v>20359650</v>
      </c>
      <c r="I260" s="140"/>
    </row>
    <row r="261" spans="2:9" ht="20.2" hidden="1" customHeight="1">
      <c r="B261" s="90">
        <v>45412</v>
      </c>
      <c r="C261" s="90" t="str">
        <f>_xlfn.TEXTBEFORE(rank[[#This Row],[Round]],"-")</f>
        <v>3</v>
      </c>
      <c r="D261" s="138" t="s">
        <v>291</v>
      </c>
      <c r="E261" s="163">
        <v>12</v>
      </c>
      <c r="F261" s="166" t="e" vm="28">
        <f>_xlfn.XLOOKUP(rank[[#This Row],[GuildName]],GuildPic[Name],GuildPic[Pic],"N/A")</f>
        <v>#VALUE!</v>
      </c>
      <c r="G261" s="112" t="s">
        <v>198</v>
      </c>
      <c r="H261" s="70">
        <v>20014055</v>
      </c>
      <c r="I261" s="140"/>
    </row>
    <row r="262" spans="2:9" ht="20.2" hidden="1" customHeight="1">
      <c r="B262" s="90">
        <v>45412</v>
      </c>
      <c r="C262" s="90" t="str">
        <f>_xlfn.TEXTBEFORE(rank[[#This Row],[Round]],"-")</f>
        <v>3</v>
      </c>
      <c r="D262" s="138" t="s">
        <v>291</v>
      </c>
      <c r="E262" s="163">
        <v>13</v>
      </c>
      <c r="F262" s="166" t="e" vm="27">
        <f>_xlfn.XLOOKUP(rank[[#This Row],[GuildName]],GuildPic[Name],GuildPic[Pic],"N/A")</f>
        <v>#VALUE!</v>
      </c>
      <c r="G262" s="112" t="s">
        <v>210</v>
      </c>
      <c r="H262" s="70">
        <v>19448515</v>
      </c>
      <c r="I262" s="140"/>
    </row>
    <row r="263" spans="2:9" ht="20.2" hidden="1" customHeight="1">
      <c r="B263" s="90">
        <v>45412</v>
      </c>
      <c r="C263" s="90" t="str">
        <f>_xlfn.TEXTBEFORE(rank[[#This Row],[Round]],"-")</f>
        <v>3</v>
      </c>
      <c r="D263" s="138" t="s">
        <v>291</v>
      </c>
      <c r="E263" s="163">
        <v>14</v>
      </c>
      <c r="F263" s="166" t="e" vm="33">
        <f>_xlfn.XLOOKUP(rank[[#This Row],[GuildName]],GuildPic[Name],GuildPic[Pic],"N/A")</f>
        <v>#VALUE!</v>
      </c>
      <c r="G263" s="112" t="s">
        <v>205</v>
      </c>
      <c r="H263" s="70">
        <v>19445445</v>
      </c>
      <c r="I263" s="140"/>
    </row>
    <row r="264" spans="2:9" ht="20.2" hidden="1" customHeight="1">
      <c r="B264" s="90">
        <v>45412</v>
      </c>
      <c r="C264" s="90" t="str">
        <f>_xlfn.TEXTBEFORE(rank[[#This Row],[Round]],"-")</f>
        <v>3</v>
      </c>
      <c r="D264" s="138" t="s">
        <v>291</v>
      </c>
      <c r="E264" s="163">
        <v>15</v>
      </c>
      <c r="F264" s="166" t="e" vm="31">
        <f>_xlfn.XLOOKUP(rank[[#This Row],[GuildName]],GuildPic[Name],GuildPic[Pic],"N/A")</f>
        <v>#VALUE!</v>
      </c>
      <c r="G264" s="112" t="s">
        <v>195</v>
      </c>
      <c r="H264" s="70">
        <v>18968550</v>
      </c>
      <c r="I264" s="140"/>
    </row>
    <row r="265" spans="2:9" ht="20.2" hidden="1" customHeight="1">
      <c r="B265" s="90">
        <v>45412</v>
      </c>
      <c r="C265" s="90" t="str">
        <f>_xlfn.TEXTBEFORE(rank[[#This Row],[Round]],"-")</f>
        <v>3</v>
      </c>
      <c r="D265" s="138" t="s">
        <v>291</v>
      </c>
      <c r="E265" s="163">
        <v>16</v>
      </c>
      <c r="F265" s="166" t="e" vm="34">
        <f>_xlfn.XLOOKUP(rank[[#This Row],[GuildName]],GuildPic[Name],GuildPic[Pic],"N/A")</f>
        <v>#VALUE!</v>
      </c>
      <c r="G265" s="112" t="s">
        <v>196</v>
      </c>
      <c r="H265" s="70">
        <v>18909650</v>
      </c>
      <c r="I265" s="140"/>
    </row>
    <row r="266" spans="2:9" ht="20.2" hidden="1" customHeight="1">
      <c r="B266" s="90">
        <v>45412</v>
      </c>
      <c r="C266" s="90" t="str">
        <f>_xlfn.TEXTBEFORE(rank[[#This Row],[Round]],"-")</f>
        <v>3</v>
      </c>
      <c r="D266" s="138" t="s">
        <v>291</v>
      </c>
      <c r="E266" s="163">
        <v>17</v>
      </c>
      <c r="F266" s="166" t="e" vm="32">
        <f>_xlfn.XLOOKUP(rank[[#This Row],[GuildName]],GuildPic[Name],GuildPic[Pic],"N/A")</f>
        <v>#VALUE!</v>
      </c>
      <c r="G266" s="112" t="s">
        <v>199</v>
      </c>
      <c r="H266" s="70">
        <v>18647100</v>
      </c>
      <c r="I266" s="140"/>
    </row>
    <row r="267" spans="2:9" ht="20.2" hidden="1" customHeight="1">
      <c r="B267" s="90">
        <v>45412</v>
      </c>
      <c r="C267" s="90" t="str">
        <f>_xlfn.TEXTBEFORE(rank[[#This Row],[Round]],"-")</f>
        <v>3</v>
      </c>
      <c r="D267" s="138" t="s">
        <v>291</v>
      </c>
      <c r="E267" s="163">
        <v>18</v>
      </c>
      <c r="F267" s="166" t="e" vm="35">
        <f>_xlfn.XLOOKUP(rank[[#This Row],[GuildName]],GuildPic[Name],GuildPic[Pic],"N/A")</f>
        <v>#VALUE!</v>
      </c>
      <c r="G267" s="112" t="s">
        <v>191</v>
      </c>
      <c r="H267" s="70">
        <v>18422920</v>
      </c>
      <c r="I267" s="140"/>
    </row>
    <row r="268" spans="2:9" ht="20.2" hidden="1" customHeight="1">
      <c r="B268" s="90">
        <v>45412</v>
      </c>
      <c r="C268" s="90" t="str">
        <f>_xlfn.TEXTBEFORE(rank[[#This Row],[Round]],"-")</f>
        <v>3</v>
      </c>
      <c r="D268" s="138" t="s">
        <v>291</v>
      </c>
      <c r="E268" s="163">
        <v>19</v>
      </c>
      <c r="F268" s="166" t="e" vm="44">
        <f>_xlfn.XLOOKUP(rank[[#This Row],[GuildName]],GuildPic[Name],GuildPic[Pic],"N/A")</f>
        <v>#VALUE!</v>
      </c>
      <c r="G268" s="112" t="s">
        <v>194</v>
      </c>
      <c r="H268" s="70">
        <v>18315910</v>
      </c>
      <c r="I268" s="140"/>
    </row>
    <row r="269" spans="2:9" ht="20.2" hidden="1" customHeight="1">
      <c r="B269" s="90">
        <v>45412</v>
      </c>
      <c r="C269" s="90" t="str">
        <f>_xlfn.TEXTBEFORE(rank[[#This Row],[Round]],"-")</f>
        <v>3</v>
      </c>
      <c r="D269" s="138" t="s">
        <v>291</v>
      </c>
      <c r="E269" s="163">
        <v>20</v>
      </c>
      <c r="F269" s="166" t="e" vm="45">
        <f>_xlfn.XLOOKUP(rank[[#This Row],[GuildName]],GuildPic[Name],GuildPic[Pic],"N/A")</f>
        <v>#VALUE!</v>
      </c>
      <c r="G269" s="112" t="s">
        <v>211</v>
      </c>
      <c r="H269" s="70">
        <v>18110250</v>
      </c>
      <c r="I269" s="140"/>
    </row>
    <row r="270" spans="2:9" ht="20.2" hidden="1" customHeight="1">
      <c r="B270" s="90">
        <v>45419</v>
      </c>
      <c r="C270" s="90" t="str">
        <f>_xlfn.TEXTBEFORE(rank[[#This Row],[Round]],"-")</f>
        <v>3</v>
      </c>
      <c r="D270" s="138" t="s">
        <v>292</v>
      </c>
      <c r="E270" s="163">
        <v>1</v>
      </c>
      <c r="F270" s="166" t="e" vm="37">
        <f>_xlfn.XLOOKUP(rank[[#This Row],[GuildName]],GuildPic[Name],GuildPic[Pic],"N/A")</f>
        <v>#VALUE!</v>
      </c>
      <c r="G270" s="112" t="s">
        <v>201</v>
      </c>
      <c r="H270" s="70">
        <v>33555615</v>
      </c>
      <c r="I270" s="140"/>
    </row>
    <row r="271" spans="2:9" ht="20.2" hidden="1" customHeight="1">
      <c r="B271" s="90">
        <v>45419</v>
      </c>
      <c r="C271" s="90" t="str">
        <f>_xlfn.TEXTBEFORE(rank[[#This Row],[Round]],"-")</f>
        <v>3</v>
      </c>
      <c r="D271" s="138" t="s">
        <v>292</v>
      </c>
      <c r="E271" s="163">
        <v>2</v>
      </c>
      <c r="F271" s="166" t="e" vm="36">
        <f>_xlfn.XLOOKUP(rank[[#This Row],[GuildName]],GuildPic[Name],GuildPic[Pic],"N/A")</f>
        <v>#VALUE!</v>
      </c>
      <c r="G271" s="112" t="s">
        <v>200</v>
      </c>
      <c r="H271" s="70">
        <v>33549290</v>
      </c>
      <c r="I271" s="140"/>
    </row>
    <row r="272" spans="2:9" ht="20.2" hidden="1" customHeight="1">
      <c r="B272" s="90">
        <v>45419</v>
      </c>
      <c r="C272" s="90" t="str">
        <f>_xlfn.TEXTBEFORE(rank[[#This Row],[Round]],"-")</f>
        <v>3</v>
      </c>
      <c r="D272" s="138" t="s">
        <v>292</v>
      </c>
      <c r="E272" s="163">
        <v>3</v>
      </c>
      <c r="F272" s="166" t="e" vm="38">
        <f>_xlfn.XLOOKUP(rank[[#This Row],[GuildName]],GuildPic[Name],GuildPic[Pic],"N/A")</f>
        <v>#VALUE!</v>
      </c>
      <c r="G272" s="112" t="s">
        <v>197</v>
      </c>
      <c r="H272" s="70">
        <v>32439440</v>
      </c>
      <c r="I272" s="140"/>
    </row>
    <row r="273" spans="2:9" ht="20.2" hidden="1" customHeight="1">
      <c r="B273" s="90">
        <v>45419</v>
      </c>
      <c r="C273" s="90" t="str">
        <f>_xlfn.TEXTBEFORE(rank[[#This Row],[Round]],"-")</f>
        <v>3</v>
      </c>
      <c r="D273" s="138" t="s">
        <v>292</v>
      </c>
      <c r="E273" s="163">
        <v>4</v>
      </c>
      <c r="F273" s="166" t="e" vm="41">
        <f>_xlfn.XLOOKUP(rank[[#This Row],[GuildName]],GuildPic[Name],GuildPic[Pic],"N/A")</f>
        <v>#VALUE!</v>
      </c>
      <c r="G273" s="112" t="s">
        <v>202</v>
      </c>
      <c r="H273" s="70">
        <v>32097700</v>
      </c>
      <c r="I273" s="140"/>
    </row>
    <row r="274" spans="2:9" ht="20.2" hidden="1" customHeight="1">
      <c r="B274" s="90">
        <v>45419</v>
      </c>
      <c r="C274" s="90" t="str">
        <f>_xlfn.TEXTBEFORE(rank[[#This Row],[Round]],"-")</f>
        <v>3</v>
      </c>
      <c r="D274" s="138" t="s">
        <v>292</v>
      </c>
      <c r="E274" s="163">
        <v>5</v>
      </c>
      <c r="F274" s="166" t="e" vm="40">
        <f>_xlfn.XLOOKUP(rank[[#This Row],[GuildName]],GuildPic[Name],GuildPic[Pic],"N/A")</f>
        <v>#VALUE!</v>
      </c>
      <c r="G274" s="112" t="s">
        <v>192</v>
      </c>
      <c r="H274" s="70">
        <v>32079005</v>
      </c>
      <c r="I274" s="140"/>
    </row>
    <row r="275" spans="2:9" ht="20.2" hidden="1" customHeight="1">
      <c r="B275" s="90">
        <v>45419</v>
      </c>
      <c r="C275" s="90" t="str">
        <f>_xlfn.TEXTBEFORE(rank[[#This Row],[Round]],"-")</f>
        <v>3</v>
      </c>
      <c r="D275" s="138" t="s">
        <v>292</v>
      </c>
      <c r="E275" s="163">
        <v>6</v>
      </c>
      <c r="F275" s="166" t="e" vm="30">
        <f>_xlfn.XLOOKUP(rank[[#This Row],[GuildName]],GuildPic[Name],GuildPic[Pic],"N/A")</f>
        <v>#VALUE!</v>
      </c>
      <c r="G275" s="112" t="s">
        <v>209</v>
      </c>
      <c r="H275" s="70">
        <v>31924125</v>
      </c>
      <c r="I275" s="508"/>
    </row>
    <row r="276" spans="2:9" ht="20.2" hidden="1" customHeight="1">
      <c r="B276" s="90">
        <v>45419</v>
      </c>
      <c r="C276" s="90" t="str">
        <f>_xlfn.TEXTBEFORE(rank[[#This Row],[Round]],"-")</f>
        <v>3</v>
      </c>
      <c r="D276" s="138" t="s">
        <v>292</v>
      </c>
      <c r="E276" s="163">
        <v>7</v>
      </c>
      <c r="F276" s="166" t="e" vm="42">
        <f>_xlfn.XLOOKUP(rank[[#This Row],[GuildName]],GuildPic[Name],GuildPic[Pic],"N/A")</f>
        <v>#VALUE!</v>
      </c>
      <c r="G276" s="112" t="s">
        <v>190</v>
      </c>
      <c r="H276" s="70">
        <v>31705325</v>
      </c>
      <c r="I276" s="140"/>
    </row>
    <row r="277" spans="2:9" ht="20.2" hidden="1" customHeight="1">
      <c r="B277" s="90">
        <v>45419</v>
      </c>
      <c r="C277" s="90" t="str">
        <f>_xlfn.TEXTBEFORE(rank[[#This Row],[Round]],"-")</f>
        <v>3</v>
      </c>
      <c r="D277" s="138" t="s">
        <v>292</v>
      </c>
      <c r="E277" s="163">
        <v>8</v>
      </c>
      <c r="F277" s="166" t="e" vm="39">
        <f>_xlfn.XLOOKUP(rank[[#This Row],[GuildName]],GuildPic[Name],GuildPic[Pic],"N/A")</f>
        <v>#VALUE!</v>
      </c>
      <c r="G277" s="112" t="s">
        <v>204</v>
      </c>
      <c r="H277" s="70">
        <v>31629090</v>
      </c>
      <c r="I277" s="508"/>
    </row>
    <row r="278" spans="2:9" ht="20.2" hidden="1" customHeight="1">
      <c r="B278" s="90">
        <v>45419</v>
      </c>
      <c r="C278" s="90" t="str">
        <f>_xlfn.TEXTBEFORE(rank[[#This Row],[Round]],"-")</f>
        <v>3</v>
      </c>
      <c r="D278" s="138" t="s">
        <v>292</v>
      </c>
      <c r="E278" s="163">
        <v>9</v>
      </c>
      <c r="F278" s="166" t="e" vm="29">
        <f>_xlfn.XLOOKUP(rank[[#This Row],[GuildName]],GuildPic[Name],GuildPic[Pic],"N/A")</f>
        <v>#VALUE!</v>
      </c>
      <c r="G278" s="112" t="s">
        <v>193</v>
      </c>
      <c r="H278" s="70">
        <v>31549290</v>
      </c>
      <c r="I278" s="140"/>
    </row>
    <row r="279" spans="2:9" ht="20.2" hidden="1" customHeight="1">
      <c r="B279" s="90">
        <v>45419</v>
      </c>
      <c r="C279" s="90" t="str">
        <f>_xlfn.TEXTBEFORE(rank[[#This Row],[Round]],"-")</f>
        <v>3</v>
      </c>
      <c r="D279" s="138" t="s">
        <v>292</v>
      </c>
      <c r="E279" s="163">
        <v>10</v>
      </c>
      <c r="F279" s="166" t="e" vm="25">
        <f>_xlfn.XLOOKUP(rank[[#This Row],[GuildName]],GuildPic[Name],GuildPic[Pic],"N/A")</f>
        <v>#VALUE!</v>
      </c>
      <c r="G279" s="112" t="s">
        <v>206</v>
      </c>
      <c r="H279" s="70">
        <v>31049025</v>
      </c>
      <c r="I279" s="140"/>
    </row>
    <row r="280" spans="2:9" ht="20.2" hidden="1" customHeight="1">
      <c r="B280" s="90">
        <v>45419</v>
      </c>
      <c r="C280" s="90" t="str">
        <f>_xlfn.TEXTBEFORE(rank[[#This Row],[Round]],"-")</f>
        <v>3</v>
      </c>
      <c r="D280" s="138" t="s">
        <v>292</v>
      </c>
      <c r="E280" s="163">
        <v>11</v>
      </c>
      <c r="F280" s="166" t="e" vm="26">
        <f>_xlfn.XLOOKUP(rank[[#This Row],[GuildName]],GuildPic[Name],GuildPic[Pic],"N/A")</f>
        <v>#VALUE!</v>
      </c>
      <c r="G280" s="112" t="s">
        <v>203</v>
      </c>
      <c r="H280" s="70">
        <v>30708535</v>
      </c>
      <c r="I280" s="140"/>
    </row>
    <row r="281" spans="2:9" ht="20.2" hidden="1" customHeight="1">
      <c r="B281" s="90">
        <v>45419</v>
      </c>
      <c r="C281" s="90" t="str">
        <f>_xlfn.TEXTBEFORE(rank[[#This Row],[Round]],"-")</f>
        <v>3</v>
      </c>
      <c r="D281" s="138" t="s">
        <v>292</v>
      </c>
      <c r="E281" s="163">
        <v>12</v>
      </c>
      <c r="F281" s="166" t="e" vm="28">
        <f>_xlfn.XLOOKUP(rank[[#This Row],[GuildName]],GuildPic[Name],GuildPic[Pic],"N/A")</f>
        <v>#VALUE!</v>
      </c>
      <c r="G281" s="112" t="s">
        <v>198</v>
      </c>
      <c r="H281" s="70">
        <v>29940405</v>
      </c>
      <c r="I281" s="140"/>
    </row>
    <row r="282" spans="2:9" ht="20.2" hidden="1" customHeight="1">
      <c r="B282" s="90">
        <v>45419</v>
      </c>
      <c r="C282" s="90" t="str">
        <f>_xlfn.TEXTBEFORE(rank[[#This Row],[Round]],"-")</f>
        <v>3</v>
      </c>
      <c r="D282" s="138" t="s">
        <v>292</v>
      </c>
      <c r="E282" s="163">
        <v>13</v>
      </c>
      <c r="F282" s="166" t="e" vm="33">
        <f>_xlfn.XLOOKUP(rank[[#This Row],[GuildName]],GuildPic[Name],GuildPic[Pic],"N/A")</f>
        <v>#VALUE!</v>
      </c>
      <c r="G282" s="112" t="s">
        <v>205</v>
      </c>
      <c r="H282" s="70">
        <v>29286620</v>
      </c>
      <c r="I282" s="140"/>
    </row>
    <row r="283" spans="2:9" ht="20.2" hidden="1" customHeight="1">
      <c r="B283" s="90">
        <v>45419</v>
      </c>
      <c r="C283" s="90" t="str">
        <f>_xlfn.TEXTBEFORE(rank[[#This Row],[Round]],"-")</f>
        <v>3</v>
      </c>
      <c r="D283" s="138" t="s">
        <v>292</v>
      </c>
      <c r="E283" s="163">
        <v>14</v>
      </c>
      <c r="F283" s="166" t="e" vm="27">
        <f>_xlfn.XLOOKUP(rank[[#This Row],[GuildName]],GuildPic[Name],GuildPic[Pic],"N/A")</f>
        <v>#VALUE!</v>
      </c>
      <c r="G283" s="112" t="s">
        <v>210</v>
      </c>
      <c r="H283" s="70">
        <v>28673640</v>
      </c>
      <c r="I283" s="508"/>
    </row>
    <row r="284" spans="2:9" ht="20.2" hidden="1" customHeight="1">
      <c r="B284" s="90">
        <v>45419</v>
      </c>
      <c r="C284" s="90" t="str">
        <f>_xlfn.TEXTBEFORE(rank[[#This Row],[Round]],"-")</f>
        <v>3</v>
      </c>
      <c r="D284" s="138" t="s">
        <v>292</v>
      </c>
      <c r="E284" s="163">
        <v>15</v>
      </c>
      <c r="F284" s="166" t="e" vm="31">
        <f>_xlfn.XLOOKUP(rank[[#This Row],[GuildName]],GuildPic[Name],GuildPic[Pic],"N/A")</f>
        <v>#VALUE!</v>
      </c>
      <c r="G284" s="112" t="s">
        <v>195</v>
      </c>
      <c r="H284" s="70">
        <v>28647675</v>
      </c>
      <c r="I284" s="140"/>
    </row>
    <row r="285" spans="2:9" ht="20.2" hidden="1" customHeight="1">
      <c r="B285" s="90">
        <v>45419</v>
      </c>
      <c r="C285" s="90" t="str">
        <f>_xlfn.TEXTBEFORE(rank[[#This Row],[Round]],"-")</f>
        <v>3</v>
      </c>
      <c r="D285" s="138" t="s">
        <v>292</v>
      </c>
      <c r="E285" s="163">
        <v>16</v>
      </c>
      <c r="F285" s="166" t="e" vm="34">
        <f>_xlfn.XLOOKUP(rank[[#This Row],[GuildName]],GuildPic[Name],GuildPic[Pic],"N/A")</f>
        <v>#VALUE!</v>
      </c>
      <c r="G285" s="112" t="s">
        <v>196</v>
      </c>
      <c r="H285" s="70">
        <v>28280670</v>
      </c>
      <c r="I285" s="140"/>
    </row>
    <row r="286" spans="2:9" ht="20.2" hidden="1" customHeight="1">
      <c r="B286" s="90">
        <v>45419</v>
      </c>
      <c r="C286" s="90" t="str">
        <f>_xlfn.TEXTBEFORE(rank[[#This Row],[Round]],"-")</f>
        <v>3</v>
      </c>
      <c r="D286" s="138" t="s">
        <v>292</v>
      </c>
      <c r="E286" s="163">
        <v>17</v>
      </c>
      <c r="F286" s="166" t="e" vm="32">
        <f>_xlfn.XLOOKUP(rank[[#This Row],[GuildName]],GuildPic[Name],GuildPic[Pic],"N/A")</f>
        <v>#VALUE!</v>
      </c>
      <c r="G286" s="112" t="s">
        <v>199</v>
      </c>
      <c r="H286" s="70">
        <v>27928445</v>
      </c>
      <c r="I286" s="140"/>
    </row>
    <row r="287" spans="2:9" ht="20.2" hidden="1" customHeight="1">
      <c r="B287" s="90">
        <v>45419</v>
      </c>
      <c r="C287" s="90" t="str">
        <f>_xlfn.TEXTBEFORE(rank[[#This Row],[Round]],"-")</f>
        <v>3</v>
      </c>
      <c r="D287" s="138" t="s">
        <v>292</v>
      </c>
      <c r="E287" s="163">
        <v>18</v>
      </c>
      <c r="F287" s="166" t="e" vm="35">
        <f>_xlfn.XLOOKUP(rank[[#This Row],[GuildName]],GuildPic[Name],GuildPic[Pic],"N/A")</f>
        <v>#VALUE!</v>
      </c>
      <c r="G287" s="112" t="s">
        <v>191</v>
      </c>
      <c r="H287" s="70">
        <v>27707860</v>
      </c>
      <c r="I287" s="140"/>
    </row>
    <row r="288" spans="2:9" ht="20.2" hidden="1" customHeight="1">
      <c r="B288" s="90">
        <v>45419</v>
      </c>
      <c r="C288" s="90" t="str">
        <f>_xlfn.TEXTBEFORE(rank[[#This Row],[Round]],"-")</f>
        <v>3</v>
      </c>
      <c r="D288" s="138" t="s">
        <v>292</v>
      </c>
      <c r="E288" s="163">
        <v>19</v>
      </c>
      <c r="F288" s="166" t="e" vm="44">
        <f>_xlfn.XLOOKUP(rank[[#This Row],[GuildName]],GuildPic[Name],GuildPic[Pic],"N/A")</f>
        <v>#VALUE!</v>
      </c>
      <c r="G288" s="112" t="s">
        <v>194</v>
      </c>
      <c r="H288" s="70">
        <v>27670865</v>
      </c>
      <c r="I288" s="508"/>
    </row>
    <row r="289" spans="2:9" ht="20.2" hidden="1" customHeight="1">
      <c r="B289" s="90">
        <v>45419</v>
      </c>
      <c r="C289" s="90" t="str">
        <f>_xlfn.TEXTBEFORE(rank[[#This Row],[Round]],"-")</f>
        <v>3</v>
      </c>
      <c r="D289" s="138" t="s">
        <v>292</v>
      </c>
      <c r="E289" s="163">
        <v>20</v>
      </c>
      <c r="F289" s="166" t="e" vm="46">
        <f>_xlfn.XLOOKUP(rank[[#This Row],[GuildName]],GuildPic[Name],GuildPic[Pic],"N/A")</f>
        <v>#VALUE!</v>
      </c>
      <c r="G289" s="112" t="s">
        <v>306</v>
      </c>
      <c r="H289" s="70">
        <v>26826630</v>
      </c>
      <c r="I289" s="140" t="s">
        <v>317</v>
      </c>
    </row>
    <row r="290" spans="2:9" ht="20.2" hidden="1" customHeight="1">
      <c r="B290" s="90">
        <v>45419</v>
      </c>
      <c r="C290" s="90" t="str">
        <f>_xlfn.TEXTBEFORE(rank[[#This Row],[Round]],"-")</f>
        <v>3</v>
      </c>
      <c r="D290" s="138" t="s">
        <v>292</v>
      </c>
      <c r="E290" s="163">
        <v>21</v>
      </c>
      <c r="F290" s="166" t="e" vm="45">
        <f>_xlfn.XLOOKUP(rank[[#This Row],[GuildName]],GuildPic[Name],GuildPic[Pic],"N/A")</f>
        <v>#VALUE!</v>
      </c>
      <c r="G290" s="112" t="s">
        <v>211</v>
      </c>
      <c r="H290" s="70">
        <v>26710455</v>
      </c>
      <c r="I290" s="140"/>
    </row>
    <row r="291" spans="2:9" ht="20.2" hidden="1" customHeight="1">
      <c r="B291" s="90">
        <v>45426</v>
      </c>
      <c r="C291" s="90" t="str">
        <f>_xlfn.TEXTBEFORE(rank[[#This Row],[Round]],"-")</f>
        <v>4</v>
      </c>
      <c r="D291" s="138" t="s">
        <v>300</v>
      </c>
      <c r="E291" s="163">
        <v>1</v>
      </c>
      <c r="F291" s="166" t="e" vm="37">
        <f>_xlfn.XLOOKUP(rank[[#This Row],[GuildName]],GuildPic[Name],GuildPic[Pic],"N/A")</f>
        <v>#VALUE!</v>
      </c>
      <c r="G291" s="112" t="s">
        <v>201</v>
      </c>
      <c r="H291" s="70">
        <v>11856320</v>
      </c>
      <c r="I291" s="112"/>
    </row>
    <row r="292" spans="2:9" ht="20.2" hidden="1" customHeight="1">
      <c r="B292" s="90">
        <v>45426</v>
      </c>
      <c r="C292" s="90" t="str">
        <f>_xlfn.TEXTBEFORE(rank[[#This Row],[Round]],"-")</f>
        <v>4</v>
      </c>
      <c r="D292" s="138" t="s">
        <v>300</v>
      </c>
      <c r="E292" s="163">
        <v>2</v>
      </c>
      <c r="F292" s="166" t="e" vm="36">
        <f>_xlfn.XLOOKUP(rank[[#This Row],[GuildName]],GuildPic[Name],GuildPic[Pic],"N/A")</f>
        <v>#VALUE!</v>
      </c>
      <c r="G292" s="112" t="s">
        <v>200</v>
      </c>
      <c r="H292" s="70">
        <v>11773265</v>
      </c>
      <c r="I292" s="112"/>
    </row>
    <row r="293" spans="2:9" ht="20.2" hidden="1" customHeight="1">
      <c r="B293" s="90">
        <v>45426</v>
      </c>
      <c r="C293" s="90" t="str">
        <f>_xlfn.TEXTBEFORE(rank[[#This Row],[Round]],"-")</f>
        <v>4</v>
      </c>
      <c r="D293" s="138" t="s">
        <v>300</v>
      </c>
      <c r="E293" s="163">
        <v>3</v>
      </c>
      <c r="F293" s="166" t="e" vm="38">
        <f>_xlfn.XLOOKUP(rank[[#This Row],[GuildName]],GuildPic[Name],GuildPic[Pic],"N/A")</f>
        <v>#VALUE!</v>
      </c>
      <c r="G293" s="112" t="s">
        <v>197</v>
      </c>
      <c r="H293" s="70">
        <v>11397880</v>
      </c>
      <c r="I293" s="112"/>
    </row>
    <row r="294" spans="2:9" ht="20.2" hidden="1" customHeight="1">
      <c r="B294" s="90">
        <v>45426</v>
      </c>
      <c r="C294" s="90" t="str">
        <f>_xlfn.TEXTBEFORE(rank[[#This Row],[Round]],"-")</f>
        <v>4</v>
      </c>
      <c r="D294" s="138" t="s">
        <v>300</v>
      </c>
      <c r="E294" s="163">
        <v>4</v>
      </c>
      <c r="F294" s="166" t="e" vm="40">
        <f>_xlfn.XLOOKUP(rank[[#This Row],[GuildName]],GuildPic[Name],GuildPic[Pic],"N/A")</f>
        <v>#VALUE!</v>
      </c>
      <c r="G294" s="112" t="s">
        <v>192</v>
      </c>
      <c r="H294" s="70">
        <v>11242265</v>
      </c>
      <c r="I294" s="112"/>
    </row>
    <row r="295" spans="2:9" ht="20.2" hidden="1" customHeight="1">
      <c r="B295" s="90">
        <v>45426</v>
      </c>
      <c r="C295" s="90" t="str">
        <f>_xlfn.TEXTBEFORE(rank[[#This Row],[Round]],"-")</f>
        <v>4</v>
      </c>
      <c r="D295" s="138" t="s">
        <v>300</v>
      </c>
      <c r="E295" s="163">
        <v>5</v>
      </c>
      <c r="F295" s="166" t="e" vm="41">
        <f>_xlfn.XLOOKUP(rank[[#This Row],[GuildName]],GuildPic[Name],GuildPic[Pic],"N/A")</f>
        <v>#VALUE!</v>
      </c>
      <c r="G295" s="112" t="s">
        <v>202</v>
      </c>
      <c r="H295" s="70">
        <v>11240180</v>
      </c>
      <c r="I295" s="112"/>
    </row>
    <row r="296" spans="2:9" ht="20.2" hidden="1" customHeight="1">
      <c r="B296" s="90">
        <v>45426</v>
      </c>
      <c r="C296" s="90" t="str">
        <f>_xlfn.TEXTBEFORE(rank[[#This Row],[Round]],"-")</f>
        <v>4</v>
      </c>
      <c r="D296" s="138" t="s">
        <v>300</v>
      </c>
      <c r="E296" s="163">
        <v>6</v>
      </c>
      <c r="F296" s="166" t="e" vm="30">
        <f>_xlfn.XLOOKUP(rank[[#This Row],[GuildName]],GuildPic[Name],GuildPic[Pic],"N/A")</f>
        <v>#VALUE!</v>
      </c>
      <c r="G296" s="112" t="s">
        <v>209</v>
      </c>
      <c r="H296" s="70">
        <v>11148110</v>
      </c>
      <c r="I296" s="112"/>
    </row>
    <row r="297" spans="2:9" ht="20.2" hidden="1" customHeight="1">
      <c r="B297" s="90">
        <v>45426</v>
      </c>
      <c r="C297" s="90" t="str">
        <f>_xlfn.TEXTBEFORE(rank[[#This Row],[Round]],"-")</f>
        <v>4</v>
      </c>
      <c r="D297" s="138" t="s">
        <v>300</v>
      </c>
      <c r="E297" s="163">
        <v>7</v>
      </c>
      <c r="F297" s="166" t="e" vm="39">
        <f>_xlfn.XLOOKUP(rank[[#This Row],[GuildName]],GuildPic[Name],GuildPic[Pic],"N/A")</f>
        <v>#VALUE!</v>
      </c>
      <c r="G297" s="112" t="s">
        <v>204</v>
      </c>
      <c r="H297" s="70">
        <v>11141720</v>
      </c>
      <c r="I297" s="112"/>
    </row>
    <row r="298" spans="2:9" ht="20.2" hidden="1" customHeight="1">
      <c r="B298" s="90">
        <v>45426</v>
      </c>
      <c r="C298" s="90" t="str">
        <f>_xlfn.TEXTBEFORE(rank[[#This Row],[Round]],"-")</f>
        <v>4</v>
      </c>
      <c r="D298" s="138" t="s">
        <v>300</v>
      </c>
      <c r="E298" s="163">
        <v>8</v>
      </c>
      <c r="F298" s="166" t="e" vm="42">
        <f>_xlfn.XLOOKUP(rank[[#This Row],[GuildName]],GuildPic[Name],GuildPic[Pic],"N/A")</f>
        <v>#VALUE!</v>
      </c>
      <c r="G298" s="112" t="s">
        <v>190</v>
      </c>
      <c r="H298" s="70">
        <v>11053810</v>
      </c>
      <c r="I298" s="112"/>
    </row>
    <row r="299" spans="2:9" ht="20.2" hidden="1" customHeight="1">
      <c r="B299" s="90">
        <v>45426</v>
      </c>
      <c r="C299" s="90" t="str">
        <f>_xlfn.TEXTBEFORE(rank[[#This Row],[Round]],"-")</f>
        <v>4</v>
      </c>
      <c r="D299" s="138" t="s">
        <v>300</v>
      </c>
      <c r="E299" s="163">
        <v>9</v>
      </c>
      <c r="F299" s="166" t="e" vm="29">
        <f>_xlfn.XLOOKUP(rank[[#This Row],[GuildName]],GuildPic[Name],GuildPic[Pic],"N/A")</f>
        <v>#VALUE!</v>
      </c>
      <c r="G299" s="112" t="s">
        <v>193</v>
      </c>
      <c r="H299" s="70">
        <v>11048890</v>
      </c>
      <c r="I299" s="112"/>
    </row>
    <row r="300" spans="2:9" ht="20.2" hidden="1" customHeight="1">
      <c r="B300" s="90">
        <v>45426</v>
      </c>
      <c r="C300" s="90" t="str">
        <f>_xlfn.TEXTBEFORE(rank[[#This Row],[Round]],"-")</f>
        <v>4</v>
      </c>
      <c r="D300" s="138" t="s">
        <v>300</v>
      </c>
      <c r="E300" s="163">
        <v>10</v>
      </c>
      <c r="F300" s="166" t="e" vm="25">
        <f>_xlfn.XLOOKUP(rank[[#This Row],[GuildName]],GuildPic[Name],GuildPic[Pic],"N/A")</f>
        <v>#VALUE!</v>
      </c>
      <c r="G300" s="112" t="s">
        <v>206</v>
      </c>
      <c r="H300" s="70">
        <v>11045180</v>
      </c>
      <c r="I300" s="112"/>
    </row>
    <row r="301" spans="2:9" ht="20.2" hidden="1" customHeight="1">
      <c r="B301" s="90">
        <v>45426</v>
      </c>
      <c r="C301" s="90" t="str">
        <f>_xlfn.TEXTBEFORE(rank[[#This Row],[Round]],"-")</f>
        <v>4</v>
      </c>
      <c r="D301" s="138" t="s">
        <v>300</v>
      </c>
      <c r="E301" s="163">
        <v>11</v>
      </c>
      <c r="F301" s="166" t="e" vm="26">
        <f>_xlfn.XLOOKUP(rank[[#This Row],[GuildName]],GuildPic[Name],GuildPic[Pic],"N/A")</f>
        <v>#VALUE!</v>
      </c>
      <c r="G301" s="112" t="s">
        <v>203</v>
      </c>
      <c r="H301" s="70">
        <v>10804960</v>
      </c>
      <c r="I301" s="112"/>
    </row>
    <row r="302" spans="2:9" ht="20.2" hidden="1" customHeight="1">
      <c r="B302" s="90">
        <v>45426</v>
      </c>
      <c r="C302" s="90" t="str">
        <f>_xlfn.TEXTBEFORE(rank[[#This Row],[Round]],"-")</f>
        <v>4</v>
      </c>
      <c r="D302" s="138" t="s">
        <v>300</v>
      </c>
      <c r="E302" s="163">
        <v>12</v>
      </c>
      <c r="F302" s="166" t="e" vm="28">
        <f>_xlfn.XLOOKUP(rank[[#This Row],[GuildName]],GuildPic[Name],GuildPic[Pic],"N/A")</f>
        <v>#VALUE!</v>
      </c>
      <c r="G302" s="112" t="s">
        <v>198</v>
      </c>
      <c r="H302" s="70">
        <v>10355160</v>
      </c>
      <c r="I302" s="112"/>
    </row>
    <row r="303" spans="2:9" ht="20.2" hidden="1" customHeight="1">
      <c r="B303" s="90">
        <v>45426</v>
      </c>
      <c r="C303" s="90" t="str">
        <f>_xlfn.TEXTBEFORE(rank[[#This Row],[Round]],"-")</f>
        <v>4</v>
      </c>
      <c r="D303" s="138" t="s">
        <v>300</v>
      </c>
      <c r="E303" s="163">
        <v>13</v>
      </c>
      <c r="F303" s="166" t="e" vm="27">
        <f>_xlfn.XLOOKUP(rank[[#This Row],[GuildName]],GuildPic[Name],GuildPic[Pic],"N/A")</f>
        <v>#VALUE!</v>
      </c>
      <c r="G303" s="112" t="s">
        <v>210</v>
      </c>
      <c r="H303" s="70">
        <v>10269885</v>
      </c>
      <c r="I303" s="112"/>
    </row>
    <row r="304" spans="2:9" ht="20.2" hidden="1" customHeight="1">
      <c r="B304" s="90">
        <v>45426</v>
      </c>
      <c r="C304" s="90" t="str">
        <f>_xlfn.TEXTBEFORE(rank[[#This Row],[Round]],"-")</f>
        <v>4</v>
      </c>
      <c r="D304" s="138" t="s">
        <v>300</v>
      </c>
      <c r="E304" s="163">
        <v>14</v>
      </c>
      <c r="F304" s="166" t="e" vm="33">
        <f>_xlfn.XLOOKUP(rank[[#This Row],[GuildName]],GuildPic[Name],GuildPic[Pic],"N/A")</f>
        <v>#VALUE!</v>
      </c>
      <c r="G304" s="112" t="s">
        <v>205</v>
      </c>
      <c r="H304" s="70">
        <v>10187485</v>
      </c>
      <c r="I304" s="112"/>
    </row>
    <row r="305" spans="2:9" ht="20.2" hidden="1" customHeight="1">
      <c r="B305" s="90">
        <v>45426</v>
      </c>
      <c r="C305" s="90" t="str">
        <f>_xlfn.TEXTBEFORE(rank[[#This Row],[Round]],"-")</f>
        <v>4</v>
      </c>
      <c r="D305" s="138" t="s">
        <v>300</v>
      </c>
      <c r="E305" s="163">
        <v>15</v>
      </c>
      <c r="F305" s="166" t="e" vm="31">
        <f>_xlfn.XLOOKUP(rank[[#This Row],[GuildName]],GuildPic[Name],GuildPic[Pic],"N/A")</f>
        <v>#VALUE!</v>
      </c>
      <c r="G305" s="112" t="s">
        <v>195</v>
      </c>
      <c r="H305" s="70">
        <v>10183210</v>
      </c>
      <c r="I305" s="112"/>
    </row>
    <row r="306" spans="2:9" ht="20.2" hidden="1" customHeight="1">
      <c r="B306" s="90">
        <v>45426</v>
      </c>
      <c r="C306" s="90" t="str">
        <f>_xlfn.TEXTBEFORE(rank[[#This Row],[Round]],"-")</f>
        <v>4</v>
      </c>
      <c r="D306" s="138" t="s">
        <v>300</v>
      </c>
      <c r="E306" s="163">
        <v>16</v>
      </c>
      <c r="F306" s="166" t="e" vm="44">
        <f>_xlfn.XLOOKUP(rank[[#This Row],[GuildName]],GuildPic[Name],GuildPic[Pic],"N/A")</f>
        <v>#VALUE!</v>
      </c>
      <c r="G306" s="112" t="s">
        <v>194</v>
      </c>
      <c r="H306" s="70">
        <v>9848575</v>
      </c>
      <c r="I306" s="112"/>
    </row>
    <row r="307" spans="2:9" ht="20.2" hidden="1" customHeight="1">
      <c r="B307" s="90">
        <v>45426</v>
      </c>
      <c r="C307" s="90" t="str">
        <f>_xlfn.TEXTBEFORE(rank[[#This Row],[Round]],"-")</f>
        <v>4</v>
      </c>
      <c r="D307" s="138" t="s">
        <v>300</v>
      </c>
      <c r="E307" s="163">
        <v>17</v>
      </c>
      <c r="F307" s="166" t="e" vm="32">
        <f>_xlfn.XLOOKUP(rank[[#This Row],[GuildName]],GuildPic[Name],GuildPic[Pic],"N/A")</f>
        <v>#VALUE!</v>
      </c>
      <c r="G307" s="112" t="s">
        <v>199</v>
      </c>
      <c r="H307" s="70">
        <v>9771950</v>
      </c>
      <c r="I307" s="112"/>
    </row>
    <row r="308" spans="2:9" ht="20.2" hidden="1" customHeight="1">
      <c r="B308" s="90">
        <v>45426</v>
      </c>
      <c r="C308" s="90" t="str">
        <f>_xlfn.TEXTBEFORE(rank[[#This Row],[Round]],"-")</f>
        <v>4</v>
      </c>
      <c r="D308" s="138" t="s">
        <v>300</v>
      </c>
      <c r="E308" s="163">
        <v>18</v>
      </c>
      <c r="F308" s="166" t="e" vm="34">
        <f>_xlfn.XLOOKUP(rank[[#This Row],[GuildName]],GuildPic[Name],GuildPic[Pic],"N/A")</f>
        <v>#VALUE!</v>
      </c>
      <c r="G308" s="112" t="s">
        <v>196</v>
      </c>
      <c r="H308" s="70">
        <v>9721785</v>
      </c>
      <c r="I308" s="112"/>
    </row>
    <row r="309" spans="2:9" ht="20.2" hidden="1" customHeight="1">
      <c r="B309" s="90">
        <v>45426</v>
      </c>
      <c r="C309" s="90" t="str">
        <f>_xlfn.TEXTBEFORE(rank[[#This Row],[Round]],"-")</f>
        <v>4</v>
      </c>
      <c r="D309" s="138" t="s">
        <v>300</v>
      </c>
      <c r="E309" s="163">
        <v>19</v>
      </c>
      <c r="F309" s="166" t="e" vm="47">
        <f>_xlfn.XLOOKUP(rank[[#This Row],[GuildName]],GuildPic[Name],GuildPic[Pic],"N/A")</f>
        <v>#VALUE!</v>
      </c>
      <c r="G309" s="112" t="s">
        <v>318</v>
      </c>
      <c r="H309" s="70">
        <v>9718605</v>
      </c>
      <c r="I309" s="116"/>
    </row>
    <row r="310" spans="2:9" ht="20.2" hidden="1" customHeight="1">
      <c r="B310" s="90">
        <v>45426</v>
      </c>
      <c r="C310" s="90" t="str">
        <f>_xlfn.TEXTBEFORE(rank[[#This Row],[Round]],"-")</f>
        <v>4</v>
      </c>
      <c r="D310" s="138" t="s">
        <v>300</v>
      </c>
      <c r="E310" s="163">
        <v>20</v>
      </c>
      <c r="F310" s="166" t="e" vm="35">
        <f>_xlfn.XLOOKUP(rank[[#This Row],[GuildName]],GuildPic[Name],GuildPic[Pic],"N/A")</f>
        <v>#VALUE!</v>
      </c>
      <c r="G310" s="112" t="s">
        <v>191</v>
      </c>
      <c r="H310" s="70">
        <v>9710100</v>
      </c>
      <c r="I310" s="112"/>
    </row>
    <row r="311" spans="2:9" ht="20.2" hidden="1" customHeight="1">
      <c r="B311" s="90">
        <v>45426</v>
      </c>
      <c r="C311" s="90" t="str">
        <f>_xlfn.TEXTBEFORE(rank[[#This Row],[Round]],"-")</f>
        <v>4</v>
      </c>
      <c r="D311" s="138" t="s">
        <v>300</v>
      </c>
      <c r="E311" s="163">
        <v>23</v>
      </c>
      <c r="F311" s="166" t="e" vm="48">
        <f>_xlfn.XLOOKUP(rank[[#This Row],[GuildName]],GuildPic[Name],GuildPic[Pic],"N/A")</f>
        <v>#VALUE!</v>
      </c>
      <c r="G311" s="596" t="s">
        <v>322</v>
      </c>
      <c r="H311" s="70">
        <v>9394755</v>
      </c>
      <c r="I311" s="116"/>
    </row>
    <row r="312" spans="2:9" ht="20.2" hidden="1" customHeight="1">
      <c r="B312" s="90">
        <v>45426</v>
      </c>
      <c r="C312" s="90" t="str">
        <f>_xlfn.TEXTBEFORE(rank[[#This Row],[Round]],"-")</f>
        <v>4</v>
      </c>
      <c r="D312" s="138" t="s">
        <v>300</v>
      </c>
      <c r="E312" s="163">
        <v>24</v>
      </c>
      <c r="F312" s="166" t="e" vm="46">
        <f>_xlfn.XLOOKUP(rank[[#This Row],[GuildName]],GuildPic[Name],GuildPic[Pic],"N/A")</f>
        <v>#VALUE!</v>
      </c>
      <c r="G312" s="596" t="s">
        <v>306</v>
      </c>
      <c r="H312" s="70">
        <v>9386685</v>
      </c>
      <c r="I312" s="116"/>
    </row>
    <row r="313" spans="2:9" ht="20.2" hidden="1" customHeight="1">
      <c r="B313" s="90">
        <v>45433</v>
      </c>
      <c r="C313" s="90" t="str">
        <f>_xlfn.TEXTBEFORE(rank[[#This Row],[Round]],"-")</f>
        <v>4</v>
      </c>
      <c r="D313" s="138" t="s">
        <v>301</v>
      </c>
      <c r="E313" s="163">
        <v>1</v>
      </c>
      <c r="F313" s="166" t="e" vm="37">
        <f>_xlfn.XLOOKUP(rank[[#This Row],[GuildName]],GuildPic[Name],GuildPic[Pic],"N/A")</f>
        <v>#VALUE!</v>
      </c>
      <c r="G313" s="112" t="s">
        <v>201</v>
      </c>
      <c r="H313" s="70">
        <v>23638505</v>
      </c>
      <c r="I313" s="112"/>
    </row>
    <row r="314" spans="2:9" ht="20.2" hidden="1" customHeight="1">
      <c r="B314" s="90">
        <v>45433</v>
      </c>
      <c r="C314" s="90" t="str">
        <f>_xlfn.TEXTBEFORE(rank[[#This Row],[Round]],"-")</f>
        <v>4</v>
      </c>
      <c r="D314" s="138" t="s">
        <v>301</v>
      </c>
      <c r="E314" s="163">
        <v>2</v>
      </c>
      <c r="F314" s="166" t="e" vm="36">
        <f>_xlfn.XLOOKUP(rank[[#This Row],[GuildName]],GuildPic[Name],GuildPic[Pic],"N/A")</f>
        <v>#VALUE!</v>
      </c>
      <c r="G314" s="112" t="s">
        <v>200</v>
      </c>
      <c r="H314" s="70">
        <v>23541330</v>
      </c>
      <c r="I314" s="112"/>
    </row>
    <row r="315" spans="2:9" ht="20.2" hidden="1" customHeight="1">
      <c r="B315" s="90">
        <v>45433</v>
      </c>
      <c r="C315" s="90" t="str">
        <f>_xlfn.TEXTBEFORE(rank[[#This Row],[Round]],"-")</f>
        <v>4</v>
      </c>
      <c r="D315" s="138" t="s">
        <v>301</v>
      </c>
      <c r="E315" s="163">
        <v>3</v>
      </c>
      <c r="F315" s="166" t="e" vm="38">
        <f>_xlfn.XLOOKUP(rank[[#This Row],[GuildName]],GuildPic[Name],GuildPic[Pic],"N/A")</f>
        <v>#VALUE!</v>
      </c>
      <c r="G315" s="112" t="s">
        <v>197</v>
      </c>
      <c r="H315" s="70">
        <v>22805570</v>
      </c>
      <c r="I315" s="112"/>
    </row>
    <row r="316" spans="2:9" ht="20.2" hidden="1" customHeight="1">
      <c r="B316" s="90">
        <v>45433</v>
      </c>
      <c r="C316" s="90" t="str">
        <f>_xlfn.TEXTBEFORE(rank[[#This Row],[Round]],"-")</f>
        <v>4</v>
      </c>
      <c r="D316" s="138" t="s">
        <v>301</v>
      </c>
      <c r="E316" s="163">
        <v>4</v>
      </c>
      <c r="F316" s="166" t="e" vm="40">
        <f>_xlfn.XLOOKUP(rank[[#This Row],[GuildName]],GuildPic[Name],GuildPic[Pic],"N/A")</f>
        <v>#VALUE!</v>
      </c>
      <c r="G316" s="112" t="s">
        <v>192</v>
      </c>
      <c r="H316" s="70">
        <v>22653580</v>
      </c>
      <c r="I316" s="112"/>
    </row>
    <row r="317" spans="2:9" ht="20.2" hidden="1" customHeight="1">
      <c r="B317" s="90">
        <v>45433</v>
      </c>
      <c r="C317" s="90" t="str">
        <f>_xlfn.TEXTBEFORE(rank[[#This Row],[Round]],"-")</f>
        <v>4</v>
      </c>
      <c r="D317" s="138" t="s">
        <v>301</v>
      </c>
      <c r="E317" s="163">
        <v>5</v>
      </c>
      <c r="F317" s="166" t="e" vm="30">
        <f>_xlfn.XLOOKUP(rank[[#This Row],[GuildName]],GuildPic[Name],GuildPic[Pic],"N/A")</f>
        <v>#VALUE!</v>
      </c>
      <c r="G317" s="112" t="s">
        <v>209</v>
      </c>
      <c r="H317" s="70">
        <v>22557055</v>
      </c>
      <c r="I317" s="112"/>
    </row>
    <row r="318" spans="2:9" ht="20.2" hidden="1" customHeight="1">
      <c r="B318" s="90">
        <v>45433</v>
      </c>
      <c r="C318" s="90" t="str">
        <f>_xlfn.TEXTBEFORE(rank[[#This Row],[Round]],"-")</f>
        <v>4</v>
      </c>
      <c r="D318" s="138" t="s">
        <v>301</v>
      </c>
      <c r="E318" s="163">
        <v>6</v>
      </c>
      <c r="F318" s="166" t="e" vm="41">
        <f>_xlfn.XLOOKUP(rank[[#This Row],[GuildName]],GuildPic[Name],GuildPic[Pic],"N/A")</f>
        <v>#VALUE!</v>
      </c>
      <c r="G318" s="112" t="s">
        <v>202</v>
      </c>
      <c r="H318" s="70">
        <v>22470940</v>
      </c>
      <c r="I318" s="112"/>
    </row>
    <row r="319" spans="2:9" ht="20.2" hidden="1" customHeight="1">
      <c r="B319" s="90">
        <v>45433</v>
      </c>
      <c r="C319" s="90" t="str">
        <f>_xlfn.TEXTBEFORE(rank[[#This Row],[Round]],"-")</f>
        <v>4</v>
      </c>
      <c r="D319" s="138" t="s">
        <v>301</v>
      </c>
      <c r="E319" s="163">
        <v>7</v>
      </c>
      <c r="F319" s="166" t="e" vm="39">
        <f>_xlfn.XLOOKUP(rank[[#This Row],[GuildName]],GuildPic[Name],GuildPic[Pic],"N/A")</f>
        <v>#VALUE!</v>
      </c>
      <c r="G319" s="112" t="s">
        <v>204</v>
      </c>
      <c r="H319" s="70">
        <v>22375310</v>
      </c>
      <c r="I319" s="112"/>
    </row>
    <row r="320" spans="2:9" ht="20.2" hidden="1" customHeight="1">
      <c r="B320" s="90">
        <v>45433</v>
      </c>
      <c r="C320" s="90" t="str">
        <f>_xlfn.TEXTBEFORE(rank[[#This Row],[Round]],"-")</f>
        <v>4</v>
      </c>
      <c r="D320" s="138" t="s">
        <v>301</v>
      </c>
      <c r="E320" s="163">
        <v>8</v>
      </c>
      <c r="F320" s="166" t="e" vm="42">
        <f>_xlfn.XLOOKUP(rank[[#This Row],[GuildName]],GuildPic[Name],GuildPic[Pic],"N/A")</f>
        <v>#VALUE!</v>
      </c>
      <c r="G320" s="112" t="s">
        <v>190</v>
      </c>
      <c r="H320" s="70">
        <v>22280370</v>
      </c>
      <c r="I320" s="112"/>
    </row>
    <row r="321" spans="2:9" ht="20.2" hidden="1" customHeight="1">
      <c r="B321" s="90">
        <v>45433</v>
      </c>
      <c r="C321" s="90" t="str">
        <f>_xlfn.TEXTBEFORE(rank[[#This Row],[Round]],"-")</f>
        <v>4</v>
      </c>
      <c r="D321" s="138" t="s">
        <v>301</v>
      </c>
      <c r="E321" s="163">
        <v>9</v>
      </c>
      <c r="F321" s="166" t="e" vm="29">
        <f>_xlfn.XLOOKUP(rank[[#This Row],[GuildName]],GuildPic[Name],GuildPic[Pic],"N/A")</f>
        <v>#VALUE!</v>
      </c>
      <c r="G321" s="112" t="s">
        <v>193</v>
      </c>
      <c r="H321" s="70">
        <v>22191830</v>
      </c>
      <c r="I321" s="112"/>
    </row>
    <row r="322" spans="2:9" ht="20.2" hidden="1" customHeight="1">
      <c r="B322" s="90">
        <v>45433</v>
      </c>
      <c r="C322" s="90" t="str">
        <f>_xlfn.TEXTBEFORE(rank[[#This Row],[Round]],"-")</f>
        <v>4</v>
      </c>
      <c r="D322" s="138" t="s">
        <v>301</v>
      </c>
      <c r="E322" s="163">
        <v>10</v>
      </c>
      <c r="F322" s="166" t="e" vm="25">
        <f>_xlfn.XLOOKUP(rank[[#This Row],[GuildName]],GuildPic[Name],GuildPic[Pic],"N/A")</f>
        <v>#VALUE!</v>
      </c>
      <c r="G322" s="112" t="s">
        <v>206</v>
      </c>
      <c r="H322" s="70">
        <v>21930365</v>
      </c>
      <c r="I322" s="112"/>
    </row>
    <row r="323" spans="2:9" ht="20.2" hidden="1" customHeight="1">
      <c r="B323" s="90">
        <v>45433</v>
      </c>
      <c r="C323" s="90" t="str">
        <f>_xlfn.TEXTBEFORE(rank[[#This Row],[Round]],"-")</f>
        <v>4</v>
      </c>
      <c r="D323" s="138" t="s">
        <v>301</v>
      </c>
      <c r="E323" s="163">
        <v>11</v>
      </c>
      <c r="F323" s="166" t="e" vm="26">
        <f>_xlfn.XLOOKUP(rank[[#This Row],[GuildName]],GuildPic[Name],GuildPic[Pic],"N/A")</f>
        <v>#VALUE!</v>
      </c>
      <c r="G323" s="112" t="s">
        <v>203</v>
      </c>
      <c r="H323" s="70">
        <v>21775140</v>
      </c>
      <c r="I323" s="112"/>
    </row>
    <row r="324" spans="2:9" ht="20.2" hidden="1" customHeight="1">
      <c r="B324" s="90">
        <v>45433</v>
      </c>
      <c r="C324" s="90" t="str">
        <f>_xlfn.TEXTBEFORE(rank[[#This Row],[Round]],"-")</f>
        <v>4</v>
      </c>
      <c r="D324" s="138" t="s">
        <v>301</v>
      </c>
      <c r="E324" s="163">
        <v>12</v>
      </c>
      <c r="F324" s="166" t="e" vm="28">
        <f>_xlfn.XLOOKUP(rank[[#This Row],[GuildName]],GuildPic[Name],GuildPic[Pic],"N/A")</f>
        <v>#VALUE!</v>
      </c>
      <c r="G324" s="112" t="s">
        <v>198</v>
      </c>
      <c r="H324" s="70">
        <v>20721230</v>
      </c>
      <c r="I324" s="112"/>
    </row>
    <row r="325" spans="2:9" ht="20.2" hidden="1" customHeight="1">
      <c r="B325" s="90">
        <v>45433</v>
      </c>
      <c r="C325" s="90" t="str">
        <f>_xlfn.TEXTBEFORE(rank[[#This Row],[Round]],"-")</f>
        <v>4</v>
      </c>
      <c r="D325" s="138" t="s">
        <v>301</v>
      </c>
      <c r="E325" s="163">
        <v>13</v>
      </c>
      <c r="F325" s="166" t="e" vm="27">
        <f>_xlfn.XLOOKUP(rank[[#This Row],[GuildName]],GuildPic[Name],GuildPic[Pic],"N/A")</f>
        <v>#VALUE!</v>
      </c>
      <c r="G325" s="112" t="s">
        <v>210</v>
      </c>
      <c r="H325" s="70">
        <v>20539590</v>
      </c>
      <c r="I325" s="112"/>
    </row>
    <row r="326" spans="2:9" ht="20.2" hidden="1" customHeight="1">
      <c r="B326" s="90">
        <v>45433</v>
      </c>
      <c r="C326" s="90" t="str">
        <f>_xlfn.TEXTBEFORE(rank[[#This Row],[Round]],"-")</f>
        <v>4</v>
      </c>
      <c r="D326" s="138" t="s">
        <v>301</v>
      </c>
      <c r="E326" s="163">
        <v>14</v>
      </c>
      <c r="F326" s="166" t="e" vm="33">
        <f>_xlfn.XLOOKUP(rank[[#This Row],[GuildName]],GuildPic[Name],GuildPic[Pic],"N/A")</f>
        <v>#VALUE!</v>
      </c>
      <c r="G326" s="112" t="s">
        <v>205</v>
      </c>
      <c r="H326" s="70">
        <v>20367415</v>
      </c>
      <c r="I326" s="112"/>
    </row>
    <row r="327" spans="2:9" ht="20.2" hidden="1" customHeight="1">
      <c r="B327" s="90">
        <v>45433</v>
      </c>
      <c r="C327" s="90" t="str">
        <f>_xlfn.TEXTBEFORE(rank[[#This Row],[Round]],"-")</f>
        <v>4</v>
      </c>
      <c r="D327" s="138" t="s">
        <v>301</v>
      </c>
      <c r="E327" s="163">
        <v>15</v>
      </c>
      <c r="F327" s="166" t="e" vm="31">
        <f>_xlfn.XLOOKUP(rank[[#This Row],[GuildName]],GuildPic[Name],GuildPic[Pic],"N/A")</f>
        <v>#VALUE!</v>
      </c>
      <c r="G327" s="112" t="s">
        <v>195</v>
      </c>
      <c r="H327" s="70">
        <v>20208155</v>
      </c>
      <c r="I327" s="112"/>
    </row>
    <row r="328" spans="2:9" ht="20.2" hidden="1" customHeight="1">
      <c r="B328" s="90">
        <v>45433</v>
      </c>
      <c r="C328" s="90" t="str">
        <f>_xlfn.TEXTBEFORE(rank[[#This Row],[Round]],"-")</f>
        <v>4</v>
      </c>
      <c r="D328" s="138" t="s">
        <v>301</v>
      </c>
      <c r="E328" s="163">
        <v>16</v>
      </c>
      <c r="F328" s="166" t="e" vm="44">
        <f>_xlfn.XLOOKUP(rank[[#This Row],[GuildName]],GuildPic[Name],GuildPic[Pic],"N/A")</f>
        <v>#VALUE!</v>
      </c>
      <c r="G328" s="112" t="s">
        <v>194</v>
      </c>
      <c r="H328" s="70">
        <v>19792945</v>
      </c>
      <c r="I328" s="112"/>
    </row>
    <row r="329" spans="2:9" ht="20.2" hidden="1" customHeight="1">
      <c r="B329" s="90">
        <v>45433</v>
      </c>
      <c r="C329" s="90" t="str">
        <f>_xlfn.TEXTBEFORE(rank[[#This Row],[Round]],"-")</f>
        <v>4</v>
      </c>
      <c r="D329" s="138" t="s">
        <v>301</v>
      </c>
      <c r="E329" s="163">
        <v>17</v>
      </c>
      <c r="F329" s="166" t="e" vm="32">
        <f>_xlfn.XLOOKUP(rank[[#This Row],[GuildName]],GuildPic[Name],GuildPic[Pic],"N/A")</f>
        <v>#VALUE!</v>
      </c>
      <c r="G329" s="112" t="s">
        <v>199</v>
      </c>
      <c r="H329" s="70">
        <v>19714575</v>
      </c>
      <c r="I329" s="112"/>
    </row>
    <row r="330" spans="2:9" ht="20.2" hidden="1" customHeight="1">
      <c r="B330" s="90">
        <v>45433</v>
      </c>
      <c r="C330" s="90" t="str">
        <f>_xlfn.TEXTBEFORE(rank[[#This Row],[Round]],"-")</f>
        <v>4</v>
      </c>
      <c r="D330" s="138" t="s">
        <v>301</v>
      </c>
      <c r="E330" s="163">
        <v>18</v>
      </c>
      <c r="F330" s="166" t="e" vm="34">
        <f>_xlfn.XLOOKUP(rank[[#This Row],[GuildName]],GuildPic[Name],GuildPic[Pic],"N/A")</f>
        <v>#VALUE!</v>
      </c>
      <c r="G330" s="112" t="s">
        <v>196</v>
      </c>
      <c r="H330" s="70">
        <v>19596815</v>
      </c>
      <c r="I330" s="112"/>
    </row>
    <row r="331" spans="2:9" ht="20.2" hidden="1" customHeight="1">
      <c r="B331" s="90">
        <v>45433</v>
      </c>
      <c r="C331" s="90" t="str">
        <f>_xlfn.TEXTBEFORE(rank[[#This Row],[Round]],"-")</f>
        <v>4</v>
      </c>
      <c r="D331" s="138" t="s">
        <v>301</v>
      </c>
      <c r="E331" s="163">
        <v>19</v>
      </c>
      <c r="F331" s="166" t="e" vm="47">
        <f>_xlfn.XLOOKUP(rank[[#This Row],[GuildName]],GuildPic[Name],GuildPic[Pic],"N/A")</f>
        <v>#VALUE!</v>
      </c>
      <c r="G331" s="112" t="s">
        <v>318</v>
      </c>
      <c r="H331" s="70">
        <v>19511665</v>
      </c>
      <c r="I331" s="112" t="s">
        <v>321</v>
      </c>
    </row>
    <row r="332" spans="2:9" ht="20.2" hidden="1" customHeight="1">
      <c r="B332" s="90">
        <v>45433</v>
      </c>
      <c r="C332" s="90" t="str">
        <f>_xlfn.TEXTBEFORE(rank[[#This Row],[Round]],"-")</f>
        <v>4</v>
      </c>
      <c r="D332" s="138" t="s">
        <v>301</v>
      </c>
      <c r="E332" s="163">
        <v>20</v>
      </c>
      <c r="F332" s="166" t="e" vm="35">
        <f>_xlfn.XLOOKUP(rank[[#This Row],[GuildName]],GuildPic[Name],GuildPic[Pic],"N/A")</f>
        <v>#VALUE!</v>
      </c>
      <c r="G332" s="112" t="s">
        <v>191</v>
      </c>
      <c r="H332" s="70">
        <v>19411890</v>
      </c>
      <c r="I332" s="112"/>
    </row>
    <row r="333" spans="2:9" ht="20.2" hidden="1" customHeight="1">
      <c r="B333" s="90">
        <v>45433</v>
      </c>
      <c r="C333" s="90" t="str">
        <f>_xlfn.TEXTBEFORE(rank[[#This Row],[Round]],"-")</f>
        <v>4</v>
      </c>
      <c r="D333" s="138" t="s">
        <v>301</v>
      </c>
      <c r="E333" s="163">
        <v>22</v>
      </c>
      <c r="F333" s="166" t="e" vm="46">
        <f>_xlfn.XLOOKUP(rank[[#This Row],[GuildName]],GuildPic[Name],GuildPic[Pic],"N/A")</f>
        <v>#VALUE!</v>
      </c>
      <c r="G333" s="596" t="s">
        <v>306</v>
      </c>
      <c r="H333" s="70">
        <v>19018160</v>
      </c>
      <c r="I333" s="116"/>
    </row>
    <row r="334" spans="2:9" ht="20.2" hidden="1" customHeight="1">
      <c r="B334" s="90">
        <v>45433</v>
      </c>
      <c r="C334" s="90" t="str">
        <f>_xlfn.TEXTBEFORE(rank[[#This Row],[Round]],"-")</f>
        <v>4</v>
      </c>
      <c r="D334" s="138" t="s">
        <v>301</v>
      </c>
      <c r="E334" s="163">
        <v>23</v>
      </c>
      <c r="F334" s="166" t="e" vm="48">
        <f>_xlfn.XLOOKUP(rank[[#This Row],[GuildName]],GuildPic[Name],GuildPic[Pic],"N/A")</f>
        <v>#VALUE!</v>
      </c>
      <c r="G334" s="596" t="s">
        <v>322</v>
      </c>
      <c r="H334" s="70">
        <v>18941030</v>
      </c>
      <c r="I334" s="140"/>
    </row>
    <row r="335" spans="2:9" ht="20.2" hidden="1" customHeight="1">
      <c r="B335" s="90">
        <v>45440</v>
      </c>
      <c r="C335" s="90" t="str">
        <f>_xlfn.TEXTBEFORE(rank[[#This Row],[Round]],"-")</f>
        <v>4</v>
      </c>
      <c r="D335" s="138" t="s">
        <v>302</v>
      </c>
      <c r="E335" s="163">
        <v>1</v>
      </c>
      <c r="F335" s="166" t="e" vm="37">
        <f>_xlfn.XLOOKUP(rank[[#This Row],[GuildName]],GuildPic[Name],GuildPic[Pic],"N/A")</f>
        <v>#VALUE!</v>
      </c>
      <c r="G335" s="112" t="s">
        <v>201</v>
      </c>
      <c r="H335" s="70">
        <v>36137405</v>
      </c>
      <c r="I335" s="112"/>
    </row>
    <row r="336" spans="2:9" ht="20.2" hidden="1" customHeight="1">
      <c r="B336" s="90">
        <v>45440</v>
      </c>
      <c r="C336" s="90" t="str">
        <f>_xlfn.TEXTBEFORE(rank[[#This Row],[Round]],"-")</f>
        <v>4</v>
      </c>
      <c r="D336" s="138" t="s">
        <v>302</v>
      </c>
      <c r="E336" s="163">
        <v>2</v>
      </c>
      <c r="F336" s="166" t="e" vm="36">
        <f>_xlfn.XLOOKUP(rank[[#This Row],[GuildName]],GuildPic[Name],GuildPic[Pic],"N/A")</f>
        <v>#VALUE!</v>
      </c>
      <c r="G336" s="112" t="s">
        <v>200</v>
      </c>
      <c r="H336" s="70">
        <v>36037060</v>
      </c>
      <c r="I336" s="112"/>
    </row>
    <row r="337" spans="2:9" ht="20.2" hidden="1" customHeight="1">
      <c r="B337" s="90">
        <v>45440</v>
      </c>
      <c r="C337" s="90" t="str">
        <f>_xlfn.TEXTBEFORE(rank[[#This Row],[Round]],"-")</f>
        <v>4</v>
      </c>
      <c r="D337" s="138" t="s">
        <v>302</v>
      </c>
      <c r="E337" s="163">
        <v>3</v>
      </c>
      <c r="F337" s="166" t="e" vm="38">
        <f>_xlfn.XLOOKUP(rank[[#This Row],[GuildName]],GuildPic[Name],GuildPic[Pic],"N/A")</f>
        <v>#VALUE!</v>
      </c>
      <c r="G337" s="112" t="s">
        <v>197</v>
      </c>
      <c r="H337" s="70">
        <v>34748675</v>
      </c>
      <c r="I337" s="112"/>
    </row>
    <row r="338" spans="2:9" ht="20.2" hidden="1" customHeight="1">
      <c r="B338" s="90">
        <v>45440</v>
      </c>
      <c r="C338" s="90" t="str">
        <f>_xlfn.TEXTBEFORE(rank[[#This Row],[Round]],"-")</f>
        <v>4</v>
      </c>
      <c r="D338" s="138" t="s">
        <v>302</v>
      </c>
      <c r="E338" s="163">
        <v>4</v>
      </c>
      <c r="F338" s="166" t="e" vm="41">
        <f>_xlfn.XLOOKUP(rank[[#This Row],[GuildName]],GuildPic[Name],GuildPic[Pic],"N/A")</f>
        <v>#VALUE!</v>
      </c>
      <c r="G338" s="112" t="s">
        <v>202</v>
      </c>
      <c r="H338" s="70">
        <v>34585445</v>
      </c>
      <c r="I338" s="112"/>
    </row>
    <row r="339" spans="2:9" ht="20.2" hidden="1" customHeight="1">
      <c r="B339" s="90">
        <v>45440</v>
      </c>
      <c r="C339" s="90" t="str">
        <f>_xlfn.TEXTBEFORE(rank[[#This Row],[Round]],"-")</f>
        <v>4</v>
      </c>
      <c r="D339" s="138" t="s">
        <v>302</v>
      </c>
      <c r="E339" s="163">
        <v>5</v>
      </c>
      <c r="F339" s="166" t="e" vm="40">
        <f>_xlfn.XLOOKUP(rank[[#This Row],[GuildName]],GuildPic[Name],GuildPic[Pic],"N/A")</f>
        <v>#VALUE!</v>
      </c>
      <c r="G339" s="112" t="s">
        <v>192</v>
      </c>
      <c r="H339" s="70">
        <v>34512980</v>
      </c>
      <c r="I339" s="112"/>
    </row>
    <row r="340" spans="2:9" ht="20.2" hidden="1" customHeight="1">
      <c r="B340" s="90">
        <v>45440</v>
      </c>
      <c r="C340" s="90" t="str">
        <f>_xlfn.TEXTBEFORE(rank[[#This Row],[Round]],"-")</f>
        <v>4</v>
      </c>
      <c r="D340" s="138" t="s">
        <v>302</v>
      </c>
      <c r="E340" s="163">
        <v>6</v>
      </c>
      <c r="F340" s="166" t="e" vm="30">
        <f>_xlfn.XLOOKUP(rank[[#This Row],[GuildName]],GuildPic[Name],GuildPic[Pic],"N/A")</f>
        <v>#VALUE!</v>
      </c>
      <c r="G340" s="112" t="s">
        <v>209</v>
      </c>
      <c r="H340" s="70">
        <v>34408105</v>
      </c>
      <c r="I340" s="112"/>
    </row>
    <row r="341" spans="2:9" ht="20.2" hidden="1" customHeight="1">
      <c r="B341" s="90">
        <v>45440</v>
      </c>
      <c r="C341" s="90" t="str">
        <f>_xlfn.TEXTBEFORE(rank[[#This Row],[Round]],"-")</f>
        <v>4</v>
      </c>
      <c r="D341" s="138" t="s">
        <v>302</v>
      </c>
      <c r="E341" s="163">
        <v>7</v>
      </c>
      <c r="F341" s="166" t="e" vm="39">
        <f>_xlfn.XLOOKUP(rank[[#This Row],[GuildName]],GuildPic[Name],GuildPic[Pic],"N/A")</f>
        <v>#VALUE!</v>
      </c>
      <c r="G341" s="112" t="s">
        <v>204</v>
      </c>
      <c r="H341" s="70">
        <v>34137975</v>
      </c>
      <c r="I341" s="112"/>
    </row>
    <row r="342" spans="2:9" ht="20.2" hidden="1" customHeight="1">
      <c r="B342" s="90">
        <v>45440</v>
      </c>
      <c r="C342" s="90" t="str">
        <f>_xlfn.TEXTBEFORE(rank[[#This Row],[Round]],"-")</f>
        <v>4</v>
      </c>
      <c r="D342" s="138" t="s">
        <v>302</v>
      </c>
      <c r="E342" s="163">
        <v>8</v>
      </c>
      <c r="F342" s="166" t="e" vm="42">
        <f>_xlfn.XLOOKUP(rank[[#This Row],[GuildName]],GuildPic[Name],GuildPic[Pic],"N/A")</f>
        <v>#VALUE!</v>
      </c>
      <c r="G342" s="112" t="s">
        <v>190</v>
      </c>
      <c r="H342" s="70">
        <v>33852530</v>
      </c>
      <c r="I342" s="112"/>
    </row>
    <row r="343" spans="2:9" ht="20.2" hidden="1" customHeight="1">
      <c r="B343" s="90">
        <v>45440</v>
      </c>
      <c r="C343" s="90" t="str">
        <f>_xlfn.TEXTBEFORE(rank[[#This Row],[Round]],"-")</f>
        <v>4</v>
      </c>
      <c r="D343" s="138" t="s">
        <v>302</v>
      </c>
      <c r="E343" s="163">
        <v>9</v>
      </c>
      <c r="F343" s="166" t="e" vm="29">
        <f>_xlfn.XLOOKUP(rank[[#This Row],[GuildName]],GuildPic[Name],GuildPic[Pic],"N/A")</f>
        <v>#VALUE!</v>
      </c>
      <c r="G343" s="112" t="s">
        <v>193</v>
      </c>
      <c r="H343" s="70">
        <v>33669210</v>
      </c>
      <c r="I343" s="112"/>
    </row>
    <row r="344" spans="2:9" ht="20.2" hidden="1" customHeight="1">
      <c r="B344" s="90">
        <v>45440</v>
      </c>
      <c r="C344" s="90" t="str">
        <f>_xlfn.TEXTBEFORE(rank[[#This Row],[Round]],"-")</f>
        <v>4</v>
      </c>
      <c r="D344" s="138" t="s">
        <v>302</v>
      </c>
      <c r="E344" s="163">
        <v>10</v>
      </c>
      <c r="F344" s="166" t="e" vm="25">
        <f>_xlfn.XLOOKUP(rank[[#This Row],[GuildName]],GuildPic[Name],GuildPic[Pic],"N/A")</f>
        <v>#VALUE!</v>
      </c>
      <c r="G344" s="112" t="s">
        <v>206</v>
      </c>
      <c r="H344" s="70">
        <v>33596155</v>
      </c>
      <c r="I344" s="112"/>
    </row>
    <row r="345" spans="2:9" ht="20.2" hidden="1" customHeight="1">
      <c r="B345" s="90">
        <v>45440</v>
      </c>
      <c r="C345" s="90" t="str">
        <f>_xlfn.TEXTBEFORE(rank[[#This Row],[Round]],"-")</f>
        <v>4</v>
      </c>
      <c r="D345" s="138" t="s">
        <v>302</v>
      </c>
      <c r="E345" s="163">
        <v>11</v>
      </c>
      <c r="F345" s="166" t="e" vm="26">
        <f>_xlfn.XLOOKUP(rank[[#This Row],[GuildName]],GuildPic[Name],GuildPic[Pic],"N/A")</f>
        <v>#VALUE!</v>
      </c>
      <c r="G345" s="112" t="s">
        <v>203</v>
      </c>
      <c r="H345" s="70">
        <v>33168610</v>
      </c>
      <c r="I345" s="112"/>
    </row>
    <row r="346" spans="2:9" ht="20.2" hidden="1" customHeight="1">
      <c r="B346" s="90">
        <v>45440</v>
      </c>
      <c r="C346" s="90" t="str">
        <f>_xlfn.TEXTBEFORE(rank[[#This Row],[Round]],"-")</f>
        <v>4</v>
      </c>
      <c r="D346" s="138" t="s">
        <v>302</v>
      </c>
      <c r="E346" s="163">
        <v>12</v>
      </c>
      <c r="F346" s="166" t="e" vm="28">
        <f>_xlfn.XLOOKUP(rank[[#This Row],[GuildName]],GuildPic[Name],GuildPic[Pic],"N/A")</f>
        <v>#VALUE!</v>
      </c>
      <c r="G346" s="112" t="s">
        <v>198</v>
      </c>
      <c r="H346" s="70">
        <v>31498910</v>
      </c>
      <c r="I346" s="112"/>
    </row>
    <row r="347" spans="2:9" ht="20.2" hidden="1" customHeight="1">
      <c r="B347" s="90">
        <v>45440</v>
      </c>
      <c r="C347" s="90" t="str">
        <f>_xlfn.TEXTBEFORE(rank[[#This Row],[Round]],"-")</f>
        <v>4</v>
      </c>
      <c r="D347" s="138" t="s">
        <v>302</v>
      </c>
      <c r="E347" s="163">
        <v>13</v>
      </c>
      <c r="F347" s="166" t="e" vm="27">
        <f>_xlfn.XLOOKUP(rank[[#This Row],[GuildName]],GuildPic[Name],GuildPic[Pic],"N/A")</f>
        <v>#VALUE!</v>
      </c>
      <c r="G347" s="112" t="s">
        <v>210</v>
      </c>
      <c r="H347" s="70">
        <v>31402230</v>
      </c>
      <c r="I347" s="112"/>
    </row>
    <row r="348" spans="2:9" ht="20.2" hidden="1" customHeight="1">
      <c r="B348" s="90">
        <v>45440</v>
      </c>
      <c r="C348" s="90" t="str">
        <f>_xlfn.TEXTBEFORE(rank[[#This Row],[Round]],"-")</f>
        <v>4</v>
      </c>
      <c r="D348" s="138" t="s">
        <v>302</v>
      </c>
      <c r="E348" s="163">
        <v>14</v>
      </c>
      <c r="F348" s="166" t="e" vm="33">
        <f>_xlfn.XLOOKUP(rank[[#This Row],[GuildName]],GuildPic[Name],GuildPic[Pic],"N/A")</f>
        <v>#VALUE!</v>
      </c>
      <c r="G348" s="112" t="s">
        <v>205</v>
      </c>
      <c r="H348" s="70">
        <v>31312415</v>
      </c>
      <c r="I348" s="112"/>
    </row>
    <row r="349" spans="2:9" ht="20.2" hidden="1" customHeight="1">
      <c r="B349" s="90">
        <v>45440</v>
      </c>
      <c r="C349" s="90" t="str">
        <f>_xlfn.TEXTBEFORE(rank[[#This Row],[Round]],"-")</f>
        <v>4</v>
      </c>
      <c r="D349" s="138" t="s">
        <v>302</v>
      </c>
      <c r="E349" s="163">
        <v>15</v>
      </c>
      <c r="F349" s="166" t="e" vm="31">
        <f>_xlfn.XLOOKUP(rank[[#This Row],[GuildName]],GuildPic[Name],GuildPic[Pic],"N/A")</f>
        <v>#VALUE!</v>
      </c>
      <c r="G349" s="112" t="s">
        <v>195</v>
      </c>
      <c r="H349" s="70">
        <v>30986205</v>
      </c>
      <c r="I349" s="112"/>
    </row>
    <row r="350" spans="2:9" ht="20.2" hidden="1" customHeight="1">
      <c r="B350" s="90">
        <v>45440</v>
      </c>
      <c r="C350" s="90" t="str">
        <f>_xlfn.TEXTBEFORE(rank[[#This Row],[Round]],"-")</f>
        <v>4</v>
      </c>
      <c r="D350" s="138" t="s">
        <v>302</v>
      </c>
      <c r="E350" s="163">
        <v>16</v>
      </c>
      <c r="F350" s="166" t="e" vm="44">
        <f>_xlfn.XLOOKUP(rank[[#This Row],[GuildName]],GuildPic[Name],GuildPic[Pic],"N/A")</f>
        <v>#VALUE!</v>
      </c>
      <c r="G350" s="112" t="s">
        <v>194</v>
      </c>
      <c r="H350" s="70">
        <v>30139130</v>
      </c>
      <c r="I350" s="112"/>
    </row>
    <row r="351" spans="2:9" ht="20.2" hidden="1" customHeight="1">
      <c r="B351" s="90">
        <v>45440</v>
      </c>
      <c r="C351" s="90" t="str">
        <f>_xlfn.TEXTBEFORE(rank[[#This Row],[Round]],"-")</f>
        <v>4</v>
      </c>
      <c r="D351" s="138" t="s">
        <v>302</v>
      </c>
      <c r="E351" s="163">
        <v>17</v>
      </c>
      <c r="F351" s="166" t="e" vm="34">
        <f>_xlfn.XLOOKUP(rank[[#This Row],[GuildName]],GuildPic[Name],GuildPic[Pic],"N/A")</f>
        <v>#VALUE!</v>
      </c>
      <c r="G351" s="112" t="s">
        <v>196</v>
      </c>
      <c r="H351" s="70">
        <v>30041855</v>
      </c>
      <c r="I351" s="112"/>
    </row>
    <row r="352" spans="2:9" ht="20.2" hidden="1" customHeight="1">
      <c r="B352" s="90">
        <v>45440</v>
      </c>
      <c r="C352" s="90" t="str">
        <f>_xlfn.TEXTBEFORE(rank[[#This Row],[Round]],"-")</f>
        <v>4</v>
      </c>
      <c r="D352" s="138" t="s">
        <v>302</v>
      </c>
      <c r="E352" s="163">
        <v>18</v>
      </c>
      <c r="F352" s="166" t="e" vm="32">
        <f>_xlfn.XLOOKUP(rank[[#This Row],[GuildName]],GuildPic[Name],GuildPic[Pic],"N/A")</f>
        <v>#VALUE!</v>
      </c>
      <c r="G352" s="112" t="s">
        <v>199</v>
      </c>
      <c r="H352" s="70">
        <v>29984580</v>
      </c>
      <c r="I352" s="112"/>
    </row>
    <row r="353" spans="2:9" ht="20.2" hidden="1" customHeight="1">
      <c r="B353" s="90">
        <v>45440</v>
      </c>
      <c r="C353" s="90" t="str">
        <f>_xlfn.TEXTBEFORE(rank[[#This Row],[Round]],"-")</f>
        <v>4</v>
      </c>
      <c r="D353" s="138" t="s">
        <v>302</v>
      </c>
      <c r="E353" s="163">
        <v>19</v>
      </c>
      <c r="F353" s="166" t="e" vm="47">
        <f>_xlfn.XLOOKUP(rank[[#This Row],[GuildName]],GuildPic[Name],GuildPic[Pic],"N/A")</f>
        <v>#VALUE!</v>
      </c>
      <c r="G353" s="112" t="s">
        <v>318</v>
      </c>
      <c r="H353" s="70">
        <v>29384460</v>
      </c>
      <c r="I353" s="112"/>
    </row>
    <row r="354" spans="2:9" ht="20.2" hidden="1" customHeight="1">
      <c r="B354" s="90">
        <v>45440</v>
      </c>
      <c r="C354" s="90" t="str">
        <f>_xlfn.TEXTBEFORE(rank[[#This Row],[Round]],"-")</f>
        <v>4</v>
      </c>
      <c r="D354" s="138" t="s">
        <v>302</v>
      </c>
      <c r="E354" s="163">
        <v>20</v>
      </c>
      <c r="F354" s="166" t="e" vm="35">
        <f>_xlfn.XLOOKUP(rank[[#This Row],[GuildName]],GuildPic[Name],GuildPic[Pic],"N/A")</f>
        <v>#VALUE!</v>
      </c>
      <c r="G354" s="112" t="s">
        <v>191</v>
      </c>
      <c r="H354" s="70">
        <v>29698740</v>
      </c>
      <c r="I354" s="112"/>
    </row>
    <row r="355" spans="2:9" ht="20.2" hidden="1" customHeight="1">
      <c r="B355" s="90">
        <v>45440</v>
      </c>
      <c r="C355" s="90" t="str">
        <f>_xlfn.TEXTBEFORE(rank[[#This Row],[Round]],"-")</f>
        <v>4</v>
      </c>
      <c r="D355" s="138" t="s">
        <v>302</v>
      </c>
      <c r="E355" s="163">
        <v>21</v>
      </c>
      <c r="F355" s="166" t="e" vm="48">
        <f>_xlfn.XLOOKUP(rank[[#This Row],[GuildName]],GuildPic[Name],GuildPic[Pic],"N/A")</f>
        <v>#VALUE!</v>
      </c>
      <c r="G355" s="112" t="s">
        <v>322</v>
      </c>
      <c r="H355" s="70">
        <v>29384460</v>
      </c>
      <c r="I355" s="140"/>
    </row>
    <row r="356" spans="2:9" ht="20.2" hidden="1" customHeight="1">
      <c r="B356" s="90">
        <v>45440</v>
      </c>
      <c r="C356" s="90" t="str">
        <f>_xlfn.TEXTBEFORE(rank[[#This Row],[Round]],"-")</f>
        <v>4</v>
      </c>
      <c r="D356" s="138" t="s">
        <v>302</v>
      </c>
      <c r="E356" s="163">
        <v>22</v>
      </c>
      <c r="F356" s="166" t="e" vm="46">
        <f>_xlfn.XLOOKUP(rank[[#This Row],[GuildName]],GuildPic[Name],GuildPic[Pic],"N/A")</f>
        <v>#VALUE!</v>
      </c>
      <c r="G356" s="112" t="s">
        <v>306</v>
      </c>
      <c r="H356" s="70">
        <v>29189260</v>
      </c>
      <c r="I356" s="116"/>
    </row>
    <row r="357" spans="2:9" ht="20.2" customHeight="1">
      <c r="B357" s="90">
        <v>45447</v>
      </c>
      <c r="C357" s="90" t="str">
        <f>_xlfn.TEXTBEFORE(rank[[#This Row],[Round]],"-")</f>
        <v>4</v>
      </c>
      <c r="D357" s="138" t="s">
        <v>303</v>
      </c>
      <c r="E357" s="163">
        <v>1</v>
      </c>
      <c r="F357" s="166" t="e" vm="37">
        <f>_xlfn.XLOOKUP(rank[[#This Row],[GuildName]],GuildPic[Name],GuildPic[Pic],"N/A")</f>
        <v>#VALUE!</v>
      </c>
      <c r="G357" s="112" t="s">
        <v>201</v>
      </c>
      <c r="H357" s="70">
        <v>49527160</v>
      </c>
      <c r="I357" s="112"/>
    </row>
    <row r="358" spans="2:9" ht="20.2" customHeight="1">
      <c r="B358" s="90">
        <v>45447</v>
      </c>
      <c r="C358" s="90" t="str">
        <f>_xlfn.TEXTBEFORE(rank[[#This Row],[Round]],"-")</f>
        <v>4</v>
      </c>
      <c r="D358" s="138" t="s">
        <v>303</v>
      </c>
      <c r="E358" s="163">
        <v>2</v>
      </c>
      <c r="F358" s="166" t="e" vm="36">
        <f>_xlfn.XLOOKUP(rank[[#This Row],[GuildName]],GuildPic[Name],GuildPic[Pic],"N/A")</f>
        <v>#VALUE!</v>
      </c>
      <c r="G358" s="112" t="s">
        <v>200</v>
      </c>
      <c r="H358" s="70">
        <v>49204525</v>
      </c>
      <c r="I358" s="112"/>
    </row>
    <row r="359" spans="2:9" ht="20.2" customHeight="1">
      <c r="B359" s="90">
        <v>45447</v>
      </c>
      <c r="C359" s="90" t="str">
        <f>_xlfn.TEXTBEFORE(rank[[#This Row],[Round]],"-")</f>
        <v>4</v>
      </c>
      <c r="D359" s="138" t="s">
        <v>303</v>
      </c>
      <c r="E359" s="163">
        <v>3</v>
      </c>
      <c r="F359" s="166" t="e" vm="38">
        <f>_xlfn.XLOOKUP(rank[[#This Row],[GuildName]],GuildPic[Name],GuildPic[Pic],"N/A")</f>
        <v>#VALUE!</v>
      </c>
      <c r="G359" s="112" t="s">
        <v>197</v>
      </c>
      <c r="H359" s="70">
        <v>47832940</v>
      </c>
      <c r="I359" s="112"/>
    </row>
    <row r="360" spans="2:9" ht="20.2" customHeight="1">
      <c r="B360" s="90">
        <v>45447</v>
      </c>
      <c r="C360" s="90" t="str">
        <f>_xlfn.TEXTBEFORE(rank[[#This Row],[Round]],"-")</f>
        <v>4</v>
      </c>
      <c r="D360" s="138" t="s">
        <v>303</v>
      </c>
      <c r="E360" s="163">
        <v>4</v>
      </c>
      <c r="F360" s="166" t="e" vm="41">
        <f>_xlfn.XLOOKUP(rank[[#This Row],[GuildName]],GuildPic[Name],GuildPic[Pic],"N/A")</f>
        <v>#VALUE!</v>
      </c>
      <c r="G360" s="112" t="s">
        <v>202</v>
      </c>
      <c r="H360" s="70">
        <v>47460190</v>
      </c>
      <c r="I360" s="112"/>
    </row>
    <row r="361" spans="2:9" ht="20.2" customHeight="1">
      <c r="B361" s="90">
        <v>45447</v>
      </c>
      <c r="C361" s="90" t="str">
        <f>_xlfn.TEXTBEFORE(rank[[#This Row],[Round]],"-")</f>
        <v>4</v>
      </c>
      <c r="D361" s="138" t="s">
        <v>303</v>
      </c>
      <c r="E361" s="163">
        <v>5</v>
      </c>
      <c r="F361" s="166" t="e" vm="40">
        <f>_xlfn.XLOOKUP(rank[[#This Row],[GuildName]],GuildPic[Name],GuildPic[Pic],"N/A")</f>
        <v>#VALUE!</v>
      </c>
      <c r="G361" s="112" t="s">
        <v>192</v>
      </c>
      <c r="H361" s="70">
        <v>47112250</v>
      </c>
      <c r="I361" s="112"/>
    </row>
    <row r="362" spans="2:9" ht="20.2" customHeight="1">
      <c r="B362" s="90">
        <v>45447</v>
      </c>
      <c r="C362" s="90" t="str">
        <f>_xlfn.TEXTBEFORE(rank[[#This Row],[Round]],"-")</f>
        <v>4</v>
      </c>
      <c r="D362" s="138" t="s">
        <v>303</v>
      </c>
      <c r="E362" s="163">
        <v>6</v>
      </c>
      <c r="F362" s="166" t="e" vm="39">
        <f>_xlfn.XLOOKUP(rank[[#This Row],[GuildName]],GuildPic[Name],GuildPic[Pic],"N/A")</f>
        <v>#VALUE!</v>
      </c>
      <c r="G362" s="112" t="s">
        <v>204</v>
      </c>
      <c r="H362" s="70">
        <v>46821820</v>
      </c>
      <c r="I362" s="112"/>
    </row>
    <row r="363" spans="2:9" ht="20.2" customHeight="1">
      <c r="B363" s="90">
        <v>45447</v>
      </c>
      <c r="C363" s="90" t="str">
        <f>_xlfn.TEXTBEFORE(rank[[#This Row],[Round]],"-")</f>
        <v>4</v>
      </c>
      <c r="D363" s="138" t="s">
        <v>303</v>
      </c>
      <c r="E363" s="163">
        <v>7</v>
      </c>
      <c r="F363" s="166" t="e" vm="30">
        <f>_xlfn.XLOOKUP(rank[[#This Row],[GuildName]],GuildPic[Name],GuildPic[Pic],"N/A")</f>
        <v>#VALUE!</v>
      </c>
      <c r="G363" s="112" t="s">
        <v>209</v>
      </c>
      <c r="H363" s="70">
        <v>46806435</v>
      </c>
      <c r="I363" s="112"/>
    </row>
    <row r="364" spans="2:9" ht="20.2" customHeight="1">
      <c r="B364" s="90">
        <v>45447</v>
      </c>
      <c r="C364" s="90" t="str">
        <f>_xlfn.TEXTBEFORE(rank[[#This Row],[Round]],"-")</f>
        <v>4</v>
      </c>
      <c r="D364" s="138" t="s">
        <v>303</v>
      </c>
      <c r="E364" s="163">
        <v>8</v>
      </c>
      <c r="F364" s="166" t="e" vm="42">
        <f>_xlfn.XLOOKUP(rank[[#This Row],[GuildName]],GuildPic[Name],GuildPic[Pic],"N/A")</f>
        <v>#VALUE!</v>
      </c>
      <c r="G364" s="112" t="s">
        <v>190</v>
      </c>
      <c r="H364" s="70">
        <v>46057010</v>
      </c>
      <c r="I364" s="112"/>
    </row>
    <row r="365" spans="2:9" ht="20.2" customHeight="1">
      <c r="B365" s="90">
        <v>45447</v>
      </c>
      <c r="C365" s="90" t="str">
        <f>_xlfn.TEXTBEFORE(rank[[#This Row],[Round]],"-")</f>
        <v>4</v>
      </c>
      <c r="D365" s="138" t="s">
        <v>303</v>
      </c>
      <c r="E365" s="163">
        <v>9</v>
      </c>
      <c r="F365" s="166" t="e" vm="25">
        <f>_xlfn.XLOOKUP(rank[[#This Row],[GuildName]],GuildPic[Name],GuildPic[Pic],"N/A")</f>
        <v>#VALUE!</v>
      </c>
      <c r="G365" s="112" t="s">
        <v>206</v>
      </c>
      <c r="H365" s="70">
        <v>45988975</v>
      </c>
      <c r="I365" s="112"/>
    </row>
    <row r="366" spans="2:9" ht="20.2" customHeight="1">
      <c r="B366" s="90">
        <v>45447</v>
      </c>
      <c r="C366" s="90" t="str">
        <f>_xlfn.TEXTBEFORE(rank[[#This Row],[Round]],"-")</f>
        <v>4</v>
      </c>
      <c r="D366" s="138" t="s">
        <v>303</v>
      </c>
      <c r="E366" s="163">
        <v>10</v>
      </c>
      <c r="F366" s="166" t="e" vm="29">
        <f>_xlfn.XLOOKUP(rank[[#This Row],[GuildName]],GuildPic[Name],GuildPic[Pic],"N/A")</f>
        <v>#VALUE!</v>
      </c>
      <c r="G366" s="112" t="s">
        <v>193</v>
      </c>
      <c r="H366" s="70">
        <v>45598920</v>
      </c>
      <c r="I366" s="112"/>
    </row>
    <row r="367" spans="2:9" ht="20.2" customHeight="1">
      <c r="B367" s="90">
        <v>45447</v>
      </c>
      <c r="C367" s="90" t="str">
        <f>_xlfn.TEXTBEFORE(rank[[#This Row],[Round]],"-")</f>
        <v>4</v>
      </c>
      <c r="D367" s="138" t="s">
        <v>303</v>
      </c>
      <c r="E367" s="163">
        <v>11</v>
      </c>
      <c r="F367" s="166" t="e" vm="33">
        <f>_xlfn.XLOOKUP(rank[[#This Row],[GuildName]],GuildPic[Name],GuildPic[Pic],"N/A")</f>
        <v>#VALUE!</v>
      </c>
      <c r="G367" s="112" t="s">
        <v>205</v>
      </c>
      <c r="H367" s="70">
        <v>42867370</v>
      </c>
      <c r="I367" s="112"/>
    </row>
    <row r="368" spans="2:9" ht="20.2" customHeight="1">
      <c r="B368" s="90">
        <v>45447</v>
      </c>
      <c r="C368" s="90" t="str">
        <f>_xlfn.TEXTBEFORE(rank[[#This Row],[Round]],"-")</f>
        <v>4</v>
      </c>
      <c r="D368" s="138" t="s">
        <v>303</v>
      </c>
      <c r="E368" s="163">
        <v>12</v>
      </c>
      <c r="F368" s="166" t="e" vm="28">
        <f>_xlfn.XLOOKUP(rank[[#This Row],[GuildName]],GuildPic[Name],GuildPic[Pic],"N/A")</f>
        <v>#VALUE!</v>
      </c>
      <c r="G368" s="112" t="s">
        <v>198</v>
      </c>
      <c r="H368" s="70">
        <v>42534165</v>
      </c>
      <c r="I368" s="112"/>
    </row>
    <row r="369" spans="2:9" ht="20.2" customHeight="1">
      <c r="B369" s="90">
        <v>45447</v>
      </c>
      <c r="C369" s="90" t="str">
        <f>_xlfn.TEXTBEFORE(rank[[#This Row],[Round]],"-")</f>
        <v>4</v>
      </c>
      <c r="D369" s="138" t="s">
        <v>303</v>
      </c>
      <c r="E369" s="163">
        <v>13</v>
      </c>
      <c r="F369" s="166" t="e" vm="27">
        <f>_xlfn.XLOOKUP(rank[[#This Row],[GuildName]],GuildPic[Name],GuildPic[Pic],"N/A")</f>
        <v>#VALUE!</v>
      </c>
      <c r="G369" s="112" t="s">
        <v>210</v>
      </c>
      <c r="H369" s="70">
        <v>42520190</v>
      </c>
      <c r="I369" s="112"/>
    </row>
    <row r="370" spans="2:9" ht="20.2" customHeight="1">
      <c r="B370" s="90">
        <v>45447</v>
      </c>
      <c r="C370" s="90" t="str">
        <f>_xlfn.TEXTBEFORE(rank[[#This Row],[Round]],"-")</f>
        <v>4</v>
      </c>
      <c r="D370" s="138" t="s">
        <v>303</v>
      </c>
      <c r="E370" s="163">
        <v>14</v>
      </c>
      <c r="F370" s="166" t="e" vm="31">
        <f>_xlfn.XLOOKUP(rank[[#This Row],[GuildName]],GuildPic[Name],GuildPic[Pic],"N/A")</f>
        <v>#VALUE!</v>
      </c>
      <c r="G370" s="112" t="s">
        <v>195</v>
      </c>
      <c r="H370" s="70">
        <v>42016610</v>
      </c>
      <c r="I370" s="112"/>
    </row>
    <row r="371" spans="2:9" ht="20.2" customHeight="1">
      <c r="B371" s="90">
        <v>45447</v>
      </c>
      <c r="C371" s="90" t="str">
        <f>_xlfn.TEXTBEFORE(rank[[#This Row],[Round]],"-")</f>
        <v>4</v>
      </c>
      <c r="D371" s="138" t="s">
        <v>303</v>
      </c>
      <c r="E371" s="163">
        <v>15</v>
      </c>
      <c r="F371" s="166" t="e" vm="34">
        <f>_xlfn.XLOOKUP(rank[[#This Row],[GuildName]],GuildPic[Name],GuildPic[Pic],"N/A")</f>
        <v>#VALUE!</v>
      </c>
      <c r="G371" s="112" t="s">
        <v>196</v>
      </c>
      <c r="H371" s="70">
        <v>40888990</v>
      </c>
      <c r="I371" s="112"/>
    </row>
    <row r="372" spans="2:9" ht="20.2" customHeight="1">
      <c r="B372" s="90">
        <v>45447</v>
      </c>
      <c r="C372" s="90" t="str">
        <f>_xlfn.TEXTBEFORE(rank[[#This Row],[Round]],"-")</f>
        <v>4</v>
      </c>
      <c r="D372" s="138" t="s">
        <v>303</v>
      </c>
      <c r="E372" s="163">
        <v>16</v>
      </c>
      <c r="F372" s="166" t="e" vm="32">
        <f>_xlfn.XLOOKUP(rank[[#This Row],[GuildName]],GuildPic[Name],GuildPic[Pic],"N/A")</f>
        <v>#VALUE!</v>
      </c>
      <c r="G372" s="112" t="s">
        <v>199</v>
      </c>
      <c r="H372" s="70">
        <v>40746030</v>
      </c>
      <c r="I372" s="112"/>
    </row>
    <row r="373" spans="2:9" ht="20.2" customHeight="1">
      <c r="B373" s="90">
        <v>45447</v>
      </c>
      <c r="C373" s="90" t="str">
        <f>_xlfn.TEXTBEFORE(rank[[#This Row],[Round]],"-")</f>
        <v>4</v>
      </c>
      <c r="D373" s="138" t="s">
        <v>303</v>
      </c>
      <c r="E373" s="163">
        <v>17</v>
      </c>
      <c r="F373" s="166" t="e" vm="44">
        <f>_xlfn.XLOOKUP(rank[[#This Row],[GuildName]],GuildPic[Name],GuildPic[Pic],"N/A")</f>
        <v>#VALUE!</v>
      </c>
      <c r="G373" s="112" t="s">
        <v>194</v>
      </c>
      <c r="H373" s="70">
        <v>40647385</v>
      </c>
      <c r="I373" s="112"/>
    </row>
    <row r="374" spans="2:9" ht="20.2" customHeight="1">
      <c r="B374" s="90">
        <v>45447</v>
      </c>
      <c r="C374" s="90" t="str">
        <f>_xlfn.TEXTBEFORE(rank[[#This Row],[Round]],"-")</f>
        <v>4</v>
      </c>
      <c r="D374" s="138" t="s">
        <v>303</v>
      </c>
      <c r="E374" s="163">
        <v>18</v>
      </c>
      <c r="F374" s="166" t="e" vm="47">
        <f>_xlfn.XLOOKUP(rank[[#This Row],[GuildName]],GuildPic[Name],GuildPic[Pic],"N/A")</f>
        <v>#VALUE!</v>
      </c>
      <c r="G374" s="112" t="s">
        <v>318</v>
      </c>
      <c r="H374" s="70">
        <v>40375140</v>
      </c>
      <c r="I374" s="112"/>
    </row>
    <row r="375" spans="2:9" ht="20.2" customHeight="1">
      <c r="B375" s="90">
        <v>45447</v>
      </c>
      <c r="C375" s="90" t="str">
        <f>_xlfn.TEXTBEFORE(rank[[#This Row],[Round]],"-")</f>
        <v>4</v>
      </c>
      <c r="D375" s="138" t="s">
        <v>303</v>
      </c>
      <c r="E375" s="163">
        <v>19</v>
      </c>
      <c r="F375" s="166" t="e" vm="46">
        <f>_xlfn.XLOOKUP(rank[[#This Row],[GuildName]],GuildPic[Name],GuildPic[Pic],"N/A")</f>
        <v>#VALUE!</v>
      </c>
      <c r="G375" s="112" t="s">
        <v>306</v>
      </c>
      <c r="H375" s="70">
        <v>40647385</v>
      </c>
      <c r="I375" s="112"/>
    </row>
    <row r="376" spans="2:9" ht="20.2" customHeight="1">
      <c r="B376" s="90">
        <v>45447</v>
      </c>
      <c r="C376" s="90" t="str">
        <f>_xlfn.TEXTBEFORE(rank[[#This Row],[Round]],"-")</f>
        <v>4</v>
      </c>
      <c r="D376" s="138" t="s">
        <v>303</v>
      </c>
      <c r="E376" s="163">
        <v>20</v>
      </c>
      <c r="F376" s="166" t="e" vm="48">
        <f>_xlfn.XLOOKUP(rank[[#This Row],[GuildName]],GuildPic[Name],GuildPic[Pic],"N/A")</f>
        <v>#VALUE!</v>
      </c>
      <c r="G376" s="112" t="s">
        <v>322</v>
      </c>
      <c r="H376" s="70">
        <v>39982100</v>
      </c>
      <c r="I376" s="112"/>
    </row>
    <row r="377" spans="2:9" ht="20.2" customHeight="1">
      <c r="B377" s="90">
        <v>45447</v>
      </c>
      <c r="C377" s="90" t="str">
        <f>_xlfn.TEXTBEFORE(rank[[#This Row],[Round]],"-")</f>
        <v>4</v>
      </c>
      <c r="D377" s="138" t="s">
        <v>303</v>
      </c>
      <c r="E377" s="163">
        <v>21</v>
      </c>
      <c r="F377" s="166" t="e" vm="35">
        <f>_xlfn.XLOOKUP(rank[[#This Row],[GuildName]],GuildPic[Name],GuildPic[Pic],"N/A")</f>
        <v>#VALUE!</v>
      </c>
      <c r="G377" s="112" t="s">
        <v>191</v>
      </c>
      <c r="H377" s="70">
        <v>39798450</v>
      </c>
      <c r="I377" s="112"/>
    </row>
    <row r="378" spans="2:9" ht="20.2" customHeight="1">
      <c r="B378" s="90"/>
      <c r="C378" s="90"/>
      <c r="D378" s="138"/>
      <c r="E378" s="163"/>
      <c r="F378" s="166"/>
      <c r="G378" s="112"/>
      <c r="H378" s="70"/>
      <c r="I378"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314"/>
  <sheetViews>
    <sheetView topLeftCell="A292" workbookViewId="0">
      <selection activeCell="H20" sqref="H20"/>
    </sheetView>
  </sheetViews>
  <sheetFormatPr defaultRowHeight="14.35"/>
  <cols>
    <col min="1" max="1" width="10.64453125" bestFit="1" customWidth="1"/>
    <col min="2" max="2" width="11" style="591" bestFit="1" customWidth="1"/>
    <col min="3" max="3" width="8.05859375" bestFit="1" customWidth="1"/>
    <col min="4" max="4" width="11.9375" bestFit="1" customWidth="1"/>
    <col min="5" max="5" width="10.9375" bestFit="1" customWidth="1"/>
    <col min="6" max="6" width="13.8203125" bestFit="1" customWidth="1"/>
    <col min="7" max="7" width="11.3515625" bestFit="1" customWidth="1"/>
    <col min="8" max="8" width="16.64453125" bestFit="1" customWidth="1"/>
    <col min="9" max="9" width="13.52734375" style="18" bestFit="1" customWidth="1"/>
    <col min="10" max="10" width="16" style="18" customWidth="1"/>
  </cols>
  <sheetData>
    <row r="1" spans="1:10">
      <c r="A1" t="s">
        <v>213</v>
      </c>
      <c r="B1" s="591" t="s">
        <v>214</v>
      </c>
      <c r="C1" t="s">
        <v>215</v>
      </c>
      <c r="D1" t="s">
        <v>218</v>
      </c>
      <c r="E1" t="s">
        <v>320</v>
      </c>
      <c r="F1" t="s">
        <v>299</v>
      </c>
      <c r="G1" s="18" t="s">
        <v>297</v>
      </c>
      <c r="H1" s="18" t="s">
        <v>298</v>
      </c>
      <c r="I1"/>
      <c r="J1" s="18">
        <v>0</v>
      </c>
    </row>
    <row r="2" spans="1:10">
      <c r="A2" s="549">
        <v>45349</v>
      </c>
      <c r="B2" s="591" t="s">
        <v>269</v>
      </c>
      <c r="C2" t="s">
        <v>233</v>
      </c>
      <c r="D2"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591" t="s">
        <v>269</v>
      </c>
      <c r="C3" t="s">
        <v>233</v>
      </c>
      <c r="D3"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591" t="s">
        <v>269</v>
      </c>
      <c r="C4" t="s">
        <v>233</v>
      </c>
      <c r="D4"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591" t="s">
        <v>269</v>
      </c>
      <c r="C5" t="s">
        <v>233</v>
      </c>
      <c r="D5"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591" t="s">
        <v>269</v>
      </c>
      <c r="C6" t="s">
        <v>233</v>
      </c>
      <c r="D6"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591" t="s">
        <v>269</v>
      </c>
      <c r="C7" t="s">
        <v>233</v>
      </c>
      <c r="D7"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591" t="s">
        <v>269</v>
      </c>
      <c r="C8" t="s">
        <v>233</v>
      </c>
      <c r="D8"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591" t="s">
        <v>269</v>
      </c>
      <c r="C9" t="s">
        <v>233</v>
      </c>
      <c r="D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591" t="s">
        <v>269</v>
      </c>
      <c r="C10" t="s">
        <v>233</v>
      </c>
      <c r="D10"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591" t="s">
        <v>269</v>
      </c>
      <c r="C11" t="s">
        <v>233</v>
      </c>
      <c r="D11"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591" t="s">
        <v>269</v>
      </c>
      <c r="C12" t="s">
        <v>233</v>
      </c>
      <c r="D12"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591" t="s">
        <v>269</v>
      </c>
      <c r="C13" t="s">
        <v>233</v>
      </c>
      <c r="D13"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591" t="s">
        <v>269</v>
      </c>
      <c r="C14" t="s">
        <v>233</v>
      </c>
      <c r="D14"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591" t="s">
        <v>269</v>
      </c>
      <c r="C15" t="s">
        <v>233</v>
      </c>
      <c r="D15"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591" t="s">
        <v>269</v>
      </c>
      <c r="C16" t="s">
        <v>233</v>
      </c>
      <c r="D16"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591" t="s">
        <v>269</v>
      </c>
      <c r="C17" t="s">
        <v>233</v>
      </c>
      <c r="D17"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591" t="s">
        <v>269</v>
      </c>
      <c r="C18" t="s">
        <v>233</v>
      </c>
      <c r="D18"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591" t="s">
        <v>269</v>
      </c>
      <c r="C19" t="s">
        <v>233</v>
      </c>
      <c r="D1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591" t="s">
        <v>269</v>
      </c>
      <c r="C20" t="s">
        <v>233</v>
      </c>
      <c r="D20"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591" t="s">
        <v>269</v>
      </c>
      <c r="C21" t="s">
        <v>233</v>
      </c>
      <c r="D21"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591" t="s">
        <v>269</v>
      </c>
      <c r="C22" t="s">
        <v>233</v>
      </c>
      <c r="D22"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591" t="s">
        <v>269</v>
      </c>
      <c r="C23" t="s">
        <v>234</v>
      </c>
      <c r="D23"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591" t="s">
        <v>269</v>
      </c>
      <c r="C24" t="s">
        <v>234</v>
      </c>
      <c r="D24"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591" t="s">
        <v>269</v>
      </c>
      <c r="C25" t="s">
        <v>234</v>
      </c>
      <c r="D25"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591" t="s">
        <v>269</v>
      </c>
      <c r="C26" t="s">
        <v>234</v>
      </c>
      <c r="D26"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591" t="s">
        <v>269</v>
      </c>
      <c r="C27" t="s">
        <v>234</v>
      </c>
      <c r="D27"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591" t="s">
        <v>269</v>
      </c>
      <c r="C28" t="s">
        <v>234</v>
      </c>
      <c r="D28"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591" t="s">
        <v>269</v>
      </c>
      <c r="C29" t="s">
        <v>234</v>
      </c>
      <c r="D2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591" t="s">
        <v>269</v>
      </c>
      <c r="C30" t="s">
        <v>234</v>
      </c>
      <c r="D30"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591" t="s">
        <v>269</v>
      </c>
      <c r="C31" t="s">
        <v>234</v>
      </c>
      <c r="D31"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591" t="s">
        <v>269</v>
      </c>
      <c r="C32" t="s">
        <v>234</v>
      </c>
      <c r="D32"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591" t="s">
        <v>269</v>
      </c>
      <c r="C33" t="s">
        <v>234</v>
      </c>
      <c r="D33"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591" t="s">
        <v>269</v>
      </c>
      <c r="C34" t="s">
        <v>234</v>
      </c>
      <c r="D34"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591" t="s">
        <v>269</v>
      </c>
      <c r="C35" t="s">
        <v>234</v>
      </c>
      <c r="D35"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591" t="s">
        <v>269</v>
      </c>
      <c r="C36" t="s">
        <v>234</v>
      </c>
      <c r="D36"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591" t="s">
        <v>269</v>
      </c>
      <c r="C37" t="s">
        <v>234</v>
      </c>
      <c r="D37"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591" t="s">
        <v>269</v>
      </c>
      <c r="C38" t="s">
        <v>234</v>
      </c>
      <c r="D38"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591" t="s">
        <v>269</v>
      </c>
      <c r="C39" t="s">
        <v>234</v>
      </c>
      <c r="D3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591" t="s">
        <v>269</v>
      </c>
      <c r="C40" t="s">
        <v>234</v>
      </c>
      <c r="D40"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591" t="s">
        <v>269</v>
      </c>
      <c r="C41" t="s">
        <v>234</v>
      </c>
      <c r="D41"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591" t="s">
        <v>269</v>
      </c>
      <c r="C42" t="s">
        <v>234</v>
      </c>
      <c r="D42"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591" t="s">
        <v>269</v>
      </c>
      <c r="C43" t="s">
        <v>234</v>
      </c>
      <c r="D43"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591" t="s">
        <v>269</v>
      </c>
      <c r="C44" t="s">
        <v>235</v>
      </c>
      <c r="D44"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591" t="s">
        <v>269</v>
      </c>
      <c r="C45" t="s">
        <v>235</v>
      </c>
      <c r="D45"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591" t="s">
        <v>269</v>
      </c>
      <c r="C46" t="s">
        <v>235</v>
      </c>
      <c r="D46"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591" t="s">
        <v>269</v>
      </c>
      <c r="C47" t="s">
        <v>235</v>
      </c>
      <c r="D47"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591" t="s">
        <v>269</v>
      </c>
      <c r="C48" t="s">
        <v>235</v>
      </c>
      <c r="D48"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591" t="s">
        <v>269</v>
      </c>
      <c r="C49" t="s">
        <v>235</v>
      </c>
      <c r="D4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591" t="s">
        <v>269</v>
      </c>
      <c r="C50" t="s">
        <v>235</v>
      </c>
      <c r="D50"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591" t="s">
        <v>269</v>
      </c>
      <c r="C51" t="s">
        <v>235</v>
      </c>
      <c r="D51"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591" t="s">
        <v>269</v>
      </c>
      <c r="C52" t="s">
        <v>235</v>
      </c>
      <c r="D52"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591" t="s">
        <v>269</v>
      </c>
      <c r="C53" t="s">
        <v>235</v>
      </c>
      <c r="D53"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591" t="s">
        <v>269</v>
      </c>
      <c r="C54" t="s">
        <v>235</v>
      </c>
      <c r="D54"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591" t="s">
        <v>269</v>
      </c>
      <c r="C55" t="s">
        <v>235</v>
      </c>
      <c r="D55"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591" t="s">
        <v>269</v>
      </c>
      <c r="C56" t="s">
        <v>235</v>
      </c>
      <c r="D56"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591" t="s">
        <v>269</v>
      </c>
      <c r="C57" t="s">
        <v>235</v>
      </c>
      <c r="D57"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591" t="s">
        <v>269</v>
      </c>
      <c r="C58" t="s">
        <v>235</v>
      </c>
      <c r="D58"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591" t="s">
        <v>269</v>
      </c>
      <c r="C59" t="s">
        <v>235</v>
      </c>
      <c r="D5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591" t="s">
        <v>269</v>
      </c>
      <c r="C60" t="s">
        <v>235</v>
      </c>
      <c r="D60"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591" t="s">
        <v>269</v>
      </c>
      <c r="C61" t="s">
        <v>235</v>
      </c>
      <c r="D61"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591" t="s">
        <v>269</v>
      </c>
      <c r="C62" t="s">
        <v>235</v>
      </c>
      <c r="D62"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591" t="s">
        <v>269</v>
      </c>
      <c r="C63" t="s">
        <v>235</v>
      </c>
      <c r="D63"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591" t="s">
        <v>269</v>
      </c>
      <c r="C64" t="s">
        <v>235</v>
      </c>
      <c r="D64"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591" t="s">
        <v>269</v>
      </c>
      <c r="C65" t="s">
        <v>236</v>
      </c>
      <c r="D65"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591" t="s">
        <v>269</v>
      </c>
      <c r="C66" t="s">
        <v>236</v>
      </c>
      <c r="D66"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591" t="s">
        <v>269</v>
      </c>
      <c r="C67" t="s">
        <v>236</v>
      </c>
      <c r="D67"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591" t="s">
        <v>269</v>
      </c>
      <c r="C68" t="s">
        <v>236</v>
      </c>
      <c r="D68"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591" t="s">
        <v>269</v>
      </c>
      <c r="C69" t="s">
        <v>236</v>
      </c>
      <c r="D6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591" t="s">
        <v>269</v>
      </c>
      <c r="C70" t="s">
        <v>236</v>
      </c>
      <c r="D70"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591" t="s">
        <v>269</v>
      </c>
      <c r="C71" t="s">
        <v>236</v>
      </c>
      <c r="D71"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591" t="s">
        <v>269</v>
      </c>
      <c r="C72" t="s">
        <v>236</v>
      </c>
      <c r="D72"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591" t="s">
        <v>269</v>
      </c>
      <c r="C73" t="s">
        <v>236</v>
      </c>
      <c r="D73"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591" t="s">
        <v>269</v>
      </c>
      <c r="C74" t="s">
        <v>236</v>
      </c>
      <c r="D74"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591" t="s">
        <v>269</v>
      </c>
      <c r="C75" t="s">
        <v>236</v>
      </c>
      <c r="D75"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591" t="s">
        <v>269</v>
      </c>
      <c r="C76" t="s">
        <v>236</v>
      </c>
      <c r="D76"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591" t="s">
        <v>269</v>
      </c>
      <c r="C77" t="s">
        <v>236</v>
      </c>
      <c r="D77"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591" t="s">
        <v>269</v>
      </c>
      <c r="C78" t="s">
        <v>236</v>
      </c>
      <c r="D78"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591" t="s">
        <v>269</v>
      </c>
      <c r="C79" t="s">
        <v>236</v>
      </c>
      <c r="D7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591" t="s">
        <v>269</v>
      </c>
      <c r="C80" t="s">
        <v>236</v>
      </c>
      <c r="D80"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591" t="s">
        <v>269</v>
      </c>
      <c r="C81" t="s">
        <v>236</v>
      </c>
      <c r="D81"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591" t="s">
        <v>269</v>
      </c>
      <c r="C82" t="s">
        <v>236</v>
      </c>
      <c r="D82"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591" t="s">
        <v>269</v>
      </c>
      <c r="C83" t="s">
        <v>236</v>
      </c>
      <c r="D83"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591" t="s">
        <v>269</v>
      </c>
      <c r="C84" t="s">
        <v>236</v>
      </c>
      <c r="D84"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591" t="s">
        <v>269</v>
      </c>
      <c r="C85" t="s">
        <v>236</v>
      </c>
      <c r="D85"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591" t="s">
        <v>270</v>
      </c>
      <c r="C86" t="s">
        <v>237</v>
      </c>
      <c r="D86"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591" t="s">
        <v>270</v>
      </c>
      <c r="C87" t="s">
        <v>237</v>
      </c>
      <c r="D87"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591" t="s">
        <v>270</v>
      </c>
      <c r="C88" t="s">
        <v>237</v>
      </c>
      <c r="D88"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591" t="s">
        <v>270</v>
      </c>
      <c r="C89" t="s">
        <v>237</v>
      </c>
      <c r="D8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591" t="s">
        <v>270</v>
      </c>
      <c r="C90" t="s">
        <v>237</v>
      </c>
      <c r="D90"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591" t="s">
        <v>270</v>
      </c>
      <c r="C91" t="s">
        <v>237</v>
      </c>
      <c r="D91"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591" t="s">
        <v>270</v>
      </c>
      <c r="C92" t="s">
        <v>237</v>
      </c>
      <c r="D92"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591" t="s">
        <v>270</v>
      </c>
      <c r="C93" t="s">
        <v>237</v>
      </c>
      <c r="D93"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591" t="s">
        <v>270</v>
      </c>
      <c r="C94" t="s">
        <v>237</v>
      </c>
      <c r="D94"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591" t="s">
        <v>270</v>
      </c>
      <c r="C95" t="s">
        <v>237</v>
      </c>
      <c r="D95"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591" t="s">
        <v>270</v>
      </c>
      <c r="C96" t="s">
        <v>237</v>
      </c>
      <c r="D96"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591" t="s">
        <v>270</v>
      </c>
      <c r="C97" t="s">
        <v>237</v>
      </c>
      <c r="D97"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591" t="s">
        <v>270</v>
      </c>
      <c r="C98" t="s">
        <v>237</v>
      </c>
      <c r="D98"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591" t="s">
        <v>270</v>
      </c>
      <c r="C99" t="s">
        <v>237</v>
      </c>
      <c r="D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591" t="s">
        <v>270</v>
      </c>
      <c r="C100" t="s">
        <v>237</v>
      </c>
      <c r="D100"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591" t="s">
        <v>270</v>
      </c>
      <c r="C101" t="s">
        <v>237</v>
      </c>
      <c r="D101"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591" t="s">
        <v>270</v>
      </c>
      <c r="C102" t="s">
        <v>237</v>
      </c>
      <c r="D102"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591" t="s">
        <v>270</v>
      </c>
      <c r="C103" t="s">
        <v>237</v>
      </c>
      <c r="D103"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591" t="s">
        <v>270</v>
      </c>
      <c r="C104" t="s">
        <v>237</v>
      </c>
      <c r="D104"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591" t="s">
        <v>270</v>
      </c>
      <c r="C105" t="s">
        <v>237</v>
      </c>
      <c r="D105"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591" t="s">
        <v>270</v>
      </c>
      <c r="C106" t="s">
        <v>237</v>
      </c>
      <c r="D106"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591" t="s">
        <v>270</v>
      </c>
      <c r="C107" t="s">
        <v>238</v>
      </c>
      <c r="D107"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591" t="s">
        <v>270</v>
      </c>
      <c r="C108" t="s">
        <v>238</v>
      </c>
      <c r="D108"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591" t="s">
        <v>270</v>
      </c>
      <c r="C109" t="s">
        <v>238</v>
      </c>
      <c r="D10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591" t="s">
        <v>270</v>
      </c>
      <c r="C110" t="s">
        <v>238</v>
      </c>
      <c r="D110"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591" t="s">
        <v>270</v>
      </c>
      <c r="C111" t="s">
        <v>238</v>
      </c>
      <c r="D111"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591" t="s">
        <v>270</v>
      </c>
      <c r="C112" t="s">
        <v>238</v>
      </c>
      <c r="D112"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591" t="s">
        <v>270</v>
      </c>
      <c r="C113" t="s">
        <v>238</v>
      </c>
      <c r="D113"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591" t="s">
        <v>270</v>
      </c>
      <c r="C114" t="s">
        <v>238</v>
      </c>
      <c r="D114"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591" t="s">
        <v>270</v>
      </c>
      <c r="C115" t="s">
        <v>238</v>
      </c>
      <c r="D115"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591" t="s">
        <v>270</v>
      </c>
      <c r="C116" t="s">
        <v>238</v>
      </c>
      <c r="D116"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591" t="s">
        <v>270</v>
      </c>
      <c r="C117" t="s">
        <v>238</v>
      </c>
      <c r="D117"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591" t="s">
        <v>270</v>
      </c>
      <c r="C118" t="s">
        <v>238</v>
      </c>
      <c r="D118"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591" t="s">
        <v>270</v>
      </c>
      <c r="C119" t="s">
        <v>238</v>
      </c>
      <c r="D11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591" t="s">
        <v>270</v>
      </c>
      <c r="C120" t="s">
        <v>238</v>
      </c>
      <c r="D120"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591" t="s">
        <v>270</v>
      </c>
      <c r="C121" t="s">
        <v>238</v>
      </c>
      <c r="D121"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591" t="s">
        <v>270</v>
      </c>
      <c r="C122" t="s">
        <v>238</v>
      </c>
      <c r="D122"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591" t="s">
        <v>270</v>
      </c>
      <c r="C123" t="s">
        <v>238</v>
      </c>
      <c r="D123"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591" t="s">
        <v>270</v>
      </c>
      <c r="C124" t="s">
        <v>238</v>
      </c>
      <c r="D124"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591" t="s">
        <v>270</v>
      </c>
      <c r="C125" t="s">
        <v>238</v>
      </c>
      <c r="D125"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591" t="s">
        <v>270</v>
      </c>
      <c r="C126" t="s">
        <v>238</v>
      </c>
      <c r="D126"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591" t="s">
        <v>270</v>
      </c>
      <c r="C127" t="s">
        <v>240</v>
      </c>
      <c r="D127"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591" t="s">
        <v>270</v>
      </c>
      <c r="C128" t="s">
        <v>240</v>
      </c>
      <c r="D128"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591" t="s">
        <v>270</v>
      </c>
      <c r="C129" t="s">
        <v>240</v>
      </c>
      <c r="D12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591" t="s">
        <v>270</v>
      </c>
      <c r="C130" t="s">
        <v>240</v>
      </c>
      <c r="D130"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591" t="s">
        <v>270</v>
      </c>
      <c r="C131" t="s">
        <v>240</v>
      </c>
      <c r="D131"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591" t="s">
        <v>270</v>
      </c>
      <c r="C132" t="s">
        <v>240</v>
      </c>
      <c r="D132"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591" t="s">
        <v>270</v>
      </c>
      <c r="C133" t="s">
        <v>240</v>
      </c>
      <c r="D133"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591" t="s">
        <v>270</v>
      </c>
      <c r="C134" t="s">
        <v>240</v>
      </c>
      <c r="D134"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591" t="s">
        <v>270</v>
      </c>
      <c r="C135" t="s">
        <v>240</v>
      </c>
      <c r="D135"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591" t="s">
        <v>270</v>
      </c>
      <c r="C136" t="s">
        <v>240</v>
      </c>
      <c r="D136"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591" t="s">
        <v>270</v>
      </c>
      <c r="C137" t="s">
        <v>240</v>
      </c>
      <c r="D137"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591" t="s">
        <v>270</v>
      </c>
      <c r="C138" t="s">
        <v>240</v>
      </c>
      <c r="D138"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591" t="s">
        <v>270</v>
      </c>
      <c r="C139" t="s">
        <v>240</v>
      </c>
      <c r="D13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591" t="s">
        <v>270</v>
      </c>
      <c r="C140" t="s">
        <v>240</v>
      </c>
      <c r="D140"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591" t="s">
        <v>270</v>
      </c>
      <c r="C141" t="s">
        <v>240</v>
      </c>
      <c r="D141"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591" t="s">
        <v>270</v>
      </c>
      <c r="C142" t="s">
        <v>240</v>
      </c>
      <c r="D142"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591" t="s">
        <v>270</v>
      </c>
      <c r="C143" t="s">
        <v>240</v>
      </c>
      <c r="D143"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591" t="s">
        <v>270</v>
      </c>
      <c r="C144" t="s">
        <v>240</v>
      </c>
      <c r="D144"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591" t="s">
        <v>270</v>
      </c>
      <c r="C145" t="s">
        <v>240</v>
      </c>
      <c r="D145"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591" t="s">
        <v>270</v>
      </c>
      <c r="C146" t="s">
        <v>240</v>
      </c>
      <c r="D146"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591" t="s">
        <v>270</v>
      </c>
      <c r="C147" t="s">
        <v>241</v>
      </c>
      <c r="D147"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591" t="s">
        <v>270</v>
      </c>
      <c r="C148" t="s">
        <v>241</v>
      </c>
      <c r="D148"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591" t="s">
        <v>270</v>
      </c>
      <c r="C149" t="s">
        <v>241</v>
      </c>
      <c r="D14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591" t="s">
        <v>270</v>
      </c>
      <c r="C150" t="s">
        <v>241</v>
      </c>
      <c r="D150"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591" t="s">
        <v>270</v>
      </c>
      <c r="C151" t="s">
        <v>241</v>
      </c>
      <c r="D151"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591" t="s">
        <v>270</v>
      </c>
      <c r="C152" t="s">
        <v>241</v>
      </c>
      <c r="D152"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591" t="s">
        <v>270</v>
      </c>
      <c r="C153" t="s">
        <v>241</v>
      </c>
      <c r="D153"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591" t="s">
        <v>270</v>
      </c>
      <c r="C154" t="s">
        <v>241</v>
      </c>
      <c r="D154"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591" t="s">
        <v>270</v>
      </c>
      <c r="C155" t="s">
        <v>241</v>
      </c>
      <c r="D155"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591" t="s">
        <v>270</v>
      </c>
      <c r="C156" t="s">
        <v>241</v>
      </c>
      <c r="D156"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591" t="s">
        <v>270</v>
      </c>
      <c r="C157" t="s">
        <v>241</v>
      </c>
      <c r="D157"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591" t="s">
        <v>270</v>
      </c>
      <c r="C158" t="s">
        <v>241</v>
      </c>
      <c r="D158"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591" t="s">
        <v>270</v>
      </c>
      <c r="C159" t="s">
        <v>241</v>
      </c>
      <c r="D15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591" t="s">
        <v>270</v>
      </c>
      <c r="C160" t="s">
        <v>241</v>
      </c>
      <c r="D160"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591" t="s">
        <v>270</v>
      </c>
      <c r="C161" t="s">
        <v>241</v>
      </c>
      <c r="D161"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591" t="s">
        <v>270</v>
      </c>
      <c r="C162" t="s">
        <v>241</v>
      </c>
      <c r="D162"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591" t="s">
        <v>270</v>
      </c>
      <c r="C163" t="s">
        <v>241</v>
      </c>
      <c r="D163"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591" t="s">
        <v>270</v>
      </c>
      <c r="C164" t="s">
        <v>241</v>
      </c>
      <c r="D164"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591" t="s">
        <v>270</v>
      </c>
      <c r="C165" t="s">
        <v>241</v>
      </c>
      <c r="D165"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591" t="s">
        <v>270</v>
      </c>
      <c r="C166" t="s">
        <v>241</v>
      </c>
      <c r="D166"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591" t="s">
        <v>293</v>
      </c>
      <c r="C167" t="s">
        <v>290</v>
      </c>
      <c r="D167"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591" t="s">
        <v>293</v>
      </c>
      <c r="C168" t="s">
        <v>290</v>
      </c>
      <c r="D168"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591" t="s">
        <v>293</v>
      </c>
      <c r="C169" t="s">
        <v>290</v>
      </c>
      <c r="D16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591" t="s">
        <v>293</v>
      </c>
      <c r="C170" t="s">
        <v>290</v>
      </c>
      <c r="D170"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591" t="s">
        <v>293</v>
      </c>
      <c r="C171" t="s">
        <v>290</v>
      </c>
      <c r="D171"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591" t="s">
        <v>293</v>
      </c>
      <c r="C172" t="s">
        <v>290</v>
      </c>
      <c r="D172"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591" t="s">
        <v>293</v>
      </c>
      <c r="C173" t="s">
        <v>290</v>
      </c>
      <c r="D173"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591" t="s">
        <v>293</v>
      </c>
      <c r="C174" t="s">
        <v>290</v>
      </c>
      <c r="D174"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591" t="s">
        <v>293</v>
      </c>
      <c r="C175" t="s">
        <v>290</v>
      </c>
      <c r="D175"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591" t="s">
        <v>293</v>
      </c>
      <c r="C176" t="s">
        <v>290</v>
      </c>
      <c r="D176"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591" t="s">
        <v>293</v>
      </c>
      <c r="C177" t="s">
        <v>290</v>
      </c>
      <c r="D177"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591" t="s">
        <v>293</v>
      </c>
      <c r="C178" t="s">
        <v>290</v>
      </c>
      <c r="D178"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591" t="s">
        <v>293</v>
      </c>
      <c r="C179" t="s">
        <v>290</v>
      </c>
      <c r="D17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591" t="s">
        <v>293</v>
      </c>
      <c r="C180" t="s">
        <v>290</v>
      </c>
      <c r="D180"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591" t="s">
        <v>293</v>
      </c>
      <c r="C181" t="s">
        <v>290</v>
      </c>
      <c r="D181"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591" t="s">
        <v>293</v>
      </c>
      <c r="C182" t="s">
        <v>290</v>
      </c>
      <c r="D182"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591" t="s">
        <v>293</v>
      </c>
      <c r="C183" t="s">
        <v>290</v>
      </c>
      <c r="D183"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591" t="s">
        <v>293</v>
      </c>
      <c r="C184" t="s">
        <v>290</v>
      </c>
      <c r="D184"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591" t="s">
        <v>293</v>
      </c>
      <c r="C185" t="s">
        <v>290</v>
      </c>
      <c r="D185"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591" t="s">
        <v>293</v>
      </c>
      <c r="C186" t="s">
        <v>290</v>
      </c>
      <c r="D186"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591" t="s">
        <v>293</v>
      </c>
      <c r="C187" t="s">
        <v>291</v>
      </c>
      <c r="D187"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591" t="s">
        <v>293</v>
      </c>
      <c r="C188" t="s">
        <v>291</v>
      </c>
      <c r="D188"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591" t="s">
        <v>293</v>
      </c>
      <c r="C189" t="s">
        <v>291</v>
      </c>
      <c r="D18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591" t="s">
        <v>293</v>
      </c>
      <c r="C190" t="s">
        <v>291</v>
      </c>
      <c r="D190"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591" t="s">
        <v>293</v>
      </c>
      <c r="C191" t="s">
        <v>291</v>
      </c>
      <c r="D191"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591" t="s">
        <v>293</v>
      </c>
      <c r="C192" t="s">
        <v>291</v>
      </c>
      <c r="D192"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591" t="s">
        <v>293</v>
      </c>
      <c r="C193" t="s">
        <v>291</v>
      </c>
      <c r="D193"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591" t="s">
        <v>293</v>
      </c>
      <c r="C194" t="s">
        <v>291</v>
      </c>
      <c r="D194"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591" t="s">
        <v>293</v>
      </c>
      <c r="C195" t="s">
        <v>291</v>
      </c>
      <c r="D195"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591" t="s">
        <v>293</v>
      </c>
      <c r="C196" t="s">
        <v>291</v>
      </c>
      <c r="D196"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591" t="s">
        <v>293</v>
      </c>
      <c r="C197" t="s">
        <v>291</v>
      </c>
      <c r="D197"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591" t="s">
        <v>293</v>
      </c>
      <c r="C198" t="s">
        <v>291</v>
      </c>
      <c r="D198"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591" t="s">
        <v>293</v>
      </c>
      <c r="C199" t="s">
        <v>291</v>
      </c>
      <c r="D1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591" t="s">
        <v>293</v>
      </c>
      <c r="C200" t="s">
        <v>291</v>
      </c>
      <c r="D200"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591" t="s">
        <v>293</v>
      </c>
      <c r="C201" t="s">
        <v>291</v>
      </c>
      <c r="D201"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591" t="s">
        <v>293</v>
      </c>
      <c r="C202" t="s">
        <v>291</v>
      </c>
      <c r="D202"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591" t="s">
        <v>293</v>
      </c>
      <c r="C203" t="s">
        <v>291</v>
      </c>
      <c r="D203"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591" t="s">
        <v>293</v>
      </c>
      <c r="C204" t="s">
        <v>291</v>
      </c>
      <c r="D204"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591" t="s">
        <v>293</v>
      </c>
      <c r="C205" t="s">
        <v>291</v>
      </c>
      <c r="D205"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591" t="s">
        <v>293</v>
      </c>
      <c r="C206" t="s">
        <v>291</v>
      </c>
      <c r="D206"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591" t="s">
        <v>293</v>
      </c>
      <c r="C207" t="s">
        <v>292</v>
      </c>
      <c r="D207"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591" t="s">
        <v>293</v>
      </c>
      <c r="C208" t="s">
        <v>292</v>
      </c>
      <c r="D208"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591" t="s">
        <v>293</v>
      </c>
      <c r="C209" t="s">
        <v>292</v>
      </c>
      <c r="D20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591" t="s">
        <v>293</v>
      </c>
      <c r="C210" t="s">
        <v>292</v>
      </c>
      <c r="D210"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591" t="s">
        <v>293</v>
      </c>
      <c r="C211" t="s">
        <v>292</v>
      </c>
      <c r="D211"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591" t="s">
        <v>293</v>
      </c>
      <c r="C212" t="s">
        <v>292</v>
      </c>
      <c r="D212"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591" t="s">
        <v>293</v>
      </c>
      <c r="C213" t="s">
        <v>292</v>
      </c>
      <c r="D213"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591" t="s">
        <v>293</v>
      </c>
      <c r="C214" t="s">
        <v>292</v>
      </c>
      <c r="D214"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591" t="s">
        <v>293</v>
      </c>
      <c r="C215" t="s">
        <v>292</v>
      </c>
      <c r="D215"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591" t="s">
        <v>293</v>
      </c>
      <c r="C216" t="s">
        <v>292</v>
      </c>
      <c r="D216"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591" t="s">
        <v>293</v>
      </c>
      <c r="C217" t="s">
        <v>292</v>
      </c>
      <c r="D217"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591" t="s">
        <v>293</v>
      </c>
      <c r="C218" t="s">
        <v>292</v>
      </c>
      <c r="D218"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591" t="s">
        <v>293</v>
      </c>
      <c r="C219" t="s">
        <v>292</v>
      </c>
      <c r="D21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591" t="s">
        <v>293</v>
      </c>
      <c r="C220" t="s">
        <v>292</v>
      </c>
      <c r="D220"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591" t="s">
        <v>293</v>
      </c>
      <c r="C221" t="s">
        <v>292</v>
      </c>
      <c r="D221"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591" t="s">
        <v>293</v>
      </c>
      <c r="C222" t="s">
        <v>292</v>
      </c>
      <c r="D222"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591" t="s">
        <v>293</v>
      </c>
      <c r="C223" t="s">
        <v>292</v>
      </c>
      <c r="D223"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591" t="s">
        <v>293</v>
      </c>
      <c r="C224" t="s">
        <v>292</v>
      </c>
      <c r="D224"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591" t="s">
        <v>293</v>
      </c>
      <c r="C225" t="s">
        <v>292</v>
      </c>
      <c r="D225"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591" t="s">
        <v>293</v>
      </c>
      <c r="C226" t="s">
        <v>292</v>
      </c>
      <c r="D226"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591" t="s">
        <v>293</v>
      </c>
      <c r="C227" t="s">
        <v>292</v>
      </c>
      <c r="D227"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591" t="s">
        <v>305</v>
      </c>
      <c r="C228" t="s">
        <v>300</v>
      </c>
      <c r="D228"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591" t="s">
        <v>305</v>
      </c>
      <c r="C229" t="s">
        <v>300</v>
      </c>
      <c r="D22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591" t="s">
        <v>305</v>
      </c>
      <c r="C230" t="s">
        <v>300</v>
      </c>
      <c r="D230"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591" t="s">
        <v>305</v>
      </c>
      <c r="C231" t="s">
        <v>300</v>
      </c>
      <c r="D231"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591" t="s">
        <v>305</v>
      </c>
      <c r="C232" t="s">
        <v>300</v>
      </c>
      <c r="D232"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591" t="s">
        <v>305</v>
      </c>
      <c r="C233" t="s">
        <v>300</v>
      </c>
      <c r="D233"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591" t="s">
        <v>305</v>
      </c>
      <c r="C234" t="s">
        <v>300</v>
      </c>
      <c r="D234"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591" t="s">
        <v>305</v>
      </c>
      <c r="C235" t="s">
        <v>300</v>
      </c>
      <c r="D235"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591" t="s">
        <v>305</v>
      </c>
      <c r="C236" t="s">
        <v>300</v>
      </c>
      <c r="D236"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591" t="s">
        <v>305</v>
      </c>
      <c r="C237" t="s">
        <v>300</v>
      </c>
      <c r="D237"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591" t="s">
        <v>305</v>
      </c>
      <c r="C238" t="s">
        <v>300</v>
      </c>
      <c r="D238"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591" t="s">
        <v>305</v>
      </c>
      <c r="C239" t="s">
        <v>300</v>
      </c>
      <c r="D23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591" t="s">
        <v>305</v>
      </c>
      <c r="C240" t="s">
        <v>300</v>
      </c>
      <c r="D240"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591" t="s">
        <v>305</v>
      </c>
      <c r="C241" t="s">
        <v>300</v>
      </c>
      <c r="D241"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591" t="s">
        <v>305</v>
      </c>
      <c r="C242" t="s">
        <v>300</v>
      </c>
      <c r="D242"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591" t="s">
        <v>305</v>
      </c>
      <c r="C243" t="s">
        <v>300</v>
      </c>
      <c r="D243"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591" t="s">
        <v>305</v>
      </c>
      <c r="C244" t="s">
        <v>300</v>
      </c>
      <c r="D244"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591" t="s">
        <v>305</v>
      </c>
      <c r="C245" t="s">
        <v>300</v>
      </c>
      <c r="D245"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591" t="s">
        <v>305</v>
      </c>
      <c r="C246" t="s">
        <v>300</v>
      </c>
      <c r="D246"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591" t="s">
        <v>305</v>
      </c>
      <c r="C247" t="s">
        <v>300</v>
      </c>
      <c r="D247"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45426</v>
      </c>
      <c r="B248" s="591" t="s">
        <v>305</v>
      </c>
      <c r="C248" t="s">
        <v>300</v>
      </c>
      <c r="D248" t="s">
        <v>322</v>
      </c>
      <c r="E248">
        <v>23</v>
      </c>
      <c r="F248" s="18">
        <v>9394755</v>
      </c>
      <c r="G248" s="18" cm="1">
        <f t="array" ref="G248">_xlfn.XLOOKUP(1,(EarnedPivot!$B$4:$B$269=$C248)*(EarnedPivot!$C$4:$C$269=$D248),EarnedPivot!$E$4:$E$269,0)</f>
        <v>0</v>
      </c>
      <c r="H248" s="18">
        <f>IF(rank_[[#This Row],[EarnCalc]]=0,rank_[[#This Row],[TotalTrophies]],rank_[[#This Row],[EarnCalc]])</f>
        <v>9394755</v>
      </c>
    </row>
    <row r="249" spans="1:8">
      <c r="A249" s="549">
        <v>45426</v>
      </c>
      <c r="B249" s="591" t="s">
        <v>305</v>
      </c>
      <c r="C249" t="s">
        <v>300</v>
      </c>
      <c r="D249" t="s">
        <v>306</v>
      </c>
      <c r="E249">
        <v>24</v>
      </c>
      <c r="F249" s="18">
        <v>9386685</v>
      </c>
      <c r="G249" s="18" cm="1">
        <f t="array" ref="G249">_xlfn.XLOOKUP(1,(EarnedPivot!$B$4:$B$269=$C249)*(EarnedPivot!$C$4:$C$269=$D249),EarnedPivot!$E$4:$E$269,0)</f>
        <v>0</v>
      </c>
      <c r="H249" s="18">
        <f>IF(rank_[[#This Row],[EarnCalc]]=0,rank_[[#This Row],[TotalTrophies]],rank_[[#This Row],[EarnCalc]])</f>
        <v>9386685</v>
      </c>
    </row>
    <row r="250" spans="1:8">
      <c r="A250" s="549">
        <v>45433</v>
      </c>
      <c r="B250" s="591" t="s">
        <v>305</v>
      </c>
      <c r="C250" t="s">
        <v>301</v>
      </c>
      <c r="D250" t="s">
        <v>201</v>
      </c>
      <c r="E250">
        <v>1</v>
      </c>
      <c r="F250" s="18">
        <v>23638505</v>
      </c>
      <c r="G250" s="18" cm="1">
        <f t="array" ref="G250">_xlfn.XLOOKUP(1,(EarnedPivot!$B$4:$B$269=$C250)*(EarnedPivot!$C$4:$C$269=$D250),EarnedPivot!$E$4:$E$269,0)</f>
        <v>11782185</v>
      </c>
      <c r="H250" s="18">
        <f>IF(rank_[[#This Row],[EarnCalc]]=0,rank_[[#This Row],[TotalTrophies]],rank_[[#This Row],[EarnCalc]])</f>
        <v>11782185</v>
      </c>
    </row>
    <row r="251" spans="1:8">
      <c r="A251" s="549">
        <v>45433</v>
      </c>
      <c r="B251" s="591" t="s">
        <v>305</v>
      </c>
      <c r="C251" t="s">
        <v>301</v>
      </c>
      <c r="D251" t="s">
        <v>200</v>
      </c>
      <c r="E251">
        <v>2</v>
      </c>
      <c r="F251" s="18">
        <v>23541330</v>
      </c>
      <c r="G251" s="18" cm="1">
        <f t="array" ref="G251">_xlfn.XLOOKUP(1,(EarnedPivot!$B$4:$B$269=$C251)*(EarnedPivot!$C$4:$C$269=$D251),EarnedPivot!$E$4:$E$269,0)</f>
        <v>11768065</v>
      </c>
      <c r="H251" s="18">
        <f>IF(rank_[[#This Row],[EarnCalc]]=0,rank_[[#This Row],[TotalTrophies]],rank_[[#This Row],[EarnCalc]])</f>
        <v>11768065</v>
      </c>
    </row>
    <row r="252" spans="1:8">
      <c r="A252" s="549">
        <v>45433</v>
      </c>
      <c r="B252" s="591" t="s">
        <v>305</v>
      </c>
      <c r="C252" t="s">
        <v>301</v>
      </c>
      <c r="D252" t="s">
        <v>197</v>
      </c>
      <c r="E252">
        <v>3</v>
      </c>
      <c r="F252" s="18">
        <v>22805570</v>
      </c>
      <c r="G252" s="18" cm="1">
        <f t="array" ref="G252">_xlfn.XLOOKUP(1,(EarnedPivot!$B$4:$B$269=$C252)*(EarnedPivot!$C$4:$C$269=$D252),EarnedPivot!$E$4:$E$269,0)</f>
        <v>11407690</v>
      </c>
      <c r="H252" s="18">
        <f>IF(rank_[[#This Row],[EarnCalc]]=0,rank_[[#This Row],[TotalTrophies]],rank_[[#This Row],[EarnCalc]])</f>
        <v>11407690</v>
      </c>
    </row>
    <row r="253" spans="1:8">
      <c r="A253" s="549">
        <v>45433</v>
      </c>
      <c r="B253" s="591" t="s">
        <v>305</v>
      </c>
      <c r="C253" t="s">
        <v>301</v>
      </c>
      <c r="D253" t="s">
        <v>192</v>
      </c>
      <c r="E253">
        <v>4</v>
      </c>
      <c r="F253" s="18">
        <v>22653580</v>
      </c>
      <c r="G253" s="18" cm="1">
        <f t="array" ref="G253">_xlfn.XLOOKUP(1,(EarnedPivot!$B$4:$B$269=$C253)*(EarnedPivot!$C$4:$C$269=$D253),EarnedPivot!$E$4:$E$269,0)</f>
        <v>11411315</v>
      </c>
      <c r="H253" s="18">
        <f>IF(rank_[[#This Row],[EarnCalc]]=0,rank_[[#This Row],[TotalTrophies]],rank_[[#This Row],[EarnCalc]])</f>
        <v>11411315</v>
      </c>
    </row>
    <row r="254" spans="1:8">
      <c r="A254" s="549">
        <v>45433</v>
      </c>
      <c r="B254" s="591" t="s">
        <v>305</v>
      </c>
      <c r="C254" t="s">
        <v>301</v>
      </c>
      <c r="D254" t="s">
        <v>209</v>
      </c>
      <c r="E254">
        <v>5</v>
      </c>
      <c r="F254" s="18">
        <v>22557055</v>
      </c>
      <c r="G254" s="18" cm="1">
        <f t="array" ref="G254">_xlfn.XLOOKUP(1,(EarnedPivot!$B$4:$B$269=$C254)*(EarnedPivot!$C$4:$C$269=$D254),EarnedPivot!$E$4:$E$269,0)</f>
        <v>11408945</v>
      </c>
      <c r="H254" s="18">
        <f>IF(rank_[[#This Row],[EarnCalc]]=0,rank_[[#This Row],[TotalTrophies]],rank_[[#This Row],[EarnCalc]])</f>
        <v>11408945</v>
      </c>
    </row>
    <row r="255" spans="1:8">
      <c r="A255" s="549">
        <v>45433</v>
      </c>
      <c r="B255" s="591" t="s">
        <v>305</v>
      </c>
      <c r="C255" t="s">
        <v>301</v>
      </c>
      <c r="D255" t="s">
        <v>202</v>
      </c>
      <c r="E255">
        <v>6</v>
      </c>
      <c r="F255" s="18">
        <v>22470940</v>
      </c>
      <c r="G255" s="18" cm="1">
        <f t="array" ref="G255">_xlfn.XLOOKUP(1,(EarnedPivot!$B$4:$B$269=$C255)*(EarnedPivot!$C$4:$C$269=$D255),EarnedPivot!$E$4:$E$269,0)</f>
        <v>11230760</v>
      </c>
      <c r="H255" s="18">
        <f>IF(rank_[[#This Row],[EarnCalc]]=0,rank_[[#This Row],[TotalTrophies]],rank_[[#This Row],[EarnCalc]])</f>
        <v>11230760</v>
      </c>
    </row>
    <row r="256" spans="1:8">
      <c r="A256" s="549">
        <v>45433</v>
      </c>
      <c r="B256" s="591" t="s">
        <v>305</v>
      </c>
      <c r="C256" t="s">
        <v>301</v>
      </c>
      <c r="D256" t="s">
        <v>204</v>
      </c>
      <c r="E256">
        <v>7</v>
      </c>
      <c r="F256" s="18">
        <v>22375310</v>
      </c>
      <c r="G256" s="18" cm="1">
        <f t="array" ref="G256">_xlfn.XLOOKUP(1,(EarnedPivot!$B$4:$B$269=$C256)*(EarnedPivot!$C$4:$C$269=$D256),EarnedPivot!$E$4:$E$269,0)</f>
        <v>11233590</v>
      </c>
      <c r="H256" s="18">
        <f>IF(rank_[[#This Row],[EarnCalc]]=0,rank_[[#This Row],[TotalTrophies]],rank_[[#This Row],[EarnCalc]])</f>
        <v>11233590</v>
      </c>
    </row>
    <row r="257" spans="1:8">
      <c r="A257" s="549">
        <v>45433</v>
      </c>
      <c r="B257" s="591" t="s">
        <v>305</v>
      </c>
      <c r="C257" t="s">
        <v>301</v>
      </c>
      <c r="D257" t="s">
        <v>190</v>
      </c>
      <c r="E257">
        <v>8</v>
      </c>
      <c r="F257" s="18">
        <v>22280370</v>
      </c>
      <c r="G257" s="18" cm="1">
        <f t="array" ref="G257">_xlfn.XLOOKUP(1,(EarnedPivot!$B$4:$B$269=$C257)*(EarnedPivot!$C$4:$C$269=$D257),EarnedPivot!$E$4:$E$269,0)</f>
        <v>11226560</v>
      </c>
      <c r="H257" s="18">
        <f>IF(rank_[[#This Row],[EarnCalc]]=0,rank_[[#This Row],[TotalTrophies]],rank_[[#This Row],[EarnCalc]])</f>
        <v>11226560</v>
      </c>
    </row>
    <row r="258" spans="1:8">
      <c r="A258" s="549">
        <v>45433</v>
      </c>
      <c r="B258" s="591" t="s">
        <v>305</v>
      </c>
      <c r="C258" t="s">
        <v>301</v>
      </c>
      <c r="D258" t="s">
        <v>193</v>
      </c>
      <c r="E258">
        <v>9</v>
      </c>
      <c r="F258" s="18">
        <v>22191830</v>
      </c>
      <c r="G258" s="18" cm="1">
        <f t="array" ref="G258">_xlfn.XLOOKUP(1,(EarnedPivot!$B$4:$B$269=$C258)*(EarnedPivot!$C$4:$C$269=$D258),EarnedPivot!$E$4:$E$269,0)</f>
        <v>11142940</v>
      </c>
      <c r="H258" s="18">
        <f>IF(rank_[[#This Row],[EarnCalc]]=0,rank_[[#This Row],[TotalTrophies]],rank_[[#This Row],[EarnCalc]])</f>
        <v>11142940</v>
      </c>
    </row>
    <row r="259" spans="1:8">
      <c r="A259" s="549">
        <v>45433</v>
      </c>
      <c r="B259" s="591" t="s">
        <v>305</v>
      </c>
      <c r="C259" t="s">
        <v>301</v>
      </c>
      <c r="D259" t="s">
        <v>206</v>
      </c>
      <c r="E259">
        <v>10</v>
      </c>
      <c r="F259" s="18">
        <v>21930365</v>
      </c>
      <c r="G259" s="18" cm="1">
        <f t="array" ref="G259">_xlfn.XLOOKUP(1,(EarnedPivot!$B$4:$B$269=$C259)*(EarnedPivot!$C$4:$C$269=$D259),EarnedPivot!$E$4:$E$269,0)</f>
        <v>10885185</v>
      </c>
      <c r="H259" s="18">
        <f>IF(rank_[[#This Row],[EarnCalc]]=0,rank_[[#This Row],[TotalTrophies]],rank_[[#This Row],[EarnCalc]])</f>
        <v>10885185</v>
      </c>
    </row>
    <row r="260" spans="1:8">
      <c r="A260" s="549">
        <v>45433</v>
      </c>
      <c r="B260" s="591" t="s">
        <v>305</v>
      </c>
      <c r="C260" t="s">
        <v>301</v>
      </c>
      <c r="D260" t="s">
        <v>203</v>
      </c>
      <c r="E260">
        <v>11</v>
      </c>
      <c r="F260" s="18">
        <v>21775140</v>
      </c>
      <c r="G260" s="18" cm="1">
        <f t="array" ref="G260">_xlfn.XLOOKUP(1,(EarnedPivot!$B$4:$B$269=$C260)*(EarnedPivot!$C$4:$C$269=$D260),EarnedPivot!$E$4:$E$269,0)</f>
        <v>10970180</v>
      </c>
      <c r="H260" s="18">
        <f>IF(rank_[[#This Row],[EarnCalc]]=0,rank_[[#This Row],[TotalTrophies]],rank_[[#This Row],[EarnCalc]])</f>
        <v>10970180</v>
      </c>
    </row>
    <row r="261" spans="1:8">
      <c r="A261" s="549">
        <v>45433</v>
      </c>
      <c r="B261" s="591" t="s">
        <v>305</v>
      </c>
      <c r="C261" t="s">
        <v>301</v>
      </c>
      <c r="D261" t="s">
        <v>198</v>
      </c>
      <c r="E261">
        <v>12</v>
      </c>
      <c r="F261" s="18">
        <v>20721230</v>
      </c>
      <c r="G261" s="18" cm="1">
        <f t="array" ref="G261">_xlfn.XLOOKUP(1,(EarnedPivot!$B$4:$B$269=$C261)*(EarnedPivot!$C$4:$C$269=$D261),EarnedPivot!$E$4:$E$269,0)</f>
        <v>10366070</v>
      </c>
      <c r="H261" s="18">
        <f>IF(rank_[[#This Row],[EarnCalc]]=0,rank_[[#This Row],[TotalTrophies]],rank_[[#This Row],[EarnCalc]])</f>
        <v>10366070</v>
      </c>
    </row>
    <row r="262" spans="1:8">
      <c r="A262" s="549">
        <v>45433</v>
      </c>
      <c r="B262" s="591" t="s">
        <v>305</v>
      </c>
      <c r="C262" t="s">
        <v>301</v>
      </c>
      <c r="D262" t="s">
        <v>210</v>
      </c>
      <c r="E262">
        <v>13</v>
      </c>
      <c r="F262" s="18">
        <v>20539590</v>
      </c>
      <c r="G262" s="18" cm="1">
        <f t="array" ref="G262">_xlfn.XLOOKUP(1,(EarnedPivot!$B$4:$B$269=$C262)*(EarnedPivot!$C$4:$C$269=$D262),EarnedPivot!$E$4:$E$269,0)</f>
        <v>0</v>
      </c>
      <c r="H262" s="18">
        <f>IF(rank_[[#This Row],[EarnCalc]]=0,rank_[[#This Row],[TotalTrophies]],rank_[[#This Row],[EarnCalc]])</f>
        <v>20539590</v>
      </c>
    </row>
    <row r="263" spans="1:8">
      <c r="A263" s="549">
        <v>45433</v>
      </c>
      <c r="B263" s="591" t="s">
        <v>305</v>
      </c>
      <c r="C263" t="s">
        <v>301</v>
      </c>
      <c r="D263" t="s">
        <v>205</v>
      </c>
      <c r="E263">
        <v>14</v>
      </c>
      <c r="F263" s="18">
        <v>20367415</v>
      </c>
      <c r="G263" s="18" cm="1">
        <f t="array" ref="G263">_xlfn.XLOOKUP(1,(EarnedPivot!$B$4:$B$269=$C263)*(EarnedPivot!$C$4:$C$269=$D263),EarnedPivot!$E$4:$E$269,0)</f>
        <v>10179930</v>
      </c>
      <c r="H263" s="18">
        <f>IF(rank_[[#This Row],[EarnCalc]]=0,rank_[[#This Row],[TotalTrophies]],rank_[[#This Row],[EarnCalc]])</f>
        <v>10179930</v>
      </c>
    </row>
    <row r="264" spans="1:8">
      <c r="A264" s="549">
        <v>45433</v>
      </c>
      <c r="B264" s="591" t="s">
        <v>305</v>
      </c>
      <c r="C264" t="s">
        <v>301</v>
      </c>
      <c r="D264" t="s">
        <v>195</v>
      </c>
      <c r="E264">
        <v>15</v>
      </c>
      <c r="F264" s="18">
        <v>20208155</v>
      </c>
      <c r="G264" s="18" cm="1">
        <f t="array" ref="G264">_xlfn.XLOOKUP(1,(EarnedPivot!$B$4:$B$269=$C264)*(EarnedPivot!$C$4:$C$269=$D264),EarnedPivot!$E$4:$E$269,0)</f>
        <v>10024945</v>
      </c>
      <c r="H264" s="18">
        <f>IF(rank_[[#This Row],[EarnCalc]]=0,rank_[[#This Row],[TotalTrophies]],rank_[[#This Row],[EarnCalc]])</f>
        <v>10024945</v>
      </c>
    </row>
    <row r="265" spans="1:8">
      <c r="A265" s="549">
        <v>45433</v>
      </c>
      <c r="B265" s="591" t="s">
        <v>305</v>
      </c>
      <c r="C265" t="s">
        <v>301</v>
      </c>
      <c r="D265" t="s">
        <v>194</v>
      </c>
      <c r="E265">
        <v>16</v>
      </c>
      <c r="F265" s="18">
        <v>19792945</v>
      </c>
      <c r="G265" s="18" cm="1">
        <f t="array" ref="G265">_xlfn.XLOOKUP(1,(EarnedPivot!$B$4:$B$269=$C265)*(EarnedPivot!$C$4:$C$269=$D265),EarnedPivot!$E$4:$E$269,0)</f>
        <v>9944370</v>
      </c>
      <c r="H265" s="18">
        <f>IF(rank_[[#This Row],[EarnCalc]]=0,rank_[[#This Row],[TotalTrophies]],rank_[[#This Row],[EarnCalc]])</f>
        <v>9944370</v>
      </c>
    </row>
    <row r="266" spans="1:8">
      <c r="A266" s="549">
        <v>45433</v>
      </c>
      <c r="B266" s="591" t="s">
        <v>305</v>
      </c>
      <c r="C266" t="s">
        <v>301</v>
      </c>
      <c r="D266" t="s">
        <v>199</v>
      </c>
      <c r="E266">
        <v>17</v>
      </c>
      <c r="F266" s="18">
        <v>19714575</v>
      </c>
      <c r="G266" s="18" cm="1">
        <f t="array" ref="G266">_xlfn.XLOOKUP(1,(EarnedPivot!$B$4:$B$269=$C266)*(EarnedPivot!$C$4:$C$269=$D266),EarnedPivot!$E$4:$E$269,0)</f>
        <v>9942625</v>
      </c>
      <c r="H266" s="18">
        <f>IF(rank_[[#This Row],[EarnCalc]]=0,rank_[[#This Row],[TotalTrophies]],rank_[[#This Row],[EarnCalc]])</f>
        <v>9942625</v>
      </c>
    </row>
    <row r="267" spans="1:8">
      <c r="A267" s="549">
        <v>45433</v>
      </c>
      <c r="B267" s="591" t="s">
        <v>305</v>
      </c>
      <c r="C267" t="s">
        <v>301</v>
      </c>
      <c r="D267" t="s">
        <v>196</v>
      </c>
      <c r="E267">
        <v>18</v>
      </c>
      <c r="F267" s="18">
        <v>19596815</v>
      </c>
      <c r="G267" s="18" cm="1">
        <f t="array" ref="G267">_xlfn.XLOOKUP(1,(EarnedPivot!$B$4:$B$269=$C267)*(EarnedPivot!$C$4:$C$269=$D267),EarnedPivot!$E$4:$E$269,0)</f>
        <v>9875030</v>
      </c>
      <c r="H267" s="18">
        <f>IF(rank_[[#This Row],[EarnCalc]]=0,rank_[[#This Row],[TotalTrophies]],rank_[[#This Row],[EarnCalc]])</f>
        <v>9875030</v>
      </c>
    </row>
    <row r="268" spans="1:8">
      <c r="A268" s="549">
        <v>45433</v>
      </c>
      <c r="B268" s="591" t="s">
        <v>305</v>
      </c>
      <c r="C268" t="s">
        <v>301</v>
      </c>
      <c r="D268" t="s">
        <v>318</v>
      </c>
      <c r="E268">
        <v>19</v>
      </c>
      <c r="F268" s="18">
        <v>19511665</v>
      </c>
      <c r="G268" s="18" cm="1">
        <f t="array" ref="G268">_xlfn.XLOOKUP(1,(EarnedPivot!$B$4:$B$269=$C268)*(EarnedPivot!$C$4:$C$269=$D268),EarnedPivot!$E$4:$E$269,0)</f>
        <v>0</v>
      </c>
      <c r="H268" s="18">
        <f>IF(rank_[[#This Row],[EarnCalc]]=0,rank_[[#This Row],[TotalTrophies]],rank_[[#This Row],[EarnCalc]])</f>
        <v>19511665</v>
      </c>
    </row>
    <row r="269" spans="1:8">
      <c r="A269" s="549">
        <v>45433</v>
      </c>
      <c r="B269" s="591" t="s">
        <v>305</v>
      </c>
      <c r="C269" t="s">
        <v>301</v>
      </c>
      <c r="D269" t="s">
        <v>191</v>
      </c>
      <c r="E269">
        <v>20</v>
      </c>
      <c r="F269" s="18">
        <v>19411890</v>
      </c>
      <c r="G269" s="18" cm="1">
        <f t="array" ref="G269">_xlfn.XLOOKUP(1,(EarnedPivot!$B$4:$B$269=$C269)*(EarnedPivot!$C$4:$C$269=$D269),EarnedPivot!$E$4:$E$269,0)</f>
        <v>9701790</v>
      </c>
      <c r="H269" s="18">
        <f>IF(rank_[[#This Row],[EarnCalc]]=0,rank_[[#This Row],[TotalTrophies]],rank_[[#This Row],[EarnCalc]])</f>
        <v>9701790</v>
      </c>
    </row>
    <row r="270" spans="1:8">
      <c r="A270" s="549">
        <v>45433</v>
      </c>
      <c r="B270" s="591" t="s">
        <v>305</v>
      </c>
      <c r="C270" t="s">
        <v>301</v>
      </c>
      <c r="D270" t="s">
        <v>306</v>
      </c>
      <c r="E270">
        <v>22</v>
      </c>
      <c r="F270" s="18">
        <v>19018160</v>
      </c>
      <c r="G270" s="18" cm="1">
        <f t="array" ref="G270">_xlfn.XLOOKUP(1,(EarnedPivot!$B$4:$B$269=$C270)*(EarnedPivot!$C$4:$C$269=$D270),EarnedPivot!$E$4:$E$269,0)</f>
        <v>0</v>
      </c>
      <c r="H270" s="18">
        <f>IF(rank_[[#This Row],[EarnCalc]]=0,rank_[[#This Row],[TotalTrophies]],rank_[[#This Row],[EarnCalc]])</f>
        <v>19018160</v>
      </c>
    </row>
    <row r="271" spans="1:8">
      <c r="A271" s="549">
        <v>45433</v>
      </c>
      <c r="B271" s="591" t="s">
        <v>305</v>
      </c>
      <c r="C271" t="s">
        <v>301</v>
      </c>
      <c r="D271" t="s">
        <v>322</v>
      </c>
      <c r="E271">
        <v>23</v>
      </c>
      <c r="F271" s="18">
        <v>18941030</v>
      </c>
      <c r="G271" s="18" cm="1">
        <f t="array" ref="G271">_xlfn.XLOOKUP(1,(EarnedPivot!$B$4:$B$269=$C271)*(EarnedPivot!$C$4:$C$269=$D271),EarnedPivot!$E$4:$E$269,0)</f>
        <v>0</v>
      </c>
      <c r="H271" s="18">
        <f>IF(rank_[[#This Row],[EarnCalc]]=0,rank_[[#This Row],[TotalTrophies]],rank_[[#This Row],[EarnCalc]])</f>
        <v>18941030</v>
      </c>
    </row>
    <row r="272" spans="1:8">
      <c r="A272" s="549">
        <v>45440</v>
      </c>
      <c r="B272" s="591" t="s">
        <v>305</v>
      </c>
      <c r="C272" t="s">
        <v>302</v>
      </c>
      <c r="D272" t="s">
        <v>201</v>
      </c>
      <c r="E272">
        <v>1</v>
      </c>
      <c r="F272" s="18">
        <v>36137405</v>
      </c>
      <c r="G272" s="18" cm="1">
        <f t="array" ref="G272">_xlfn.XLOOKUP(1,(EarnedPivot!$B$4:$B$269=$C272)*(EarnedPivot!$C$4:$C$269=$D272),EarnedPivot!$E$4:$E$269,0)</f>
        <v>0</v>
      </c>
      <c r="H272" s="18">
        <f>IF(rank_[[#This Row],[EarnCalc]]=0,rank_[[#This Row],[TotalTrophies]],rank_[[#This Row],[EarnCalc]])</f>
        <v>36137405</v>
      </c>
    </row>
    <row r="273" spans="1:8">
      <c r="A273" s="549">
        <v>45440</v>
      </c>
      <c r="B273" s="591" t="s">
        <v>305</v>
      </c>
      <c r="C273" t="s">
        <v>302</v>
      </c>
      <c r="D273" t="s">
        <v>200</v>
      </c>
      <c r="E273">
        <v>2</v>
      </c>
      <c r="F273" s="18">
        <v>36037060</v>
      </c>
      <c r="G273" s="18" cm="1">
        <f t="array" ref="G273">_xlfn.XLOOKUP(1,(EarnedPivot!$B$4:$B$269=$C273)*(EarnedPivot!$C$4:$C$269=$D273),EarnedPivot!$E$4:$E$269,0)</f>
        <v>0</v>
      </c>
      <c r="H273" s="18">
        <f>IF(rank_[[#This Row],[EarnCalc]]=0,rank_[[#This Row],[TotalTrophies]],rank_[[#This Row],[EarnCalc]])</f>
        <v>36037060</v>
      </c>
    </row>
    <row r="274" spans="1:8">
      <c r="A274" s="549">
        <v>45440</v>
      </c>
      <c r="B274" s="591" t="s">
        <v>305</v>
      </c>
      <c r="C274" t="s">
        <v>302</v>
      </c>
      <c r="D274" t="s">
        <v>197</v>
      </c>
      <c r="E274">
        <v>3</v>
      </c>
      <c r="F274" s="18">
        <v>34748675</v>
      </c>
      <c r="G274" s="18" cm="1">
        <f t="array" ref="G274">_xlfn.XLOOKUP(1,(EarnedPivot!$B$4:$B$269=$C274)*(EarnedPivot!$C$4:$C$269=$D274),EarnedPivot!$E$4:$E$269,0)</f>
        <v>0</v>
      </c>
      <c r="H274" s="18">
        <f>IF(rank_[[#This Row],[EarnCalc]]=0,rank_[[#This Row],[TotalTrophies]],rank_[[#This Row],[EarnCalc]])</f>
        <v>34748675</v>
      </c>
    </row>
    <row r="275" spans="1:8">
      <c r="A275" s="549">
        <v>45440</v>
      </c>
      <c r="B275" s="591" t="s">
        <v>305</v>
      </c>
      <c r="C275" t="s">
        <v>302</v>
      </c>
      <c r="D275" t="s">
        <v>202</v>
      </c>
      <c r="E275">
        <v>4</v>
      </c>
      <c r="F275" s="18">
        <v>34585445</v>
      </c>
      <c r="G275" s="18" cm="1">
        <f t="array" ref="G275">_xlfn.XLOOKUP(1,(EarnedPivot!$B$4:$B$269=$C275)*(EarnedPivot!$C$4:$C$269=$D275),EarnedPivot!$E$4:$E$269,0)</f>
        <v>0</v>
      </c>
      <c r="H275" s="18">
        <f>IF(rank_[[#This Row],[EarnCalc]]=0,rank_[[#This Row],[TotalTrophies]],rank_[[#This Row],[EarnCalc]])</f>
        <v>34585445</v>
      </c>
    </row>
    <row r="276" spans="1:8">
      <c r="A276" s="549">
        <v>45440</v>
      </c>
      <c r="B276" s="591" t="s">
        <v>305</v>
      </c>
      <c r="C276" t="s">
        <v>302</v>
      </c>
      <c r="D276" t="s">
        <v>192</v>
      </c>
      <c r="E276">
        <v>5</v>
      </c>
      <c r="F276" s="18">
        <v>34512980</v>
      </c>
      <c r="G276" s="18" cm="1">
        <f t="array" ref="G276">_xlfn.XLOOKUP(1,(EarnedPivot!$B$4:$B$269=$C276)*(EarnedPivot!$C$4:$C$269=$D276),EarnedPivot!$E$4:$E$269,0)</f>
        <v>0</v>
      </c>
      <c r="H276" s="18">
        <f>IF(rank_[[#This Row],[EarnCalc]]=0,rank_[[#This Row],[TotalTrophies]],rank_[[#This Row],[EarnCalc]])</f>
        <v>34512980</v>
      </c>
    </row>
    <row r="277" spans="1:8">
      <c r="A277" s="549">
        <v>45440</v>
      </c>
      <c r="B277" s="591" t="s">
        <v>305</v>
      </c>
      <c r="C277" t="s">
        <v>302</v>
      </c>
      <c r="D277" t="s">
        <v>209</v>
      </c>
      <c r="E277">
        <v>6</v>
      </c>
      <c r="F277" s="18">
        <v>34408105</v>
      </c>
      <c r="G277" s="18" cm="1">
        <f t="array" ref="G277">_xlfn.XLOOKUP(1,(EarnedPivot!$B$4:$B$269=$C277)*(EarnedPivot!$C$4:$C$269=$D277),EarnedPivot!$E$4:$E$269,0)</f>
        <v>0</v>
      </c>
      <c r="H277" s="18">
        <f>IF(rank_[[#This Row],[EarnCalc]]=0,rank_[[#This Row],[TotalTrophies]],rank_[[#This Row],[EarnCalc]])</f>
        <v>34408105</v>
      </c>
    </row>
    <row r="278" spans="1:8">
      <c r="A278" s="549">
        <v>45440</v>
      </c>
      <c r="B278" s="591" t="s">
        <v>305</v>
      </c>
      <c r="C278" t="s">
        <v>302</v>
      </c>
      <c r="D278" t="s">
        <v>204</v>
      </c>
      <c r="E278">
        <v>7</v>
      </c>
      <c r="F278" s="18">
        <v>34137975</v>
      </c>
      <c r="G278" s="18" cm="1">
        <f t="array" ref="G278">_xlfn.XLOOKUP(1,(EarnedPivot!$B$4:$B$269=$C278)*(EarnedPivot!$C$4:$C$269=$D278),EarnedPivot!$E$4:$E$269,0)</f>
        <v>0</v>
      </c>
      <c r="H278" s="18">
        <f>IF(rank_[[#This Row],[EarnCalc]]=0,rank_[[#This Row],[TotalTrophies]],rank_[[#This Row],[EarnCalc]])</f>
        <v>34137975</v>
      </c>
    </row>
    <row r="279" spans="1:8">
      <c r="A279" s="549">
        <v>45440</v>
      </c>
      <c r="B279" s="591" t="s">
        <v>305</v>
      </c>
      <c r="C279" t="s">
        <v>302</v>
      </c>
      <c r="D279" t="s">
        <v>190</v>
      </c>
      <c r="E279">
        <v>8</v>
      </c>
      <c r="F279" s="18">
        <v>33852530</v>
      </c>
      <c r="G279" s="18" cm="1">
        <f t="array" ref="G279">_xlfn.XLOOKUP(1,(EarnedPivot!$B$4:$B$269=$C279)*(EarnedPivot!$C$4:$C$269=$D279),EarnedPivot!$E$4:$E$269,0)</f>
        <v>0</v>
      </c>
      <c r="H279" s="18">
        <f>IF(rank_[[#This Row],[EarnCalc]]=0,rank_[[#This Row],[TotalTrophies]],rank_[[#This Row],[EarnCalc]])</f>
        <v>33852530</v>
      </c>
    </row>
    <row r="280" spans="1:8">
      <c r="A280" s="549">
        <v>45440</v>
      </c>
      <c r="B280" s="591" t="s">
        <v>305</v>
      </c>
      <c r="C280" t="s">
        <v>302</v>
      </c>
      <c r="D280" t="s">
        <v>193</v>
      </c>
      <c r="E280">
        <v>9</v>
      </c>
      <c r="F280" s="18">
        <v>33669210</v>
      </c>
      <c r="G280" s="18" cm="1">
        <f t="array" ref="G280">_xlfn.XLOOKUP(1,(EarnedPivot!$B$4:$B$269=$C280)*(EarnedPivot!$C$4:$C$269=$D280),EarnedPivot!$E$4:$E$269,0)</f>
        <v>0</v>
      </c>
      <c r="H280" s="18">
        <f>IF(rank_[[#This Row],[EarnCalc]]=0,rank_[[#This Row],[TotalTrophies]],rank_[[#This Row],[EarnCalc]])</f>
        <v>33669210</v>
      </c>
    </row>
    <row r="281" spans="1:8">
      <c r="A281" s="549">
        <v>45440</v>
      </c>
      <c r="B281" s="591" t="s">
        <v>305</v>
      </c>
      <c r="C281" t="s">
        <v>302</v>
      </c>
      <c r="D281" t="s">
        <v>206</v>
      </c>
      <c r="E281">
        <v>10</v>
      </c>
      <c r="F281" s="18">
        <v>33596155</v>
      </c>
      <c r="G281" s="18" cm="1">
        <f t="array" ref="G281">_xlfn.XLOOKUP(1,(EarnedPivot!$B$4:$B$269=$C281)*(EarnedPivot!$C$4:$C$269=$D281),EarnedPivot!$E$4:$E$269,0)</f>
        <v>0</v>
      </c>
      <c r="H281" s="18">
        <f>IF(rank_[[#This Row],[EarnCalc]]=0,rank_[[#This Row],[TotalTrophies]],rank_[[#This Row],[EarnCalc]])</f>
        <v>33596155</v>
      </c>
    </row>
    <row r="282" spans="1:8">
      <c r="A282" s="549">
        <v>45440</v>
      </c>
      <c r="B282" s="591" t="s">
        <v>305</v>
      </c>
      <c r="C282" t="s">
        <v>302</v>
      </c>
      <c r="D282" t="s">
        <v>203</v>
      </c>
      <c r="E282">
        <v>11</v>
      </c>
      <c r="F282" s="18">
        <v>33168610</v>
      </c>
      <c r="G282" s="18" cm="1">
        <f t="array" ref="G282">_xlfn.XLOOKUP(1,(EarnedPivot!$B$4:$B$269=$C282)*(EarnedPivot!$C$4:$C$269=$D282),EarnedPivot!$E$4:$E$269,0)</f>
        <v>0</v>
      </c>
      <c r="H282" s="18">
        <f>IF(rank_[[#This Row],[EarnCalc]]=0,rank_[[#This Row],[TotalTrophies]],rank_[[#This Row],[EarnCalc]])</f>
        <v>33168610</v>
      </c>
    </row>
    <row r="283" spans="1:8">
      <c r="A283" s="549">
        <v>45440</v>
      </c>
      <c r="B283" s="591" t="s">
        <v>305</v>
      </c>
      <c r="C283" t="s">
        <v>302</v>
      </c>
      <c r="D283" t="s">
        <v>198</v>
      </c>
      <c r="E283">
        <v>12</v>
      </c>
      <c r="F283" s="18">
        <v>31498910</v>
      </c>
      <c r="G283" s="18" cm="1">
        <f t="array" ref="G283">_xlfn.XLOOKUP(1,(EarnedPivot!$B$4:$B$269=$C283)*(EarnedPivot!$C$4:$C$269=$D283),EarnedPivot!$E$4:$E$269,0)</f>
        <v>0</v>
      </c>
      <c r="H283" s="18">
        <f>IF(rank_[[#This Row],[EarnCalc]]=0,rank_[[#This Row],[TotalTrophies]],rank_[[#This Row],[EarnCalc]])</f>
        <v>31498910</v>
      </c>
    </row>
    <row r="284" spans="1:8">
      <c r="A284" s="549">
        <v>45440</v>
      </c>
      <c r="B284" s="591" t="s">
        <v>305</v>
      </c>
      <c r="C284" t="s">
        <v>302</v>
      </c>
      <c r="D284" t="s">
        <v>210</v>
      </c>
      <c r="E284">
        <v>13</v>
      </c>
      <c r="F284" s="18">
        <v>31402230</v>
      </c>
      <c r="G284" s="18" cm="1">
        <f t="array" ref="G284">_xlfn.XLOOKUP(1,(EarnedPivot!$B$4:$B$269=$C284)*(EarnedPivot!$C$4:$C$269=$D284),EarnedPivot!$E$4:$E$269,0)</f>
        <v>0</v>
      </c>
      <c r="H284" s="18">
        <f>IF(rank_[[#This Row],[EarnCalc]]=0,rank_[[#This Row],[TotalTrophies]],rank_[[#This Row],[EarnCalc]])</f>
        <v>31402230</v>
      </c>
    </row>
    <row r="285" spans="1:8">
      <c r="A285" s="549">
        <v>45440</v>
      </c>
      <c r="B285" s="591" t="s">
        <v>305</v>
      </c>
      <c r="C285" t="s">
        <v>302</v>
      </c>
      <c r="D285" t="s">
        <v>205</v>
      </c>
      <c r="E285">
        <v>14</v>
      </c>
      <c r="F285" s="18">
        <v>31312415</v>
      </c>
      <c r="G285" s="18" cm="1">
        <f t="array" ref="G285">_xlfn.XLOOKUP(1,(EarnedPivot!$B$4:$B$269=$C285)*(EarnedPivot!$C$4:$C$269=$D285),EarnedPivot!$E$4:$E$269,0)</f>
        <v>0</v>
      </c>
      <c r="H285" s="18">
        <f>IF(rank_[[#This Row],[EarnCalc]]=0,rank_[[#This Row],[TotalTrophies]],rank_[[#This Row],[EarnCalc]])</f>
        <v>31312415</v>
      </c>
    </row>
    <row r="286" spans="1:8">
      <c r="A286" s="549">
        <v>45440</v>
      </c>
      <c r="B286" s="591" t="s">
        <v>305</v>
      </c>
      <c r="C286" t="s">
        <v>302</v>
      </c>
      <c r="D286" t="s">
        <v>195</v>
      </c>
      <c r="E286">
        <v>15</v>
      </c>
      <c r="F286" s="18">
        <v>30986205</v>
      </c>
      <c r="G286" s="18" cm="1">
        <f t="array" ref="G286">_xlfn.XLOOKUP(1,(EarnedPivot!$B$4:$B$269=$C286)*(EarnedPivot!$C$4:$C$269=$D286),EarnedPivot!$E$4:$E$269,0)</f>
        <v>0</v>
      </c>
      <c r="H286" s="18">
        <f>IF(rank_[[#This Row],[EarnCalc]]=0,rank_[[#This Row],[TotalTrophies]],rank_[[#This Row],[EarnCalc]])</f>
        <v>30986205</v>
      </c>
    </row>
    <row r="287" spans="1:8">
      <c r="A287" s="549">
        <v>45440</v>
      </c>
      <c r="B287" s="591" t="s">
        <v>305</v>
      </c>
      <c r="C287" t="s">
        <v>302</v>
      </c>
      <c r="D287" t="s">
        <v>194</v>
      </c>
      <c r="E287">
        <v>16</v>
      </c>
      <c r="F287" s="18">
        <v>30139130</v>
      </c>
      <c r="G287" s="18" cm="1">
        <f t="array" ref="G287">_xlfn.XLOOKUP(1,(EarnedPivot!$B$4:$B$269=$C287)*(EarnedPivot!$C$4:$C$269=$D287),EarnedPivot!$E$4:$E$269,0)</f>
        <v>0</v>
      </c>
      <c r="H287" s="18">
        <f>IF(rank_[[#This Row],[EarnCalc]]=0,rank_[[#This Row],[TotalTrophies]],rank_[[#This Row],[EarnCalc]])</f>
        <v>30139130</v>
      </c>
    </row>
    <row r="288" spans="1:8">
      <c r="A288" s="549">
        <v>45440</v>
      </c>
      <c r="B288" s="591" t="s">
        <v>305</v>
      </c>
      <c r="C288" t="s">
        <v>302</v>
      </c>
      <c r="D288" t="s">
        <v>196</v>
      </c>
      <c r="E288">
        <v>17</v>
      </c>
      <c r="F288" s="18">
        <v>30041855</v>
      </c>
      <c r="G288" s="18" cm="1">
        <f t="array" ref="G288">_xlfn.XLOOKUP(1,(EarnedPivot!$B$4:$B$269=$C288)*(EarnedPivot!$C$4:$C$269=$D288),EarnedPivot!$E$4:$E$269,0)</f>
        <v>0</v>
      </c>
      <c r="H288" s="18">
        <f>IF(rank_[[#This Row],[EarnCalc]]=0,rank_[[#This Row],[TotalTrophies]],rank_[[#This Row],[EarnCalc]])</f>
        <v>30041855</v>
      </c>
    </row>
    <row r="289" spans="1:8">
      <c r="A289" s="549">
        <v>45440</v>
      </c>
      <c r="B289" s="591" t="s">
        <v>305</v>
      </c>
      <c r="C289" t="s">
        <v>302</v>
      </c>
      <c r="D289" t="s">
        <v>199</v>
      </c>
      <c r="E289">
        <v>18</v>
      </c>
      <c r="F289" s="18">
        <v>29984580</v>
      </c>
      <c r="G289" s="18" cm="1">
        <f t="array" ref="G289">_xlfn.XLOOKUP(1,(EarnedPivot!$B$4:$B$269=$C289)*(EarnedPivot!$C$4:$C$269=$D289),EarnedPivot!$E$4:$E$269,0)</f>
        <v>0</v>
      </c>
      <c r="H289" s="18">
        <f>IF(rank_[[#This Row],[EarnCalc]]=0,rank_[[#This Row],[TotalTrophies]],rank_[[#This Row],[EarnCalc]])</f>
        <v>29984580</v>
      </c>
    </row>
    <row r="290" spans="1:8">
      <c r="A290" s="549">
        <v>45440</v>
      </c>
      <c r="B290" s="591" t="s">
        <v>305</v>
      </c>
      <c r="C290" t="s">
        <v>302</v>
      </c>
      <c r="D290" t="s">
        <v>318</v>
      </c>
      <c r="E290">
        <v>19</v>
      </c>
      <c r="F290" s="18">
        <v>29384460</v>
      </c>
      <c r="G290" s="18" cm="1">
        <f t="array" ref="G290">_xlfn.XLOOKUP(1,(EarnedPivot!$B$4:$B$269=$C290)*(EarnedPivot!$C$4:$C$269=$D290),EarnedPivot!$E$4:$E$269,0)</f>
        <v>0</v>
      </c>
      <c r="H290" s="18">
        <f>IF(rank_[[#This Row],[EarnCalc]]=0,rank_[[#This Row],[TotalTrophies]],rank_[[#This Row],[EarnCalc]])</f>
        <v>29384460</v>
      </c>
    </row>
    <row r="291" spans="1:8">
      <c r="A291" s="549">
        <v>45440</v>
      </c>
      <c r="B291" s="591" t="s">
        <v>305</v>
      </c>
      <c r="C291" t="s">
        <v>302</v>
      </c>
      <c r="D291" t="s">
        <v>191</v>
      </c>
      <c r="E291">
        <v>20</v>
      </c>
      <c r="F291" s="18">
        <v>29698740</v>
      </c>
      <c r="G291" s="18" cm="1">
        <f t="array" ref="G291">_xlfn.XLOOKUP(1,(EarnedPivot!$B$4:$B$269=$C291)*(EarnedPivot!$C$4:$C$269=$D291),EarnedPivot!$E$4:$E$269,0)</f>
        <v>0</v>
      </c>
      <c r="H291" s="18">
        <f>IF(rank_[[#This Row],[EarnCalc]]=0,rank_[[#This Row],[TotalTrophies]],rank_[[#This Row],[EarnCalc]])</f>
        <v>29698740</v>
      </c>
    </row>
    <row r="292" spans="1:8">
      <c r="A292" s="549">
        <v>45440</v>
      </c>
      <c r="B292" s="591" t="s">
        <v>305</v>
      </c>
      <c r="C292" t="s">
        <v>302</v>
      </c>
      <c r="D292" t="s">
        <v>322</v>
      </c>
      <c r="E292">
        <v>21</v>
      </c>
      <c r="F292" s="18">
        <v>29384460</v>
      </c>
      <c r="G292" s="18" cm="1">
        <f t="array" ref="G292">_xlfn.XLOOKUP(1,(EarnedPivot!$B$4:$B$269=$C292)*(EarnedPivot!$C$4:$C$269=$D292),EarnedPivot!$E$4:$E$269,0)</f>
        <v>0</v>
      </c>
      <c r="H292" s="18">
        <f>IF(rank_[[#This Row],[EarnCalc]]=0,rank_[[#This Row],[TotalTrophies]],rank_[[#This Row],[EarnCalc]])</f>
        <v>29384460</v>
      </c>
    </row>
    <row r="293" spans="1:8">
      <c r="A293" s="549">
        <v>45440</v>
      </c>
      <c r="B293" s="591" t="s">
        <v>305</v>
      </c>
      <c r="C293" t="s">
        <v>302</v>
      </c>
      <c r="D293" t="s">
        <v>306</v>
      </c>
      <c r="E293">
        <v>22</v>
      </c>
      <c r="F293" s="18">
        <v>29189260</v>
      </c>
      <c r="G293" s="18" cm="1">
        <f t="array" ref="G293">_xlfn.XLOOKUP(1,(EarnedPivot!$B$4:$B$269=$C293)*(EarnedPivot!$C$4:$C$269=$D293),EarnedPivot!$E$4:$E$269,0)</f>
        <v>0</v>
      </c>
      <c r="H293" s="18">
        <f>IF(rank_[[#This Row],[EarnCalc]]=0,rank_[[#This Row],[TotalTrophies]],rank_[[#This Row],[EarnCalc]])</f>
        <v>29189260</v>
      </c>
    </row>
    <row r="294" spans="1:8">
      <c r="A294" s="549">
        <v>45447</v>
      </c>
      <c r="B294" s="591" t="s">
        <v>305</v>
      </c>
      <c r="C294" t="s">
        <v>303</v>
      </c>
      <c r="D294" t="s">
        <v>201</v>
      </c>
      <c r="E294">
        <v>1</v>
      </c>
      <c r="F294" s="18">
        <v>49527160</v>
      </c>
      <c r="G294" s="18" cm="1">
        <f t="array" ref="G294">_xlfn.XLOOKUP(1,(EarnedPivot!$B$4:$B$269=$C294)*(EarnedPivot!$C$4:$C$269=$D294),EarnedPivot!$E$4:$E$269,0)</f>
        <v>0</v>
      </c>
      <c r="H294" s="18">
        <f>IF(rank_[[#This Row],[EarnCalc]]=0,rank_[[#This Row],[TotalTrophies]],rank_[[#This Row],[EarnCalc]])</f>
        <v>49527160</v>
      </c>
    </row>
    <row r="295" spans="1:8">
      <c r="A295" s="549">
        <v>45447</v>
      </c>
      <c r="B295" s="591" t="s">
        <v>305</v>
      </c>
      <c r="C295" t="s">
        <v>303</v>
      </c>
      <c r="D295" t="s">
        <v>200</v>
      </c>
      <c r="E295">
        <v>2</v>
      </c>
      <c r="F295" s="18">
        <v>49204525</v>
      </c>
      <c r="G295" s="18" cm="1">
        <f t="array" ref="G295">_xlfn.XLOOKUP(1,(EarnedPivot!$B$4:$B$269=$C295)*(EarnedPivot!$C$4:$C$269=$D295),EarnedPivot!$E$4:$E$269,0)</f>
        <v>0</v>
      </c>
      <c r="H295" s="18">
        <f>IF(rank_[[#This Row],[EarnCalc]]=0,rank_[[#This Row],[TotalTrophies]],rank_[[#This Row],[EarnCalc]])</f>
        <v>49204525</v>
      </c>
    </row>
    <row r="296" spans="1:8">
      <c r="A296" s="549">
        <v>45447</v>
      </c>
      <c r="B296" s="591" t="s">
        <v>305</v>
      </c>
      <c r="C296" t="s">
        <v>303</v>
      </c>
      <c r="D296" t="s">
        <v>197</v>
      </c>
      <c r="E296">
        <v>3</v>
      </c>
      <c r="F296" s="18">
        <v>47832940</v>
      </c>
      <c r="G296" s="18" cm="1">
        <f t="array" ref="G296">_xlfn.XLOOKUP(1,(EarnedPivot!$B$4:$B$269=$C296)*(EarnedPivot!$C$4:$C$269=$D296),EarnedPivot!$E$4:$E$269,0)</f>
        <v>0</v>
      </c>
      <c r="H296" s="18">
        <f>IF(rank_[[#This Row],[EarnCalc]]=0,rank_[[#This Row],[TotalTrophies]],rank_[[#This Row],[EarnCalc]])</f>
        <v>47832940</v>
      </c>
    </row>
    <row r="297" spans="1:8">
      <c r="A297" s="549">
        <v>45447</v>
      </c>
      <c r="B297" s="591" t="s">
        <v>305</v>
      </c>
      <c r="C297" t="s">
        <v>303</v>
      </c>
      <c r="D297" t="s">
        <v>202</v>
      </c>
      <c r="E297">
        <v>4</v>
      </c>
      <c r="F297" s="18">
        <v>47460190</v>
      </c>
      <c r="G297" s="18" cm="1">
        <f t="array" ref="G297">_xlfn.XLOOKUP(1,(EarnedPivot!$B$4:$B$269=$C297)*(EarnedPivot!$C$4:$C$269=$D297),EarnedPivot!$E$4:$E$269,0)</f>
        <v>0</v>
      </c>
      <c r="H297" s="18">
        <f>IF(rank_[[#This Row],[EarnCalc]]=0,rank_[[#This Row],[TotalTrophies]],rank_[[#This Row],[EarnCalc]])</f>
        <v>47460190</v>
      </c>
    </row>
    <row r="298" spans="1:8">
      <c r="A298" s="549">
        <v>45447</v>
      </c>
      <c r="B298" s="591" t="s">
        <v>305</v>
      </c>
      <c r="C298" t="s">
        <v>303</v>
      </c>
      <c r="D298" t="s">
        <v>192</v>
      </c>
      <c r="E298">
        <v>5</v>
      </c>
      <c r="F298" s="18">
        <v>47112250</v>
      </c>
      <c r="G298" s="18" cm="1">
        <f t="array" ref="G298">_xlfn.XLOOKUP(1,(EarnedPivot!$B$4:$B$269=$C298)*(EarnedPivot!$C$4:$C$269=$D298),EarnedPivot!$E$4:$E$269,0)</f>
        <v>0</v>
      </c>
      <c r="H298" s="18">
        <f>IF(rank_[[#This Row],[EarnCalc]]=0,rank_[[#This Row],[TotalTrophies]],rank_[[#This Row],[EarnCalc]])</f>
        <v>47112250</v>
      </c>
    </row>
    <row r="299" spans="1:8">
      <c r="A299" s="549">
        <v>45447</v>
      </c>
      <c r="B299" s="591" t="s">
        <v>305</v>
      </c>
      <c r="C299" t="s">
        <v>303</v>
      </c>
      <c r="D299" t="s">
        <v>204</v>
      </c>
      <c r="E299">
        <v>6</v>
      </c>
      <c r="F299" s="18">
        <v>46821820</v>
      </c>
      <c r="G299" s="18" cm="1">
        <f t="array" ref="G299">_xlfn.XLOOKUP(1,(EarnedPivot!$B$4:$B$269=$C299)*(EarnedPivot!$C$4:$C$269=$D299),EarnedPivot!$E$4:$E$269,0)</f>
        <v>0</v>
      </c>
      <c r="H299" s="18">
        <f>IF(rank_[[#This Row],[EarnCalc]]=0,rank_[[#This Row],[TotalTrophies]],rank_[[#This Row],[EarnCalc]])</f>
        <v>46821820</v>
      </c>
    </row>
    <row r="300" spans="1:8">
      <c r="A300" s="549">
        <v>45447</v>
      </c>
      <c r="B300" s="591" t="s">
        <v>305</v>
      </c>
      <c r="C300" t="s">
        <v>303</v>
      </c>
      <c r="D300" t="s">
        <v>209</v>
      </c>
      <c r="E300">
        <v>7</v>
      </c>
      <c r="F300" s="18">
        <v>46806435</v>
      </c>
      <c r="G300" s="18" cm="1">
        <f t="array" ref="G300">_xlfn.XLOOKUP(1,(EarnedPivot!$B$4:$B$269=$C300)*(EarnedPivot!$C$4:$C$269=$D300),EarnedPivot!$E$4:$E$269,0)</f>
        <v>0</v>
      </c>
      <c r="H300" s="18">
        <f>IF(rank_[[#This Row],[EarnCalc]]=0,rank_[[#This Row],[TotalTrophies]],rank_[[#This Row],[EarnCalc]])</f>
        <v>46806435</v>
      </c>
    </row>
    <row r="301" spans="1:8">
      <c r="A301" s="549">
        <v>45447</v>
      </c>
      <c r="B301" s="591" t="s">
        <v>305</v>
      </c>
      <c r="C301" t="s">
        <v>303</v>
      </c>
      <c r="D301" t="s">
        <v>190</v>
      </c>
      <c r="E301">
        <v>8</v>
      </c>
      <c r="F301" s="18">
        <v>46057010</v>
      </c>
      <c r="G301" s="18" cm="1">
        <f t="array" ref="G301">_xlfn.XLOOKUP(1,(EarnedPivot!$B$4:$B$269=$C301)*(EarnedPivot!$C$4:$C$269=$D301),EarnedPivot!$E$4:$E$269,0)</f>
        <v>0</v>
      </c>
      <c r="H301" s="18">
        <f>IF(rank_[[#This Row],[EarnCalc]]=0,rank_[[#This Row],[TotalTrophies]],rank_[[#This Row],[EarnCalc]])</f>
        <v>46057010</v>
      </c>
    </row>
    <row r="302" spans="1:8">
      <c r="A302" s="549">
        <v>45447</v>
      </c>
      <c r="B302" s="591" t="s">
        <v>305</v>
      </c>
      <c r="C302" t="s">
        <v>303</v>
      </c>
      <c r="D302" t="s">
        <v>206</v>
      </c>
      <c r="E302">
        <v>9</v>
      </c>
      <c r="F302" s="18">
        <v>45988975</v>
      </c>
      <c r="G302" s="18" cm="1">
        <f t="array" ref="G302">_xlfn.XLOOKUP(1,(EarnedPivot!$B$4:$B$269=$C302)*(EarnedPivot!$C$4:$C$269=$D302),EarnedPivot!$E$4:$E$269,0)</f>
        <v>0</v>
      </c>
      <c r="H302" s="18">
        <f>IF(rank_[[#This Row],[EarnCalc]]=0,rank_[[#This Row],[TotalTrophies]],rank_[[#This Row],[EarnCalc]])</f>
        <v>45988975</v>
      </c>
    </row>
    <row r="303" spans="1:8">
      <c r="A303" s="549">
        <v>45447</v>
      </c>
      <c r="B303" s="591" t="s">
        <v>305</v>
      </c>
      <c r="C303" t="s">
        <v>303</v>
      </c>
      <c r="D303" t="s">
        <v>193</v>
      </c>
      <c r="E303">
        <v>10</v>
      </c>
      <c r="F303" s="18">
        <v>45598920</v>
      </c>
      <c r="G303" s="18" cm="1">
        <f t="array" ref="G303">_xlfn.XLOOKUP(1,(EarnedPivot!$B$4:$B$269=$C303)*(EarnedPivot!$C$4:$C$269=$D303),EarnedPivot!$E$4:$E$269,0)</f>
        <v>0</v>
      </c>
      <c r="H303" s="18">
        <f>IF(rank_[[#This Row],[EarnCalc]]=0,rank_[[#This Row],[TotalTrophies]],rank_[[#This Row],[EarnCalc]])</f>
        <v>45598920</v>
      </c>
    </row>
    <row r="304" spans="1:8">
      <c r="A304" s="549">
        <v>45447</v>
      </c>
      <c r="B304" s="591" t="s">
        <v>305</v>
      </c>
      <c r="C304" t="s">
        <v>303</v>
      </c>
      <c r="D304" t="s">
        <v>205</v>
      </c>
      <c r="E304">
        <v>11</v>
      </c>
      <c r="F304" s="18">
        <v>42867370</v>
      </c>
      <c r="G304" s="18" cm="1">
        <f t="array" ref="G304">_xlfn.XLOOKUP(1,(EarnedPivot!$B$4:$B$269=$C304)*(EarnedPivot!$C$4:$C$269=$D304),EarnedPivot!$E$4:$E$269,0)</f>
        <v>0</v>
      </c>
      <c r="H304" s="18">
        <f>IF(rank_[[#This Row],[EarnCalc]]=0,rank_[[#This Row],[TotalTrophies]],rank_[[#This Row],[EarnCalc]])</f>
        <v>42867370</v>
      </c>
    </row>
    <row r="305" spans="1:8">
      <c r="A305" s="549">
        <v>45447</v>
      </c>
      <c r="B305" s="591" t="s">
        <v>305</v>
      </c>
      <c r="C305" t="s">
        <v>303</v>
      </c>
      <c r="D305" t="s">
        <v>198</v>
      </c>
      <c r="E305">
        <v>12</v>
      </c>
      <c r="F305" s="18">
        <v>42534165</v>
      </c>
      <c r="G305" s="18" cm="1">
        <f t="array" ref="G305">_xlfn.XLOOKUP(1,(EarnedPivot!$B$4:$B$269=$C305)*(EarnedPivot!$C$4:$C$269=$D305),EarnedPivot!$E$4:$E$269,0)</f>
        <v>0</v>
      </c>
      <c r="H305" s="18">
        <f>IF(rank_[[#This Row],[EarnCalc]]=0,rank_[[#This Row],[TotalTrophies]],rank_[[#This Row],[EarnCalc]])</f>
        <v>42534165</v>
      </c>
    </row>
    <row r="306" spans="1:8">
      <c r="A306" s="549">
        <v>45447</v>
      </c>
      <c r="B306" s="591" t="s">
        <v>305</v>
      </c>
      <c r="C306" t="s">
        <v>303</v>
      </c>
      <c r="D306" t="s">
        <v>210</v>
      </c>
      <c r="E306">
        <v>13</v>
      </c>
      <c r="F306" s="18">
        <v>42520190</v>
      </c>
      <c r="G306" s="18" cm="1">
        <f t="array" ref="G306">_xlfn.XLOOKUP(1,(EarnedPivot!$B$4:$B$269=$C306)*(EarnedPivot!$C$4:$C$269=$D306),EarnedPivot!$E$4:$E$269,0)</f>
        <v>0</v>
      </c>
      <c r="H306" s="18">
        <f>IF(rank_[[#This Row],[EarnCalc]]=0,rank_[[#This Row],[TotalTrophies]],rank_[[#This Row],[EarnCalc]])</f>
        <v>42520190</v>
      </c>
    </row>
    <row r="307" spans="1:8">
      <c r="A307" s="549">
        <v>45447</v>
      </c>
      <c r="B307" s="591" t="s">
        <v>305</v>
      </c>
      <c r="C307" t="s">
        <v>303</v>
      </c>
      <c r="D307" t="s">
        <v>195</v>
      </c>
      <c r="E307">
        <v>14</v>
      </c>
      <c r="F307" s="18">
        <v>42016610</v>
      </c>
      <c r="G307" s="18" cm="1">
        <f t="array" ref="G307">_xlfn.XLOOKUP(1,(EarnedPivot!$B$4:$B$269=$C307)*(EarnedPivot!$C$4:$C$269=$D307),EarnedPivot!$E$4:$E$269,0)</f>
        <v>0</v>
      </c>
      <c r="H307" s="18">
        <f>IF(rank_[[#This Row],[EarnCalc]]=0,rank_[[#This Row],[TotalTrophies]],rank_[[#This Row],[EarnCalc]])</f>
        <v>42016610</v>
      </c>
    </row>
    <row r="308" spans="1:8">
      <c r="A308" s="549">
        <v>45447</v>
      </c>
      <c r="B308" s="591" t="s">
        <v>305</v>
      </c>
      <c r="C308" t="s">
        <v>303</v>
      </c>
      <c r="D308" t="s">
        <v>196</v>
      </c>
      <c r="E308">
        <v>15</v>
      </c>
      <c r="F308" s="18">
        <v>40888990</v>
      </c>
      <c r="G308" s="18" cm="1">
        <f t="array" ref="G308">_xlfn.XLOOKUP(1,(EarnedPivot!$B$4:$B$269=$C308)*(EarnedPivot!$C$4:$C$269=$D308),EarnedPivot!$E$4:$E$269,0)</f>
        <v>0</v>
      </c>
      <c r="H308" s="18">
        <f>IF(rank_[[#This Row],[EarnCalc]]=0,rank_[[#This Row],[TotalTrophies]],rank_[[#This Row],[EarnCalc]])</f>
        <v>40888990</v>
      </c>
    </row>
    <row r="309" spans="1:8">
      <c r="A309" s="549">
        <v>45447</v>
      </c>
      <c r="B309" s="591" t="s">
        <v>305</v>
      </c>
      <c r="C309" t="s">
        <v>303</v>
      </c>
      <c r="D309" t="s">
        <v>199</v>
      </c>
      <c r="E309">
        <v>16</v>
      </c>
      <c r="F309" s="18">
        <v>40746030</v>
      </c>
      <c r="G309" s="18" cm="1">
        <f t="array" ref="G309">_xlfn.XLOOKUP(1,(EarnedPivot!$B$4:$B$269=$C309)*(EarnedPivot!$C$4:$C$269=$D309),EarnedPivot!$E$4:$E$269,0)</f>
        <v>0</v>
      </c>
      <c r="H309" s="18">
        <f>IF(rank_[[#This Row],[EarnCalc]]=0,rank_[[#This Row],[TotalTrophies]],rank_[[#This Row],[EarnCalc]])</f>
        <v>40746030</v>
      </c>
    </row>
    <row r="310" spans="1:8">
      <c r="A310" s="549">
        <v>45447</v>
      </c>
      <c r="B310" s="591" t="s">
        <v>305</v>
      </c>
      <c r="C310" t="s">
        <v>303</v>
      </c>
      <c r="D310" t="s">
        <v>194</v>
      </c>
      <c r="E310">
        <v>17</v>
      </c>
      <c r="F310" s="18">
        <v>40647385</v>
      </c>
      <c r="G310" s="18" cm="1">
        <f t="array" ref="G310">_xlfn.XLOOKUP(1,(EarnedPivot!$B$4:$B$269=$C310)*(EarnedPivot!$C$4:$C$269=$D310),EarnedPivot!$E$4:$E$269,0)</f>
        <v>0</v>
      </c>
      <c r="H310" s="18">
        <f>IF(rank_[[#This Row],[EarnCalc]]=0,rank_[[#This Row],[TotalTrophies]],rank_[[#This Row],[EarnCalc]])</f>
        <v>40647385</v>
      </c>
    </row>
    <row r="311" spans="1:8">
      <c r="A311" s="549">
        <v>45447</v>
      </c>
      <c r="B311" s="591" t="s">
        <v>305</v>
      </c>
      <c r="C311" t="s">
        <v>303</v>
      </c>
      <c r="D311" t="s">
        <v>318</v>
      </c>
      <c r="E311">
        <v>18</v>
      </c>
      <c r="F311" s="18">
        <v>40375140</v>
      </c>
      <c r="G311" s="18" cm="1">
        <f t="array" ref="G311">_xlfn.XLOOKUP(1,(EarnedPivot!$B$4:$B$269=$C311)*(EarnedPivot!$C$4:$C$269=$D311),EarnedPivot!$E$4:$E$269,0)</f>
        <v>0</v>
      </c>
      <c r="H311" s="18">
        <f>IF(rank_[[#This Row],[EarnCalc]]=0,rank_[[#This Row],[TotalTrophies]],rank_[[#This Row],[EarnCalc]])</f>
        <v>40375140</v>
      </c>
    </row>
    <row r="312" spans="1:8">
      <c r="A312" s="549">
        <v>45447</v>
      </c>
      <c r="B312" s="591" t="s">
        <v>305</v>
      </c>
      <c r="C312" t="s">
        <v>303</v>
      </c>
      <c r="D312" t="s">
        <v>306</v>
      </c>
      <c r="E312">
        <v>19</v>
      </c>
      <c r="F312" s="18">
        <v>40647385</v>
      </c>
      <c r="G312" s="18" cm="1">
        <f t="array" ref="G312">_xlfn.XLOOKUP(1,(EarnedPivot!$B$4:$B$269=$C312)*(EarnedPivot!$C$4:$C$269=$D312),EarnedPivot!$E$4:$E$269,0)</f>
        <v>0</v>
      </c>
      <c r="H312" s="18">
        <f>IF(rank_[[#This Row],[EarnCalc]]=0,rank_[[#This Row],[TotalTrophies]],rank_[[#This Row],[EarnCalc]])</f>
        <v>40647385</v>
      </c>
    </row>
    <row r="313" spans="1:8">
      <c r="A313" s="549">
        <v>45447</v>
      </c>
      <c r="B313" s="591" t="s">
        <v>305</v>
      </c>
      <c r="C313" t="s">
        <v>303</v>
      </c>
      <c r="D313" t="s">
        <v>322</v>
      </c>
      <c r="E313">
        <v>20</v>
      </c>
      <c r="F313" s="18">
        <v>39982100</v>
      </c>
      <c r="G313" s="18" cm="1">
        <f t="array" ref="G313">_xlfn.XLOOKUP(1,(EarnedPivot!$B$4:$B$269=$C313)*(EarnedPivot!$C$4:$C$269=$D313),EarnedPivot!$E$4:$E$269,0)</f>
        <v>0</v>
      </c>
      <c r="H313" s="18">
        <f>IF(rank_[[#This Row],[EarnCalc]]=0,rank_[[#This Row],[TotalTrophies]],rank_[[#This Row],[EarnCalc]])</f>
        <v>39982100</v>
      </c>
    </row>
    <row r="314" spans="1:8">
      <c r="A314" s="549">
        <v>45447</v>
      </c>
      <c r="B314" s="591" t="s">
        <v>305</v>
      </c>
      <c r="C314" t="s">
        <v>303</v>
      </c>
      <c r="D314" t="s">
        <v>191</v>
      </c>
      <c r="E314">
        <v>21</v>
      </c>
      <c r="F314" s="18">
        <v>39798450</v>
      </c>
      <c r="G314" s="18" cm="1">
        <f t="array" ref="G314">_xlfn.XLOOKUP(1,(EarnedPivot!$B$4:$B$269=$C314)*(EarnedPivot!$C$4:$C$269=$D314),EarnedPivot!$E$4:$E$269,0)</f>
        <v>0</v>
      </c>
      <c r="H314" s="18">
        <f>IF(rank_[[#This Row],[EarnCalc]]=0,rank_[[#This Row],[TotalTrophies]],rank_[[#This Row],[EarnCalc]])</f>
        <v>39798450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73"/>
  <sheetViews>
    <sheetView workbookViewId="0">
      <selection activeCell="H371" sqref="H371"/>
    </sheetView>
  </sheetViews>
  <sheetFormatPr defaultRowHeight="14.35"/>
  <cols>
    <col min="1" max="1" width="11.8203125" bestFit="1" customWidth="1"/>
    <col min="2" max="2" width="8.17578125" bestFit="1" customWidth="1"/>
    <col min="3" max="3" width="14.46875" customWidth="1"/>
    <col min="4" max="5" width="11.46875" bestFit="1" customWidth="1"/>
  </cols>
  <sheetData>
    <row r="3" spans="1:5" ht="28.7">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306</v>
      </c>
      <c r="D249" s="22">
        <v>9386685</v>
      </c>
      <c r="E249" s="580"/>
    </row>
    <row r="250" spans="1:5">
      <c r="A250" t="s">
        <v>305</v>
      </c>
      <c r="B250" t="s">
        <v>300</v>
      </c>
      <c r="C250" t="s">
        <v>318</v>
      </c>
      <c r="D250" s="22">
        <v>9718605</v>
      </c>
      <c r="E250" s="580"/>
    </row>
    <row r="251" spans="1:5">
      <c r="A251" t="s">
        <v>305</v>
      </c>
      <c r="B251" t="s">
        <v>300</v>
      </c>
      <c r="C251" t="s">
        <v>322</v>
      </c>
      <c r="D251" s="22">
        <v>9394755</v>
      </c>
      <c r="E251" s="580"/>
    </row>
    <row r="252" spans="1:5">
      <c r="A252" t="s">
        <v>305</v>
      </c>
      <c r="B252" t="s">
        <v>301</v>
      </c>
      <c r="C252" t="s">
        <v>190</v>
      </c>
      <c r="D252" s="22">
        <v>22280370</v>
      </c>
      <c r="E252" s="580">
        <v>11226560</v>
      </c>
    </row>
    <row r="253" spans="1:5">
      <c r="A253" t="s">
        <v>305</v>
      </c>
      <c r="B253" t="s">
        <v>301</v>
      </c>
      <c r="C253" t="s">
        <v>191</v>
      </c>
      <c r="D253" s="22">
        <v>19411890</v>
      </c>
      <c r="E253" s="580">
        <v>9701790</v>
      </c>
    </row>
    <row r="254" spans="1:5">
      <c r="A254" t="s">
        <v>305</v>
      </c>
      <c r="B254" t="s">
        <v>301</v>
      </c>
      <c r="C254" t="s">
        <v>192</v>
      </c>
      <c r="D254" s="22">
        <v>22653580</v>
      </c>
      <c r="E254" s="580">
        <v>11411315</v>
      </c>
    </row>
    <row r="255" spans="1:5">
      <c r="A255" t="s">
        <v>305</v>
      </c>
      <c r="B255" t="s">
        <v>301</v>
      </c>
      <c r="C255" t="s">
        <v>193</v>
      </c>
      <c r="D255" s="22">
        <v>22191830</v>
      </c>
      <c r="E255" s="580">
        <v>11142940</v>
      </c>
    </row>
    <row r="256" spans="1:5">
      <c r="A256" t="s">
        <v>305</v>
      </c>
      <c r="B256" t="s">
        <v>301</v>
      </c>
      <c r="C256" t="s">
        <v>194</v>
      </c>
      <c r="D256" s="22">
        <v>19792945</v>
      </c>
      <c r="E256" s="580">
        <v>9944370</v>
      </c>
    </row>
    <row r="257" spans="1:5">
      <c r="A257" t="s">
        <v>305</v>
      </c>
      <c r="B257" t="s">
        <v>301</v>
      </c>
      <c r="C257" t="s">
        <v>195</v>
      </c>
      <c r="D257" s="22">
        <v>20208155</v>
      </c>
      <c r="E257" s="580">
        <v>10024945</v>
      </c>
    </row>
    <row r="258" spans="1:5">
      <c r="A258" t="s">
        <v>305</v>
      </c>
      <c r="B258" t="s">
        <v>301</v>
      </c>
      <c r="C258" t="s">
        <v>196</v>
      </c>
      <c r="D258" s="22">
        <v>19596815</v>
      </c>
      <c r="E258" s="580">
        <v>9875030</v>
      </c>
    </row>
    <row r="259" spans="1:5">
      <c r="A259" t="s">
        <v>305</v>
      </c>
      <c r="B259" t="s">
        <v>301</v>
      </c>
      <c r="C259" t="s">
        <v>197</v>
      </c>
      <c r="D259" s="22">
        <v>22805570</v>
      </c>
      <c r="E259" s="580">
        <v>11407690</v>
      </c>
    </row>
    <row r="260" spans="1:5">
      <c r="A260" t="s">
        <v>305</v>
      </c>
      <c r="B260" t="s">
        <v>301</v>
      </c>
      <c r="C260" t="s">
        <v>198</v>
      </c>
      <c r="D260" s="22">
        <v>20721230</v>
      </c>
      <c r="E260" s="580">
        <v>10366070</v>
      </c>
    </row>
    <row r="261" spans="1:5">
      <c r="A261" t="s">
        <v>305</v>
      </c>
      <c r="B261" t="s">
        <v>301</v>
      </c>
      <c r="C261" t="s">
        <v>199</v>
      </c>
      <c r="D261" s="22">
        <v>19714575</v>
      </c>
      <c r="E261" s="580">
        <v>9942625</v>
      </c>
    </row>
    <row r="262" spans="1:5">
      <c r="A262" t="s">
        <v>305</v>
      </c>
      <c r="B262" t="s">
        <v>301</v>
      </c>
      <c r="C262" t="s">
        <v>200</v>
      </c>
      <c r="D262" s="22">
        <v>23541330</v>
      </c>
      <c r="E262" s="580">
        <v>11768065</v>
      </c>
    </row>
    <row r="263" spans="1:5">
      <c r="A263" t="s">
        <v>305</v>
      </c>
      <c r="B263" t="s">
        <v>301</v>
      </c>
      <c r="C263" t="s">
        <v>201</v>
      </c>
      <c r="D263" s="22">
        <v>23638505</v>
      </c>
      <c r="E263" s="580">
        <v>11782185</v>
      </c>
    </row>
    <row r="264" spans="1:5">
      <c r="A264" t="s">
        <v>305</v>
      </c>
      <c r="B264" t="s">
        <v>301</v>
      </c>
      <c r="C264" t="s">
        <v>202</v>
      </c>
      <c r="D264" s="22">
        <v>22470940</v>
      </c>
      <c r="E264" s="580">
        <v>11230760</v>
      </c>
    </row>
    <row r="265" spans="1:5">
      <c r="A265" t="s">
        <v>305</v>
      </c>
      <c r="B265" t="s">
        <v>301</v>
      </c>
      <c r="C265" t="s">
        <v>203</v>
      </c>
      <c r="D265" s="22">
        <v>21775140</v>
      </c>
      <c r="E265" s="580">
        <v>10970180</v>
      </c>
    </row>
    <row r="266" spans="1:5">
      <c r="A266" t="s">
        <v>305</v>
      </c>
      <c r="B266" t="s">
        <v>301</v>
      </c>
      <c r="C266" t="s">
        <v>204</v>
      </c>
      <c r="D266" s="22">
        <v>22375310</v>
      </c>
      <c r="E266" s="580">
        <v>11233590</v>
      </c>
    </row>
    <row r="267" spans="1:5">
      <c r="A267" t="s">
        <v>305</v>
      </c>
      <c r="B267" t="s">
        <v>301</v>
      </c>
      <c r="C267" t="s">
        <v>205</v>
      </c>
      <c r="D267" s="22">
        <v>20367415</v>
      </c>
      <c r="E267" s="580">
        <v>10179930</v>
      </c>
    </row>
    <row r="268" spans="1:5">
      <c r="A268" t="s">
        <v>305</v>
      </c>
      <c r="B268" t="s">
        <v>301</v>
      </c>
      <c r="C268" t="s">
        <v>206</v>
      </c>
      <c r="D268" s="22">
        <v>21930365</v>
      </c>
      <c r="E268" s="580">
        <v>10885185</v>
      </c>
    </row>
    <row r="269" spans="1:5">
      <c r="A269" t="s">
        <v>305</v>
      </c>
      <c r="B269" t="s">
        <v>301</v>
      </c>
      <c r="C269" t="s">
        <v>209</v>
      </c>
      <c r="D269" s="22">
        <v>22557055</v>
      </c>
      <c r="E269" s="580">
        <v>11408945</v>
      </c>
    </row>
    <row r="270" spans="1:5">
      <c r="A270" t="s">
        <v>305</v>
      </c>
      <c r="B270" t="s">
        <v>301</v>
      </c>
      <c r="C270" t="s">
        <v>210</v>
      </c>
      <c r="D270" s="22">
        <v>20539590</v>
      </c>
      <c r="E270" s="580">
        <v>10269705</v>
      </c>
    </row>
    <row r="271" spans="1:5">
      <c r="A271" t="s">
        <v>305</v>
      </c>
      <c r="B271" t="s">
        <v>301</v>
      </c>
      <c r="C271" t="s">
        <v>306</v>
      </c>
      <c r="D271" s="22">
        <v>19018160</v>
      </c>
      <c r="E271" s="580">
        <v>9631475</v>
      </c>
    </row>
    <row r="272" spans="1:5">
      <c r="A272" t="s">
        <v>305</v>
      </c>
      <c r="B272" t="s">
        <v>301</v>
      </c>
      <c r="C272" t="s">
        <v>318</v>
      </c>
      <c r="D272" s="22">
        <v>19511665</v>
      </c>
      <c r="E272" s="580">
        <v>9793060</v>
      </c>
    </row>
    <row r="273" spans="1:5">
      <c r="A273" t="s">
        <v>305</v>
      </c>
      <c r="B273" t="s">
        <v>301</v>
      </c>
      <c r="C273" t="s">
        <v>322</v>
      </c>
      <c r="D273" s="22">
        <v>18941030</v>
      </c>
      <c r="E273" s="580">
        <v>9546275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AG97" zoomScaleNormal="100" workbookViewId="0">
      <selection activeCell="AM67" sqref="AM67"/>
    </sheetView>
  </sheetViews>
  <sheetFormatPr defaultColWidth="8.52734375" defaultRowHeight="15" customHeight="1" outlineLevelRow="1"/>
  <cols>
    <col min="1" max="1" width="12.52734375" hidden="1" customWidth="1"/>
    <col min="2" max="2" width="8.46875" hidden="1" customWidth="1"/>
    <col min="3" max="3" width="19.52734375" hidden="1" customWidth="1"/>
    <col min="4" max="4" width="17.17578125" hidden="1" customWidth="1"/>
    <col min="5" max="5" width="3.17578125" hidden="1" customWidth="1"/>
    <col min="6" max="6" width="13" hidden="1" customWidth="1"/>
    <col min="7" max="7" width="15.52734375" hidden="1" customWidth="1"/>
    <col min="8" max="8" width="24.52734375" hidden="1" customWidth="1"/>
    <col min="9" max="9" width="19.46875" hidden="1" customWidth="1"/>
    <col min="10" max="10" width="11.17578125" hidden="1" customWidth="1"/>
    <col min="11" max="11" width="0" hidden="1" customWidth="1"/>
    <col min="12" max="12" width="12.52734375" hidden="1" customWidth="1"/>
    <col min="13" max="13" width="3.52734375" hidden="1" customWidth="1"/>
    <col min="14" max="14" width="11.17578125" hidden="1" customWidth="1"/>
    <col min="15" max="15" width="0" hidden="1" customWidth="1"/>
    <col min="16" max="16" width="12.52734375" hidden="1" customWidth="1"/>
    <col min="17" max="17" width="7.52734375" customWidth="1"/>
    <col min="18" max="18" width="12.46875" hidden="1" customWidth="1"/>
    <col min="19" max="19" width="19" customWidth="1"/>
    <col min="20" max="20" width="6.46875" hidden="1" customWidth="1"/>
    <col min="21" max="21" width="13.46875" hidden="1" customWidth="1"/>
    <col min="22" max="22" width="19.52734375" hidden="1" customWidth="1"/>
    <col min="23" max="23" width="10.52734375" hidden="1" customWidth="1"/>
    <col min="24" max="24" width="15.17578125" hidden="1" customWidth="1"/>
    <col min="25" max="25" width="8.46875" customWidth="1"/>
    <col min="26" max="26" width="13.46875" customWidth="1"/>
    <col min="27" max="27" width="19.52734375" customWidth="1"/>
    <col min="28" max="28" width="10.52734375" customWidth="1"/>
    <col min="29" max="29" width="3.46875" customWidth="1"/>
    <col min="30" max="30" width="13.52734375" customWidth="1"/>
    <col min="31" max="31" width="8.52734375" customWidth="1"/>
    <col min="32" max="32" width="13.46875" customWidth="1"/>
    <col min="33" max="33" width="21.703125" customWidth="1"/>
    <col min="34" max="34" width="11" customWidth="1"/>
    <col min="35" max="35" width="3.46875" customWidth="1"/>
    <col min="36" max="36" width="15.52734375" customWidth="1"/>
    <col min="37" max="37" width="8.52734375" customWidth="1"/>
    <col min="38" max="38" width="13.46875" customWidth="1"/>
    <col min="39" max="39" width="19.52734375" customWidth="1"/>
    <col min="40" max="40" width="11" customWidth="1"/>
    <col min="41" max="41" width="3.46875" customWidth="1"/>
    <col min="42" max="42" width="17.52734375" customWidth="1"/>
    <col min="44" max="44" width="13.46875" customWidth="1"/>
    <col min="45" max="45" width="19.52734375" customWidth="1"/>
    <col min="46" max="46" width="11" customWidth="1"/>
    <col min="47" max="47" width="3.46875" customWidth="1"/>
    <col min="48" max="48" width="17.52734375" bestFit="1" customWidth="1"/>
  </cols>
  <sheetData>
    <row r="3" spans="1:34" s="144" customFormat="1" ht="20.7">
      <c r="A3" s="143" t="s">
        <v>242</v>
      </c>
      <c r="B3" s="143"/>
      <c r="C3" s="143"/>
      <c r="D3" s="143"/>
      <c r="E3" s="143"/>
      <c r="F3" s="143" t="s">
        <v>243</v>
      </c>
      <c r="G3" s="143"/>
      <c r="H3" s="143"/>
      <c r="I3" s="143"/>
      <c r="J3" s="143" t="s">
        <v>244</v>
      </c>
      <c r="K3" s="143"/>
      <c r="L3" s="143"/>
      <c r="M3" s="143"/>
      <c r="N3" s="143" t="s">
        <v>245</v>
      </c>
      <c r="P3" s="145"/>
    </row>
    <row r="4" spans="1:34" ht="5.2" customHeight="1"/>
    <row r="5" spans="1:34" ht="14.35"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t="14.7"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35"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35"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35"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3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35"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35"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35"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35"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35"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35"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t="14.7"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35" hidden="1" outlineLevel="1">
      <c r="J18" s="117" t="s">
        <v>193</v>
      </c>
      <c r="K18" s="117">
        <v>13</v>
      </c>
      <c r="L18" s="121"/>
      <c r="N18" s="117" t="s">
        <v>193</v>
      </c>
      <c r="O18" s="117">
        <v>13</v>
      </c>
      <c r="P18" s="129"/>
    </row>
    <row r="19" spans="1:48" ht="14.35" hidden="1" outlineLevel="1">
      <c r="J19" t="s">
        <v>210</v>
      </c>
      <c r="K19">
        <v>14</v>
      </c>
      <c r="L19" s="119">
        <v>-99885</v>
      </c>
      <c r="N19" t="s">
        <v>210</v>
      </c>
      <c r="O19">
        <v>14</v>
      </c>
      <c r="P19" s="12">
        <v>-176095</v>
      </c>
    </row>
    <row r="20" spans="1:48" ht="14.35" hidden="1" outlineLevel="1">
      <c r="J20" t="s">
        <v>209</v>
      </c>
      <c r="K20">
        <v>15</v>
      </c>
      <c r="L20" s="119">
        <v>-485350</v>
      </c>
      <c r="N20" t="s">
        <v>209</v>
      </c>
      <c r="O20">
        <v>15</v>
      </c>
      <c r="P20" s="12">
        <v>-479210</v>
      </c>
    </row>
    <row r="21" spans="1:48" ht="14.35" hidden="1" outlineLevel="1">
      <c r="J21" t="s">
        <v>195</v>
      </c>
      <c r="K21">
        <v>16</v>
      </c>
      <c r="L21" s="119">
        <v>-1584990</v>
      </c>
      <c r="N21" t="s">
        <v>195</v>
      </c>
      <c r="O21">
        <v>16</v>
      </c>
      <c r="P21" s="12">
        <v>-2115000</v>
      </c>
    </row>
    <row r="22" spans="1:48" ht="14.35" hidden="1" outlineLevel="1">
      <c r="J22" t="s">
        <v>199</v>
      </c>
      <c r="K22">
        <v>17</v>
      </c>
      <c r="L22" s="119">
        <v>-1917965</v>
      </c>
      <c r="N22" t="s">
        <v>199</v>
      </c>
      <c r="O22">
        <v>17</v>
      </c>
      <c r="P22" s="12">
        <v>-2524005</v>
      </c>
    </row>
    <row r="23" spans="1:48" ht="14.35" hidden="1" outlineLevel="1">
      <c r="J23" t="s">
        <v>205</v>
      </c>
      <c r="K23">
        <v>18</v>
      </c>
      <c r="L23" s="119">
        <v>-2158835</v>
      </c>
      <c r="N23" t="s">
        <v>205</v>
      </c>
      <c r="O23">
        <v>18</v>
      </c>
      <c r="P23" s="12">
        <v>-2601330</v>
      </c>
    </row>
    <row r="24" spans="1:48" ht="14.35" hidden="1" outlineLevel="1">
      <c r="J24" t="s">
        <v>196</v>
      </c>
      <c r="K24">
        <v>19</v>
      </c>
      <c r="L24" s="119">
        <v>-2706550</v>
      </c>
      <c r="N24" t="s">
        <v>196</v>
      </c>
      <c r="O24">
        <v>19</v>
      </c>
      <c r="P24" s="12">
        <v>-3709935</v>
      </c>
    </row>
    <row r="25" spans="1:48" ht="14.35" hidden="1" outlineLevel="1">
      <c r="J25" t="s">
        <v>191</v>
      </c>
      <c r="K25">
        <v>20</v>
      </c>
      <c r="L25" s="119">
        <v>-2859855</v>
      </c>
      <c r="N25" t="s">
        <v>191</v>
      </c>
      <c r="O25">
        <v>20</v>
      </c>
      <c r="P25" s="12">
        <v>-3796730</v>
      </c>
    </row>
    <row r="26" spans="1:48" ht="14.7" collapsed="1" thickBot="1"/>
    <row r="27" spans="1:48" s="143" customFormat="1" ht="21"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8.35"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35"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3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3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3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35"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35"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35"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3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35"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35"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35"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3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35"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35"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35"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35"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35"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3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3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35"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3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ht="14.7"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8.35"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35"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35"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35"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35"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35"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9">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25"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450000000000003"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1</v>
      </c>
      <c r="AL104" s="446">
        <f>_xlfn.XLOOKUP($S104,แต้มที่ได้!$A$22:$A$44,แต้มที่ได้!$BC$22:$BC$44,"")</f>
        <v>12498900</v>
      </c>
      <c r="AM104" s="452">
        <f t="shared" ref="AM104:AM124" si="58">AL104-AF104</f>
        <v>716715</v>
      </c>
      <c r="AN104" s="453">
        <f>_xlfn.XLOOKUP($S104,แต้มที่ได้!$A$22:$A$44,แต้มที่ได้!$BA$22:$BA$44,"")</f>
        <v>1</v>
      </c>
      <c r="AO104" s="571">
        <f t="shared" ref="AO104:AO124" si="59">IFERROR(AH104-AN104,"")</f>
        <v>0</v>
      </c>
      <c r="AP104" s="450">
        <f>_xlfn.XLOOKUP($S104,แต้มที่ได้!$A$22:$A$44,แต้มที่ได้!$BB$22:$BB$44,"")</f>
        <v>36137405</v>
      </c>
      <c r="AQ104" s="445">
        <f t="shared" ref="AQ104:AQ124" si="60">IFERROR(_xlfn.RANK.EQ($AR104,$AR$104:$AR$124,0),"")</f>
        <v>1</v>
      </c>
      <c r="AR104" s="446">
        <f>_xlfn.XLOOKUP($S104,แต้มที่ได้!$A$22:$A$44,แต้มที่ได้!$BF$22:$BF$44,"")</f>
        <v>13389755</v>
      </c>
      <c r="AS104" s="452">
        <f t="shared" ref="AS104:AS124" si="61">AR104-AL104</f>
        <v>890855</v>
      </c>
      <c r="AT104" s="453">
        <f>_xlfn.XLOOKUP($S104,แต้มที่ได้!$A$22:$A$44,แต้มที่ได้!$BD$22:$BD$44,"")</f>
        <v>1</v>
      </c>
      <c r="AU104" s="571">
        <f t="shared" ref="AU104:AU124" si="62">IFERROR(AN104-AT104,"")</f>
        <v>0</v>
      </c>
      <c r="AV104" s="450">
        <f>_xlfn.XLOOKUP($S104,แต้มที่ได้!$A$22:$A$44,แต้มที่ได้!$BE$22:$BE$44,"")</f>
        <v>49527160</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v>
      </c>
      <c r="AL105" s="463">
        <f>_xlfn.XLOOKUP($S105,แต้มที่ได้!$A$22:$A$44,แต้มที่ได้!$BC$22:$BC$44,"")</f>
        <v>12495730</v>
      </c>
      <c r="AM105" s="466">
        <f t="shared" si="58"/>
        <v>727665</v>
      </c>
      <c r="AN105" s="453">
        <f>_xlfn.XLOOKUP($S105,แต้มที่ได้!$A$22:$A$44,แต้มที่ได้!$BA$22:$BA$44,"")</f>
        <v>2</v>
      </c>
      <c r="AO105" s="576">
        <f t="shared" si="59"/>
        <v>0</v>
      </c>
      <c r="AP105" s="465">
        <f>_xlfn.XLOOKUP($S105,แต้มที่ได้!$A$22:$A$44,แต้มที่ได้!$BB$22:$BB$44,"")</f>
        <v>36037060</v>
      </c>
      <c r="AQ105" s="445">
        <f t="shared" si="60"/>
        <v>2</v>
      </c>
      <c r="AR105" s="463">
        <f>_xlfn.XLOOKUP($S105,แต้มที่ได้!$A$22:$A$44,แต้มที่ได้!$BF$22:$BF$44,"")</f>
        <v>13167465</v>
      </c>
      <c r="AS105" s="466">
        <f t="shared" si="61"/>
        <v>671735</v>
      </c>
      <c r="AT105" s="453">
        <f>_xlfn.XLOOKUP($S105,แต้มที่ได้!$A$22:$A$44,แต้มที่ได้!$BD$22:$BD$44,"")</f>
        <v>2</v>
      </c>
      <c r="AU105" s="576">
        <f t="shared" si="62"/>
        <v>0</v>
      </c>
      <c r="AV105" s="465">
        <f>_xlfn.XLOOKUP($S105,แต้มที่ได้!$A$22:$A$44,แต้มที่ได้!$BE$22:$BE$44,"")</f>
        <v>49204525</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4</v>
      </c>
      <c r="AL106" s="463">
        <f>_xlfn.XLOOKUP($S106,แต้มที่ได้!$A$22:$A$44,แต้มที่ได้!$BC$22:$BC$44,"")</f>
        <v>11943105</v>
      </c>
      <c r="AM106" s="466">
        <f t="shared" si="58"/>
        <v>535415</v>
      </c>
      <c r="AN106" s="453">
        <f>_xlfn.XLOOKUP($S106,แต้มที่ได้!$A$22:$A$44,แต้มที่ได้!$BA$22:$BA$44,"")</f>
        <v>3</v>
      </c>
      <c r="AO106" s="576">
        <f t="shared" si="59"/>
        <v>0</v>
      </c>
      <c r="AP106" s="465">
        <f>_xlfn.XLOOKUP($S106,แต้มที่ได้!$A$22:$A$44,แต้มที่ได้!$BB$22:$BB$44,"")</f>
        <v>34748675</v>
      </c>
      <c r="AQ106" s="445">
        <f t="shared" si="60"/>
        <v>3</v>
      </c>
      <c r="AR106" s="463">
        <f>_xlfn.XLOOKUP($S106,แต้มที่ได้!$A$22:$A$44,แต้มที่ได้!$BF$22:$BF$44,"")</f>
        <v>13084265</v>
      </c>
      <c r="AS106" s="466">
        <f t="shared" si="61"/>
        <v>1141160</v>
      </c>
      <c r="AT106" s="453">
        <f>_xlfn.XLOOKUP($S106,แต้มที่ได้!$A$22:$A$44,แต้มที่ได้!$BD$22:$BD$44,"")</f>
        <v>3</v>
      </c>
      <c r="AU106" s="576">
        <f t="shared" si="62"/>
        <v>0</v>
      </c>
      <c r="AV106" s="465">
        <f>_xlfn.XLOOKUP($S106,แต้มที่ได้!$A$22:$A$44,แต้มที่ได้!$BE$22:$BE$44,"")</f>
        <v>47832940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5</v>
      </c>
      <c r="AL107" s="463">
        <f>_xlfn.XLOOKUP($S107,แต้มที่ได้!$A$22:$A$44,แต้มที่ได้!$BC$22:$BC$44,"")</f>
        <v>11859400</v>
      </c>
      <c r="AM107" s="466">
        <f t="shared" si="58"/>
        <v>448085</v>
      </c>
      <c r="AN107" s="453">
        <f>_xlfn.XLOOKUP($S107,แต้มที่ได้!$A$22:$A$44,แต้มที่ได้!$BA$22:$BA$44,"")</f>
        <v>5</v>
      </c>
      <c r="AO107" s="576">
        <f t="shared" si="59"/>
        <v>-1</v>
      </c>
      <c r="AP107" s="465">
        <f>_xlfn.XLOOKUP($S107,แต้มที่ได้!$A$22:$A$44,แต้มที่ได้!$BB$22:$BB$44,"")</f>
        <v>34512980</v>
      </c>
      <c r="AQ107" s="445">
        <f t="shared" si="60"/>
        <v>6</v>
      </c>
      <c r="AR107" s="463">
        <f>_xlfn.XLOOKUP($S107,แต้มที่ได้!$A$22:$A$44,แต้มที่ได้!$BF$22:$BF$44,"")</f>
        <v>12599270</v>
      </c>
      <c r="AS107" s="466">
        <f t="shared" si="61"/>
        <v>739870</v>
      </c>
      <c r="AT107" s="453">
        <f>_xlfn.XLOOKUP($S107,แต้มที่ได้!$A$22:$A$44,แต้มที่ได้!$BD$22:$BD$44,"")</f>
        <v>5</v>
      </c>
      <c r="AU107" s="576">
        <f t="shared" si="62"/>
        <v>0</v>
      </c>
      <c r="AV107" s="465">
        <f>_xlfn.XLOOKUP($S107,แต้มที่ได้!$A$22:$A$44,แต้มที่ได้!$BE$22:$BE$44,"")</f>
        <v>47112250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3</v>
      </c>
      <c r="AL108" s="463">
        <f>_xlfn.XLOOKUP($S108,แต้มที่ได้!$A$22:$A$44,แต้มที่ได้!$BC$22:$BC$44,"")</f>
        <v>12114505</v>
      </c>
      <c r="AM108" s="466">
        <f t="shared" si="58"/>
        <v>883745</v>
      </c>
      <c r="AN108" s="453">
        <f>_xlfn.XLOOKUP($S108,แต้มที่ได้!$A$22:$A$44,แต้มที่ได้!$BA$22:$BA$44,"")</f>
        <v>4</v>
      </c>
      <c r="AO108" s="576">
        <f t="shared" si="59"/>
        <v>2</v>
      </c>
      <c r="AP108" s="465">
        <f>_xlfn.XLOOKUP($S108,แต้มที่ได้!$A$22:$A$44,แต้มที่ได้!$BB$22:$BB$44,"")</f>
        <v>34585445</v>
      </c>
      <c r="AQ108" s="445">
        <f t="shared" si="60"/>
        <v>4</v>
      </c>
      <c r="AR108" s="463">
        <f>_xlfn.XLOOKUP($S108,แต้มที่ได้!$A$22:$A$44,แต้มที่ได้!$BF$22:$BF$44,"")</f>
        <v>12874745</v>
      </c>
      <c r="AS108" s="466">
        <f t="shared" si="61"/>
        <v>760240</v>
      </c>
      <c r="AT108" s="453">
        <f>_xlfn.XLOOKUP($S108,แต้มที่ได้!$A$22:$A$44,แต้มที่ได้!$BD$22:$BD$44,"")</f>
        <v>4</v>
      </c>
      <c r="AU108" s="576">
        <f t="shared" si="62"/>
        <v>0</v>
      </c>
      <c r="AV108" s="465">
        <f>_xlfn.XLOOKUP($S108,แต้มที่ได้!$A$22:$A$44,แต้มที่ได้!$BE$22:$BE$44,"")</f>
        <v>47460190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6</v>
      </c>
      <c r="AL109" s="463">
        <f>_xlfn.XLOOKUP($S109,แต้มที่ได้!$A$22:$A$44,แต้มที่ได้!$BC$22:$BC$44,"")</f>
        <v>11851050</v>
      </c>
      <c r="AM109" s="466">
        <f t="shared" si="58"/>
        <v>442105</v>
      </c>
      <c r="AN109" s="453">
        <f>_xlfn.XLOOKUP($S109,แต้มที่ได้!$A$22:$A$44,แต้มที่ได้!$BA$22:$BA$44,"")</f>
        <v>6</v>
      </c>
      <c r="AO109" s="576">
        <f t="shared" si="59"/>
        <v>-1</v>
      </c>
      <c r="AP109" s="465">
        <f>_xlfn.XLOOKUP($S109,แต้มที่ได้!$A$22:$A$44,แต้มที่ได้!$BB$22:$BB$44,"")</f>
        <v>34408105</v>
      </c>
      <c r="AQ109" s="445">
        <f t="shared" si="60"/>
        <v>7</v>
      </c>
      <c r="AR109" s="463">
        <f>_xlfn.XLOOKUP($S109,แต้มที่ได้!$A$22:$A$44,แต้มที่ได้!$BF$22:$BF$44,"")</f>
        <v>12398330</v>
      </c>
      <c r="AS109" s="466">
        <f t="shared" si="61"/>
        <v>547280</v>
      </c>
      <c r="AT109" s="453">
        <f>_xlfn.XLOOKUP($S109,แต้มที่ได้!$A$22:$A$44,แต้มที่ได้!$BD$22:$BD$44,"")</f>
        <v>7</v>
      </c>
      <c r="AU109" s="576">
        <f t="shared" si="62"/>
        <v>-1</v>
      </c>
      <c r="AV109" s="465">
        <f>_xlfn.XLOOKUP($S109,แต้มที่ได้!$A$22:$A$44,แต้มที่ได้!$BE$22:$BE$44,"")</f>
        <v>46806435</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7</v>
      </c>
      <c r="AL110" s="463">
        <f>_xlfn.XLOOKUP($S110,แต้มที่ได้!$A$22:$A$44,แต้มที่ได้!$BC$22:$BC$44,"")</f>
        <v>11762665</v>
      </c>
      <c r="AM110" s="466">
        <f t="shared" si="58"/>
        <v>529075</v>
      </c>
      <c r="AN110" s="453">
        <f>_xlfn.XLOOKUP($S110,แต้มที่ได้!$A$22:$A$44,แต้มที่ได้!$BA$22:$BA$44,"")</f>
        <v>7</v>
      </c>
      <c r="AO110" s="576">
        <f t="shared" si="59"/>
        <v>0</v>
      </c>
      <c r="AP110" s="465">
        <f>_xlfn.XLOOKUP($S110,แต้มที่ได้!$A$22:$A$44,แต้มที่ได้!$BB$22:$BB$44,"")</f>
        <v>34137975</v>
      </c>
      <c r="AQ110" s="445">
        <f t="shared" si="60"/>
        <v>5</v>
      </c>
      <c r="AR110" s="463">
        <f>_xlfn.XLOOKUP($S110,แต้มที่ได้!$A$22:$A$44,แต้มที่ได้!$BF$22:$BF$44,"")</f>
        <v>12683845</v>
      </c>
      <c r="AS110" s="466">
        <f t="shared" si="61"/>
        <v>921180</v>
      </c>
      <c r="AT110" s="453">
        <f>_xlfn.XLOOKUP($S110,แต้มที่ได้!$A$22:$A$44,แต้มที่ได้!$BD$22:$BD$44,"")</f>
        <v>6</v>
      </c>
      <c r="AU110" s="576">
        <f t="shared" si="62"/>
        <v>1</v>
      </c>
      <c r="AV110" s="465">
        <f>_xlfn.XLOOKUP($S110,แต้มที่ได้!$A$22:$A$44,แต้มที่ได้!$BE$22:$BE$44,"")</f>
        <v>46821820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9</v>
      </c>
      <c r="AL111" s="463">
        <f>_xlfn.XLOOKUP($S111,แต้มที่ได้!$A$22:$A$44,แต้มที่ได้!$BC$22:$BC$44,"")</f>
        <v>11572160</v>
      </c>
      <c r="AM111" s="466">
        <f t="shared" si="58"/>
        <v>345600</v>
      </c>
      <c r="AN111" s="453">
        <f>_xlfn.XLOOKUP($S111,แต้มที่ได้!$A$22:$A$44,แต้มที่ได้!$BA$22:$BA$44,"")</f>
        <v>8</v>
      </c>
      <c r="AO111" s="576">
        <f t="shared" si="59"/>
        <v>0</v>
      </c>
      <c r="AP111" s="465">
        <f>_xlfn.XLOOKUP($S111,แต้มที่ได้!$A$22:$A$44,แต้มที่ได้!$BB$22:$BB$44,"")</f>
        <v>33852530</v>
      </c>
      <c r="AQ111" s="445">
        <f t="shared" si="60"/>
        <v>9</v>
      </c>
      <c r="AR111" s="463">
        <f>_xlfn.XLOOKUP($S111,แต้มที่ได้!$A$22:$A$44,แต้มที่ได้!$BF$22:$BF$44,"")</f>
        <v>12204480</v>
      </c>
      <c r="AS111" s="466">
        <f t="shared" si="61"/>
        <v>632320</v>
      </c>
      <c r="AT111" s="453">
        <f>_xlfn.XLOOKUP($S111,แต้มที่ได้!$A$22:$A$44,แต้มที่ได้!$BD$22:$BD$44,"")</f>
        <v>8</v>
      </c>
      <c r="AU111" s="576">
        <f t="shared" si="62"/>
        <v>0</v>
      </c>
      <c r="AV111" s="465">
        <f>_xlfn.XLOOKUP($S111,แต้มที่ได้!$A$22:$A$44,แต้มที่ได้!$BE$22:$BE$44,"")</f>
        <v>46057010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10</v>
      </c>
      <c r="AL112" s="296">
        <f>_xlfn.XLOOKUP($S112,แต้มที่ได้!$A$22:$A$44,แต้มที่ได้!$BC$22:$BC$44,"")</f>
        <v>11477380</v>
      </c>
      <c r="AM112" s="191">
        <f t="shared" si="58"/>
        <v>334440</v>
      </c>
      <c r="AN112" s="297">
        <f>_xlfn.XLOOKUP($S112,แต้มที่ได้!$A$22:$A$44,แต้มที่ได้!$BA$22:$BA$44,"")</f>
        <v>9</v>
      </c>
      <c r="AO112" s="586">
        <f t="shared" si="59"/>
        <v>0</v>
      </c>
      <c r="AP112" s="299">
        <f>_xlfn.XLOOKUP($S112,แต้มที่ได้!$A$22:$A$44,แต้มที่ได้!$BB$22:$BB$44,"")</f>
        <v>33669210</v>
      </c>
      <c r="AQ112" s="182">
        <f t="shared" si="60"/>
        <v>10</v>
      </c>
      <c r="AR112" s="296">
        <f>_xlfn.XLOOKUP($S112,แต้มที่ได้!$A$22:$A$44,แต้มที่ได้!$BF$22:$BF$44,"")</f>
        <v>11929710</v>
      </c>
      <c r="AS112" s="191">
        <f t="shared" si="61"/>
        <v>452330</v>
      </c>
      <c r="AT112" s="292">
        <f>_xlfn.XLOOKUP($S112,แต้มที่ได้!$A$22:$A$44,แต้มที่ได้!$BD$22:$BD$44,"")</f>
        <v>10</v>
      </c>
      <c r="AU112" s="586">
        <f t="shared" si="62"/>
        <v>-1</v>
      </c>
      <c r="AV112" s="299">
        <f>_xlfn.XLOOKUP($S112,แต้มที่ได้!$A$22:$A$44,แต้มที่ได้!$BE$22:$BE$44,"")</f>
        <v>45598920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8</v>
      </c>
      <c r="AL113" s="463">
        <f>_xlfn.XLOOKUP($S113,แต้มที่ได้!$A$22:$A$44,แต้มที่ได้!$BC$22:$BC$44,"")</f>
        <v>11665790</v>
      </c>
      <c r="AM113" s="466">
        <f t="shared" si="58"/>
        <v>780605</v>
      </c>
      <c r="AN113" s="453">
        <f>_xlfn.XLOOKUP($S113,แต้มที่ได้!$A$22:$A$44,แต้มที่ได้!$BA$22:$BA$44,"")</f>
        <v>10</v>
      </c>
      <c r="AO113" s="576">
        <f t="shared" si="59"/>
        <v>0</v>
      </c>
      <c r="AP113" s="465">
        <f>_xlfn.XLOOKUP($S113,แต้มที่ได้!$A$22:$A$44,แต้มที่ได้!$BB$22:$BB$44,"")</f>
        <v>33596155</v>
      </c>
      <c r="AQ113" s="445">
        <f t="shared" si="60"/>
        <v>8</v>
      </c>
      <c r="AR113" s="463">
        <f>_xlfn.XLOOKUP($S113,แต้มที่ได้!$A$22:$A$44,แต้มที่ได้!$BF$22:$BF$44,"")</f>
        <v>12392820</v>
      </c>
      <c r="AS113" s="466">
        <f t="shared" si="61"/>
        <v>727030</v>
      </c>
      <c r="AT113" s="453">
        <f>_xlfn.XLOOKUP($S113,แต้มที่ได้!$A$22:$A$44,แต้มที่ได้!$BD$22:$BD$44,"")</f>
        <v>9</v>
      </c>
      <c r="AU113" s="576">
        <f t="shared" si="62"/>
        <v>1</v>
      </c>
      <c r="AV113" s="465">
        <f>_xlfn.XLOOKUP($S113,แต้มที่ได้!$A$22:$A$44,แต้มที่ได้!$BE$22:$BE$44,"")</f>
        <v>45988975</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11393470</v>
      </c>
      <c r="AM114" s="486">
        <f t="shared" si="58"/>
        <v>423290</v>
      </c>
      <c r="AN114" s="487">
        <f>_xlfn.XLOOKUP($S114,แต้มที่ได้!$A$22:$A$44,แต้มที่ได้!$BA$22:$BA$44,"")</f>
        <v>11</v>
      </c>
      <c r="AO114" s="578">
        <f t="shared" si="59"/>
        <v>0</v>
      </c>
      <c r="AP114" s="485">
        <f>_xlfn.XLOOKUP($S114,แต้มที่ได้!$A$22:$A$44,แต้มที่ได้!$BB$22:$BB$44,"")</f>
        <v>33168610</v>
      </c>
      <c r="AQ114" s="445">
        <f t="shared" si="60"/>
        <v>21</v>
      </c>
      <c r="AR114" s="482">
        <f>_xlfn.XLOOKUP($S114,แต้มที่ได้!$A$22:$A$44,แต้มที่ได้!$BF$22:$BF$44,"")</f>
        <v>-33168610</v>
      </c>
      <c r="AS114" s="486">
        <f t="shared" si="61"/>
        <v>-44562080</v>
      </c>
      <c r="AT114" s="453">
        <f>_xlfn.XLOOKUP($S114,แต้มที่ได้!$A$22:$A$44,แต้มที่ได้!$BD$22:$BD$44,"")</f>
        <v>0</v>
      </c>
      <c r="AU114" s="578">
        <f t="shared" si="62"/>
        <v>11</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15</v>
      </c>
      <c r="AL115" s="463">
        <f>_xlfn.XLOOKUP($S115,แต้มที่ได้!$A$22:$A$44,แต้มที่ได้!$BC$22:$BC$44,"")</f>
        <v>10777680</v>
      </c>
      <c r="AM115" s="466">
        <f t="shared" si="58"/>
        <v>411610</v>
      </c>
      <c r="AN115" s="453">
        <f>_xlfn.XLOOKUP($S115,แต้มที่ได้!$A$22:$A$44,แต้มที่ได้!$BA$22:$BA$44,"")</f>
        <v>12</v>
      </c>
      <c r="AO115" s="576">
        <f t="shared" si="59"/>
        <v>0</v>
      </c>
      <c r="AP115" s="465">
        <f>_xlfn.XLOOKUP($S115,แต้มที่ได้!$A$22:$A$44,แต้มที่ได้!$BB$22:$BB$44,"")</f>
        <v>31498910</v>
      </c>
      <c r="AQ115" s="445">
        <f t="shared" si="60"/>
        <v>13</v>
      </c>
      <c r="AR115" s="463">
        <f>_xlfn.XLOOKUP($S115,แต้มที่ได้!$A$22:$A$44,แต้มที่ได้!$BF$22:$BF$44,"")</f>
        <v>11035255</v>
      </c>
      <c r="AS115" s="466">
        <f t="shared" si="61"/>
        <v>257575</v>
      </c>
      <c r="AT115" s="453">
        <f>_xlfn.XLOOKUP($S115,แต้มที่ได้!$A$22:$A$44,แต้มที่ได้!$BD$22:$BD$44,"")</f>
        <v>12</v>
      </c>
      <c r="AU115" s="576">
        <f t="shared" si="62"/>
        <v>0</v>
      </c>
      <c r="AV115" s="465">
        <f>_xlfn.XLOOKUP($S115,แต้มที่ได้!$A$22:$A$44,แต้มที่ได้!$BE$22:$BE$44,"")</f>
        <v>42534165</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13</v>
      </c>
      <c r="AL116" s="482">
        <f>_xlfn.XLOOKUP($S116,แต้มที่ได้!$A$22:$A$44,แต้มที่ได้!$BC$22:$BC$44,"")</f>
        <v>10862640</v>
      </c>
      <c r="AM116" s="486">
        <f t="shared" si="58"/>
        <v>592935</v>
      </c>
      <c r="AN116" s="487">
        <f>_xlfn.XLOOKUP($S116,แต้มที่ได้!$A$22:$A$44,แต้มที่ได้!$BA$22:$BA$44,"")</f>
        <v>13</v>
      </c>
      <c r="AO116" s="578">
        <f t="shared" si="59"/>
        <v>0</v>
      </c>
      <c r="AP116" s="485">
        <f>_xlfn.XLOOKUP($S116,แต้มที่ได้!$A$22:$A$44,แต้มที่ได้!$BB$22:$BB$44,"")</f>
        <v>31402230</v>
      </c>
      <c r="AQ116" s="445">
        <f t="shared" si="60"/>
        <v>12</v>
      </c>
      <c r="AR116" s="482">
        <f>_xlfn.XLOOKUP($S116,แต้มที่ได้!$A$22:$A$44,แต้มที่ได้!$BF$22:$BF$44,"")</f>
        <v>11117960</v>
      </c>
      <c r="AS116" s="486">
        <f t="shared" si="61"/>
        <v>255320</v>
      </c>
      <c r="AT116" s="453">
        <f>_xlfn.XLOOKUP($S116,แต้มที่ได้!$A$22:$A$44,แต้มที่ได้!$BD$22:$BD$44,"")</f>
        <v>13</v>
      </c>
      <c r="AU116" s="578">
        <f t="shared" si="62"/>
        <v>0</v>
      </c>
      <c r="AV116" s="485">
        <f>_xlfn.XLOOKUP($S116,แต้มที่ได้!$A$22:$A$44,แต้มที่ได้!$BE$22:$BE$44,"")</f>
        <v>42520190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12</v>
      </c>
      <c r="AL117" s="463">
        <f>_xlfn.XLOOKUP($S117,แต้มที่ได้!$A$22:$A$44,แต้มที่ได้!$BC$22:$BC$44,"")</f>
        <v>10945000</v>
      </c>
      <c r="AM117" s="466">
        <f t="shared" si="58"/>
        <v>765070</v>
      </c>
      <c r="AN117" s="453">
        <f>_xlfn.XLOOKUP($S117,แต้มที่ได้!$A$22:$A$44,แต้มที่ได้!$BA$22:$BA$44,"")</f>
        <v>14</v>
      </c>
      <c r="AO117" s="576">
        <f t="shared" si="59"/>
        <v>0</v>
      </c>
      <c r="AP117" s="465">
        <f>_xlfn.XLOOKUP($S117,แต้มที่ได้!$A$22:$A$44,แต้มที่ได้!$BB$22:$BB$44,"")</f>
        <v>31312415</v>
      </c>
      <c r="AQ117" s="445">
        <f t="shared" si="60"/>
        <v>11</v>
      </c>
      <c r="AR117" s="463">
        <f>_xlfn.XLOOKUP($S117,แต้มที่ได้!$A$22:$A$44,แต้มที่ได้!$BF$22:$BF$44,"")</f>
        <v>11554955</v>
      </c>
      <c r="AS117" s="466">
        <f t="shared" si="61"/>
        <v>609955</v>
      </c>
      <c r="AT117" s="453">
        <f>_xlfn.XLOOKUP($S117,แต้มที่ได้!$A$22:$A$44,แต้มที่ได้!$BD$22:$BD$44,"")</f>
        <v>11</v>
      </c>
      <c r="AU117" s="576">
        <f t="shared" si="62"/>
        <v>3</v>
      </c>
      <c r="AV117" s="465">
        <f>_xlfn.XLOOKUP($S117,แต้มที่ได้!$A$22:$A$44,แต้มที่ได้!$BE$22:$BE$44,"")</f>
        <v>42867370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14</v>
      </c>
      <c r="AL118" s="482">
        <f>_xlfn.XLOOKUP($S118,แต้มที่ได้!$A$22:$A$44,แต้มที่ได้!$BC$22:$BC$44,"")</f>
        <v>10778050</v>
      </c>
      <c r="AM118" s="486">
        <f t="shared" si="58"/>
        <v>753105</v>
      </c>
      <c r="AN118" s="487">
        <f>_xlfn.XLOOKUP($S118,แต้มที่ได้!$A$22:$A$44,แต้มที่ได้!$BA$22:$BA$44,"")</f>
        <v>15</v>
      </c>
      <c r="AO118" s="578">
        <f t="shared" si="59"/>
        <v>0</v>
      </c>
      <c r="AP118" s="485">
        <f>_xlfn.XLOOKUP($S118,แต้มที่ได้!$A$22:$A$44,แต้มที่ได้!$BB$22:$BB$44,"")</f>
        <v>30986205</v>
      </c>
      <c r="AQ118" s="445">
        <f t="shared" si="60"/>
        <v>14</v>
      </c>
      <c r="AR118" s="482">
        <f>_xlfn.XLOOKUP($S118,แต้มที่ได้!$A$22:$A$44,แต้มที่ได้!$BF$22:$BF$44,"")</f>
        <v>11030405</v>
      </c>
      <c r="AS118" s="486">
        <f t="shared" si="61"/>
        <v>252355</v>
      </c>
      <c r="AT118" s="453">
        <f>_xlfn.XLOOKUP($S118,แต้มที่ได้!$A$22:$A$44,แต้มที่ได้!$BD$22:$BD$44,"")</f>
        <v>14</v>
      </c>
      <c r="AU118" s="578">
        <f t="shared" si="62"/>
        <v>1</v>
      </c>
      <c r="AV118" s="485">
        <f>_xlfn.XLOOKUP($S118,แต้มที่ได้!$A$22:$A$44,แต้มที่ได้!$BE$22:$BE$44,"")</f>
        <v>42016610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17</v>
      </c>
      <c r="AL119" s="463">
        <f>_xlfn.XLOOKUP($S119,แต้มที่ได้!$A$22:$A$44,แต้มที่ได้!$BC$22:$BC$44,"")</f>
        <v>10346185</v>
      </c>
      <c r="AM119" s="466">
        <f t="shared" si="58"/>
        <v>401815</v>
      </c>
      <c r="AN119" s="453">
        <f>_xlfn.XLOOKUP($S119,แต้มที่ได้!$A$22:$A$44,แต้มที่ได้!$BA$22:$BA$44,"")</f>
        <v>16</v>
      </c>
      <c r="AO119" s="576">
        <f t="shared" si="59"/>
        <v>0</v>
      </c>
      <c r="AP119" s="465">
        <f>_xlfn.XLOOKUP($S119,แต้มที่ได้!$A$22:$A$44,แต้มที่ได้!$BB$22:$BB$44,"")</f>
        <v>30139130</v>
      </c>
      <c r="AQ119" s="445">
        <f t="shared" si="60"/>
        <v>18</v>
      </c>
      <c r="AR119" s="463">
        <f>_xlfn.XLOOKUP($S119,แต้มที่ได้!$A$22:$A$44,แต้มที่ได้!$BF$22:$BF$44,"")</f>
        <v>10508255</v>
      </c>
      <c r="AS119" s="466">
        <f t="shared" si="61"/>
        <v>162070</v>
      </c>
      <c r="AT119" s="453">
        <f>_xlfn.XLOOKUP($S119,แต้มที่ได้!$A$22:$A$44,แต้มที่ได้!$BD$22:$BD$44,"")</f>
        <v>17</v>
      </c>
      <c r="AU119" s="576">
        <f t="shared" si="62"/>
        <v>-1</v>
      </c>
      <c r="AV119" s="465">
        <f>_xlfn.XLOOKUP($S119,แต้มที่ได้!$A$22:$A$44,แต้มที่ได้!$BE$22:$BE$44,"")</f>
        <v>40647385</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19</v>
      </c>
      <c r="AL120" s="482">
        <f>_xlfn.XLOOKUP($S120,แต้มที่ได้!$A$22:$A$44,แต้มที่ได้!$BC$22:$BC$44,"")</f>
        <v>10270005</v>
      </c>
      <c r="AM120" s="486">
        <f t="shared" si="58"/>
        <v>327380</v>
      </c>
      <c r="AN120" s="487">
        <f>_xlfn.XLOOKUP($S120,แต้มที่ได้!$A$22:$A$44,แต้มที่ได้!$BA$22:$BA$44,"")</f>
        <v>18</v>
      </c>
      <c r="AO120" s="578">
        <f t="shared" si="59"/>
        <v>-1</v>
      </c>
      <c r="AP120" s="485">
        <f>_xlfn.XLOOKUP($S120,แต้มที่ได้!$A$22:$A$44,แต้มที่ได้!$BB$22:$BB$44,"")</f>
        <v>29984580</v>
      </c>
      <c r="AQ120" s="445">
        <f t="shared" si="60"/>
        <v>17</v>
      </c>
      <c r="AR120" s="482">
        <f>_xlfn.XLOOKUP($S120,แต้มที่ได้!$A$22:$A$44,แต้มที่ได้!$BF$22:$BF$44,"")</f>
        <v>10761450</v>
      </c>
      <c r="AS120" s="486">
        <f t="shared" si="61"/>
        <v>491445</v>
      </c>
      <c r="AT120" s="453">
        <f>_xlfn.XLOOKUP($S120,แต้มที่ได้!$A$22:$A$44,แต้มที่ได้!$BD$22:$BD$44,"")</f>
        <v>16</v>
      </c>
      <c r="AU120" s="578">
        <f t="shared" si="62"/>
        <v>2</v>
      </c>
      <c r="AV120" s="485">
        <f>_xlfn.XLOOKUP($S120,แต้มที่ได้!$A$22:$A$44,แต้มที่ได้!$BE$22:$BE$44,"")</f>
        <v>40746030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16</v>
      </c>
      <c r="AL121" s="463">
        <f>_xlfn.XLOOKUP($S121,แต้มที่ได้!$A$22:$A$44,แต้มที่ได้!$BC$22:$BC$44,"")</f>
        <v>10445040</v>
      </c>
      <c r="AM121" s="466">
        <f t="shared" si="58"/>
        <v>570010</v>
      </c>
      <c r="AN121" s="453">
        <f>_xlfn.XLOOKUP($S121,แต้มที่ได้!$A$22:$A$44,แต้มที่ได้!$BA$22:$BA$44,"")</f>
        <v>17</v>
      </c>
      <c r="AO121" s="576">
        <f t="shared" si="59"/>
        <v>1</v>
      </c>
      <c r="AP121" s="465">
        <f>_xlfn.XLOOKUP($S121,แต้มที่ได้!$A$22:$A$44,แต้มที่ได้!$BB$22:$BB$44,"")</f>
        <v>30041855</v>
      </c>
      <c r="AQ121" s="445">
        <f t="shared" si="60"/>
        <v>16</v>
      </c>
      <c r="AR121" s="463">
        <f>_xlfn.XLOOKUP($S121,แต้มที่ได้!$A$22:$A$44,แต้มที่ได้!$BF$22:$BF$44,"")</f>
        <v>10847135</v>
      </c>
      <c r="AS121" s="466">
        <f t="shared" si="61"/>
        <v>402095</v>
      </c>
      <c r="AT121" s="453">
        <f>_xlfn.XLOOKUP($S121,แต้มที่ได้!$A$22:$A$44,แต้มที่ได้!$BD$22:$BD$44,"")</f>
        <v>15</v>
      </c>
      <c r="AU121" s="576">
        <f t="shared" si="62"/>
        <v>2</v>
      </c>
      <c r="AV121" s="465">
        <f>_xlfn.XLOOKUP($S121,แต้มที่ได้!$A$22:$A$44,แต้มที่ได้!$BE$22:$BE$44,"")</f>
        <v>40888990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20</v>
      </c>
      <c r="AL122" s="463">
        <f>_xlfn.XLOOKUP($S122,แต้มที่ได้!$A$22:$A$44,แต้มที่ได้!$BC$22:$BC$44,"")</f>
        <v>9872795</v>
      </c>
      <c r="AM122" s="466">
        <f t="shared" ref="AM122:AM123" si="69">AL122-AF122</f>
        <v>79735</v>
      </c>
      <c r="AN122" s="453">
        <f>_xlfn.XLOOKUP($S122,แต้มที่ได้!$A$22:$A$44,แต้มที่ได้!$BA$22:$BA$44,"")</f>
        <v>19</v>
      </c>
      <c r="AO122" s="576">
        <f t="shared" ref="AO122:AO123" si="70">IFERROR(AH122-AN122,"")</f>
        <v>0</v>
      </c>
      <c r="AP122" s="465">
        <f>_xlfn.XLOOKUP($S122,แต้มที่ได้!$A$22:$A$44,แต้มที่ได้!$BB$22:$BB$44,"")</f>
        <v>29384460</v>
      </c>
      <c r="AQ122" s="445">
        <f t="shared" si="60"/>
        <v>15</v>
      </c>
      <c r="AR122" s="463">
        <f>_xlfn.XLOOKUP($S122,แต้มที่ได้!$A$22:$A$44,แต้มที่ได้!$BF$22:$BF$44,"")</f>
        <v>10990680</v>
      </c>
      <c r="AS122" s="466">
        <f t="shared" ref="AS122:AS123" si="71">AR122-AL122</f>
        <v>1117885</v>
      </c>
      <c r="AT122" s="453">
        <f>_xlfn.XLOOKUP($S122,แต้มที่ได้!$A$22:$A$44,แต้มที่ได้!$BD$22:$BD$44,"")</f>
        <v>18</v>
      </c>
      <c r="AU122" s="576">
        <f t="shared" ref="AU122:AU123" si="72">IFERROR(AN122-AT122,"")</f>
        <v>1</v>
      </c>
      <c r="AV122" s="465">
        <f>_xlfn.XLOOKUP($S122,แต้มที่ได้!$A$22:$A$44,แต้มที่ได้!$BE$22:$BE$44,"")</f>
        <v>40375140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18</v>
      </c>
      <c r="AL123" s="463">
        <f>_xlfn.XLOOKUP($S123,แต้มที่ได้!$A$22:$A$44,แต้มที่ได้!$BC$22:$BC$44,"")</f>
        <v>10286850</v>
      </c>
      <c r="AM123" s="466">
        <f t="shared" si="69"/>
        <v>585060</v>
      </c>
      <c r="AN123" s="453">
        <f>_xlfn.XLOOKUP($S123,แต้มที่ได้!$A$22:$A$44,แต้มที่ได้!$BA$22:$BA$44,"")</f>
        <v>20</v>
      </c>
      <c r="AO123" s="576">
        <f t="shared" si="70"/>
        <v>0</v>
      </c>
      <c r="AP123" s="465">
        <f>_xlfn.XLOOKUP($S123,แต้มที่ได้!$A$22:$A$44,แต้มที่ได้!$BB$22:$BB$44,"")</f>
        <v>29698740</v>
      </c>
      <c r="AQ123" s="462">
        <f t="shared" si="60"/>
        <v>19</v>
      </c>
      <c r="AR123" s="463">
        <f>_xlfn.XLOOKUP($S123,แต้มที่ได้!$A$22:$A$44,แต้มที่ได้!$BF$22:$BF$44,"")</f>
        <v>10099710</v>
      </c>
      <c r="AS123" s="466">
        <f t="shared" si="71"/>
        <v>-187140</v>
      </c>
      <c r="AT123" s="453">
        <f>_xlfn.XLOOKUP($S123,แต้มที่ได้!$A$22:$A$44,แต้มที่ได้!$BD$22:$BD$44,"")</f>
        <v>21</v>
      </c>
      <c r="AU123" s="576">
        <f t="shared" si="72"/>
        <v>-1</v>
      </c>
      <c r="AV123" s="465">
        <f>_xlfn.XLOOKUP($S123,แต้มที่ได้!$A$22:$A$44,แต้มที่ได้!$BE$22:$BE$44,"")</f>
        <v>39798450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21</v>
      </c>
      <c r="AL124" s="502">
        <f>_xlfn.XLOOKUP($S124,แต้มที่ได้!$A$22:$A$44,แต้มที่ได้!$BC$22:$BC$44,"")</f>
        <v>0</v>
      </c>
      <c r="AM124" s="558">
        <f t="shared" si="58"/>
        <v>0</v>
      </c>
      <c r="AN124" s="507">
        <f>_xlfn.XLOOKUP($S124,แต้มที่ได้!$A$22:$A$44,แต้มที่ได้!$BA$22:$BA$44,"")</f>
        <v>0</v>
      </c>
      <c r="AO124" s="579">
        <f t="shared" si="59"/>
        <v>0</v>
      </c>
      <c r="AP124" s="505">
        <f>_xlfn.XLOOKUP($S124,แต้มที่ได้!$A$22:$A$44,แต้มที่ได้!$BB$22:$BB$44,"")</f>
        <v>0</v>
      </c>
      <c r="AQ124" s="501">
        <f t="shared" si="60"/>
        <v>20</v>
      </c>
      <c r="AR124" s="502">
        <f>_xlfn.XLOOKUP($S124,แต้มที่ได้!$A$22:$A$44,แต้มที่ได้!$BF$22:$BF$44,"")</f>
        <v>0</v>
      </c>
      <c r="AS124" s="558">
        <f t="shared" si="61"/>
        <v>0</v>
      </c>
      <c r="AT124" s="507">
        <f>_xlfn.XLOOKUP($S124,แต้มที่ได้!$A$22:$A$44,แต้มที่ได้!$BD$22:$BD$44,"")</f>
        <v>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222" priority="94" operator="equal">
      <formula>0</formula>
    </cfRule>
    <cfRule type="cellIs" dxfId="221" priority="95" operator="notBetween">
      <formula>4</formula>
      <formula>-4</formula>
    </cfRule>
  </conditionalFormatting>
  <conditionalFormatting sqref="AC54:AC74 AC79:AC99 AI79:AI99 AO79:AO99 AC104:AC124 AI104:AI124 AO104:AO124 AU104:AU124">
    <cfRule type="cellIs" dxfId="220" priority="41" operator="equal">
      <formula>0</formula>
    </cfRule>
    <cfRule type="cellIs" dxfId="219"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218" priority="90" operator="equal">
      <formula>0</formula>
    </cfRule>
    <cfRule type="cellIs" dxfId="217" priority="91" operator="notBetween">
      <formula>4</formula>
      <formula>-4</formula>
    </cfRule>
  </conditionalFormatting>
  <conditionalFormatting sqref="AI54:AI74">
    <cfRule type="cellIs" dxfId="216" priority="47" operator="equal">
      <formula>0</formula>
    </cfRule>
    <cfRule type="cellIs" dxfId="215"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214" priority="85" operator="notBetween">
      <formula>4</formula>
      <formula>-4</formula>
    </cfRule>
    <cfRule type="cellIs" dxfId="213" priority="84" operator="equal">
      <formula>0</formula>
    </cfRule>
  </conditionalFormatting>
  <conditionalFormatting sqref="AO54:AO74">
    <cfRule type="cellIs" dxfId="212" priority="45" operator="notBetween">
      <formula>4</formula>
      <formula>-4</formula>
    </cfRule>
    <cfRule type="cellIs" dxfId="211" priority="44" operator="equal">
      <formula>0</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210" priority="81" operator="notBetween">
      <formula>4</formula>
      <formula>-4</formula>
    </cfRule>
    <cfRule type="cellIs" dxfId="209" priority="80" operator="equal">
      <formula>0</formula>
    </cfRule>
  </conditionalFormatting>
  <conditionalFormatting sqref="AU54:AU74">
    <cfRule type="cellIs" dxfId="208" priority="51" operator="notBetween">
      <formula>4</formula>
      <formula>-4</formula>
    </cfRule>
    <cfRule type="cellIs" dxfId="207" priority="50" operator="equal">
      <formula>0</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2734375" defaultRowHeight="12.7"/>
  <cols>
    <col min="1" max="1" width="13" style="1" customWidth="1"/>
    <col min="2" max="2" width="8.52734375" style="9" customWidth="1"/>
    <col min="3" max="3" width="19.52734375" style="1" customWidth="1"/>
    <col min="4" max="4" width="13.46875" style="1" customWidth="1"/>
    <col min="5" max="5" width="35.52734375" style="1" customWidth="1"/>
    <col min="6" max="6" width="19.52734375" style="1" customWidth="1"/>
    <col min="7" max="7" width="17.46875" style="1" bestFit="1" customWidth="1"/>
    <col min="8" max="16384" width="8.52734375" style="1"/>
  </cols>
  <sheetData>
    <row r="1" spans="1:7" ht="14.35">
      <c r="A1"/>
      <c r="B1"/>
    </row>
    <row r="2" spans="1:7">
      <c r="A2" s="550" t="s">
        <v>215</v>
      </c>
      <c r="B2" s="550" t="s">
        <v>292</v>
      </c>
      <c r="C2" s="528">
        <f>B4</f>
        <v>45419</v>
      </c>
      <c r="D2" s="339"/>
      <c r="F2" s="164"/>
      <c r="G2" s="164"/>
    </row>
    <row r="3" spans="1:7" ht="0.7" customHeight="1">
      <c r="A3" s="339"/>
      <c r="B3" s="419"/>
      <c r="C3" s="339"/>
      <c r="D3" s="339"/>
    </row>
    <row r="4" spans="1:7" ht="14.35" hidden="1">
      <c r="A4" s="550"/>
      <c r="B4" s="552">
        <v>45419</v>
      </c>
      <c r="C4" s="551"/>
      <c r="D4"/>
      <c r="E4"/>
    </row>
    <row r="5" spans="1:7" ht="14.7" thickBot="1">
      <c r="A5" s="550"/>
      <c r="B5" s="550" t="s">
        <v>256</v>
      </c>
      <c r="C5" s="550" t="s">
        <v>248</v>
      </c>
      <c r="D5"/>
      <c r="E5"/>
      <c r="F5" s="418" t="s">
        <v>256</v>
      </c>
    </row>
    <row r="6" spans="1:7" ht="14.35">
      <c r="A6" s="600" t="s">
        <v>190</v>
      </c>
      <c r="B6" s="603">
        <v>4.9457531373923152E-3</v>
      </c>
      <c r="C6" s="604">
        <v>156035</v>
      </c>
      <c r="D6"/>
      <c r="E6"/>
      <c r="F6" s="521">
        <v>6.3392868746016157E-2</v>
      </c>
      <c r="G6" s="522">
        <v>2000000</v>
      </c>
    </row>
    <row r="7" spans="1:7" ht="14.35">
      <c r="A7" s="601" t="s">
        <v>191</v>
      </c>
      <c r="B7" s="605">
        <v>-0.12175963389350442</v>
      </c>
      <c r="C7" s="606">
        <v>-3841430</v>
      </c>
      <c r="D7"/>
      <c r="E7"/>
      <c r="F7" s="523">
        <v>6.3593348693425436E-2</v>
      </c>
      <c r="G7" s="524">
        <v>2006325</v>
      </c>
    </row>
    <row r="8" spans="1:7" ht="14.35">
      <c r="A8" s="601" t="s">
        <v>192</v>
      </c>
      <c r="B8" s="605">
        <v>1.6790076733897975E-2</v>
      </c>
      <c r="C8" s="606">
        <v>529715</v>
      </c>
      <c r="D8"/>
      <c r="E8"/>
      <c r="F8" s="523">
        <v>2.8214581057133141E-2</v>
      </c>
      <c r="G8" s="524">
        <v>890150</v>
      </c>
    </row>
    <row r="9" spans="1:7" ht="14.35">
      <c r="A9" s="601" t="s">
        <v>193</v>
      </c>
      <c r="B9" s="607"/>
      <c r="C9" s="608"/>
      <c r="D9"/>
      <c r="E9"/>
      <c r="F9" s="523">
        <v>1.738264157450136E-2</v>
      </c>
      <c r="G9" s="524">
        <v>548410</v>
      </c>
    </row>
    <row r="10" spans="1:7" ht="14.35">
      <c r="A10" s="601" t="s">
        <v>194</v>
      </c>
      <c r="B10" s="605">
        <v>-0.12293224348313385</v>
      </c>
      <c r="C10" s="606">
        <v>-3878425</v>
      </c>
      <c r="D10"/>
      <c r="E10"/>
      <c r="F10" s="523">
        <v>1.6790076733897975E-2</v>
      </c>
      <c r="G10" s="524">
        <v>529715</v>
      </c>
    </row>
    <row r="11" spans="1:7" ht="14.35">
      <c r="A11" s="601" t="s">
        <v>195</v>
      </c>
      <c r="B11" s="605">
        <v>-9.1970849423235829E-2</v>
      </c>
      <c r="C11" s="606">
        <v>-2901615</v>
      </c>
      <c r="D11"/>
      <c r="E11"/>
      <c r="F11" s="523">
        <v>1.1880932978206483E-2</v>
      </c>
      <c r="G11" s="524">
        <v>374835</v>
      </c>
    </row>
    <row r="12" spans="1:7" ht="14.35">
      <c r="A12" s="601" t="s">
        <v>196</v>
      </c>
      <c r="B12" s="605">
        <v>-0.10360359932030166</v>
      </c>
      <c r="C12" s="606">
        <v>-3268620</v>
      </c>
      <c r="D12"/>
      <c r="E12"/>
      <c r="F12" s="523">
        <v>4.9457531373923152E-3</v>
      </c>
      <c r="G12" s="524">
        <v>156035</v>
      </c>
    </row>
    <row r="13" spans="1:7" ht="14.35">
      <c r="A13" s="601" t="s">
        <v>197</v>
      </c>
      <c r="B13" s="605">
        <v>2.8214581057133141E-2</v>
      </c>
      <c r="C13" s="606">
        <v>890150</v>
      </c>
      <c r="D13"/>
      <c r="E13"/>
      <c r="F13" s="523">
        <v>2.5293754629660443E-3</v>
      </c>
      <c r="G13" s="524">
        <v>79800</v>
      </c>
    </row>
    <row r="14" spans="1:7" ht="14.35">
      <c r="A14" s="601" t="s">
        <v>198</v>
      </c>
      <c r="B14" s="605">
        <v>-5.0995917816217103E-2</v>
      </c>
      <c r="C14" s="606">
        <v>-1608885</v>
      </c>
      <c r="D14"/>
      <c r="E14"/>
      <c r="F14" s="525"/>
      <c r="G14" s="524"/>
    </row>
    <row r="15" spans="1:7" ht="14.35">
      <c r="A15" s="601" t="s">
        <v>199</v>
      </c>
      <c r="B15" s="605">
        <v>-0.11476787591733444</v>
      </c>
      <c r="C15" s="606">
        <v>-3620845</v>
      </c>
      <c r="D15"/>
      <c r="E15"/>
      <c r="F15" s="525">
        <v>-1.5856616741612886E-2</v>
      </c>
      <c r="G15" s="524">
        <v>-500265</v>
      </c>
    </row>
    <row r="16" spans="1:7" ht="14.35">
      <c r="A16" s="601" t="s">
        <v>200</v>
      </c>
      <c r="B16" s="605">
        <v>6.3392868746016157E-2</v>
      </c>
      <c r="C16" s="606">
        <v>2000000</v>
      </c>
      <c r="D16"/>
      <c r="E16"/>
      <c r="F16" s="525">
        <v>-2.6648935681278407E-2</v>
      </c>
      <c r="G16" s="524">
        <v>-840755</v>
      </c>
    </row>
    <row r="17" spans="1:7" ht="14.35">
      <c r="A17" s="601" t="s">
        <v>201</v>
      </c>
      <c r="B17" s="605">
        <v>6.3593348693425436E-2</v>
      </c>
      <c r="C17" s="606">
        <v>2006325</v>
      </c>
      <c r="D17"/>
      <c r="E17"/>
      <c r="F17" s="525">
        <v>-5.0995917816217103E-2</v>
      </c>
      <c r="G17" s="524">
        <v>-1608885</v>
      </c>
    </row>
    <row r="18" spans="1:7" ht="14.35">
      <c r="A18" s="601" t="s">
        <v>202</v>
      </c>
      <c r="B18" s="605">
        <v>1.738264157450136E-2</v>
      </c>
      <c r="C18" s="606">
        <v>548410</v>
      </c>
      <c r="D18"/>
      <c r="E18"/>
      <c r="F18" s="525">
        <v>-7.1718571162774192E-2</v>
      </c>
      <c r="G18" s="524">
        <v>-2262670</v>
      </c>
    </row>
    <row r="19" spans="1:7" ht="14.35">
      <c r="A19" s="601" t="s">
        <v>203</v>
      </c>
      <c r="B19" s="605">
        <v>-2.6648935681278407E-2</v>
      </c>
      <c r="C19" s="606">
        <v>-840755</v>
      </c>
      <c r="D19"/>
      <c r="E19"/>
      <c r="F19" s="525">
        <v>-9.1147851504740682E-2</v>
      </c>
      <c r="G19" s="524">
        <v>-2875650</v>
      </c>
    </row>
    <row r="20" spans="1:7" ht="14.35">
      <c r="A20" s="601" t="s">
        <v>204</v>
      </c>
      <c r="B20" s="605">
        <v>2.5293754629660443E-3</v>
      </c>
      <c r="C20" s="606">
        <v>79800</v>
      </c>
      <c r="D20"/>
      <c r="E20"/>
      <c r="F20" s="525">
        <v>-9.1970849423235829E-2</v>
      </c>
      <c r="G20" s="524">
        <v>-2901615</v>
      </c>
    </row>
    <row r="21" spans="1:7" ht="14.35">
      <c r="A21" s="601" t="s">
        <v>205</v>
      </c>
      <c r="B21" s="605">
        <v>-7.1718571162774192E-2</v>
      </c>
      <c r="C21" s="606">
        <v>-2262670</v>
      </c>
      <c r="D21"/>
      <c r="E21"/>
      <c r="F21" s="525">
        <v>-0.10360359932030166</v>
      </c>
      <c r="G21" s="524">
        <v>-3268620</v>
      </c>
    </row>
    <row r="22" spans="1:7" ht="14.35">
      <c r="A22" s="601" t="s">
        <v>209</v>
      </c>
      <c r="B22" s="605">
        <v>1.1880932978206483E-2</v>
      </c>
      <c r="C22" s="606">
        <v>374835</v>
      </c>
      <c r="D22"/>
      <c r="E22"/>
      <c r="F22" s="525">
        <v>-0.11476787591733444</v>
      </c>
      <c r="G22" s="524">
        <v>-3620845</v>
      </c>
    </row>
    <row r="23" spans="1:7" ht="14.35">
      <c r="A23" s="601" t="s">
        <v>210</v>
      </c>
      <c r="B23" s="605">
        <v>-9.1147851504740682E-2</v>
      </c>
      <c r="C23" s="606">
        <v>-2875650</v>
      </c>
      <c r="D23"/>
      <c r="E23"/>
      <c r="F23" s="525">
        <v>-0.12175963389350442</v>
      </c>
      <c r="G23" s="524">
        <v>-3841430</v>
      </c>
    </row>
    <row r="24" spans="1:7" ht="14.35">
      <c r="A24" s="601" t="s">
        <v>206</v>
      </c>
      <c r="B24" s="605">
        <v>-1.5856616741612886E-2</v>
      </c>
      <c r="C24" s="606">
        <v>-500265</v>
      </c>
      <c r="D24"/>
      <c r="E24"/>
      <c r="F24" s="525">
        <v>-0.12293224348313385</v>
      </c>
      <c r="G24" s="524">
        <v>-3878425</v>
      </c>
    </row>
    <row r="25" spans="1:7" ht="14.7" thickBot="1">
      <c r="A25" s="602" t="s">
        <v>211</v>
      </c>
      <c r="B25" s="609">
        <v>-0.15337381601931455</v>
      </c>
      <c r="C25" s="610">
        <v>-4838835</v>
      </c>
      <c r="D25"/>
      <c r="E25"/>
      <c r="F25" s="525">
        <v>-0.14969148275603034</v>
      </c>
      <c r="G25" s="524">
        <v>-4722660</v>
      </c>
    </row>
    <row r="26" spans="1:7" ht="14.7" thickBot="1">
      <c r="A26" s="592" t="s">
        <v>306</v>
      </c>
      <c r="B26" s="605">
        <v>-0.14969148275603034</v>
      </c>
      <c r="C26" s="606">
        <v>-4722660</v>
      </c>
      <c r="D26"/>
      <c r="E26"/>
      <c r="F26" s="526">
        <v>-0.15337381601931455</v>
      </c>
      <c r="G26" s="527">
        <v>-4838835</v>
      </c>
    </row>
    <row r="27" spans="1:7" ht="14.3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5"/>
  <sheetViews>
    <sheetView showGridLines="0" topLeftCell="Q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2734375" defaultRowHeight="14.35"/>
  <cols>
    <col min="2" max="40" width="15.52734375" customWidth="1"/>
  </cols>
  <sheetData>
    <row r="1" spans="1:23" ht="26.95" customHeight="1"/>
    <row r="2" spans="1:23" s="143" customFormat="1" ht="20.7"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29"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4.7"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4.7" thickBot="1"/>
    <row r="19" spans="1:58" ht="14.7"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4.7"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4.7" thickBot="1">
      <c r="A21" s="105"/>
      <c r="B21" s="611" t="s">
        <v>319</v>
      </c>
      <c r="C21" s="403" t="s">
        <v>251</v>
      </c>
      <c r="D21" s="415" t="s">
        <v>259</v>
      </c>
      <c r="E21" s="611" t="s">
        <v>319</v>
      </c>
      <c r="F21" s="403" t="s">
        <v>251</v>
      </c>
      <c r="G21" s="415" t="s">
        <v>259</v>
      </c>
      <c r="H21" s="611" t="s">
        <v>319</v>
      </c>
      <c r="I21" s="403" t="s">
        <v>251</v>
      </c>
      <c r="J21" s="415" t="s">
        <v>259</v>
      </c>
      <c r="K21" s="611" t="s">
        <v>319</v>
      </c>
      <c r="L21" s="403" t="s">
        <v>251</v>
      </c>
      <c r="M21" s="415" t="s">
        <v>259</v>
      </c>
      <c r="N21" s="611" t="s">
        <v>319</v>
      </c>
      <c r="O21" s="403" t="s">
        <v>251</v>
      </c>
      <c r="P21" s="415" t="s">
        <v>259</v>
      </c>
      <c r="Q21" s="611" t="s">
        <v>319</v>
      </c>
      <c r="R21" s="403" t="s">
        <v>251</v>
      </c>
      <c r="S21" s="415" t="s">
        <v>259</v>
      </c>
      <c r="T21" s="611" t="s">
        <v>319</v>
      </c>
      <c r="U21" s="403" t="s">
        <v>251</v>
      </c>
      <c r="V21" s="415" t="s">
        <v>259</v>
      </c>
      <c r="W21" s="611" t="s">
        <v>319</v>
      </c>
      <c r="X21" s="403" t="s">
        <v>251</v>
      </c>
      <c r="Y21" s="415" t="s">
        <v>259</v>
      </c>
      <c r="Z21" s="611" t="s">
        <v>319</v>
      </c>
      <c r="AA21" s="403" t="s">
        <v>251</v>
      </c>
      <c r="AB21" s="415" t="s">
        <v>259</v>
      </c>
      <c r="AC21" s="611" t="s">
        <v>319</v>
      </c>
      <c r="AD21" s="403" t="s">
        <v>251</v>
      </c>
      <c r="AE21" s="415" t="s">
        <v>259</v>
      </c>
      <c r="AF21" s="611" t="s">
        <v>319</v>
      </c>
      <c r="AG21" s="403" t="s">
        <v>251</v>
      </c>
      <c r="AH21" s="415" t="s">
        <v>259</v>
      </c>
      <c r="AI21" s="611" t="s">
        <v>319</v>
      </c>
      <c r="AJ21" s="403" t="s">
        <v>251</v>
      </c>
      <c r="AK21" s="415" t="s">
        <v>259</v>
      </c>
      <c r="AL21" s="611" t="s">
        <v>319</v>
      </c>
      <c r="AM21" s="403" t="s">
        <v>251</v>
      </c>
      <c r="AN21" s="415" t="s">
        <v>259</v>
      </c>
      <c r="AO21" s="611" t="s">
        <v>319</v>
      </c>
      <c r="AP21" s="403" t="s">
        <v>251</v>
      </c>
      <c r="AQ21" s="415" t="s">
        <v>259</v>
      </c>
      <c r="AR21" s="611" t="s">
        <v>319</v>
      </c>
      <c r="AS21" s="403" t="s">
        <v>251</v>
      </c>
      <c r="AT21" s="415" t="s">
        <v>259</v>
      </c>
      <c r="AU21" s="611" t="s">
        <v>319</v>
      </c>
      <c r="AV21" s="403" t="s">
        <v>251</v>
      </c>
      <c r="AW21" s="415" t="s">
        <v>259</v>
      </c>
      <c r="AX21" s="611" t="s">
        <v>319</v>
      </c>
      <c r="AY21" s="403" t="s">
        <v>251</v>
      </c>
      <c r="AZ21" s="415" t="s">
        <v>259</v>
      </c>
      <c r="BA21" s="611" t="s">
        <v>319</v>
      </c>
      <c r="BB21" s="403" t="s">
        <v>251</v>
      </c>
      <c r="BC21" s="415" t="s">
        <v>259</v>
      </c>
      <c r="BD21" s="611" t="s">
        <v>319</v>
      </c>
      <c r="BE21" s="403" t="s">
        <v>251</v>
      </c>
      <c r="BF21" s="415" t="s">
        <v>259</v>
      </c>
    </row>
    <row r="22" spans="1:58">
      <c r="A22" s="340" t="s">
        <v>200</v>
      </c>
      <c r="B22" s="624"/>
      <c r="C22" s="412"/>
      <c r="D22" s="416"/>
      <c r="E22" s="625"/>
      <c r="F22" s="412"/>
      <c r="G22" s="416">
        <v>0</v>
      </c>
      <c r="H22" s="625">
        <v>1</v>
      </c>
      <c r="I22" s="412">
        <v>29460795</v>
      </c>
      <c r="J22" s="416">
        <v>29460795</v>
      </c>
      <c r="K22" s="625">
        <v>1</v>
      </c>
      <c r="L22" s="412">
        <v>39808885</v>
      </c>
      <c r="M22" s="416">
        <v>10348090</v>
      </c>
      <c r="N22" s="618">
        <v>1</v>
      </c>
      <c r="O22" s="400">
        <v>10513190</v>
      </c>
      <c r="P22" s="405"/>
      <c r="Q22" s="618">
        <v>1</v>
      </c>
      <c r="R22" s="400">
        <v>21205735</v>
      </c>
      <c r="S22" s="405">
        <v>10692545</v>
      </c>
      <c r="T22" s="618">
        <v>1</v>
      </c>
      <c r="U22" s="400">
        <v>31976605</v>
      </c>
      <c r="V22" s="405">
        <v>10770870</v>
      </c>
      <c r="W22" s="618">
        <v>1</v>
      </c>
      <c r="X22" s="400">
        <v>42756015</v>
      </c>
      <c r="Y22" s="405">
        <v>10779410</v>
      </c>
      <c r="Z22" s="630">
        <v>1</v>
      </c>
      <c r="AA22" s="593">
        <v>10949190</v>
      </c>
      <c r="AB22" s="408"/>
      <c r="AC22" s="621">
        <v>1</v>
      </c>
      <c r="AD22" s="392">
        <v>21985260</v>
      </c>
      <c r="AE22" s="408">
        <v>11036070</v>
      </c>
      <c r="AF22" s="621">
        <v>1</v>
      </c>
      <c r="AG22" s="392">
        <v>33022510</v>
      </c>
      <c r="AH22" s="408">
        <v>11037250</v>
      </c>
      <c r="AI22" s="621">
        <v>1</v>
      </c>
      <c r="AJ22" s="392">
        <v>44067480</v>
      </c>
      <c r="AK22" s="408">
        <v>11044970</v>
      </c>
      <c r="AL22" s="614">
        <v>1</v>
      </c>
      <c r="AM22" s="513">
        <v>11216060</v>
      </c>
      <c r="AN22" s="511"/>
      <c r="AO22" s="615">
        <v>1</v>
      </c>
      <c r="AP22" s="513">
        <v>22427150</v>
      </c>
      <c r="AQ22" s="511">
        <v>11211090</v>
      </c>
      <c r="AR22" s="615">
        <v>2</v>
      </c>
      <c r="AS22" s="513">
        <v>33549290</v>
      </c>
      <c r="AT22" s="511">
        <v>11122140</v>
      </c>
      <c r="AU22" s="614">
        <v>2</v>
      </c>
      <c r="AV22" s="513">
        <v>11773265</v>
      </c>
      <c r="AW22" s="511"/>
      <c r="AX22" s="615">
        <v>2</v>
      </c>
      <c r="AY22" s="513">
        <v>23541330</v>
      </c>
      <c r="AZ22" s="511">
        <v>11768065</v>
      </c>
      <c r="BA22" s="615">
        <v>2</v>
      </c>
      <c r="BB22" s="513">
        <v>36037060</v>
      </c>
      <c r="BC22" s="511">
        <v>12495730</v>
      </c>
      <c r="BD22" s="615">
        <v>2</v>
      </c>
      <c r="BE22" s="513">
        <v>49204525</v>
      </c>
      <c r="BF22" s="511">
        <v>13167465</v>
      </c>
    </row>
    <row r="23" spans="1:58">
      <c r="A23" s="401" t="s">
        <v>201</v>
      </c>
      <c r="B23" s="626"/>
      <c r="C23" s="398"/>
      <c r="D23" s="413"/>
      <c r="E23" s="627"/>
      <c r="F23" s="398"/>
      <c r="G23" s="413">
        <v>0</v>
      </c>
      <c r="H23" s="627">
        <v>2</v>
      </c>
      <c r="I23" s="398">
        <v>29125015</v>
      </c>
      <c r="J23" s="413">
        <v>29125015</v>
      </c>
      <c r="K23" s="627">
        <v>2</v>
      </c>
      <c r="L23" s="398">
        <v>39468865</v>
      </c>
      <c r="M23" s="413">
        <v>10343850</v>
      </c>
      <c r="N23" s="619">
        <v>2</v>
      </c>
      <c r="O23" s="388">
        <v>10510940</v>
      </c>
      <c r="P23" s="406"/>
      <c r="Q23" s="619">
        <v>2</v>
      </c>
      <c r="R23" s="388">
        <v>21109635</v>
      </c>
      <c r="S23" s="406">
        <v>10598695</v>
      </c>
      <c r="T23" s="619">
        <v>2</v>
      </c>
      <c r="U23" s="388">
        <v>31799905</v>
      </c>
      <c r="V23" s="406">
        <v>10690270</v>
      </c>
      <c r="W23" s="619">
        <v>2</v>
      </c>
      <c r="X23" s="388">
        <v>42502265</v>
      </c>
      <c r="Y23" s="406">
        <v>10702360</v>
      </c>
      <c r="Z23" s="631">
        <v>2</v>
      </c>
      <c r="AA23" s="594">
        <v>10866400</v>
      </c>
      <c r="AB23" s="409"/>
      <c r="AC23" s="622">
        <v>2</v>
      </c>
      <c r="AD23" s="393">
        <v>21811465</v>
      </c>
      <c r="AE23" s="409">
        <v>10945065</v>
      </c>
      <c r="AF23" s="622">
        <v>2</v>
      </c>
      <c r="AG23" s="393">
        <v>32839890</v>
      </c>
      <c r="AH23" s="409">
        <v>11028425</v>
      </c>
      <c r="AI23" s="622">
        <v>2</v>
      </c>
      <c r="AJ23" s="393">
        <v>43968110</v>
      </c>
      <c r="AK23" s="409">
        <v>11128220</v>
      </c>
      <c r="AL23" s="616">
        <v>2</v>
      </c>
      <c r="AM23" s="512">
        <v>11041545</v>
      </c>
      <c r="AN23" s="509"/>
      <c r="AO23" s="612">
        <v>2</v>
      </c>
      <c r="AP23" s="512">
        <v>22156985</v>
      </c>
      <c r="AQ23" s="509">
        <v>11115440</v>
      </c>
      <c r="AR23" s="612">
        <v>1</v>
      </c>
      <c r="AS23" s="512">
        <v>33555615</v>
      </c>
      <c r="AT23" s="509">
        <v>11398630</v>
      </c>
      <c r="AU23" s="616">
        <v>1</v>
      </c>
      <c r="AV23" s="512">
        <v>11856320</v>
      </c>
      <c r="AW23" s="509"/>
      <c r="AX23" s="612">
        <v>1</v>
      </c>
      <c r="AY23" s="512">
        <v>23638505</v>
      </c>
      <c r="AZ23" s="509">
        <v>11782185</v>
      </c>
      <c r="BA23" s="612">
        <v>1</v>
      </c>
      <c r="BB23" s="512">
        <v>36137405</v>
      </c>
      <c r="BC23" s="509">
        <v>12498900</v>
      </c>
      <c r="BD23" s="612">
        <v>1</v>
      </c>
      <c r="BE23" s="512">
        <v>49527160</v>
      </c>
      <c r="BF23" s="509">
        <v>13389755</v>
      </c>
    </row>
    <row r="24" spans="1:58">
      <c r="A24" s="401" t="s">
        <v>197</v>
      </c>
      <c r="B24" s="626"/>
      <c r="C24" s="398"/>
      <c r="D24" s="413"/>
      <c r="E24" s="627"/>
      <c r="F24" s="398"/>
      <c r="G24" s="413">
        <v>0</v>
      </c>
      <c r="H24" s="627">
        <v>3</v>
      </c>
      <c r="I24" s="398">
        <v>28723325</v>
      </c>
      <c r="J24" s="413">
        <v>28723325</v>
      </c>
      <c r="K24" s="627">
        <v>3</v>
      </c>
      <c r="L24" s="398">
        <v>38741745</v>
      </c>
      <c r="M24" s="413">
        <v>10018420</v>
      </c>
      <c r="N24" s="619">
        <v>3</v>
      </c>
      <c r="O24" s="388">
        <v>10251975</v>
      </c>
      <c r="P24" s="406"/>
      <c r="Q24" s="619">
        <v>3</v>
      </c>
      <c r="R24" s="388">
        <v>20511620</v>
      </c>
      <c r="S24" s="406">
        <v>10259645</v>
      </c>
      <c r="T24" s="619">
        <v>3</v>
      </c>
      <c r="U24" s="388">
        <v>30935880</v>
      </c>
      <c r="V24" s="406">
        <v>10424260</v>
      </c>
      <c r="W24" s="619">
        <v>3</v>
      </c>
      <c r="X24" s="388">
        <v>41284975</v>
      </c>
      <c r="Y24" s="406">
        <v>10349095</v>
      </c>
      <c r="Z24" s="631">
        <v>3</v>
      </c>
      <c r="AA24" s="594">
        <v>10517570</v>
      </c>
      <c r="AB24" s="409"/>
      <c r="AC24" s="622">
        <v>3</v>
      </c>
      <c r="AD24" s="393">
        <v>21050415</v>
      </c>
      <c r="AE24" s="409">
        <v>10532845</v>
      </c>
      <c r="AF24" s="622">
        <v>3</v>
      </c>
      <c r="AG24" s="393">
        <v>31813345</v>
      </c>
      <c r="AH24" s="409">
        <v>10762930</v>
      </c>
      <c r="AI24" s="622">
        <v>3</v>
      </c>
      <c r="AJ24" s="393">
        <v>42580915</v>
      </c>
      <c r="AK24" s="409">
        <v>10767570</v>
      </c>
      <c r="AL24" s="616">
        <v>3</v>
      </c>
      <c r="AM24" s="512">
        <v>10792615</v>
      </c>
      <c r="AN24" s="509"/>
      <c r="AO24" s="612">
        <v>3</v>
      </c>
      <c r="AP24" s="512">
        <v>21573935</v>
      </c>
      <c r="AQ24" s="509">
        <v>10781320</v>
      </c>
      <c r="AR24" s="612">
        <v>3</v>
      </c>
      <c r="AS24" s="512">
        <v>32439440</v>
      </c>
      <c r="AT24" s="509">
        <v>10865505</v>
      </c>
      <c r="AU24" s="616">
        <v>3</v>
      </c>
      <c r="AV24" s="512">
        <v>11397880</v>
      </c>
      <c r="AW24" s="509"/>
      <c r="AX24" s="612">
        <v>3</v>
      </c>
      <c r="AY24" s="512">
        <v>22805570</v>
      </c>
      <c r="AZ24" s="509">
        <v>11407690</v>
      </c>
      <c r="BA24" s="612">
        <v>3</v>
      </c>
      <c r="BB24" s="512">
        <v>34748675</v>
      </c>
      <c r="BC24" s="509">
        <v>11943105</v>
      </c>
      <c r="BD24" s="612">
        <v>3</v>
      </c>
      <c r="BE24" s="512">
        <v>47832940</v>
      </c>
      <c r="BF24" s="509">
        <v>13084265</v>
      </c>
    </row>
    <row r="25" spans="1:58">
      <c r="A25" s="401" t="s">
        <v>202</v>
      </c>
      <c r="B25" s="626"/>
      <c r="C25" s="398"/>
      <c r="D25" s="413"/>
      <c r="E25" s="627"/>
      <c r="F25" s="398"/>
      <c r="G25" s="413">
        <v>0</v>
      </c>
      <c r="H25" s="627">
        <v>6</v>
      </c>
      <c r="I25" s="398">
        <v>26846050</v>
      </c>
      <c r="J25" s="413">
        <v>26846050</v>
      </c>
      <c r="K25" s="627">
        <v>6</v>
      </c>
      <c r="L25" s="398">
        <v>36376320</v>
      </c>
      <c r="M25" s="413">
        <v>9530270</v>
      </c>
      <c r="N25" s="619">
        <v>6</v>
      </c>
      <c r="O25" s="388">
        <v>9688065</v>
      </c>
      <c r="P25" s="406"/>
      <c r="Q25" s="619">
        <v>6</v>
      </c>
      <c r="R25" s="388">
        <v>19861340</v>
      </c>
      <c r="S25" s="406">
        <v>10173275</v>
      </c>
      <c r="T25" s="619">
        <v>6</v>
      </c>
      <c r="U25" s="388">
        <v>29539600</v>
      </c>
      <c r="V25" s="406">
        <v>9678260</v>
      </c>
      <c r="W25" s="619">
        <v>6</v>
      </c>
      <c r="X25" s="388">
        <v>39544740</v>
      </c>
      <c r="Y25" s="406">
        <v>10005140</v>
      </c>
      <c r="Z25" s="631">
        <v>5</v>
      </c>
      <c r="AA25" s="594">
        <v>10262110</v>
      </c>
      <c r="AB25" s="409"/>
      <c r="AC25" s="622">
        <v>5</v>
      </c>
      <c r="AD25" s="393">
        <v>20612115</v>
      </c>
      <c r="AE25" s="409">
        <v>10350005</v>
      </c>
      <c r="AF25" s="622">
        <v>6</v>
      </c>
      <c r="AG25" s="393">
        <v>30963760</v>
      </c>
      <c r="AH25" s="409">
        <v>10351645</v>
      </c>
      <c r="AI25" s="622">
        <v>6</v>
      </c>
      <c r="AJ25" s="393">
        <v>41390540</v>
      </c>
      <c r="AK25" s="409">
        <v>10426780</v>
      </c>
      <c r="AL25" s="616">
        <v>4</v>
      </c>
      <c r="AM25" s="512">
        <v>10621980</v>
      </c>
      <c r="AN25" s="509"/>
      <c r="AO25" s="612">
        <v>4</v>
      </c>
      <c r="AP25" s="512">
        <v>21305750</v>
      </c>
      <c r="AQ25" s="509">
        <v>10683770</v>
      </c>
      <c r="AR25" s="612">
        <v>4</v>
      </c>
      <c r="AS25" s="512">
        <v>32097700</v>
      </c>
      <c r="AT25" s="509">
        <v>10791950</v>
      </c>
      <c r="AU25" s="616">
        <v>5</v>
      </c>
      <c r="AV25" s="512">
        <v>11240180</v>
      </c>
      <c r="AW25" s="509"/>
      <c r="AX25" s="612">
        <v>6</v>
      </c>
      <c r="AY25" s="512">
        <v>22470940</v>
      </c>
      <c r="AZ25" s="509">
        <v>11230760</v>
      </c>
      <c r="BA25" s="612">
        <v>4</v>
      </c>
      <c r="BB25" s="512">
        <v>34585445</v>
      </c>
      <c r="BC25" s="509">
        <v>12114505</v>
      </c>
      <c r="BD25" s="612">
        <v>4</v>
      </c>
      <c r="BE25" s="512">
        <v>47460190</v>
      </c>
      <c r="BF25" s="509">
        <v>12874745</v>
      </c>
    </row>
    <row r="26" spans="1:58">
      <c r="A26" s="401" t="s">
        <v>192</v>
      </c>
      <c r="B26" s="626"/>
      <c r="C26" s="398"/>
      <c r="D26" s="413"/>
      <c r="E26" s="627"/>
      <c r="F26" s="398"/>
      <c r="G26" s="413">
        <v>0</v>
      </c>
      <c r="H26" s="627">
        <v>5</v>
      </c>
      <c r="I26" s="398">
        <v>27625625</v>
      </c>
      <c r="J26" s="413">
        <v>27625625</v>
      </c>
      <c r="K26" s="627">
        <v>5</v>
      </c>
      <c r="L26" s="398">
        <v>37321350</v>
      </c>
      <c r="M26" s="413">
        <v>9695725</v>
      </c>
      <c r="N26" s="619">
        <v>4</v>
      </c>
      <c r="O26" s="388">
        <v>10011795</v>
      </c>
      <c r="P26" s="406"/>
      <c r="Q26" s="619">
        <v>4</v>
      </c>
      <c r="R26" s="388">
        <v>20103665</v>
      </c>
      <c r="S26" s="406">
        <v>10091870</v>
      </c>
      <c r="T26" s="619">
        <v>4</v>
      </c>
      <c r="U26" s="388">
        <v>30207265</v>
      </c>
      <c r="V26" s="406">
        <v>10103600</v>
      </c>
      <c r="W26" s="619">
        <v>4</v>
      </c>
      <c r="X26" s="388">
        <v>40382200</v>
      </c>
      <c r="Y26" s="406">
        <v>10174935</v>
      </c>
      <c r="Z26" s="631">
        <v>6</v>
      </c>
      <c r="AA26" s="594">
        <v>10260975</v>
      </c>
      <c r="AB26" s="409"/>
      <c r="AC26" s="622">
        <v>6</v>
      </c>
      <c r="AD26" s="393">
        <v>20601155</v>
      </c>
      <c r="AE26" s="409">
        <v>10340180</v>
      </c>
      <c r="AF26" s="622">
        <v>4</v>
      </c>
      <c r="AG26" s="393">
        <v>31121380</v>
      </c>
      <c r="AH26" s="409">
        <v>10520225</v>
      </c>
      <c r="AI26" s="622">
        <v>4</v>
      </c>
      <c r="AJ26" s="393">
        <v>41721445</v>
      </c>
      <c r="AK26" s="409">
        <v>10600065</v>
      </c>
      <c r="AL26" s="616">
        <v>5</v>
      </c>
      <c r="AM26" s="512">
        <v>10609375</v>
      </c>
      <c r="AN26" s="509"/>
      <c r="AO26" s="612">
        <v>5</v>
      </c>
      <c r="AP26" s="512">
        <v>21300925</v>
      </c>
      <c r="AQ26" s="509">
        <v>10691550</v>
      </c>
      <c r="AR26" s="612">
        <v>5</v>
      </c>
      <c r="AS26" s="512">
        <v>32079005</v>
      </c>
      <c r="AT26" s="509">
        <v>10778080</v>
      </c>
      <c r="AU26" s="616">
        <v>4</v>
      </c>
      <c r="AV26" s="512">
        <v>11242265</v>
      </c>
      <c r="AW26" s="509"/>
      <c r="AX26" s="612">
        <v>4</v>
      </c>
      <c r="AY26" s="512">
        <v>22653580</v>
      </c>
      <c r="AZ26" s="509">
        <v>11411315</v>
      </c>
      <c r="BA26" s="612">
        <v>5</v>
      </c>
      <c r="BB26" s="512">
        <v>34512980</v>
      </c>
      <c r="BC26" s="509">
        <v>11859400</v>
      </c>
      <c r="BD26" s="612">
        <v>5</v>
      </c>
      <c r="BE26" s="512">
        <v>47112250</v>
      </c>
      <c r="BF26" s="509">
        <v>12599270</v>
      </c>
    </row>
    <row r="27" spans="1:58">
      <c r="A27" s="401" t="s">
        <v>209</v>
      </c>
      <c r="B27" s="626">
        <v>15</v>
      </c>
      <c r="C27" s="398">
        <v>7723535</v>
      </c>
      <c r="D27" s="413"/>
      <c r="E27" s="627">
        <v>15</v>
      </c>
      <c r="F27" s="398">
        <v>15591005</v>
      </c>
      <c r="G27" s="413">
        <v>7867470</v>
      </c>
      <c r="H27" s="627">
        <v>15</v>
      </c>
      <c r="I27" s="398">
        <v>24336130</v>
      </c>
      <c r="J27" s="413">
        <v>8745125</v>
      </c>
      <c r="K27" s="627">
        <v>15</v>
      </c>
      <c r="L27" s="398">
        <v>33236980</v>
      </c>
      <c r="M27" s="413">
        <v>8900850</v>
      </c>
      <c r="N27" s="619">
        <v>13</v>
      </c>
      <c r="O27" s="388">
        <v>9286600</v>
      </c>
      <c r="P27" s="406"/>
      <c r="Q27" s="619">
        <v>13</v>
      </c>
      <c r="R27" s="388">
        <v>18654250</v>
      </c>
      <c r="S27" s="406">
        <v>9367650</v>
      </c>
      <c r="T27" s="619">
        <v>12</v>
      </c>
      <c r="U27" s="388">
        <v>28268635</v>
      </c>
      <c r="V27" s="406">
        <v>9614385</v>
      </c>
      <c r="W27" s="619">
        <v>12</v>
      </c>
      <c r="X27" s="388">
        <v>38204735</v>
      </c>
      <c r="Y27" s="406">
        <v>9936100</v>
      </c>
      <c r="Z27" s="631">
        <v>8</v>
      </c>
      <c r="AA27" s="594">
        <v>10018860</v>
      </c>
      <c r="AB27" s="409"/>
      <c r="AC27" s="622">
        <v>8</v>
      </c>
      <c r="AD27" s="393">
        <v>20205800</v>
      </c>
      <c r="AE27" s="409">
        <v>10186940</v>
      </c>
      <c r="AF27" s="622">
        <v>7</v>
      </c>
      <c r="AG27" s="393">
        <v>30567335</v>
      </c>
      <c r="AH27" s="409">
        <v>10361535</v>
      </c>
      <c r="AI27" s="622">
        <v>7</v>
      </c>
      <c r="AJ27" s="393">
        <v>41001285</v>
      </c>
      <c r="AK27" s="409">
        <v>10433950</v>
      </c>
      <c r="AL27" s="616">
        <v>6</v>
      </c>
      <c r="AM27" s="512">
        <v>10525165</v>
      </c>
      <c r="AN27" s="509"/>
      <c r="AO27" s="612">
        <v>6</v>
      </c>
      <c r="AP27" s="512">
        <v>21139335</v>
      </c>
      <c r="AQ27" s="509">
        <v>10614170</v>
      </c>
      <c r="AR27" s="612">
        <v>6</v>
      </c>
      <c r="AS27" s="512">
        <v>31924125</v>
      </c>
      <c r="AT27" s="509">
        <v>10784790</v>
      </c>
      <c r="AU27" s="616">
        <v>6</v>
      </c>
      <c r="AV27" s="512">
        <v>11148110</v>
      </c>
      <c r="AW27" s="509"/>
      <c r="AX27" s="612">
        <v>5</v>
      </c>
      <c r="AY27" s="512">
        <v>22557055</v>
      </c>
      <c r="AZ27" s="509">
        <v>11408945</v>
      </c>
      <c r="BA27" s="612">
        <v>6</v>
      </c>
      <c r="BB27" s="512">
        <v>34408105</v>
      </c>
      <c r="BC27" s="509">
        <v>11851050</v>
      </c>
      <c r="BD27" s="612">
        <v>7</v>
      </c>
      <c r="BE27" s="512">
        <v>46806435</v>
      </c>
      <c r="BF27" s="509">
        <v>12398330</v>
      </c>
    </row>
    <row r="28" spans="1:58">
      <c r="A28" s="401" t="s">
        <v>204</v>
      </c>
      <c r="B28" s="626"/>
      <c r="C28" s="398"/>
      <c r="D28" s="413"/>
      <c r="E28" s="627"/>
      <c r="F28" s="398"/>
      <c r="G28" s="413">
        <v>0</v>
      </c>
      <c r="H28" s="627">
        <v>4</v>
      </c>
      <c r="I28" s="398">
        <v>27858905</v>
      </c>
      <c r="J28" s="413">
        <v>27858905</v>
      </c>
      <c r="K28" s="627">
        <v>4</v>
      </c>
      <c r="L28" s="398">
        <v>37611715</v>
      </c>
      <c r="M28" s="413">
        <v>9752810</v>
      </c>
      <c r="N28" s="619">
        <v>5</v>
      </c>
      <c r="O28" s="388">
        <v>9930645</v>
      </c>
      <c r="P28" s="406"/>
      <c r="Q28" s="619">
        <v>5</v>
      </c>
      <c r="R28" s="388">
        <v>19861340</v>
      </c>
      <c r="S28" s="406">
        <v>9930695</v>
      </c>
      <c r="T28" s="619">
        <v>5</v>
      </c>
      <c r="U28" s="388">
        <v>29958250</v>
      </c>
      <c r="V28" s="406">
        <v>10096910</v>
      </c>
      <c r="W28" s="619">
        <v>5</v>
      </c>
      <c r="X28" s="388">
        <v>40221815</v>
      </c>
      <c r="Y28" s="406">
        <v>10263565</v>
      </c>
      <c r="Z28" s="631">
        <v>4</v>
      </c>
      <c r="AA28" s="594">
        <v>10343795</v>
      </c>
      <c r="AB28" s="409"/>
      <c r="AC28" s="622">
        <v>4</v>
      </c>
      <c r="AD28" s="393">
        <v>20695950</v>
      </c>
      <c r="AE28" s="409">
        <v>10352155</v>
      </c>
      <c r="AF28" s="622">
        <v>5</v>
      </c>
      <c r="AG28" s="393">
        <v>31042625</v>
      </c>
      <c r="AH28" s="409">
        <v>10346675</v>
      </c>
      <c r="AI28" s="622">
        <v>5</v>
      </c>
      <c r="AJ28" s="393">
        <v>41476315</v>
      </c>
      <c r="AK28" s="409">
        <v>10433690</v>
      </c>
      <c r="AL28" s="616">
        <v>7</v>
      </c>
      <c r="AM28" s="512">
        <v>10510435</v>
      </c>
      <c r="AN28" s="509"/>
      <c r="AO28" s="612">
        <v>7</v>
      </c>
      <c r="AP28" s="512">
        <v>21110135</v>
      </c>
      <c r="AQ28" s="509">
        <v>10599700</v>
      </c>
      <c r="AR28" s="612">
        <v>8</v>
      </c>
      <c r="AS28" s="512">
        <v>31629090</v>
      </c>
      <c r="AT28" s="509">
        <v>10518955</v>
      </c>
      <c r="AU28" s="616">
        <v>7</v>
      </c>
      <c r="AV28" s="512">
        <v>11141720</v>
      </c>
      <c r="AW28" s="509"/>
      <c r="AX28" s="612">
        <v>7</v>
      </c>
      <c r="AY28" s="512">
        <v>22375310</v>
      </c>
      <c r="AZ28" s="509">
        <v>11233590</v>
      </c>
      <c r="BA28" s="612">
        <v>7</v>
      </c>
      <c r="BB28" s="512">
        <v>34137975</v>
      </c>
      <c r="BC28" s="509">
        <v>11762665</v>
      </c>
      <c r="BD28" s="612">
        <v>6</v>
      </c>
      <c r="BE28" s="512">
        <v>46821820</v>
      </c>
      <c r="BF28" s="509">
        <v>12683845</v>
      </c>
    </row>
    <row r="29" spans="1:58">
      <c r="A29" s="401" t="s">
        <v>193</v>
      </c>
      <c r="B29" s="626">
        <v>14</v>
      </c>
      <c r="C29" s="398">
        <v>7859975</v>
      </c>
      <c r="D29" s="413"/>
      <c r="E29" s="627">
        <v>14</v>
      </c>
      <c r="F29" s="398">
        <v>16156305</v>
      </c>
      <c r="G29" s="413">
        <v>8296330</v>
      </c>
      <c r="H29" s="627">
        <v>13</v>
      </c>
      <c r="I29" s="398">
        <v>24821480</v>
      </c>
      <c r="J29" s="413">
        <v>8665175</v>
      </c>
      <c r="K29" s="627">
        <v>13</v>
      </c>
      <c r="L29" s="398">
        <v>33716190</v>
      </c>
      <c r="M29" s="413">
        <v>8894710</v>
      </c>
      <c r="N29" s="619">
        <v>11</v>
      </c>
      <c r="O29" s="388">
        <v>9356625</v>
      </c>
      <c r="P29" s="406"/>
      <c r="Q29" s="619">
        <v>11</v>
      </c>
      <c r="R29" s="388">
        <v>18886815</v>
      </c>
      <c r="S29" s="406">
        <v>9530190</v>
      </c>
      <c r="T29" s="619">
        <v>11</v>
      </c>
      <c r="U29" s="388">
        <v>28650305</v>
      </c>
      <c r="V29" s="406">
        <v>9763490</v>
      </c>
      <c r="W29" s="619">
        <v>11</v>
      </c>
      <c r="X29" s="388">
        <v>38491550</v>
      </c>
      <c r="Y29" s="406">
        <v>9841245</v>
      </c>
      <c r="Z29" s="631">
        <v>11</v>
      </c>
      <c r="AA29" s="594">
        <v>9931170</v>
      </c>
      <c r="AB29" s="409"/>
      <c r="AC29" s="622">
        <v>9</v>
      </c>
      <c r="AD29" s="393">
        <v>20025740</v>
      </c>
      <c r="AE29" s="409">
        <v>10094570</v>
      </c>
      <c r="AF29" s="622">
        <v>9</v>
      </c>
      <c r="AG29" s="393">
        <v>30288590</v>
      </c>
      <c r="AH29" s="409">
        <v>10262850</v>
      </c>
      <c r="AI29" s="622">
        <v>9</v>
      </c>
      <c r="AJ29" s="393">
        <v>40544895</v>
      </c>
      <c r="AK29" s="409">
        <v>10256305</v>
      </c>
      <c r="AL29" s="616">
        <v>8</v>
      </c>
      <c r="AM29" s="512">
        <v>10430590</v>
      </c>
      <c r="AN29" s="509"/>
      <c r="AO29" s="612">
        <v>9</v>
      </c>
      <c r="AP29" s="512">
        <v>20950675</v>
      </c>
      <c r="AQ29" s="509">
        <v>10520085</v>
      </c>
      <c r="AR29" s="612">
        <v>9</v>
      </c>
      <c r="AS29" s="512">
        <v>31549290</v>
      </c>
      <c r="AT29" s="509">
        <v>10598615</v>
      </c>
      <c r="AU29" s="616">
        <v>9</v>
      </c>
      <c r="AV29" s="512">
        <v>11048890</v>
      </c>
      <c r="AW29" s="509"/>
      <c r="AX29" s="612">
        <v>9</v>
      </c>
      <c r="AY29" s="512">
        <v>22191830</v>
      </c>
      <c r="AZ29" s="509">
        <v>11142940</v>
      </c>
      <c r="BA29" s="612">
        <v>9</v>
      </c>
      <c r="BB29" s="512">
        <v>33669210</v>
      </c>
      <c r="BC29" s="509">
        <v>11477380</v>
      </c>
      <c r="BD29" s="612">
        <v>10</v>
      </c>
      <c r="BE29" s="512">
        <v>45598920</v>
      </c>
      <c r="BF29" s="509">
        <v>11929710</v>
      </c>
    </row>
    <row r="30" spans="1:58">
      <c r="A30" s="401" t="s">
        <v>190</v>
      </c>
      <c r="B30" s="626"/>
      <c r="C30" s="398"/>
      <c r="D30" s="413"/>
      <c r="E30" s="627"/>
      <c r="F30" s="398"/>
      <c r="G30" s="413">
        <v>0</v>
      </c>
      <c r="H30" s="627">
        <v>7</v>
      </c>
      <c r="I30" s="398">
        <v>26667330</v>
      </c>
      <c r="J30" s="413">
        <v>26667330</v>
      </c>
      <c r="K30" s="627">
        <v>7</v>
      </c>
      <c r="L30" s="398">
        <v>36258880</v>
      </c>
      <c r="M30" s="413">
        <v>9591550</v>
      </c>
      <c r="N30" s="619">
        <v>8</v>
      </c>
      <c r="O30" s="388">
        <v>9591650</v>
      </c>
      <c r="P30" s="406"/>
      <c r="Q30" s="619">
        <v>7</v>
      </c>
      <c r="R30" s="388">
        <v>19427660</v>
      </c>
      <c r="S30" s="406">
        <v>9836010</v>
      </c>
      <c r="T30" s="619">
        <v>7</v>
      </c>
      <c r="U30" s="388">
        <v>29263440</v>
      </c>
      <c r="V30" s="406">
        <v>9835780</v>
      </c>
      <c r="W30" s="619">
        <v>7</v>
      </c>
      <c r="X30" s="388">
        <v>39348520</v>
      </c>
      <c r="Y30" s="406">
        <v>10085080</v>
      </c>
      <c r="Z30" s="631">
        <v>7</v>
      </c>
      <c r="AA30" s="594">
        <v>10165695</v>
      </c>
      <c r="AB30" s="409"/>
      <c r="AC30" s="622">
        <v>7</v>
      </c>
      <c r="AD30" s="393">
        <v>20331470</v>
      </c>
      <c r="AE30" s="409">
        <v>10165775</v>
      </c>
      <c r="AF30" s="622">
        <v>8</v>
      </c>
      <c r="AG30" s="393">
        <v>30416410</v>
      </c>
      <c r="AH30" s="409">
        <v>10084940</v>
      </c>
      <c r="AI30" s="622">
        <v>8</v>
      </c>
      <c r="AJ30" s="393">
        <v>40924725</v>
      </c>
      <c r="AK30" s="409">
        <v>10508315</v>
      </c>
      <c r="AL30" s="616">
        <v>9</v>
      </c>
      <c r="AM30" s="512">
        <v>10430030</v>
      </c>
      <c r="AN30" s="509"/>
      <c r="AO30" s="612">
        <v>8</v>
      </c>
      <c r="AP30" s="512">
        <v>21025605</v>
      </c>
      <c r="AQ30" s="509">
        <v>10595575</v>
      </c>
      <c r="AR30" s="612">
        <v>7</v>
      </c>
      <c r="AS30" s="512">
        <v>31705325</v>
      </c>
      <c r="AT30" s="509">
        <v>10679720</v>
      </c>
      <c r="AU30" s="616">
        <v>8</v>
      </c>
      <c r="AV30" s="512">
        <v>11053810</v>
      </c>
      <c r="AW30" s="509"/>
      <c r="AX30" s="612">
        <v>8</v>
      </c>
      <c r="AY30" s="512">
        <v>22280370</v>
      </c>
      <c r="AZ30" s="509">
        <v>11226560</v>
      </c>
      <c r="BA30" s="612">
        <v>8</v>
      </c>
      <c r="BB30" s="512">
        <v>33852530</v>
      </c>
      <c r="BC30" s="509">
        <v>11572160</v>
      </c>
      <c r="BD30" s="612">
        <v>8</v>
      </c>
      <c r="BE30" s="512">
        <v>46057010</v>
      </c>
      <c r="BF30" s="509">
        <v>12204480</v>
      </c>
    </row>
    <row r="31" spans="1:58">
      <c r="A31" s="401" t="s">
        <v>206</v>
      </c>
      <c r="B31" s="626">
        <v>10</v>
      </c>
      <c r="C31" s="398">
        <v>8367945</v>
      </c>
      <c r="D31" s="413"/>
      <c r="E31" s="627">
        <v>10</v>
      </c>
      <c r="F31" s="398">
        <v>17102895</v>
      </c>
      <c r="G31" s="413">
        <v>8734950</v>
      </c>
      <c r="H31" s="627">
        <v>10</v>
      </c>
      <c r="I31" s="398">
        <v>25860670</v>
      </c>
      <c r="J31" s="413">
        <v>8757775</v>
      </c>
      <c r="K31" s="627">
        <v>10</v>
      </c>
      <c r="L31" s="398">
        <v>35424730</v>
      </c>
      <c r="M31" s="413">
        <v>9564060</v>
      </c>
      <c r="N31" s="619">
        <v>10</v>
      </c>
      <c r="O31" s="388">
        <v>9516665</v>
      </c>
      <c r="P31" s="406"/>
      <c r="Q31" s="619">
        <v>9</v>
      </c>
      <c r="R31" s="388">
        <v>19199830</v>
      </c>
      <c r="S31" s="406">
        <v>9683165</v>
      </c>
      <c r="T31" s="619">
        <v>9</v>
      </c>
      <c r="U31" s="388">
        <v>28884845</v>
      </c>
      <c r="V31" s="406">
        <v>9685015</v>
      </c>
      <c r="W31" s="619">
        <v>10</v>
      </c>
      <c r="X31" s="388">
        <v>38570910</v>
      </c>
      <c r="Y31" s="406">
        <v>9686065</v>
      </c>
      <c r="Z31" s="631">
        <v>10</v>
      </c>
      <c r="AA31" s="594">
        <v>9936820</v>
      </c>
      <c r="AB31" s="409"/>
      <c r="AC31" s="622">
        <v>10</v>
      </c>
      <c r="AD31" s="393">
        <v>19871340</v>
      </c>
      <c r="AE31" s="409">
        <v>9934520</v>
      </c>
      <c r="AF31" s="622">
        <v>10</v>
      </c>
      <c r="AG31" s="393">
        <v>29979460</v>
      </c>
      <c r="AH31" s="409">
        <v>10108120</v>
      </c>
      <c r="AI31" s="622">
        <v>10</v>
      </c>
      <c r="AJ31" s="393">
        <v>40168390</v>
      </c>
      <c r="AK31" s="409">
        <v>10188930</v>
      </c>
      <c r="AL31" s="616">
        <v>10</v>
      </c>
      <c r="AM31" s="512">
        <v>10265120</v>
      </c>
      <c r="AN31" s="509"/>
      <c r="AO31" s="612">
        <v>10</v>
      </c>
      <c r="AP31" s="512">
        <v>20615465</v>
      </c>
      <c r="AQ31" s="509">
        <v>10350345</v>
      </c>
      <c r="AR31" s="612">
        <v>10</v>
      </c>
      <c r="AS31" s="512">
        <v>31049025</v>
      </c>
      <c r="AT31" s="509">
        <v>10433560</v>
      </c>
      <c r="AU31" s="616">
        <v>10</v>
      </c>
      <c r="AV31" s="512">
        <v>11045180</v>
      </c>
      <c r="AW31" s="509"/>
      <c r="AX31" s="612">
        <v>10</v>
      </c>
      <c r="AY31" s="512">
        <v>21930365</v>
      </c>
      <c r="AZ31" s="509">
        <v>10885185</v>
      </c>
      <c r="BA31" s="612">
        <v>10</v>
      </c>
      <c r="BB31" s="512">
        <v>33596155</v>
      </c>
      <c r="BC31" s="509">
        <v>11665790</v>
      </c>
      <c r="BD31" s="612">
        <v>9</v>
      </c>
      <c r="BE31" s="512">
        <v>45988975</v>
      </c>
      <c r="BF31" s="509">
        <v>12392820</v>
      </c>
    </row>
    <row r="32" spans="1:58">
      <c r="A32" s="401" t="s">
        <v>203</v>
      </c>
      <c r="B32" s="626">
        <v>11</v>
      </c>
      <c r="C32" s="398">
        <v>8217900</v>
      </c>
      <c r="D32" s="413"/>
      <c r="E32" s="627">
        <v>11</v>
      </c>
      <c r="F32" s="398">
        <v>16741150</v>
      </c>
      <c r="G32" s="413">
        <v>8523250</v>
      </c>
      <c r="H32" s="627">
        <v>11</v>
      </c>
      <c r="I32" s="398">
        <v>26146105</v>
      </c>
      <c r="J32" s="413">
        <v>9404955</v>
      </c>
      <c r="K32" s="627">
        <v>11</v>
      </c>
      <c r="L32" s="398">
        <v>35226695</v>
      </c>
      <c r="M32" s="413">
        <v>9080590</v>
      </c>
      <c r="N32" s="619">
        <v>9</v>
      </c>
      <c r="O32" s="388">
        <v>9525015</v>
      </c>
      <c r="P32" s="406"/>
      <c r="Q32" s="619">
        <v>10</v>
      </c>
      <c r="R32" s="388">
        <v>19138980</v>
      </c>
      <c r="S32" s="406">
        <v>9613965</v>
      </c>
      <c r="T32" s="619">
        <v>10</v>
      </c>
      <c r="U32" s="388">
        <v>28817450</v>
      </c>
      <c r="V32" s="406">
        <v>9678470</v>
      </c>
      <c r="W32" s="619">
        <v>9</v>
      </c>
      <c r="X32" s="388">
        <v>38576920</v>
      </c>
      <c r="Y32" s="406">
        <v>9759470</v>
      </c>
      <c r="Z32" s="631">
        <v>12</v>
      </c>
      <c r="AA32" s="594">
        <v>9849030</v>
      </c>
      <c r="AB32" s="409"/>
      <c r="AC32" s="622">
        <v>11</v>
      </c>
      <c r="AD32" s="393">
        <v>19704765</v>
      </c>
      <c r="AE32" s="409">
        <v>9855735</v>
      </c>
      <c r="AF32" s="622">
        <v>11</v>
      </c>
      <c r="AG32" s="393">
        <v>29636460</v>
      </c>
      <c r="AH32" s="409">
        <v>9931695</v>
      </c>
      <c r="AI32" s="622">
        <v>11</v>
      </c>
      <c r="AJ32" s="393">
        <v>39727820</v>
      </c>
      <c r="AK32" s="409">
        <v>10091360</v>
      </c>
      <c r="AL32" s="616">
        <v>11</v>
      </c>
      <c r="AM32" s="512">
        <v>10101510</v>
      </c>
      <c r="AN32" s="509"/>
      <c r="AO32" s="612">
        <v>11</v>
      </c>
      <c r="AP32" s="512">
        <v>20359650</v>
      </c>
      <c r="AQ32" s="509">
        <v>10258140</v>
      </c>
      <c r="AR32" s="612">
        <v>11</v>
      </c>
      <c r="AS32" s="512">
        <v>30708535</v>
      </c>
      <c r="AT32" s="509">
        <v>10348885</v>
      </c>
      <c r="AU32" s="616">
        <v>11</v>
      </c>
      <c r="AV32" s="512">
        <v>10804960</v>
      </c>
      <c r="AW32" s="509"/>
      <c r="AX32" s="612">
        <v>11</v>
      </c>
      <c r="AY32" s="512">
        <v>21775140</v>
      </c>
      <c r="AZ32" s="509">
        <v>10970180</v>
      </c>
      <c r="BA32" s="612">
        <v>11</v>
      </c>
      <c r="BB32" s="512">
        <v>33168610</v>
      </c>
      <c r="BC32" s="509">
        <v>11393470</v>
      </c>
      <c r="BD32" s="612"/>
      <c r="BE32" s="512"/>
      <c r="BF32" s="509">
        <v>-33168610</v>
      </c>
    </row>
    <row r="33" spans="1:58">
      <c r="A33" s="401" t="s">
        <v>198</v>
      </c>
      <c r="B33" s="626">
        <v>13</v>
      </c>
      <c r="C33" s="398">
        <v>8000885</v>
      </c>
      <c r="D33" s="413"/>
      <c r="E33" s="627">
        <v>12</v>
      </c>
      <c r="F33" s="398">
        <v>16362870</v>
      </c>
      <c r="G33" s="413">
        <v>8361985</v>
      </c>
      <c r="H33" s="627">
        <v>12</v>
      </c>
      <c r="I33" s="398">
        <v>25178960</v>
      </c>
      <c r="J33" s="413">
        <v>8816090</v>
      </c>
      <c r="K33" s="627">
        <v>12</v>
      </c>
      <c r="L33" s="398">
        <v>34151845</v>
      </c>
      <c r="M33" s="413">
        <v>8972885</v>
      </c>
      <c r="N33" s="619">
        <v>15</v>
      </c>
      <c r="O33" s="388">
        <v>8974230</v>
      </c>
      <c r="P33" s="406"/>
      <c r="Q33" s="619">
        <v>15</v>
      </c>
      <c r="R33" s="388">
        <v>18258770</v>
      </c>
      <c r="S33" s="406">
        <v>9284540</v>
      </c>
      <c r="T33" s="619">
        <v>14</v>
      </c>
      <c r="U33" s="388">
        <v>27694980</v>
      </c>
      <c r="V33" s="406">
        <v>9436210</v>
      </c>
      <c r="W33" s="619">
        <v>14</v>
      </c>
      <c r="X33" s="388">
        <v>37373875</v>
      </c>
      <c r="Y33" s="406">
        <v>9678895</v>
      </c>
      <c r="Z33" s="631">
        <v>13</v>
      </c>
      <c r="AA33" s="594">
        <v>9762440</v>
      </c>
      <c r="AB33" s="409"/>
      <c r="AC33" s="622">
        <v>12</v>
      </c>
      <c r="AD33" s="393">
        <v>19608205</v>
      </c>
      <c r="AE33" s="409">
        <v>9845765</v>
      </c>
      <c r="AF33" s="622">
        <v>12</v>
      </c>
      <c r="AG33" s="393">
        <v>29281795</v>
      </c>
      <c r="AH33" s="409">
        <v>9673590</v>
      </c>
      <c r="AI33" s="622">
        <v>12</v>
      </c>
      <c r="AJ33" s="393">
        <v>39038605</v>
      </c>
      <c r="AK33" s="409">
        <v>9756810</v>
      </c>
      <c r="AL33" s="616">
        <v>12</v>
      </c>
      <c r="AM33" s="512">
        <v>9929095</v>
      </c>
      <c r="AN33" s="509"/>
      <c r="AO33" s="612">
        <v>12</v>
      </c>
      <c r="AP33" s="512">
        <v>20014055</v>
      </c>
      <c r="AQ33" s="509">
        <v>10084960</v>
      </c>
      <c r="AR33" s="612">
        <v>12</v>
      </c>
      <c r="AS33" s="512">
        <v>29940405</v>
      </c>
      <c r="AT33" s="509">
        <v>9926350</v>
      </c>
      <c r="AU33" s="616">
        <v>12</v>
      </c>
      <c r="AV33" s="512">
        <v>10355160</v>
      </c>
      <c r="AW33" s="509"/>
      <c r="AX33" s="612">
        <v>12</v>
      </c>
      <c r="AY33" s="512">
        <v>20721230</v>
      </c>
      <c r="AZ33" s="509">
        <v>10366070</v>
      </c>
      <c r="BA33" s="612">
        <v>12</v>
      </c>
      <c r="BB33" s="512">
        <v>31498910</v>
      </c>
      <c r="BC33" s="509">
        <v>10777680</v>
      </c>
      <c r="BD33" s="612">
        <v>12</v>
      </c>
      <c r="BE33" s="512">
        <v>42534165</v>
      </c>
      <c r="BF33" s="509">
        <v>11035255</v>
      </c>
    </row>
    <row r="34" spans="1:58">
      <c r="A34" s="401" t="s">
        <v>210</v>
      </c>
      <c r="B34" s="626">
        <v>12</v>
      </c>
      <c r="C34" s="398">
        <v>8149795</v>
      </c>
      <c r="D34" s="413"/>
      <c r="E34" s="627">
        <v>13</v>
      </c>
      <c r="F34" s="398">
        <v>16204835</v>
      </c>
      <c r="G34" s="413">
        <v>8055040</v>
      </c>
      <c r="H34" s="627">
        <v>14</v>
      </c>
      <c r="I34" s="398">
        <v>24721595</v>
      </c>
      <c r="J34" s="413">
        <v>8516760</v>
      </c>
      <c r="K34" s="627">
        <v>14</v>
      </c>
      <c r="L34" s="398">
        <v>33540095</v>
      </c>
      <c r="M34" s="413">
        <v>8818500</v>
      </c>
      <c r="N34" s="619">
        <v>14</v>
      </c>
      <c r="O34" s="388">
        <v>9201780</v>
      </c>
      <c r="P34" s="406"/>
      <c r="Q34" s="619">
        <v>14</v>
      </c>
      <c r="R34" s="388">
        <v>18399780</v>
      </c>
      <c r="S34" s="406">
        <v>9198000</v>
      </c>
      <c r="T34" s="619">
        <v>15</v>
      </c>
      <c r="U34" s="388">
        <v>27368035</v>
      </c>
      <c r="V34" s="406">
        <v>8968255</v>
      </c>
      <c r="W34" s="619">
        <v>15</v>
      </c>
      <c r="X34" s="388">
        <v>36417570</v>
      </c>
      <c r="Y34" s="406">
        <v>9049535</v>
      </c>
      <c r="Z34" s="631">
        <v>16</v>
      </c>
      <c r="AA34" s="594">
        <v>9203435</v>
      </c>
      <c r="AB34" s="409"/>
      <c r="AC34" s="622">
        <v>15</v>
      </c>
      <c r="AD34" s="393">
        <v>18639845</v>
      </c>
      <c r="AE34" s="409">
        <v>9436410</v>
      </c>
      <c r="AF34" s="622">
        <v>14</v>
      </c>
      <c r="AG34" s="393">
        <v>28160105</v>
      </c>
      <c r="AH34" s="409">
        <v>9520260</v>
      </c>
      <c r="AI34" s="622">
        <v>14</v>
      </c>
      <c r="AJ34" s="393">
        <v>37689285</v>
      </c>
      <c r="AK34" s="409">
        <v>9529180</v>
      </c>
      <c r="AL34" s="616">
        <v>13</v>
      </c>
      <c r="AM34" s="512">
        <v>9841595</v>
      </c>
      <c r="AN34" s="509"/>
      <c r="AO34" s="612">
        <v>13</v>
      </c>
      <c r="AP34" s="512">
        <v>19448515</v>
      </c>
      <c r="AQ34" s="509">
        <v>9606920</v>
      </c>
      <c r="AR34" s="612">
        <v>14</v>
      </c>
      <c r="AS34" s="512">
        <v>28673640</v>
      </c>
      <c r="AT34" s="509">
        <v>9225125</v>
      </c>
      <c r="AU34" s="616">
        <v>13</v>
      </c>
      <c r="AV34" s="512">
        <v>10269885</v>
      </c>
      <c r="AW34" s="509"/>
      <c r="AX34" s="612">
        <v>13</v>
      </c>
      <c r="AY34" s="512">
        <v>20539590</v>
      </c>
      <c r="AZ34" s="509">
        <v>10269705</v>
      </c>
      <c r="BA34" s="612">
        <v>13</v>
      </c>
      <c r="BB34" s="512">
        <v>31402230</v>
      </c>
      <c r="BC34" s="509">
        <v>10862640</v>
      </c>
      <c r="BD34" s="612">
        <v>13</v>
      </c>
      <c r="BE34" s="512">
        <v>42520190</v>
      </c>
      <c r="BF34" s="509">
        <v>11117960</v>
      </c>
    </row>
    <row r="35" spans="1:58">
      <c r="A35" s="401" t="s">
        <v>205</v>
      </c>
      <c r="B35" s="626">
        <v>18</v>
      </c>
      <c r="C35" s="398">
        <v>7054405</v>
      </c>
      <c r="D35" s="413"/>
      <c r="E35" s="627">
        <v>18</v>
      </c>
      <c r="F35" s="398">
        <v>14577005</v>
      </c>
      <c r="G35" s="413">
        <v>7522600</v>
      </c>
      <c r="H35" s="627">
        <v>18</v>
      </c>
      <c r="I35" s="398">
        <v>22662645</v>
      </c>
      <c r="J35" s="413">
        <v>8085640</v>
      </c>
      <c r="K35" s="627">
        <v>18</v>
      </c>
      <c r="L35" s="398">
        <v>31114860</v>
      </c>
      <c r="M35" s="413">
        <v>8452215</v>
      </c>
      <c r="N35" s="619">
        <v>16</v>
      </c>
      <c r="O35" s="388">
        <v>8530020</v>
      </c>
      <c r="P35" s="406"/>
      <c r="Q35" s="619">
        <v>16</v>
      </c>
      <c r="R35" s="388">
        <v>17356940</v>
      </c>
      <c r="S35" s="406">
        <v>8826920</v>
      </c>
      <c r="T35" s="619">
        <v>16</v>
      </c>
      <c r="U35" s="388">
        <v>26325285</v>
      </c>
      <c r="V35" s="406">
        <v>8968345</v>
      </c>
      <c r="W35" s="619">
        <v>16</v>
      </c>
      <c r="X35" s="388">
        <v>35457875</v>
      </c>
      <c r="Y35" s="406">
        <v>9132590</v>
      </c>
      <c r="Z35" s="631">
        <v>15</v>
      </c>
      <c r="AA35" s="594">
        <v>9285030</v>
      </c>
      <c r="AB35" s="409"/>
      <c r="AC35" s="622">
        <v>13</v>
      </c>
      <c r="AD35" s="393">
        <v>18721480</v>
      </c>
      <c r="AE35" s="409">
        <v>9436450</v>
      </c>
      <c r="AF35" s="622">
        <v>13</v>
      </c>
      <c r="AG35" s="393">
        <v>28245050</v>
      </c>
      <c r="AH35" s="409">
        <v>9523570</v>
      </c>
      <c r="AI35" s="622">
        <v>13</v>
      </c>
      <c r="AJ35" s="393">
        <v>37843865</v>
      </c>
      <c r="AK35" s="409">
        <v>9598815</v>
      </c>
      <c r="AL35" s="616">
        <v>14</v>
      </c>
      <c r="AM35" s="512">
        <v>9682255</v>
      </c>
      <c r="AN35" s="509"/>
      <c r="AO35" s="612">
        <v>14</v>
      </c>
      <c r="AP35" s="512">
        <v>19445445</v>
      </c>
      <c r="AQ35" s="509">
        <v>9763190</v>
      </c>
      <c r="AR35" s="612">
        <v>13</v>
      </c>
      <c r="AS35" s="512">
        <v>29286620</v>
      </c>
      <c r="AT35" s="509">
        <v>9841175</v>
      </c>
      <c r="AU35" s="616">
        <v>14</v>
      </c>
      <c r="AV35" s="512">
        <v>10187485</v>
      </c>
      <c r="AW35" s="509"/>
      <c r="AX35" s="612">
        <v>14</v>
      </c>
      <c r="AY35" s="512">
        <v>20367415</v>
      </c>
      <c r="AZ35" s="509">
        <v>10179930</v>
      </c>
      <c r="BA35" s="612">
        <v>14</v>
      </c>
      <c r="BB35" s="512">
        <v>31312415</v>
      </c>
      <c r="BC35" s="509">
        <v>10945000</v>
      </c>
      <c r="BD35" s="612">
        <v>11</v>
      </c>
      <c r="BE35" s="512">
        <v>42867370</v>
      </c>
      <c r="BF35" s="509">
        <v>11554955</v>
      </c>
    </row>
    <row r="36" spans="1:58">
      <c r="A36" s="401" t="s">
        <v>196</v>
      </c>
      <c r="B36" s="626">
        <v>19</v>
      </c>
      <c r="C36" s="398">
        <v>7050210</v>
      </c>
      <c r="D36" s="413"/>
      <c r="E36" s="627">
        <v>19</v>
      </c>
      <c r="F36" s="398">
        <v>14369950</v>
      </c>
      <c r="G36" s="413">
        <v>7319740</v>
      </c>
      <c r="H36" s="627">
        <v>19</v>
      </c>
      <c r="I36" s="398">
        <v>22114930</v>
      </c>
      <c r="J36" s="413">
        <v>7744980</v>
      </c>
      <c r="K36" s="627">
        <v>19</v>
      </c>
      <c r="L36" s="398">
        <v>30006255</v>
      </c>
      <c r="M36" s="413">
        <v>7891325</v>
      </c>
      <c r="N36" s="619">
        <v>22</v>
      </c>
      <c r="O36" s="388">
        <v>8022685</v>
      </c>
      <c r="P36" s="406"/>
      <c r="Q36" s="619">
        <v>23</v>
      </c>
      <c r="R36" s="388">
        <v>16113965</v>
      </c>
      <c r="S36" s="406">
        <v>8091280</v>
      </c>
      <c r="T36" s="619">
        <v>24</v>
      </c>
      <c r="U36" s="388">
        <v>24202615</v>
      </c>
      <c r="V36" s="406">
        <v>8088650</v>
      </c>
      <c r="W36" s="619">
        <v>22</v>
      </c>
      <c r="X36" s="388">
        <v>32956685</v>
      </c>
      <c r="Y36" s="406">
        <v>8754070</v>
      </c>
      <c r="Z36" s="631">
        <v>21</v>
      </c>
      <c r="AA36" s="594">
        <v>8833320</v>
      </c>
      <c r="AB36" s="409"/>
      <c r="AC36" s="622">
        <v>19</v>
      </c>
      <c r="AD36" s="393">
        <v>17824715</v>
      </c>
      <c r="AE36" s="409">
        <v>8991395</v>
      </c>
      <c r="AF36" s="622">
        <v>18</v>
      </c>
      <c r="AG36" s="393">
        <v>26741850</v>
      </c>
      <c r="AH36" s="409">
        <v>8917135</v>
      </c>
      <c r="AI36" s="622">
        <v>19</v>
      </c>
      <c r="AJ36" s="393">
        <v>35884150</v>
      </c>
      <c r="AK36" s="409">
        <v>9142300</v>
      </c>
      <c r="AL36" s="616">
        <v>15</v>
      </c>
      <c r="AM36" s="512">
        <v>9453630</v>
      </c>
      <c r="AN36" s="509"/>
      <c r="AO36" s="612">
        <v>16</v>
      </c>
      <c r="AP36" s="512">
        <v>18909650</v>
      </c>
      <c r="AQ36" s="509">
        <v>9456020</v>
      </c>
      <c r="AR36" s="612">
        <v>16</v>
      </c>
      <c r="AS36" s="512">
        <v>28280670</v>
      </c>
      <c r="AT36" s="509">
        <v>9371020</v>
      </c>
      <c r="AU36" s="616">
        <v>18</v>
      </c>
      <c r="AV36" s="512">
        <v>9721785</v>
      </c>
      <c r="AW36" s="509"/>
      <c r="AX36" s="612">
        <v>18</v>
      </c>
      <c r="AY36" s="512">
        <v>19596815</v>
      </c>
      <c r="AZ36" s="509">
        <v>9875030</v>
      </c>
      <c r="BA36" s="612">
        <v>17</v>
      </c>
      <c r="BB36" s="512">
        <v>30041855</v>
      </c>
      <c r="BC36" s="509">
        <v>10445040</v>
      </c>
      <c r="BD36" s="612">
        <v>15</v>
      </c>
      <c r="BE36" s="512">
        <v>40888990</v>
      </c>
      <c r="BF36" s="509">
        <v>10847135</v>
      </c>
    </row>
    <row r="37" spans="1:58">
      <c r="A37" s="401" t="s">
        <v>195</v>
      </c>
      <c r="B37" s="626">
        <v>16</v>
      </c>
      <c r="C37" s="398">
        <v>7582090</v>
      </c>
      <c r="D37" s="413"/>
      <c r="E37" s="627">
        <v>16</v>
      </c>
      <c r="F37" s="398">
        <v>15371620</v>
      </c>
      <c r="G37" s="413">
        <v>7789530</v>
      </c>
      <c r="H37" s="627">
        <v>16</v>
      </c>
      <c r="I37" s="398">
        <v>23236490</v>
      </c>
      <c r="J37" s="413">
        <v>7864870</v>
      </c>
      <c r="K37" s="627">
        <v>16</v>
      </c>
      <c r="L37" s="398">
        <v>31601190</v>
      </c>
      <c r="M37" s="413">
        <v>8364700</v>
      </c>
      <c r="N37" s="619">
        <v>17</v>
      </c>
      <c r="O37" s="388">
        <v>8445275</v>
      </c>
      <c r="P37" s="406"/>
      <c r="Q37" s="619">
        <v>17</v>
      </c>
      <c r="R37" s="388">
        <v>17116655</v>
      </c>
      <c r="S37" s="406">
        <v>8671380</v>
      </c>
      <c r="T37" s="619">
        <v>17</v>
      </c>
      <c r="U37" s="388">
        <v>25787965</v>
      </c>
      <c r="V37" s="406">
        <v>8671310</v>
      </c>
      <c r="W37" s="619">
        <v>17</v>
      </c>
      <c r="X37" s="388">
        <v>34682725</v>
      </c>
      <c r="Y37" s="406">
        <v>8894760</v>
      </c>
      <c r="Z37" s="631">
        <v>18</v>
      </c>
      <c r="AA37" s="594">
        <v>8984405</v>
      </c>
      <c r="AB37" s="409"/>
      <c r="AC37" s="622">
        <v>18</v>
      </c>
      <c r="AD37" s="393">
        <v>17886075</v>
      </c>
      <c r="AE37" s="409">
        <v>8901670</v>
      </c>
      <c r="AF37" s="622">
        <v>19</v>
      </c>
      <c r="AG37" s="393">
        <v>26629285</v>
      </c>
      <c r="AH37" s="409">
        <v>8743210</v>
      </c>
      <c r="AI37" s="622">
        <v>18</v>
      </c>
      <c r="AJ37" s="393">
        <v>35989375</v>
      </c>
      <c r="AK37" s="409">
        <v>9360090</v>
      </c>
      <c r="AL37" s="616">
        <v>16</v>
      </c>
      <c r="AM37" s="512">
        <v>9442580</v>
      </c>
      <c r="AN37" s="509"/>
      <c r="AO37" s="612">
        <v>15</v>
      </c>
      <c r="AP37" s="512">
        <v>18968550</v>
      </c>
      <c r="AQ37" s="509">
        <v>9525970</v>
      </c>
      <c r="AR37" s="612">
        <v>15</v>
      </c>
      <c r="AS37" s="512">
        <v>28647675</v>
      </c>
      <c r="AT37" s="509">
        <v>9679125</v>
      </c>
      <c r="AU37" s="616">
        <v>15</v>
      </c>
      <c r="AV37" s="512">
        <v>10183210</v>
      </c>
      <c r="AW37" s="509"/>
      <c r="AX37" s="612">
        <v>15</v>
      </c>
      <c r="AY37" s="512">
        <v>20208155</v>
      </c>
      <c r="AZ37" s="509">
        <v>10024945</v>
      </c>
      <c r="BA37" s="612">
        <v>15</v>
      </c>
      <c r="BB37" s="512">
        <v>30986205</v>
      </c>
      <c r="BC37" s="509">
        <v>10778050</v>
      </c>
      <c r="BD37" s="612">
        <v>14</v>
      </c>
      <c r="BE37" s="512">
        <v>42016610</v>
      </c>
      <c r="BF37" s="509">
        <v>11030405</v>
      </c>
    </row>
    <row r="38" spans="1:58">
      <c r="A38" s="401" t="s">
        <v>199</v>
      </c>
      <c r="B38" s="626">
        <v>17</v>
      </c>
      <c r="C38" s="398">
        <v>7378420</v>
      </c>
      <c r="D38" s="413"/>
      <c r="E38" s="627">
        <v>17</v>
      </c>
      <c r="F38" s="398">
        <v>14757760</v>
      </c>
      <c r="G38" s="413">
        <v>7379340</v>
      </c>
      <c r="H38" s="627">
        <v>17</v>
      </c>
      <c r="I38" s="398">
        <v>22903515</v>
      </c>
      <c r="J38" s="413">
        <v>8145755</v>
      </c>
      <c r="K38" s="627">
        <v>17</v>
      </c>
      <c r="L38" s="398">
        <v>31192185</v>
      </c>
      <c r="M38" s="413">
        <v>8288670</v>
      </c>
      <c r="N38" s="619">
        <v>18</v>
      </c>
      <c r="O38" s="388">
        <v>8439280</v>
      </c>
      <c r="P38" s="406"/>
      <c r="Q38" s="619">
        <v>18</v>
      </c>
      <c r="R38" s="388">
        <v>16958780</v>
      </c>
      <c r="S38" s="406">
        <v>8519500</v>
      </c>
      <c r="T38" s="619">
        <v>18</v>
      </c>
      <c r="U38" s="388">
        <v>25620130</v>
      </c>
      <c r="V38" s="406">
        <v>8661350</v>
      </c>
      <c r="W38" s="619">
        <v>18</v>
      </c>
      <c r="X38" s="388">
        <v>34511775</v>
      </c>
      <c r="Y38" s="406">
        <v>8891645</v>
      </c>
      <c r="Z38" s="631">
        <v>17</v>
      </c>
      <c r="AA38" s="594">
        <v>9047070</v>
      </c>
      <c r="AB38" s="409"/>
      <c r="AC38" s="622">
        <v>16</v>
      </c>
      <c r="AD38" s="393">
        <v>18247090</v>
      </c>
      <c r="AE38" s="409">
        <v>9200020</v>
      </c>
      <c r="AF38" s="622">
        <v>16</v>
      </c>
      <c r="AG38" s="393">
        <v>27447600</v>
      </c>
      <c r="AH38" s="409">
        <v>9200510</v>
      </c>
      <c r="AI38" s="622">
        <v>16</v>
      </c>
      <c r="AJ38" s="393">
        <v>36656200</v>
      </c>
      <c r="AK38" s="409">
        <v>9208600</v>
      </c>
      <c r="AL38" s="616">
        <v>17</v>
      </c>
      <c r="AM38" s="512">
        <v>9360565</v>
      </c>
      <c r="AN38" s="509"/>
      <c r="AO38" s="612">
        <v>17</v>
      </c>
      <c r="AP38" s="512">
        <v>18647100</v>
      </c>
      <c r="AQ38" s="509">
        <v>9286535</v>
      </c>
      <c r="AR38" s="612">
        <v>17</v>
      </c>
      <c r="AS38" s="512">
        <v>27928445</v>
      </c>
      <c r="AT38" s="509">
        <v>9281345</v>
      </c>
      <c r="AU38" s="616">
        <v>17</v>
      </c>
      <c r="AV38" s="512">
        <v>9771950</v>
      </c>
      <c r="AW38" s="509"/>
      <c r="AX38" s="612">
        <v>17</v>
      </c>
      <c r="AY38" s="512">
        <v>19714575</v>
      </c>
      <c r="AZ38" s="509">
        <v>9942625</v>
      </c>
      <c r="BA38" s="612">
        <v>18</v>
      </c>
      <c r="BB38" s="512">
        <v>29984580</v>
      </c>
      <c r="BC38" s="509">
        <v>10270005</v>
      </c>
      <c r="BD38" s="612">
        <v>16</v>
      </c>
      <c r="BE38" s="512">
        <v>40746030</v>
      </c>
      <c r="BF38" s="509">
        <v>10761450</v>
      </c>
    </row>
    <row r="39" spans="1:58">
      <c r="A39" s="401" t="s">
        <v>191</v>
      </c>
      <c r="B39" s="626">
        <v>20</v>
      </c>
      <c r="C39" s="398">
        <v>7048925</v>
      </c>
      <c r="D39" s="413"/>
      <c r="E39" s="627">
        <v>20</v>
      </c>
      <c r="F39" s="398">
        <v>14367895</v>
      </c>
      <c r="G39" s="413">
        <v>7318970</v>
      </c>
      <c r="H39" s="627">
        <v>20</v>
      </c>
      <c r="I39" s="398">
        <v>21961625</v>
      </c>
      <c r="J39" s="413">
        <v>7593730</v>
      </c>
      <c r="K39" s="627">
        <v>20</v>
      </c>
      <c r="L39" s="398">
        <v>29919460</v>
      </c>
      <c r="M39" s="413">
        <v>7957835</v>
      </c>
      <c r="N39" s="619">
        <v>19</v>
      </c>
      <c r="O39" s="388">
        <v>8241380</v>
      </c>
      <c r="P39" s="406"/>
      <c r="Q39" s="619">
        <v>19</v>
      </c>
      <c r="R39" s="388">
        <v>16689095</v>
      </c>
      <c r="S39" s="406">
        <v>8447715</v>
      </c>
      <c r="T39" s="619">
        <v>19</v>
      </c>
      <c r="U39" s="388">
        <v>25287370</v>
      </c>
      <c r="V39" s="406">
        <v>8598275</v>
      </c>
      <c r="W39" s="619">
        <v>19</v>
      </c>
      <c r="X39" s="388">
        <v>34182330</v>
      </c>
      <c r="Y39" s="406">
        <v>8894960</v>
      </c>
      <c r="Z39" s="631">
        <v>19</v>
      </c>
      <c r="AA39" s="594">
        <v>8980530</v>
      </c>
      <c r="AB39" s="409"/>
      <c r="AC39" s="622">
        <v>17</v>
      </c>
      <c r="AD39" s="393">
        <v>18111430</v>
      </c>
      <c r="AE39" s="409">
        <v>9130900</v>
      </c>
      <c r="AF39" s="622">
        <v>17</v>
      </c>
      <c r="AG39" s="393">
        <v>27317385</v>
      </c>
      <c r="AH39" s="409">
        <v>9205955</v>
      </c>
      <c r="AI39" s="622">
        <v>17</v>
      </c>
      <c r="AJ39" s="393">
        <v>36453935</v>
      </c>
      <c r="AK39" s="409">
        <v>9136550</v>
      </c>
      <c r="AL39" s="616">
        <v>18</v>
      </c>
      <c r="AM39" s="512">
        <v>9209055</v>
      </c>
      <c r="AN39" s="509"/>
      <c r="AO39" s="612">
        <v>18</v>
      </c>
      <c r="AP39" s="512">
        <v>18422920</v>
      </c>
      <c r="AQ39" s="509">
        <v>9213865</v>
      </c>
      <c r="AR39" s="612">
        <v>18</v>
      </c>
      <c r="AS39" s="512">
        <v>27707860</v>
      </c>
      <c r="AT39" s="509">
        <v>9284940</v>
      </c>
      <c r="AU39" s="616">
        <v>20</v>
      </c>
      <c r="AV39" s="512">
        <v>9710100</v>
      </c>
      <c r="AW39" s="509"/>
      <c r="AX39" s="612">
        <v>20</v>
      </c>
      <c r="AY39" s="512">
        <v>19411890</v>
      </c>
      <c r="AZ39" s="509">
        <v>9701790</v>
      </c>
      <c r="BA39" s="612">
        <v>20</v>
      </c>
      <c r="BB39" s="512">
        <v>29698740</v>
      </c>
      <c r="BC39" s="509">
        <v>10286850</v>
      </c>
      <c r="BD39" s="612">
        <v>21</v>
      </c>
      <c r="BE39" s="512">
        <v>39798450</v>
      </c>
      <c r="BF39" s="509">
        <v>10099710</v>
      </c>
    </row>
    <row r="40" spans="1:58">
      <c r="A40" s="401" t="s">
        <v>194</v>
      </c>
      <c r="B40" s="626"/>
      <c r="C40" s="398"/>
      <c r="D40" s="413"/>
      <c r="E40" s="627"/>
      <c r="F40" s="398"/>
      <c r="G40" s="413">
        <v>0</v>
      </c>
      <c r="H40" s="627">
        <v>9</v>
      </c>
      <c r="I40" s="398">
        <v>26248370</v>
      </c>
      <c r="J40" s="413">
        <v>26248370</v>
      </c>
      <c r="K40" s="627">
        <v>9</v>
      </c>
      <c r="L40" s="398">
        <v>35520245</v>
      </c>
      <c r="M40" s="413">
        <v>9271875</v>
      </c>
      <c r="N40" s="619">
        <v>12</v>
      </c>
      <c r="O40" s="388">
        <v>9351425</v>
      </c>
      <c r="P40" s="406"/>
      <c r="Q40" s="619">
        <v>12</v>
      </c>
      <c r="R40" s="388">
        <v>18873860</v>
      </c>
      <c r="S40" s="406">
        <v>9522435</v>
      </c>
      <c r="T40" s="619">
        <v>13</v>
      </c>
      <c r="U40" s="388">
        <v>28234060</v>
      </c>
      <c r="V40" s="406">
        <v>9360200</v>
      </c>
      <c r="W40" s="619">
        <v>13</v>
      </c>
      <c r="X40" s="388">
        <v>37829835</v>
      </c>
      <c r="Y40" s="406">
        <v>9595775</v>
      </c>
      <c r="Z40" s="631">
        <v>14</v>
      </c>
      <c r="AA40" s="594">
        <v>9595795</v>
      </c>
      <c r="AB40" s="409"/>
      <c r="AC40" s="622">
        <v>14</v>
      </c>
      <c r="AD40" s="393">
        <v>18643700</v>
      </c>
      <c r="AE40" s="409">
        <v>9047905</v>
      </c>
      <c r="AF40" s="622">
        <v>15</v>
      </c>
      <c r="AG40" s="393">
        <v>27998265</v>
      </c>
      <c r="AH40" s="409">
        <v>9354565</v>
      </c>
      <c r="AI40" s="622">
        <v>15</v>
      </c>
      <c r="AJ40" s="393">
        <v>37046210</v>
      </c>
      <c r="AK40" s="409">
        <v>9047945</v>
      </c>
      <c r="AL40" s="616">
        <v>19</v>
      </c>
      <c r="AM40" s="512">
        <v>9197790</v>
      </c>
      <c r="AN40" s="509"/>
      <c r="AO40" s="612">
        <v>19</v>
      </c>
      <c r="AP40" s="512">
        <v>18315910</v>
      </c>
      <c r="AQ40" s="509">
        <v>9118120</v>
      </c>
      <c r="AR40" s="612">
        <v>19</v>
      </c>
      <c r="AS40" s="512">
        <v>27670865</v>
      </c>
      <c r="AT40" s="509">
        <v>9354955</v>
      </c>
      <c r="AU40" s="616">
        <v>16</v>
      </c>
      <c r="AV40" s="512">
        <v>9848575</v>
      </c>
      <c r="AW40" s="509"/>
      <c r="AX40" s="612">
        <v>16</v>
      </c>
      <c r="AY40" s="512">
        <v>19792945</v>
      </c>
      <c r="AZ40" s="509">
        <v>9944370</v>
      </c>
      <c r="BA40" s="612">
        <v>16</v>
      </c>
      <c r="BB40" s="512">
        <v>30139130</v>
      </c>
      <c r="BC40" s="509">
        <v>10346185</v>
      </c>
      <c r="BD40" s="612">
        <v>17</v>
      </c>
      <c r="BE40" s="512">
        <v>40647385</v>
      </c>
      <c r="BF40" s="509">
        <v>10508255</v>
      </c>
    </row>
    <row r="41" spans="1:58">
      <c r="A41" s="401" t="s">
        <v>211</v>
      </c>
      <c r="B41" s="626"/>
      <c r="C41" s="398"/>
      <c r="D41" s="413"/>
      <c r="E41" s="627"/>
      <c r="F41" s="398"/>
      <c r="G41" s="413">
        <v>0</v>
      </c>
      <c r="H41" s="627"/>
      <c r="I41" s="398"/>
      <c r="J41" s="413">
        <v>0</v>
      </c>
      <c r="K41" s="627"/>
      <c r="L41" s="398"/>
      <c r="M41" s="413">
        <v>0</v>
      </c>
      <c r="N41" s="619">
        <v>20</v>
      </c>
      <c r="O41" s="388">
        <v>8157340</v>
      </c>
      <c r="P41" s="406"/>
      <c r="Q41" s="619">
        <v>20</v>
      </c>
      <c r="R41" s="388">
        <v>16444945</v>
      </c>
      <c r="S41" s="406">
        <v>8287605</v>
      </c>
      <c r="T41" s="619">
        <v>20</v>
      </c>
      <c r="U41" s="388">
        <v>25126560</v>
      </c>
      <c r="V41" s="406">
        <v>8681615</v>
      </c>
      <c r="W41" s="619">
        <v>20</v>
      </c>
      <c r="X41" s="388">
        <v>33869870</v>
      </c>
      <c r="Y41" s="406">
        <v>8743310</v>
      </c>
      <c r="Z41" s="631">
        <v>20</v>
      </c>
      <c r="AA41" s="594">
        <v>8901790</v>
      </c>
      <c r="AB41" s="409"/>
      <c r="AC41" s="622">
        <v>20</v>
      </c>
      <c r="AD41" s="393">
        <v>17741320</v>
      </c>
      <c r="AE41" s="409">
        <v>8839530</v>
      </c>
      <c r="AF41" s="622">
        <v>20</v>
      </c>
      <c r="AG41" s="393">
        <v>26563390</v>
      </c>
      <c r="AH41" s="409">
        <v>8822070</v>
      </c>
      <c r="AI41" s="622">
        <v>20</v>
      </c>
      <c r="AJ41" s="393">
        <v>35692120</v>
      </c>
      <c r="AK41" s="409">
        <v>9128730</v>
      </c>
      <c r="AL41" s="616">
        <v>20</v>
      </c>
      <c r="AM41" s="512">
        <v>9055195</v>
      </c>
      <c r="AN41" s="509"/>
      <c r="AO41" s="612">
        <v>20</v>
      </c>
      <c r="AP41" s="512">
        <v>18110250</v>
      </c>
      <c r="AQ41" s="509">
        <v>9055055</v>
      </c>
      <c r="AR41" s="612">
        <v>21</v>
      </c>
      <c r="AS41" s="512">
        <v>26710455</v>
      </c>
      <c r="AT41" s="509">
        <v>8600205</v>
      </c>
      <c r="AU41" s="616"/>
      <c r="AV41" s="512"/>
      <c r="AW41" s="509"/>
      <c r="AX41" s="612"/>
      <c r="AY41" s="512"/>
      <c r="AZ41" s="509">
        <v>0</v>
      </c>
      <c r="BA41" s="612"/>
      <c r="BB41" s="512"/>
      <c r="BC41" s="509">
        <v>0</v>
      </c>
      <c r="BD41" s="612"/>
      <c r="BE41" s="512"/>
      <c r="BF41" s="509">
        <v>0</v>
      </c>
    </row>
    <row r="42" spans="1:58">
      <c r="A42" s="401" t="s">
        <v>306</v>
      </c>
      <c r="B42" s="626"/>
      <c r="C42" s="398"/>
      <c r="D42" s="413"/>
      <c r="E42" s="627"/>
      <c r="F42" s="398"/>
      <c r="G42" s="413">
        <v>0</v>
      </c>
      <c r="H42" s="627"/>
      <c r="I42" s="398"/>
      <c r="J42" s="413">
        <v>0</v>
      </c>
      <c r="K42" s="627"/>
      <c r="L42" s="398"/>
      <c r="M42" s="413">
        <v>0</v>
      </c>
      <c r="N42" s="619"/>
      <c r="O42" s="388"/>
      <c r="P42" s="406"/>
      <c r="Q42" s="619"/>
      <c r="R42" s="388"/>
      <c r="S42" s="406">
        <v>0</v>
      </c>
      <c r="T42" s="619"/>
      <c r="U42" s="388"/>
      <c r="V42" s="406">
        <v>0</v>
      </c>
      <c r="W42" s="619"/>
      <c r="X42" s="388"/>
      <c r="Y42" s="406">
        <v>0</v>
      </c>
      <c r="Z42" s="631"/>
      <c r="AA42" s="594"/>
      <c r="AB42" s="409"/>
      <c r="AC42" s="622"/>
      <c r="AD42" s="393"/>
      <c r="AE42" s="409">
        <v>0</v>
      </c>
      <c r="AF42" s="622"/>
      <c r="AG42" s="393"/>
      <c r="AH42" s="409">
        <v>0</v>
      </c>
      <c r="AI42" s="622"/>
      <c r="AJ42" s="393"/>
      <c r="AK42" s="409">
        <v>0</v>
      </c>
      <c r="AL42" s="616"/>
      <c r="AM42" s="512"/>
      <c r="AN42" s="509"/>
      <c r="AO42" s="612"/>
      <c r="AP42" s="512"/>
      <c r="AQ42" s="509">
        <v>0</v>
      </c>
      <c r="AR42" s="612">
        <v>20</v>
      </c>
      <c r="AS42" s="512">
        <v>26826630</v>
      </c>
      <c r="AT42" s="509">
        <v>26826630</v>
      </c>
      <c r="AU42" s="616">
        <v>24</v>
      </c>
      <c r="AV42" s="512">
        <v>9386685</v>
      </c>
      <c r="AW42" s="509"/>
      <c r="AX42" s="612">
        <v>22</v>
      </c>
      <c r="AY42" s="512">
        <v>19018160</v>
      </c>
      <c r="AZ42" s="509">
        <v>9631475</v>
      </c>
      <c r="BA42" s="612">
        <v>22</v>
      </c>
      <c r="BB42" s="512">
        <v>29189260</v>
      </c>
      <c r="BC42" s="509">
        <v>10171100</v>
      </c>
      <c r="BD42" s="612">
        <v>19</v>
      </c>
      <c r="BE42" s="512">
        <v>40647385</v>
      </c>
      <c r="BF42" s="509">
        <v>11458125</v>
      </c>
    </row>
    <row r="43" spans="1:58">
      <c r="A43" s="401" t="s">
        <v>208</v>
      </c>
      <c r="B43" s="626"/>
      <c r="C43" s="398"/>
      <c r="D43" s="413"/>
      <c r="E43" s="627"/>
      <c r="F43" s="398"/>
      <c r="G43" s="413">
        <v>0</v>
      </c>
      <c r="H43" s="627">
        <v>8</v>
      </c>
      <c r="I43" s="398">
        <v>26297210</v>
      </c>
      <c r="J43" s="413">
        <v>26297210</v>
      </c>
      <c r="K43" s="627">
        <v>8</v>
      </c>
      <c r="L43" s="398">
        <v>35654255</v>
      </c>
      <c r="M43" s="413">
        <v>9357045</v>
      </c>
      <c r="N43" s="619">
        <v>7</v>
      </c>
      <c r="O43" s="388">
        <v>9677210</v>
      </c>
      <c r="P43" s="406"/>
      <c r="Q43" s="619">
        <v>8</v>
      </c>
      <c r="R43" s="388">
        <v>19360110</v>
      </c>
      <c r="S43" s="406">
        <v>9682900</v>
      </c>
      <c r="T43" s="619">
        <v>8</v>
      </c>
      <c r="U43" s="388">
        <v>29132140</v>
      </c>
      <c r="V43" s="406">
        <v>9772030</v>
      </c>
      <c r="W43" s="619">
        <v>8</v>
      </c>
      <c r="X43" s="388">
        <v>39064075</v>
      </c>
      <c r="Y43" s="406">
        <v>9931935</v>
      </c>
      <c r="Z43" s="631">
        <v>9</v>
      </c>
      <c r="AA43" s="594">
        <v>10007975</v>
      </c>
      <c r="AB43" s="409"/>
      <c r="AC43" s="622"/>
      <c r="AD43" s="393"/>
      <c r="AE43" s="409">
        <v>-10007975</v>
      </c>
      <c r="AF43" s="622"/>
      <c r="AG43" s="393"/>
      <c r="AH43" s="409">
        <v>0</v>
      </c>
      <c r="AI43" s="622"/>
      <c r="AJ43" s="393"/>
      <c r="AK43" s="409">
        <v>0</v>
      </c>
      <c r="AL43" s="616"/>
      <c r="AM43" s="512"/>
      <c r="AN43" s="509"/>
      <c r="AO43" s="612"/>
      <c r="AP43" s="512"/>
      <c r="AQ43" s="509">
        <v>0</v>
      </c>
      <c r="AR43" s="612"/>
      <c r="AS43" s="512"/>
      <c r="AT43" s="509">
        <v>0</v>
      </c>
      <c r="AU43" s="616"/>
      <c r="AV43" s="512"/>
      <c r="AW43" s="509"/>
      <c r="AX43" s="612"/>
      <c r="AY43" s="512"/>
      <c r="AZ43" s="509">
        <v>0</v>
      </c>
      <c r="BA43" s="612"/>
      <c r="BB43" s="512"/>
      <c r="BC43" s="509">
        <v>0</v>
      </c>
      <c r="BD43" s="612"/>
      <c r="BE43" s="512"/>
      <c r="BF43" s="509">
        <v>0</v>
      </c>
    </row>
    <row r="44" spans="1:58">
      <c r="A44" s="401" t="s">
        <v>318</v>
      </c>
      <c r="B44" s="626"/>
      <c r="C44" s="398"/>
      <c r="D44" s="413"/>
      <c r="E44" s="627"/>
      <c r="F44" s="398"/>
      <c r="G44" s="413">
        <v>0</v>
      </c>
      <c r="H44" s="627"/>
      <c r="I44" s="398"/>
      <c r="J44" s="413">
        <v>0</v>
      </c>
      <c r="K44" s="627"/>
      <c r="L44" s="398"/>
      <c r="M44" s="413">
        <v>0</v>
      </c>
      <c r="N44" s="619"/>
      <c r="O44" s="388"/>
      <c r="P44" s="406"/>
      <c r="Q44" s="619"/>
      <c r="R44" s="388"/>
      <c r="S44" s="406">
        <v>0</v>
      </c>
      <c r="T44" s="619"/>
      <c r="U44" s="388"/>
      <c r="V44" s="406">
        <v>0</v>
      </c>
      <c r="W44" s="619"/>
      <c r="X44" s="388"/>
      <c r="Y44" s="406">
        <v>0</v>
      </c>
      <c r="Z44" s="631"/>
      <c r="AA44" s="594"/>
      <c r="AB44" s="409"/>
      <c r="AC44" s="622"/>
      <c r="AD44" s="393"/>
      <c r="AE44" s="409">
        <v>0</v>
      </c>
      <c r="AF44" s="622"/>
      <c r="AG44" s="393"/>
      <c r="AH44" s="409">
        <v>0</v>
      </c>
      <c r="AI44" s="622"/>
      <c r="AJ44" s="393"/>
      <c r="AK44" s="409">
        <v>0</v>
      </c>
      <c r="AL44" s="616"/>
      <c r="AM44" s="512"/>
      <c r="AN44" s="509"/>
      <c r="AO44" s="612"/>
      <c r="AP44" s="512"/>
      <c r="AQ44" s="509">
        <v>0</v>
      </c>
      <c r="AR44" s="612"/>
      <c r="AS44" s="512"/>
      <c r="AT44" s="509">
        <v>0</v>
      </c>
      <c r="AU44" s="616">
        <v>19</v>
      </c>
      <c r="AV44" s="512">
        <v>9718605</v>
      </c>
      <c r="AW44" s="509"/>
      <c r="AX44" s="612">
        <v>19</v>
      </c>
      <c r="AY44" s="512">
        <v>19511665</v>
      </c>
      <c r="AZ44" s="509">
        <v>9793060</v>
      </c>
      <c r="BA44" s="612">
        <v>19</v>
      </c>
      <c r="BB44" s="512">
        <v>29384460</v>
      </c>
      <c r="BC44" s="509">
        <v>9872795</v>
      </c>
      <c r="BD44" s="612">
        <v>18</v>
      </c>
      <c r="BE44" s="512">
        <v>40375140</v>
      </c>
      <c r="BF44" s="509">
        <v>10990680</v>
      </c>
    </row>
    <row r="45" spans="1:58" ht="14.7" thickBot="1">
      <c r="A45" s="402" t="s">
        <v>322</v>
      </c>
      <c r="B45" s="628"/>
      <c r="C45" s="399"/>
      <c r="D45" s="414"/>
      <c r="E45" s="629"/>
      <c r="F45" s="399"/>
      <c r="G45" s="414">
        <v>0</v>
      </c>
      <c r="H45" s="629"/>
      <c r="I45" s="399"/>
      <c r="J45" s="414">
        <v>0</v>
      </c>
      <c r="K45" s="629"/>
      <c r="L45" s="399"/>
      <c r="M45" s="414">
        <v>0</v>
      </c>
      <c r="N45" s="620"/>
      <c r="O45" s="389"/>
      <c r="P45" s="407"/>
      <c r="Q45" s="620"/>
      <c r="R45" s="389"/>
      <c r="S45" s="407">
        <v>0</v>
      </c>
      <c r="T45" s="620"/>
      <c r="U45" s="389"/>
      <c r="V45" s="407">
        <v>0</v>
      </c>
      <c r="W45" s="620"/>
      <c r="X45" s="389"/>
      <c r="Y45" s="407">
        <v>0</v>
      </c>
      <c r="Z45" s="632"/>
      <c r="AA45" s="595"/>
      <c r="AB45" s="410"/>
      <c r="AC45" s="623"/>
      <c r="AD45" s="394"/>
      <c r="AE45" s="410">
        <v>0</v>
      </c>
      <c r="AF45" s="623"/>
      <c r="AG45" s="394"/>
      <c r="AH45" s="410">
        <v>0</v>
      </c>
      <c r="AI45" s="623"/>
      <c r="AJ45" s="394"/>
      <c r="AK45" s="410">
        <v>0</v>
      </c>
      <c r="AL45" s="617"/>
      <c r="AM45" s="514"/>
      <c r="AN45" s="510"/>
      <c r="AO45" s="613"/>
      <c r="AP45" s="514"/>
      <c r="AQ45" s="510">
        <v>0</v>
      </c>
      <c r="AR45" s="613"/>
      <c r="AS45" s="514"/>
      <c r="AT45" s="510">
        <v>0</v>
      </c>
      <c r="AU45" s="617">
        <v>23</v>
      </c>
      <c r="AV45" s="514">
        <v>9394755</v>
      </c>
      <c r="AW45" s="510"/>
      <c r="AX45" s="613">
        <v>23</v>
      </c>
      <c r="AY45" s="514">
        <v>18941030</v>
      </c>
      <c r="AZ45" s="510">
        <v>9546275</v>
      </c>
      <c r="BA45" s="613">
        <v>21</v>
      </c>
      <c r="BB45" s="514">
        <v>29384460</v>
      </c>
      <c r="BC45" s="510">
        <v>10443430</v>
      </c>
      <c r="BD45" s="613">
        <v>20</v>
      </c>
      <c r="BE45" s="514">
        <v>39982100</v>
      </c>
      <c r="BF45" s="510">
        <v>10597640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2734375" defaultRowHeight="14.35"/>
  <cols>
    <col min="1" max="1" width="10.52734375" bestFit="1" customWidth="1"/>
    <col min="2" max="2" width="12.17578125" bestFit="1" customWidth="1"/>
    <col min="3" max="3" width="13" customWidth="1"/>
    <col min="4" max="4" width="14.52734375" customWidth="1"/>
    <col min="5" max="5" width="13.52734375" bestFit="1" customWidth="1"/>
    <col min="7" max="7" width="14.46875" bestFit="1" customWidth="1"/>
    <col min="8" max="8" width="14.17578125" bestFit="1" customWidth="1"/>
    <col min="9" max="9" width="10.17578125" bestFit="1" customWidth="1"/>
  </cols>
  <sheetData>
    <row r="2" spans="1:9">
      <c r="A2" t="s">
        <v>232</v>
      </c>
    </row>
    <row r="3" spans="1:9" ht="47.95"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7578125" defaultRowHeight="12.7"/>
  <cols>
    <col min="1" max="1" width="9.17578125" style="17"/>
    <col min="2" max="2" width="10.52734375" style="17" customWidth="1"/>
    <col min="3" max="3" width="9.17578125" style="17" customWidth="1"/>
    <col min="4" max="4" width="15.46875" style="107" customWidth="1"/>
    <col min="5" max="5" width="9.52734375" style="17" customWidth="1"/>
    <col min="6" max="6" width="18.17578125" style="17" customWidth="1"/>
    <col min="7" max="7" width="19.52734375" style="17" customWidth="1"/>
    <col min="8" max="8" width="1.52734375" style="17" customWidth="1"/>
    <col min="9" max="9" width="10.17578125" style="17" bestFit="1" customWidth="1"/>
    <col min="10" max="16384" width="9.1757812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35">
      <c r="B30" s="228" t="s">
        <v>200</v>
      </c>
      <c r="C30" s="228">
        <v>1</v>
      </c>
      <c r="D30" s="229">
        <v>29460795</v>
      </c>
      <c r="E30" s="228">
        <v>1</v>
      </c>
      <c r="F30" s="229">
        <v>10257650</v>
      </c>
      <c r="G30" s="229">
        <v>566655</v>
      </c>
      <c r="I30" s="108">
        <f t="shared" ref="I30:I38" si="0">F30-$F$39</f>
        <v>1214440</v>
      </c>
      <c r="J30"/>
    </row>
    <row r="31" spans="2:10" ht="14.35">
      <c r="B31" s="230" t="s">
        <v>201</v>
      </c>
      <c r="C31" s="230">
        <v>2</v>
      </c>
      <c r="D31" s="231">
        <v>29125015</v>
      </c>
      <c r="E31" s="230">
        <v>2</v>
      </c>
      <c r="F31" s="231">
        <v>10093960</v>
      </c>
      <c r="G31" s="231">
        <v>416175</v>
      </c>
      <c r="I31" s="108">
        <f t="shared" si="0"/>
        <v>1050750</v>
      </c>
      <c r="J31"/>
    </row>
    <row r="32" spans="2:10" ht="14.35">
      <c r="B32" s="230" t="s">
        <v>197</v>
      </c>
      <c r="C32" s="230">
        <v>3</v>
      </c>
      <c r="D32" s="231">
        <v>28723325</v>
      </c>
      <c r="E32" s="230">
        <v>3</v>
      </c>
      <c r="F32" s="231">
        <v>9924915</v>
      </c>
      <c r="G32" s="231">
        <v>479235</v>
      </c>
      <c r="I32" s="108">
        <f t="shared" si="0"/>
        <v>881705</v>
      </c>
      <c r="J32"/>
    </row>
    <row r="33" spans="2:10" ht="14.3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��-11AI!+H2-11AI!+H2
</file>

<file path=customXml/item3.xml>��
</file>

<file path=customXml/item4.xml>��-11AI!+H2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2.xml><?xml version="1.0" encoding="utf-8"?>
<ds:datastoreItem xmlns:ds="http://schemas.openxmlformats.org/officeDocument/2006/customXml" ds:itemID="{C73C4E99-11AE-4E9B-9CCA-389130D76786}">
  <ds:schemaRefs>
    <ds:schemaRef ds:uri="http://gemini/pivotcustomization/Diagrams"/>
  </ds:schemaRefs>
</ds:datastoreItem>
</file>

<file path=customXml/itemProps3.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4.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5.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6.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7.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8.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9.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10.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11.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2.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3.xml><?xml version="1.0" encoding="utf-8"?>
<ds:datastoreItem xmlns:ds="http://schemas.openxmlformats.org/officeDocument/2006/customXml" ds:itemID="{EBB80626-5D22-4D77-889B-30442F255C34}">
  <ds:schemaRefs>
    <ds:schemaRef ds:uri="http://schemas.microsoft.com/DataMashup"/>
  </ds:schemaRefs>
</ds:datastoreItem>
</file>

<file path=customXml/itemProps14.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15.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6.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17.xml><?xml version="1.0" encoding="utf-8"?>
<ds:datastoreItem xmlns:ds="http://schemas.openxmlformats.org/officeDocument/2006/customXml" ds:itemID="{2AE3C8AD-22EA-42BF-B124-99F9968A9760}">
  <ds:schemaRefs>
    <ds:schemaRef ds:uri="http://gemini/pivotcustomization/MeasureGrid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2024-06-06T02:43:56Z</dcterms:modified>
  <cp:category/>
  <cp:contentStatus/>
</cp:coreProperties>
</file>