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athieu\Desktop\Maitrise\Rankin 2017\data\"/>
    </mc:Choice>
  </mc:AlternateContent>
  <bookViews>
    <workbookView xWindow="0" yWindow="0" windowWidth="20490" windowHeight="7755" tabRatio="737" activeTab="2"/>
  </bookViews>
  <sheets>
    <sheet name="ex" sheetId="1" r:id="rId1"/>
    <sheet name="SNOW1" sheetId="222" r:id="rId2"/>
    <sheet name="SNOW2" sheetId="244" r:id="rId3"/>
    <sheet name="A" sheetId="10" r:id="rId4"/>
    <sheet name="B" sheetId="28" r:id="rId5"/>
    <sheet name="C" sheetId="172" r:id="rId6"/>
    <sheet name="D" sheetId="177" r:id="rId7"/>
    <sheet name="E" sheetId="178" r:id="rId8"/>
    <sheet name="F" sheetId="223" r:id="rId9"/>
    <sheet name="G" sheetId="228" r:id="rId10"/>
    <sheet name="H" sheetId="225" r:id="rId11"/>
    <sheet name="I" sheetId="226" r:id="rId12"/>
    <sheet name="J" sheetId="224" r:id="rId13"/>
    <sheet name="K" sheetId="227" r:id="rId14"/>
    <sheet name="L" sheetId="233" r:id="rId15"/>
    <sheet name="M" sheetId="234" r:id="rId16"/>
    <sheet name="N" sheetId="235" r:id="rId17"/>
    <sheet name="O" sheetId="239" r:id="rId18"/>
    <sheet name="P" sheetId="243" r:id="rId19"/>
    <sheet name="Q" sheetId="242" r:id="rId20"/>
    <sheet name="R" sheetId="246" r:id="rId21"/>
    <sheet name="S" sheetId="245" r:id="rId22"/>
    <sheet name="T" sheetId="248" r:id="rId23"/>
    <sheet name="Site 1" sheetId="19" r:id="rId24"/>
    <sheet name="Site 2" sheetId="78" r:id="rId25"/>
    <sheet name="Site 3" sheetId="141" r:id="rId26"/>
    <sheet name="Site 4" sheetId="98" r:id="rId27"/>
    <sheet name="Site 5" sheetId="155" r:id="rId28"/>
    <sheet name="Site 6" sheetId="97" r:id="rId29"/>
    <sheet name="Site 7" sheetId="30" r:id="rId30"/>
    <sheet name="Site 8 " sheetId="23" r:id="rId31"/>
    <sheet name="Site 8 RLHA" sheetId="229" r:id="rId32"/>
    <sheet name="Site 9" sheetId="162" r:id="rId33"/>
    <sheet name="Site 10" sheetId="22" r:id="rId34"/>
    <sheet name="Site 11" sheetId="27" r:id="rId35"/>
    <sheet name="Site 12" sheetId="145" r:id="rId36"/>
    <sheet name="Site 13" sheetId="146" r:id="rId37"/>
    <sheet name="Site 14" sheetId="211" r:id="rId38"/>
    <sheet name="Site 15" sheetId="73" r:id="rId39"/>
    <sheet name="Site 16" sheetId="180" r:id="rId40"/>
    <sheet name="Site 17" sheetId="189" r:id="rId41"/>
    <sheet name="Site 18" sheetId="2" r:id="rId42"/>
    <sheet name="Site 19" sheetId="179" r:id="rId43"/>
    <sheet name="Site 20" sheetId="3" r:id="rId44"/>
    <sheet name="Site 21" sheetId="188" r:id="rId45"/>
    <sheet name="Site 22" sheetId="187" r:id="rId46"/>
    <sheet name="Site 23" sheetId="160" r:id="rId47"/>
    <sheet name="Site 24" sheetId="184" r:id="rId48"/>
    <sheet name="Site 25" sheetId="185" r:id="rId49"/>
    <sheet name="Site 26" sheetId="158" r:id="rId50"/>
    <sheet name="Site 27" sheetId="108" r:id="rId51"/>
    <sheet name="Site 28" sheetId="106" r:id="rId52"/>
    <sheet name="Site 29" sheetId="104" r:id="rId53"/>
    <sheet name="Site 30" sheetId="74" r:id="rId54"/>
    <sheet name="Site 31" sheetId="96" r:id="rId55"/>
    <sheet name="Site 32" sheetId="93" r:id="rId56"/>
    <sheet name="Site 33" sheetId="92" r:id="rId57"/>
    <sheet name="Site 34" sheetId="94" r:id="rId58"/>
    <sheet name="Site 35" sheetId="111" r:id="rId59"/>
    <sheet name="Site 36 " sheetId="193" r:id="rId60"/>
    <sheet name="Site 37" sheetId="4" r:id="rId61"/>
    <sheet name="Site 38" sheetId="77" r:id="rId62"/>
    <sheet name="Site 39" sheetId="113" r:id="rId63"/>
    <sheet name="Site 40" sheetId="139" r:id="rId64"/>
    <sheet name="Site 41" sheetId="112" r:id="rId65"/>
    <sheet name="Site 42" sheetId="190" r:id="rId66"/>
    <sheet name="Site 43" sheetId="140" r:id="rId67"/>
    <sheet name="Site 44" sheetId="144" r:id="rId68"/>
    <sheet name="Site 45" sheetId="142" r:id="rId69"/>
    <sheet name="Site 46" sheetId="240" r:id="rId70"/>
    <sheet name="Site 47" sheetId="85" r:id="rId71"/>
    <sheet name="Site 48" sheetId="230" r:id="rId72"/>
    <sheet name="Site 49" sheetId="75" r:id="rId73"/>
    <sheet name="Site 50" sheetId="173" r:id="rId74"/>
    <sheet name="Site 51" sheetId="26" r:id="rId75"/>
    <sheet name="Site 52" sheetId="76" r:id="rId76"/>
    <sheet name="Site 53" sheetId="81" r:id="rId77"/>
    <sheet name="Site 54" sheetId="82" r:id="rId78"/>
    <sheet name="Site 55" sheetId="89" r:id="rId79"/>
    <sheet name="Site 56" sheetId="88" r:id="rId80"/>
    <sheet name="Site 57 " sheetId="95" r:id="rId81"/>
    <sheet name="Site 58" sheetId="101" r:id="rId82"/>
    <sheet name="Site 59" sheetId="102" r:id="rId83"/>
    <sheet name="Site 61" sheetId="14" r:id="rId84"/>
    <sheet name="Site 63" sheetId="5" r:id="rId85"/>
    <sheet name="Site 64" sheetId="238" r:id="rId86"/>
    <sheet name="Site 65" sheetId="109" r:id="rId87"/>
    <sheet name="Site 66" sheetId="103" r:id="rId88"/>
    <sheet name="Site 67" sheetId="11" r:id="rId89"/>
    <sheet name="Site 68" sheetId="205" r:id="rId90"/>
    <sheet name="Site 69" sheetId="236" r:id="rId91"/>
    <sheet name="Site 70" sheetId="206" r:id="rId92"/>
    <sheet name="Site 71" sheetId="154" r:id="rId93"/>
    <sheet name="Site 72" sheetId="99" r:id="rId94"/>
    <sheet name="Site 73" sheetId="204" r:id="rId95"/>
    <sheet name="Site 74" sheetId="86" r:id="rId96"/>
    <sheet name="Site 75" sheetId="147" r:id="rId97"/>
    <sheet name="Site 76" sheetId="163" r:id="rId98"/>
    <sheet name="Site 77" sheetId="7" r:id="rId99"/>
    <sheet name="Site 78" sheetId="91" r:id="rId100"/>
    <sheet name="Site 79" sheetId="168" r:id="rId101"/>
    <sheet name="Site 80" sheetId="107" r:id="rId102"/>
    <sheet name="Site 82" sheetId="159" r:id="rId103"/>
    <sheet name="Site 83" sheetId="105" r:id="rId104"/>
    <sheet name="Site 84" sheetId="231" r:id="rId105"/>
    <sheet name="Site 85" sheetId="8" r:id="rId106"/>
    <sheet name="Site 86" sheetId="176" r:id="rId107"/>
    <sheet name="Site 87" sheetId="156" r:id="rId108"/>
    <sheet name="Site 88" sheetId="18" r:id="rId109"/>
    <sheet name="Site 89" sheetId="164" r:id="rId110"/>
    <sheet name="Site 90" sheetId="221" r:id="rId111"/>
    <sheet name="Site 91" sheetId="201" r:id="rId112"/>
    <sheet name="Site 92" sheetId="200" r:id="rId113"/>
    <sheet name="Site 93" sheetId="199" r:id="rId114"/>
    <sheet name="Site 94" sheetId="195" r:id="rId115"/>
    <sheet name="Site 94 RLHA" sheetId="196" r:id="rId116"/>
    <sheet name="Site 95" sheetId="13" r:id="rId117"/>
    <sheet name="Site 96" sheetId="166" r:id="rId118"/>
    <sheet name="Site 97" sheetId="29" r:id="rId119"/>
    <sheet name="Site 98" sheetId="165" r:id="rId120"/>
    <sheet name="Site 99" sheetId="157" r:id="rId121"/>
    <sheet name="Site 100" sheetId="161" r:id="rId122"/>
    <sheet name="Site 101" sheetId="186" r:id="rId123"/>
    <sheet name="Site 102" sheetId="143" r:id="rId124"/>
    <sheet name="102_PEFA" sheetId="194" r:id="rId125"/>
    <sheet name="Site 103" sheetId="219" r:id="rId126"/>
    <sheet name="Site 104" sheetId="175" r:id="rId127"/>
    <sheet name="Site 105" sheetId="25" r:id="rId128"/>
    <sheet name="Site 106" sheetId="170" r:id="rId129"/>
    <sheet name="Site 107" sheetId="6" r:id="rId130"/>
    <sheet name="Site 108" sheetId="90" r:id="rId131"/>
    <sheet name="Site 109" sheetId="220" r:id="rId132"/>
    <sheet name="Site 110" sheetId="12" r:id="rId133"/>
    <sheet name="Site 111" sheetId="79" r:id="rId134"/>
    <sheet name="Site 112" sheetId="169" r:id="rId135"/>
    <sheet name="Site 113" sheetId="16" r:id="rId136"/>
    <sheet name="Site 114" sheetId="249" r:id="rId137"/>
    <sheet name="Site 115" sheetId="212" r:id="rId138"/>
    <sheet name="Site 116" sheetId="167" r:id="rId139"/>
    <sheet name="Site 117" sheetId="232" r:id="rId140"/>
    <sheet name="Site 118" sheetId="152" r:id="rId141"/>
    <sheet name="Site 119" sheetId="151" r:id="rId142"/>
    <sheet name="Site 120" sheetId="150" r:id="rId143"/>
    <sheet name="Site 121" sheetId="17" r:id="rId144"/>
    <sheet name="Site 122" sheetId="148" r:id="rId145"/>
    <sheet name="Site 123" sheetId="174" r:id="rId146"/>
    <sheet name="Site 125" sheetId="21" r:id="rId147"/>
    <sheet name="Site 126" sheetId="183" r:id="rId148"/>
    <sheet name="Site 129" sheetId="214" r:id="rId149"/>
    <sheet name="Site 130" sheetId="149" r:id="rId150"/>
    <sheet name="Site 131" sheetId="210" r:id="rId151"/>
    <sheet name="Site 132" sheetId="198" r:id="rId152"/>
    <sheet name="Site 133" sheetId="24" r:id="rId153"/>
    <sheet name="Site 134" sheetId="217" r:id="rId154"/>
    <sheet name="Site 135" sheetId="216" r:id="rId155"/>
    <sheet name="Site 136" sheetId="213" r:id="rId156"/>
    <sheet name="Site 137" sheetId="84" r:id="rId157"/>
    <sheet name="Site 138" sheetId="15" r:id="rId158"/>
    <sheet name="Site 139" sheetId="208" r:id="rId159"/>
    <sheet name="Site 140" sheetId="209" r:id="rId160"/>
    <sheet name="Site 141" sheetId="207" r:id="rId161"/>
    <sheet name="Site 142" sheetId="203" r:id="rId162"/>
    <sheet name="Site 143" sheetId="197" r:id="rId163"/>
    <sheet name="Site 144" sheetId="87" r:id="rId164"/>
    <sheet name="Site 145" sheetId="153" r:id="rId165"/>
    <sheet name="Site 146" sheetId="241" r:id="rId166"/>
    <sheet name="Site 147" sheetId="171" r:id="rId167"/>
    <sheet name="Site 148" sheetId="100" r:id="rId168"/>
    <sheet name="Site 149" sheetId="80" r:id="rId169"/>
    <sheet name="Site 151" sheetId="20" r:id="rId170"/>
    <sheet name="Site 152" sheetId="83" r:id="rId171"/>
    <sheet name="Site 153" sheetId="110" r:id="rId172"/>
    <sheet name="Site 154" sheetId="237" r:id="rId173"/>
    <sheet name="Site 155" sheetId="247" r:id="rId174"/>
  </sheets>
  <calcPr calcId="152511"/>
</workbook>
</file>

<file path=xl/calcChain.xml><?xml version="1.0" encoding="utf-8"?>
<calcChain xmlns="http://schemas.openxmlformats.org/spreadsheetml/2006/main">
  <c r="G16" i="249" l="1"/>
  <c r="G16" i="249" a="1"/>
  <c r="G7" i="249"/>
  <c r="G7" i="249" a="1"/>
  <c r="G16" i="248" l="1" a="1"/>
  <c r="G16" i="248" s="1"/>
  <c r="G7" i="248" a="1"/>
  <c r="G7" i="248" s="1"/>
  <c r="D27" i="13"/>
  <c r="E27" i="13"/>
  <c r="C27" i="13"/>
  <c r="N16" i="5" l="1"/>
  <c r="N11" i="5"/>
  <c r="L11" i="5"/>
  <c r="J11" i="5"/>
  <c r="J28" i="8" l="1"/>
  <c r="L21" i="147"/>
  <c r="N21" i="147"/>
  <c r="J21" i="147"/>
  <c r="L31" i="155"/>
  <c r="N31" i="155"/>
  <c r="P31" i="155"/>
  <c r="J31" i="155"/>
  <c r="L28" i="101"/>
  <c r="N28" i="101"/>
  <c r="P28" i="101"/>
  <c r="J28" i="101"/>
  <c r="G16" i="247" a="1"/>
  <c r="G16" i="247" s="1"/>
  <c r="G7" i="247" a="1"/>
  <c r="G7" i="247" s="1"/>
  <c r="G16" i="246" a="1"/>
  <c r="G16" i="246" s="1"/>
  <c r="G7" i="246" a="1"/>
  <c r="G7" i="246" s="1"/>
  <c r="G16" i="245" a="1"/>
  <c r="G16" i="245" s="1"/>
  <c r="G7" i="245" a="1"/>
  <c r="G7" i="245" s="1"/>
  <c r="G16" i="244" a="1"/>
  <c r="G16" i="244" s="1"/>
  <c r="G7" i="244" a="1"/>
  <c r="G7" i="244" s="1"/>
  <c r="G16" i="243"/>
  <c r="G16" i="243" a="1"/>
  <c r="G7" i="243"/>
  <c r="G7" i="243" a="1"/>
  <c r="G16" i="242"/>
  <c r="G16" i="242" a="1"/>
  <c r="G7" i="242"/>
  <c r="G7" i="242" a="1"/>
  <c r="G7" i="241" a="1"/>
  <c r="G7" i="241"/>
  <c r="G16" i="241" a="1"/>
  <c r="G16" i="241"/>
  <c r="G16" i="240"/>
  <c r="G16" i="240" a="1"/>
  <c r="G7" i="240"/>
  <c r="G7" i="240" a="1"/>
  <c r="G16" i="239" a="1"/>
  <c r="G16" i="239" s="1"/>
  <c r="G7" i="239" a="1"/>
  <c r="G7" i="239" s="1"/>
  <c r="G16" i="238" l="1" a="1"/>
  <c r="G16" i="238" s="1"/>
  <c r="G7" i="238" a="1"/>
  <c r="G7" i="238" s="1"/>
  <c r="L28" i="155"/>
  <c r="N28" i="155"/>
  <c r="P28" i="155"/>
  <c r="J28" i="155"/>
  <c r="J9" i="177"/>
  <c r="L29" i="102"/>
  <c r="N29" i="102"/>
  <c r="P29" i="102"/>
  <c r="J29" i="102"/>
  <c r="J5" i="102"/>
  <c r="G16" i="237" a="1"/>
  <c r="G16" i="237" s="1"/>
  <c r="G7" i="237" a="1"/>
  <c r="G7" i="237" s="1"/>
  <c r="J32" i="26"/>
  <c r="G16" i="236" a="1"/>
  <c r="G16" i="236" s="1"/>
  <c r="G7" i="236" a="1"/>
  <c r="G7" i="236" s="1"/>
  <c r="L32" i="74"/>
  <c r="J32" i="74"/>
  <c r="J28" i="160"/>
  <c r="J24" i="8" l="1"/>
  <c r="L16" i="147"/>
  <c r="N16" i="147"/>
  <c r="J16" i="147"/>
  <c r="F27" i="165" l="1"/>
  <c r="G16" i="235" a="1"/>
  <c r="G16" i="235" s="1"/>
  <c r="G7" i="235"/>
  <c r="G7" i="235" a="1"/>
  <c r="L29" i="164"/>
  <c r="L30" i="2"/>
  <c r="N30" i="2"/>
  <c r="J30" i="2"/>
  <c r="J5" i="101"/>
  <c r="P24" i="101"/>
  <c r="L24" i="101"/>
  <c r="N24" i="101"/>
  <c r="J24" i="101"/>
  <c r="L29" i="91" l="1"/>
  <c r="N29" i="91"/>
  <c r="P29" i="91"/>
  <c r="J29" i="91"/>
  <c r="L32" i="92"/>
  <c r="N32" i="92"/>
  <c r="P32" i="92"/>
  <c r="J32" i="92"/>
  <c r="L29" i="187"/>
  <c r="N29" i="187"/>
  <c r="J29" i="187"/>
  <c r="N30" i="145"/>
  <c r="L30" i="145"/>
  <c r="L26" i="23"/>
  <c r="J26" i="23"/>
  <c r="J29" i="26"/>
  <c r="J32" i="29"/>
  <c r="L28" i="74"/>
  <c r="N28" i="74"/>
  <c r="J28" i="74"/>
  <c r="L25" i="102"/>
  <c r="N25" i="102"/>
  <c r="P25" i="102"/>
  <c r="J25" i="102"/>
  <c r="P24" i="155"/>
  <c r="L24" i="155"/>
  <c r="N24" i="155"/>
  <c r="J24" i="155"/>
  <c r="N30" i="19"/>
  <c r="J30" i="19"/>
  <c r="J21" i="8" l="1"/>
  <c r="L11" i="147"/>
  <c r="N11" i="147"/>
  <c r="J11" i="147"/>
  <c r="L21" i="5"/>
  <c r="L24" i="5" s="1"/>
  <c r="L28" i="5" s="1"/>
  <c r="N21" i="5"/>
  <c r="N24" i="5" s="1"/>
  <c r="N28" i="5" s="1"/>
  <c r="J21" i="5"/>
  <c r="J24" i="5" s="1"/>
  <c r="J28" i="5" s="1"/>
  <c r="L21" i="101"/>
  <c r="N21" i="101"/>
  <c r="P21" i="101"/>
  <c r="J21" i="101"/>
  <c r="L25" i="164"/>
  <c r="G16" i="234" a="1"/>
  <c r="G16" i="234" s="1"/>
  <c r="G7" i="234"/>
  <c r="G7" i="234" a="1"/>
  <c r="N9" i="233"/>
  <c r="L9" i="233"/>
  <c r="J9" i="233"/>
  <c r="G16" i="233"/>
  <c r="G16" i="233" a="1"/>
  <c r="G7" i="233"/>
  <c r="G7" i="233" a="1"/>
  <c r="L26" i="2"/>
  <c r="N26" i="2"/>
  <c r="J26" i="2"/>
  <c r="D27" i="153" l="1"/>
  <c r="E27" i="153"/>
  <c r="C27" i="153"/>
  <c r="D27" i="96"/>
  <c r="E27" i="96"/>
  <c r="F27" i="96"/>
  <c r="C27" i="96"/>
  <c r="L28" i="92"/>
  <c r="N28" i="92"/>
  <c r="P28" i="92"/>
  <c r="J28" i="92"/>
  <c r="L25" i="91"/>
  <c r="N25" i="91"/>
  <c r="P25" i="91"/>
  <c r="J25" i="91"/>
  <c r="D27" i="106"/>
  <c r="E27" i="106"/>
  <c r="F27" i="106"/>
  <c r="G27" i="106"/>
  <c r="C27" i="106"/>
  <c r="E27" i="179"/>
  <c r="F27" i="179"/>
  <c r="D27" i="179"/>
  <c r="J16" i="179"/>
  <c r="L21" i="23"/>
  <c r="J21" i="23"/>
  <c r="L24" i="74" l="1"/>
  <c r="N24" i="74"/>
  <c r="J24" i="74"/>
  <c r="D17" i="29"/>
  <c r="E17" i="29"/>
  <c r="F17" i="29"/>
  <c r="C17" i="29"/>
  <c r="E27" i="29"/>
  <c r="F27" i="29"/>
  <c r="D27" i="29"/>
  <c r="J28" i="29"/>
  <c r="C27" i="145"/>
  <c r="L26" i="145"/>
  <c r="N26" i="145"/>
  <c r="F27" i="19"/>
  <c r="D27" i="19"/>
  <c r="N26" i="19"/>
  <c r="J26" i="19"/>
  <c r="L21" i="155"/>
  <c r="N21" i="155"/>
  <c r="P21" i="155"/>
  <c r="J21" i="155"/>
  <c r="L21" i="102"/>
  <c r="N21" i="102"/>
  <c r="P21" i="102"/>
  <c r="J21" i="102"/>
  <c r="L16" i="102"/>
  <c r="N16" i="102"/>
  <c r="P16" i="102"/>
  <c r="J16" i="102"/>
  <c r="F27" i="161" l="1"/>
  <c r="D27" i="161"/>
  <c r="E27" i="161"/>
  <c r="C27" i="161"/>
  <c r="J8" i="147"/>
  <c r="L21" i="164" l="1"/>
  <c r="L16" i="101"/>
  <c r="N16" i="101"/>
  <c r="P16" i="101"/>
  <c r="J16" i="101"/>
  <c r="D27" i="171"/>
  <c r="E27" i="171"/>
  <c r="F27" i="171"/>
  <c r="C27" i="171"/>
  <c r="D17" i="171"/>
  <c r="E17" i="171"/>
  <c r="F17" i="171"/>
  <c r="C17" i="171"/>
  <c r="L21" i="153"/>
  <c r="N21" i="153"/>
  <c r="J21" i="153"/>
  <c r="L16" i="153"/>
  <c r="N16" i="153"/>
  <c r="J16" i="153"/>
  <c r="L11" i="153"/>
  <c r="J11" i="153"/>
  <c r="L8" i="153"/>
  <c r="J8" i="153"/>
  <c r="D17" i="153"/>
  <c r="E17" i="153"/>
  <c r="C17" i="153"/>
  <c r="L16" i="161"/>
  <c r="N16" i="161"/>
  <c r="P16" i="161"/>
  <c r="J16" i="161"/>
  <c r="F17" i="161"/>
  <c r="D17" i="161"/>
  <c r="E17" i="161"/>
  <c r="C17" i="161"/>
  <c r="J8" i="165"/>
  <c r="D17" i="165"/>
  <c r="E17" i="165"/>
  <c r="F17" i="165"/>
  <c r="C17" i="165"/>
  <c r="L24" i="29"/>
  <c r="N24" i="29"/>
  <c r="P24" i="29"/>
  <c r="J24" i="29"/>
  <c r="L21" i="29"/>
  <c r="N21" i="29"/>
  <c r="P21" i="29"/>
  <c r="J21" i="29"/>
  <c r="L16" i="29"/>
  <c r="N16" i="29"/>
  <c r="P16" i="29"/>
  <c r="J16" i="29"/>
  <c r="C17" i="13"/>
  <c r="L16" i="164"/>
  <c r="N16" i="164"/>
  <c r="J16" i="164"/>
  <c r="L11" i="164"/>
  <c r="N11" i="164"/>
  <c r="J11" i="164"/>
  <c r="J8" i="164"/>
  <c r="J5" i="164"/>
  <c r="D17" i="164"/>
  <c r="E17" i="164"/>
  <c r="C17" i="164"/>
  <c r="J11" i="8"/>
  <c r="J8" i="8"/>
  <c r="C17" i="8"/>
  <c r="J8" i="91"/>
  <c r="D17" i="91"/>
  <c r="E17" i="91"/>
  <c r="F17" i="91"/>
  <c r="C17" i="91"/>
  <c r="L11" i="7"/>
  <c r="N11" i="7"/>
  <c r="P11" i="7"/>
  <c r="J11" i="7"/>
  <c r="J8" i="7"/>
  <c r="D17" i="7"/>
  <c r="E17" i="7"/>
  <c r="F17" i="7"/>
  <c r="C17" i="7"/>
  <c r="L11" i="102"/>
  <c r="N11" i="102"/>
  <c r="P11" i="102"/>
  <c r="J11" i="102"/>
  <c r="L8" i="102"/>
  <c r="J8" i="102"/>
  <c r="D17" i="102"/>
  <c r="E17" i="102"/>
  <c r="F17" i="102"/>
  <c r="C17" i="102"/>
  <c r="L11" i="101"/>
  <c r="N11" i="101"/>
  <c r="P11" i="101"/>
  <c r="J11" i="101"/>
  <c r="L8" i="101"/>
  <c r="J8" i="101"/>
  <c r="D17" i="101"/>
  <c r="E17" i="101"/>
  <c r="F17" i="101"/>
  <c r="C17" i="101"/>
  <c r="D17" i="81"/>
  <c r="E17" i="81"/>
  <c r="F17" i="81"/>
  <c r="C17" i="81"/>
  <c r="L21" i="26"/>
  <c r="J21" i="26"/>
  <c r="L16" i="26"/>
  <c r="N16" i="26"/>
  <c r="J16" i="26"/>
  <c r="L11" i="26"/>
  <c r="N11" i="26"/>
  <c r="J11" i="26"/>
  <c r="J8" i="26"/>
  <c r="D17" i="26"/>
  <c r="E17" i="26"/>
  <c r="C17" i="26"/>
  <c r="J8" i="190"/>
  <c r="D17" i="190"/>
  <c r="E17" i="190"/>
  <c r="C17" i="190"/>
  <c r="L26" i="92"/>
  <c r="N26" i="92"/>
  <c r="P26" i="92"/>
  <c r="J26" i="92"/>
  <c r="L21" i="92"/>
  <c r="N21" i="92"/>
  <c r="P21" i="92"/>
  <c r="J21" i="92"/>
  <c r="L16" i="92"/>
  <c r="N16" i="92"/>
  <c r="P16" i="92"/>
  <c r="J16" i="92"/>
  <c r="N11" i="92"/>
  <c r="L11" i="92"/>
  <c r="J11" i="92"/>
  <c r="L8" i="92"/>
  <c r="J8" i="92"/>
  <c r="D17" i="92"/>
  <c r="E17" i="92"/>
  <c r="F17" i="92"/>
  <c r="C17" i="92"/>
  <c r="D17" i="96"/>
  <c r="E17" i="96"/>
  <c r="F17" i="96"/>
  <c r="C17" i="96"/>
  <c r="L16" i="96"/>
  <c r="N16" i="96"/>
  <c r="J16" i="96"/>
  <c r="L11" i="96"/>
  <c r="N11" i="96"/>
  <c r="J11" i="96"/>
  <c r="N8" i="96"/>
  <c r="L8" i="96"/>
  <c r="J8" i="96"/>
  <c r="L21" i="74"/>
  <c r="N21" i="74"/>
  <c r="J21" i="74"/>
  <c r="L16" i="74"/>
  <c r="N16" i="74"/>
  <c r="J16" i="74"/>
  <c r="L11" i="74"/>
  <c r="J11" i="74"/>
  <c r="J8" i="74"/>
  <c r="D17" i="74"/>
  <c r="E17" i="74"/>
  <c r="C17" i="74"/>
  <c r="J16" i="106"/>
  <c r="L11" i="106"/>
  <c r="N11" i="106"/>
  <c r="P11" i="106"/>
  <c r="J11" i="106"/>
  <c r="P8" i="106"/>
  <c r="N8" i="106"/>
  <c r="L8" i="106"/>
  <c r="J8" i="106"/>
  <c r="J16" i="160"/>
  <c r="J11" i="160"/>
  <c r="L21" i="187"/>
  <c r="N21" i="187"/>
  <c r="J21" i="187"/>
  <c r="L16" i="187"/>
  <c r="N16" i="187"/>
  <c r="J16" i="187"/>
  <c r="N8" i="187"/>
  <c r="L8" i="187"/>
  <c r="J8" i="187"/>
  <c r="D17" i="187"/>
  <c r="E17" i="187"/>
  <c r="C17" i="187"/>
  <c r="L11" i="179"/>
  <c r="N11" i="179"/>
  <c r="P11" i="179"/>
  <c r="J11" i="179"/>
  <c r="L8" i="179"/>
  <c r="J8" i="179"/>
  <c r="D17" i="179"/>
  <c r="E17" i="179"/>
  <c r="F17" i="179"/>
  <c r="C17" i="179"/>
  <c r="L21" i="2"/>
  <c r="N21" i="2"/>
  <c r="J21" i="2"/>
  <c r="L16" i="2"/>
  <c r="N16" i="2"/>
  <c r="J16" i="2"/>
  <c r="L11" i="2"/>
  <c r="N11" i="2"/>
  <c r="J11" i="2"/>
  <c r="J8" i="2"/>
  <c r="D17" i="2"/>
  <c r="E17" i="2"/>
  <c r="C17" i="2"/>
  <c r="L21" i="145"/>
  <c r="N21" i="145"/>
  <c r="L16" i="145"/>
  <c r="N16" i="145"/>
  <c r="L11" i="145"/>
  <c r="N11" i="145"/>
  <c r="J21" i="145"/>
  <c r="J16" i="145"/>
  <c r="J11" i="145"/>
  <c r="N8" i="145"/>
  <c r="L8" i="145"/>
  <c r="J8" i="145"/>
  <c r="D17" i="145"/>
  <c r="E17" i="145"/>
  <c r="C17" i="145"/>
  <c r="D17" i="23"/>
  <c r="C17" i="23"/>
  <c r="J16" i="23"/>
  <c r="L11" i="23"/>
  <c r="L8" i="23"/>
  <c r="J11" i="23"/>
  <c r="J8" i="23"/>
  <c r="D17" i="155"/>
  <c r="E17" i="155"/>
  <c r="F17" i="155"/>
  <c r="C17" i="155"/>
  <c r="L16" i="155"/>
  <c r="N16" i="155"/>
  <c r="P16" i="155"/>
  <c r="J16" i="155"/>
  <c r="P11" i="155"/>
  <c r="N11" i="155"/>
  <c r="J11" i="155"/>
  <c r="J8" i="155"/>
  <c r="C17" i="19"/>
  <c r="L21" i="19"/>
  <c r="N21" i="19"/>
  <c r="P21" i="19"/>
  <c r="J21" i="19"/>
  <c r="L16" i="19"/>
  <c r="N16" i="19"/>
  <c r="P16" i="19"/>
  <c r="J16" i="19"/>
  <c r="L11" i="19"/>
  <c r="N11" i="19"/>
  <c r="P11" i="19"/>
  <c r="J11" i="19"/>
  <c r="L8" i="19"/>
  <c r="J8" i="19"/>
  <c r="P17" i="155" l="1"/>
  <c r="N17" i="155"/>
  <c r="L17" i="155"/>
  <c r="J17" i="155"/>
  <c r="P22" i="19"/>
  <c r="N22" i="19"/>
  <c r="L22" i="19"/>
  <c r="J22" i="19"/>
  <c r="P17" i="102"/>
  <c r="N17" i="102"/>
  <c r="L17" i="102"/>
  <c r="J17" i="102"/>
  <c r="G16" i="232" l="1" a="1"/>
  <c r="G16" i="232" s="1"/>
  <c r="G7" i="232" a="1"/>
  <c r="G7" i="232" s="1"/>
  <c r="G16" i="231"/>
  <c r="G16" i="231" a="1"/>
  <c r="G7" i="231"/>
  <c r="G7" i="231" a="1"/>
  <c r="G16" i="230" l="1" a="1"/>
  <c r="G16" i="230" s="1"/>
  <c r="G7" i="230" a="1"/>
  <c r="G7" i="230" s="1"/>
  <c r="G16" i="229" l="1" a="1"/>
  <c r="G16" i="229" s="1"/>
  <c r="G7" i="229" a="1"/>
  <c r="G7" i="229" s="1"/>
  <c r="H16" i="228" a="1"/>
  <c r="H16" i="228" s="1"/>
  <c r="H7" i="228" a="1"/>
  <c r="H7" i="228" s="1"/>
  <c r="G16" i="227" a="1"/>
  <c r="G16" i="227" s="1"/>
  <c r="G7" i="227" a="1"/>
  <c r="G7" i="227" s="1"/>
  <c r="G16" i="226" a="1"/>
  <c r="G16" i="226" s="1"/>
  <c r="G7" i="226" a="1"/>
  <c r="G7" i="226" s="1"/>
  <c r="G16" i="225" a="1"/>
  <c r="G16" i="225" s="1"/>
  <c r="G7" i="225" a="1"/>
  <c r="G7" i="225" s="1"/>
  <c r="G16" i="224" a="1"/>
  <c r="G16" i="224" s="1"/>
  <c r="G7" i="224" a="1"/>
  <c r="G7" i="224" s="1"/>
  <c r="G16" i="223" l="1" a="1"/>
  <c r="G16" i="223" s="1"/>
  <c r="G7" i="223" a="1"/>
  <c r="G7" i="223" s="1"/>
  <c r="G16" i="222" a="1"/>
  <c r="G16" i="222" s="1"/>
  <c r="G7" i="222" a="1"/>
  <c r="G7" i="222" s="1"/>
  <c r="G16" i="221" l="1" a="1"/>
  <c r="G16" i="221" s="1"/>
  <c r="G7" i="221" a="1"/>
  <c r="G7" i="221" s="1"/>
  <c r="G16" i="220" a="1"/>
  <c r="G16" i="220" s="1"/>
  <c r="G7" i="220" a="1"/>
  <c r="G7" i="220" s="1"/>
  <c r="G16" i="219" a="1"/>
  <c r="G16" i="219" s="1"/>
  <c r="G7" i="219" a="1"/>
  <c r="G7" i="219" s="1"/>
  <c r="G16" i="217" a="1"/>
  <c r="G16" i="217" s="1"/>
  <c r="G7" i="217" a="1"/>
  <c r="G7" i="217" s="1"/>
  <c r="G16" i="216" a="1"/>
  <c r="G16" i="216" s="1"/>
  <c r="G7" i="216" a="1"/>
  <c r="G7" i="216" s="1"/>
  <c r="G16" i="214" a="1"/>
  <c r="G16" i="214" s="1"/>
  <c r="G7" i="214" a="1"/>
  <c r="G7" i="214" s="1"/>
  <c r="G16" i="213" a="1"/>
  <c r="G16" i="213" s="1"/>
  <c r="G7" i="213" a="1"/>
  <c r="G7" i="213" s="1"/>
  <c r="G16" i="212" a="1"/>
  <c r="G16" i="212" s="1"/>
  <c r="G7" i="212" a="1"/>
  <c r="G7" i="212" s="1"/>
  <c r="G16" i="211" a="1"/>
  <c r="G16" i="211" s="1"/>
  <c r="G7" i="211" a="1"/>
  <c r="G7" i="211" s="1"/>
  <c r="G16" i="210" l="1" a="1"/>
  <c r="G16" i="210" s="1"/>
  <c r="G7" i="210"/>
  <c r="G7" i="210" a="1"/>
  <c r="G16" i="209" a="1"/>
  <c r="G16" i="209" s="1"/>
  <c r="G7" i="209" a="1"/>
  <c r="G7" i="209" s="1"/>
  <c r="G16" i="208" a="1"/>
  <c r="G16" i="208" s="1"/>
  <c r="G7" i="208" a="1"/>
  <c r="G7" i="208" s="1"/>
  <c r="G16" i="207" a="1"/>
  <c r="G16" i="207" s="1"/>
  <c r="G7" i="207" a="1"/>
  <c r="G7" i="207" s="1"/>
  <c r="G16" i="206" a="1"/>
  <c r="G16" i="206" s="1"/>
  <c r="G7" i="206" a="1"/>
  <c r="G7" i="206" s="1"/>
  <c r="G16" i="205" a="1"/>
  <c r="G16" i="205" s="1"/>
  <c r="G7" i="205" a="1"/>
  <c r="G7" i="205" s="1"/>
  <c r="G16" i="204" a="1"/>
  <c r="G16" i="204" s="1"/>
  <c r="G7" i="204"/>
  <c r="G7" i="204" a="1"/>
  <c r="G16" i="203" a="1"/>
  <c r="G16" i="203" s="1"/>
  <c r="G7" i="203" a="1"/>
  <c r="G7" i="203" s="1"/>
  <c r="G16" i="201" a="1"/>
  <c r="G16" i="201" s="1"/>
  <c r="G7" i="201" a="1"/>
  <c r="G7" i="201" s="1"/>
  <c r="G16" i="200"/>
  <c r="G16" i="200" a="1"/>
  <c r="G7" i="200" a="1"/>
  <c r="G7" i="200" s="1"/>
  <c r="G16" i="199" a="1"/>
  <c r="G16" i="199" s="1"/>
  <c r="G7" i="199" a="1"/>
  <c r="G7" i="199" s="1"/>
  <c r="G16" i="198" a="1"/>
  <c r="G16" i="198" s="1"/>
  <c r="G7" i="198" a="1"/>
  <c r="G7" i="198" s="1"/>
  <c r="G16" i="197" a="1"/>
  <c r="G16" i="197" s="1"/>
  <c r="G7" i="197" a="1"/>
  <c r="G7" i="197" s="1"/>
  <c r="G16" i="196" a="1"/>
  <c r="G16" i="196" s="1"/>
  <c r="G7" i="196" a="1"/>
  <c r="G7" i="196" s="1"/>
  <c r="G16" i="195" a="1"/>
  <c r="G16" i="195" s="1"/>
  <c r="G7" i="195" a="1"/>
  <c r="G7" i="195" s="1"/>
  <c r="G16" i="194" l="1" a="1"/>
  <c r="G16" i="194" s="1"/>
  <c r="G7" i="194" a="1"/>
  <c r="G7" i="194" s="1"/>
  <c r="G16" i="193" l="1" a="1"/>
  <c r="G16" i="193" s="1"/>
  <c r="G7" i="193" a="1"/>
  <c r="G7" i="193" s="1"/>
  <c r="G16" i="190" l="1" a="1"/>
  <c r="G16" i="190" s="1"/>
  <c r="G7" i="190" a="1"/>
  <c r="G7" i="190" s="1"/>
  <c r="G16" i="189" l="1" a="1"/>
  <c r="G16" i="189" s="1"/>
  <c r="G7" i="189" a="1"/>
  <c r="G7" i="189" s="1"/>
  <c r="G16" i="188" a="1"/>
  <c r="G16" i="188" s="1"/>
  <c r="G7" i="188" a="1"/>
  <c r="G7" i="188" s="1"/>
  <c r="G16" i="187" a="1"/>
  <c r="G16" i="187" s="1"/>
  <c r="G7" i="187" a="1"/>
  <c r="G7" i="187" s="1"/>
  <c r="G16" i="186" a="1"/>
  <c r="G16" i="186" s="1"/>
  <c r="G7" i="186" a="1"/>
  <c r="G7" i="186" s="1"/>
  <c r="G16" i="185" a="1"/>
  <c r="G16" i="185" s="1"/>
  <c r="G7" i="185" a="1"/>
  <c r="G7" i="185" s="1"/>
  <c r="G16" i="184" a="1"/>
  <c r="G16" i="184" s="1"/>
  <c r="G7" i="184" a="1"/>
  <c r="G7" i="184" s="1"/>
  <c r="G16" i="183"/>
  <c r="G16" i="183" a="1"/>
  <c r="G7" i="183" a="1"/>
  <c r="G7" i="183" s="1"/>
  <c r="G16" i="180" a="1"/>
  <c r="G16" i="180" s="1"/>
  <c r="G7" i="180" a="1"/>
  <c r="G7" i="180" s="1"/>
  <c r="G16" i="179" a="1"/>
  <c r="G16" i="179" s="1"/>
  <c r="G7" i="179" a="1"/>
  <c r="G7" i="179" s="1"/>
  <c r="G16" i="178" a="1"/>
  <c r="G16" i="178" s="1"/>
  <c r="G7" i="178" a="1"/>
  <c r="G7" i="178" s="1"/>
  <c r="G16" i="177" a="1"/>
  <c r="G16" i="177" s="1"/>
  <c r="G7" i="177" a="1"/>
  <c r="G7" i="177" s="1"/>
  <c r="G16" i="176" a="1"/>
  <c r="G16" i="176" s="1"/>
  <c r="G7" i="176" a="1"/>
  <c r="G7" i="176" s="1"/>
  <c r="G16" i="175" l="1" a="1"/>
  <c r="G16" i="175" s="1"/>
  <c r="G7" i="175" a="1"/>
  <c r="G7" i="175" s="1"/>
  <c r="G16" i="174" a="1"/>
  <c r="G16" i="174" s="1"/>
  <c r="G7" i="174" a="1"/>
  <c r="G7" i="174" s="1"/>
  <c r="G16" i="173" a="1"/>
  <c r="G16" i="173" s="1"/>
  <c r="G7" i="173" a="1"/>
  <c r="G7" i="173" s="1"/>
  <c r="G16" i="172" a="1"/>
  <c r="G16" i="172" s="1"/>
  <c r="G7" i="172" a="1"/>
  <c r="G7" i="172" s="1"/>
  <c r="G16" i="171" a="1"/>
  <c r="G16" i="171" s="1"/>
  <c r="G7" i="171" a="1"/>
  <c r="G7" i="171" s="1"/>
  <c r="G16" i="170"/>
  <c r="G16" i="170" a="1"/>
  <c r="G7" i="170" a="1"/>
  <c r="G7" i="170" s="1"/>
  <c r="G16" i="169" a="1"/>
  <c r="G16" i="169" s="1"/>
  <c r="G7" i="169"/>
  <c r="G7" i="169" a="1"/>
  <c r="G16" i="168" a="1"/>
  <c r="G16" i="168" s="1"/>
  <c r="G7" i="168" a="1"/>
  <c r="G7" i="168" s="1"/>
  <c r="G16" i="167"/>
  <c r="G16" i="167" a="1"/>
  <c r="G7" i="167" a="1"/>
  <c r="G7" i="167" s="1"/>
  <c r="G16" i="166" a="1"/>
  <c r="G16" i="166" s="1"/>
  <c r="G7" i="166" a="1"/>
  <c r="G7" i="166" s="1"/>
  <c r="G16" i="165" a="1"/>
  <c r="G16" i="165" s="1"/>
  <c r="G7" i="165" a="1"/>
  <c r="G7" i="165" s="1"/>
  <c r="G16" i="164" a="1"/>
  <c r="G16" i="164" s="1"/>
  <c r="G7" i="164" a="1"/>
  <c r="G7" i="164" s="1"/>
  <c r="G16" i="163" l="1" a="1"/>
  <c r="G16" i="163" s="1"/>
  <c r="G7" i="163"/>
  <c r="G7" i="163" a="1"/>
  <c r="G16" i="162"/>
  <c r="G16" i="162" a="1"/>
  <c r="G7" i="162" a="1"/>
  <c r="G7" i="162" s="1"/>
  <c r="G16" i="161" a="1"/>
  <c r="G16" i="161" s="1"/>
  <c r="G7" i="161" a="1"/>
  <c r="G7" i="161" s="1"/>
  <c r="G16" i="160" a="1"/>
  <c r="G16" i="160" s="1"/>
  <c r="G7" i="160" a="1"/>
  <c r="G7" i="160" s="1"/>
  <c r="G16" i="159" a="1"/>
  <c r="G16" i="159" s="1"/>
  <c r="G7" i="159" a="1"/>
  <c r="G7" i="159" s="1"/>
  <c r="G16" i="158" a="1"/>
  <c r="G16" i="158" s="1"/>
  <c r="G7" i="158" a="1"/>
  <c r="G7" i="158" s="1"/>
  <c r="G16" i="157" a="1"/>
  <c r="G16" i="157" s="1"/>
  <c r="G7" i="157" a="1"/>
  <c r="G7" i="157" s="1"/>
  <c r="G16" i="156"/>
  <c r="G16" i="156" a="1"/>
  <c r="G7" i="156" a="1"/>
  <c r="G7" i="156" s="1"/>
  <c r="G16" i="155" a="1"/>
  <c r="G16" i="155" s="1"/>
  <c r="G7" i="155" a="1"/>
  <c r="G7" i="155" s="1"/>
  <c r="G16" i="154" a="1"/>
  <c r="G16" i="154" s="1"/>
  <c r="G7" i="154" a="1"/>
  <c r="G7" i="154" s="1"/>
  <c r="G16" i="153"/>
  <c r="G16" i="153" a="1"/>
  <c r="G7" i="153" a="1"/>
  <c r="G7" i="153" s="1"/>
  <c r="G16" i="152"/>
  <c r="G16" i="152" a="1"/>
  <c r="G7" i="152"/>
  <c r="G7" i="152" a="1"/>
  <c r="G16" i="151"/>
  <c r="G16" i="151" a="1"/>
  <c r="G7" i="151" a="1"/>
  <c r="G7" i="151" s="1"/>
  <c r="G16" i="150" a="1"/>
  <c r="G16" i="150" s="1"/>
  <c r="G7" i="150" a="1"/>
  <c r="G7" i="150" s="1"/>
  <c r="G16" i="149" a="1"/>
  <c r="G16" i="149" s="1"/>
  <c r="G7" i="149" a="1"/>
  <c r="G7" i="149" s="1"/>
  <c r="G16" i="148" a="1"/>
  <c r="G16" i="148" s="1"/>
  <c r="G7" i="148" a="1"/>
  <c r="G7" i="148" s="1"/>
  <c r="G16" i="147" a="1"/>
  <c r="G16" i="147" s="1"/>
  <c r="G7" i="147" a="1"/>
  <c r="G7" i="147" s="1"/>
  <c r="G16" i="146" a="1"/>
  <c r="G16" i="146" s="1"/>
  <c r="G7" i="146" a="1"/>
  <c r="G7" i="146" s="1"/>
  <c r="G16" i="27" a="1"/>
  <c r="G16" i="27" s="1"/>
  <c r="G7" i="27" a="1"/>
  <c r="G7" i="27" s="1"/>
  <c r="G16" i="145"/>
  <c r="G16" i="145" a="1"/>
  <c r="G7" i="145" a="1"/>
  <c r="G7" i="145" s="1"/>
  <c r="G16" i="144" a="1"/>
  <c r="G16" i="144" s="1"/>
  <c r="G7" i="144" a="1"/>
  <c r="G7" i="144" s="1"/>
  <c r="G16" i="143" a="1"/>
  <c r="G16" i="143" s="1"/>
  <c r="G7" i="143" a="1"/>
  <c r="G7" i="143" s="1"/>
  <c r="G16" i="142" a="1"/>
  <c r="G16" i="142" s="1"/>
  <c r="G7" i="142" a="1"/>
  <c r="G7" i="142" s="1"/>
  <c r="G16" i="141" a="1"/>
  <c r="G16" i="141" s="1"/>
  <c r="G7" i="141" a="1"/>
  <c r="G7" i="141" s="1"/>
  <c r="G16" i="140" a="1"/>
  <c r="G16" i="140" s="1"/>
  <c r="G7" i="140" a="1"/>
  <c r="G7" i="140" s="1"/>
  <c r="G16" i="139" a="1"/>
  <c r="G16" i="139" s="1"/>
  <c r="G7" i="139" a="1"/>
  <c r="G7" i="139" s="1"/>
  <c r="G16" i="113" l="1" a="1"/>
  <c r="G16" i="113" s="1"/>
  <c r="G7" i="113" a="1"/>
  <c r="G7" i="113" s="1"/>
  <c r="G16" i="112" a="1"/>
  <c r="G16" i="112" s="1"/>
  <c r="G7" i="112" a="1"/>
  <c r="G7" i="112" s="1"/>
  <c r="G16" i="111" a="1"/>
  <c r="G16" i="111" s="1"/>
  <c r="G7" i="111" a="1"/>
  <c r="G7" i="111" s="1"/>
  <c r="G16" i="110" a="1"/>
  <c r="G16" i="110" s="1"/>
  <c r="G7" i="110" a="1"/>
  <c r="G7" i="110" s="1"/>
  <c r="G16" i="109" a="1"/>
  <c r="G16" i="109" s="1"/>
  <c r="G7" i="109" a="1"/>
  <c r="G7" i="109" s="1"/>
  <c r="G16" i="108" a="1"/>
  <c r="G16" i="108" s="1"/>
  <c r="G7" i="108" a="1"/>
  <c r="G7" i="108" s="1"/>
  <c r="G16" i="107"/>
  <c r="G16" i="107" a="1"/>
  <c r="G7" i="107" a="1"/>
  <c r="G7" i="107" s="1"/>
  <c r="G16" i="105" a="1"/>
  <c r="G16" i="105" s="1"/>
  <c r="G7" i="105" a="1"/>
  <c r="G7" i="105" s="1"/>
  <c r="G16" i="104" a="1"/>
  <c r="G16" i="104" s="1"/>
  <c r="G7" i="104" a="1"/>
  <c r="G7" i="104" s="1"/>
  <c r="G16" i="103" a="1"/>
  <c r="G16" i="103" s="1"/>
  <c r="G7" i="103" a="1"/>
  <c r="G7" i="103" s="1"/>
  <c r="G16" i="102"/>
  <c r="G16" i="102" a="1"/>
  <c r="G7" i="102" a="1"/>
  <c r="G7" i="102" s="1"/>
  <c r="G16" i="101" a="1"/>
  <c r="G16" i="101" s="1"/>
  <c r="G7" i="101" a="1"/>
  <c r="G7" i="101" s="1"/>
  <c r="G16" i="100" a="1"/>
  <c r="G16" i="100" s="1"/>
  <c r="G7" i="100"/>
  <c r="G7" i="100" a="1"/>
  <c r="G16" i="99" a="1"/>
  <c r="G16" i="99" s="1"/>
  <c r="G7" i="99"/>
  <c r="G7" i="99" a="1"/>
  <c r="G16" i="98"/>
  <c r="G16" i="98" a="1"/>
  <c r="G7" i="98"/>
  <c r="G7" i="98" a="1"/>
  <c r="G16" i="97" a="1"/>
  <c r="G16" i="97" s="1"/>
  <c r="G7" i="97"/>
  <c r="G7" i="97" a="1"/>
  <c r="G16" i="96" a="1"/>
  <c r="G16" i="96" s="1"/>
  <c r="G7" i="96" a="1"/>
  <c r="G7" i="96" s="1"/>
  <c r="G16" i="95" a="1"/>
  <c r="G16" i="95" s="1"/>
  <c r="G7" i="95" a="1"/>
  <c r="G7" i="95" s="1"/>
  <c r="G16" i="94"/>
  <c r="G16" i="94" a="1"/>
  <c r="G7" i="94" a="1"/>
  <c r="G7" i="94" s="1"/>
  <c r="G16" i="93" a="1"/>
  <c r="G16" i="93" s="1"/>
  <c r="G7" i="93" a="1"/>
  <c r="G7" i="93" s="1"/>
  <c r="G16" i="92" a="1"/>
  <c r="G16" i="92" s="1"/>
  <c r="G7" i="92" a="1"/>
  <c r="G7" i="92" s="1"/>
  <c r="G16" i="91" a="1"/>
  <c r="G16" i="91" s="1"/>
  <c r="G7" i="91" a="1"/>
  <c r="G7" i="91" s="1"/>
  <c r="G16" i="90" a="1"/>
  <c r="G16" i="90" s="1"/>
  <c r="G7" i="90" a="1"/>
  <c r="G7" i="90" s="1"/>
  <c r="G16" i="89" a="1"/>
  <c r="G16" i="89" s="1"/>
  <c r="G7" i="89" a="1"/>
  <c r="G7" i="89" s="1"/>
  <c r="G16" i="88" a="1"/>
  <c r="G16" i="88" s="1"/>
  <c r="G7" i="88" a="1"/>
  <c r="G7" i="88" s="1"/>
  <c r="G16" i="87" a="1"/>
  <c r="G16" i="87" s="1"/>
  <c r="G7" i="87" a="1"/>
  <c r="G7" i="87" s="1"/>
  <c r="G16" i="86"/>
  <c r="G16" i="86" a="1"/>
  <c r="G7" i="86" a="1"/>
  <c r="G7" i="86" s="1"/>
  <c r="G16" i="85"/>
  <c r="G16" i="85" a="1"/>
  <c r="G7" i="85" a="1"/>
  <c r="G7" i="85" s="1"/>
  <c r="G16" i="84" a="1"/>
  <c r="G16" i="84" s="1"/>
  <c r="G7" i="84" a="1"/>
  <c r="G7" i="84" s="1"/>
  <c r="G16" i="83" a="1"/>
  <c r="G16" i="83" s="1"/>
  <c r="G7" i="83" a="1"/>
  <c r="G7" i="83" s="1"/>
  <c r="H16" i="82" a="1"/>
  <c r="H16" i="82" s="1"/>
  <c r="H7" i="82" a="1"/>
  <c r="H7" i="82" s="1"/>
  <c r="G16" i="81" a="1"/>
  <c r="G16" i="81" s="1"/>
  <c r="G7" i="81" a="1"/>
  <c r="G7" i="81" s="1"/>
  <c r="G16" i="80" a="1"/>
  <c r="G16" i="80" s="1"/>
  <c r="G7" i="80" a="1"/>
  <c r="G7" i="80" s="1"/>
  <c r="G16" i="79" a="1"/>
  <c r="G16" i="79" s="1"/>
  <c r="G7" i="79" a="1"/>
  <c r="G7" i="79" s="1"/>
  <c r="G16" i="78" a="1"/>
  <c r="G16" i="78" s="1"/>
  <c r="G7" i="78" a="1"/>
  <c r="G7" i="78" s="1"/>
  <c r="G16" i="77" a="1"/>
  <c r="G16" i="77" s="1"/>
  <c r="G7" i="77" a="1"/>
  <c r="G7" i="77" s="1"/>
  <c r="G16" i="76" a="1"/>
  <c r="G16" i="76" s="1"/>
  <c r="G7" i="76" a="1"/>
  <c r="G7" i="76" s="1"/>
  <c r="G16" i="75" a="1"/>
  <c r="G16" i="75" s="1"/>
  <c r="G7" i="75" a="1"/>
  <c r="G7" i="75" s="1"/>
  <c r="G16" i="74" a="1"/>
  <c r="G16" i="74" s="1"/>
  <c r="G7" i="74" a="1"/>
  <c r="G7" i="74" s="1"/>
  <c r="G16" i="73" a="1"/>
  <c r="G16" i="73" s="1"/>
  <c r="G7" i="73" a="1"/>
  <c r="G7" i="73" s="1"/>
  <c r="G16" i="30" a="1"/>
  <c r="G16" i="30" s="1"/>
  <c r="G7" i="30" a="1"/>
  <c r="G7" i="30" s="1"/>
  <c r="G16" i="29" a="1"/>
  <c r="G16" i="29" s="1"/>
  <c r="G7" i="29" a="1"/>
  <c r="G7" i="29" s="1"/>
  <c r="G16" i="28" a="1"/>
  <c r="G16" i="28" s="1"/>
  <c r="G7" i="28" a="1"/>
  <c r="G7" i="28" s="1"/>
  <c r="G16" i="26" a="1"/>
  <c r="G16" i="26" s="1"/>
  <c r="G7" i="26" a="1"/>
  <c r="G7" i="26" s="1"/>
  <c r="G16" i="25" a="1"/>
  <c r="G16" i="25" s="1"/>
  <c r="G7" i="25" a="1"/>
  <c r="G7" i="25" s="1"/>
  <c r="G16" i="24" a="1"/>
  <c r="G16" i="24" s="1"/>
  <c r="G7" i="24" a="1"/>
  <c r="G7" i="24" s="1"/>
  <c r="G16" i="23" l="1" a="1"/>
  <c r="G16" i="23" s="1"/>
  <c r="G7" i="23" a="1"/>
  <c r="G7" i="23" s="1"/>
  <c r="G16" i="22" a="1"/>
  <c r="G16" i="22" s="1"/>
  <c r="G7" i="22" a="1"/>
  <c r="G7" i="22" s="1"/>
  <c r="G16" i="21"/>
  <c r="G16" i="21" a="1"/>
  <c r="G7" i="21"/>
  <c r="G7" i="21" a="1"/>
  <c r="G16" i="20" a="1"/>
  <c r="G16" i="20" s="1"/>
  <c r="G7" i="20" a="1"/>
  <c r="G7" i="20" s="1"/>
  <c r="G16" i="10" a="1"/>
  <c r="G16" i="10" s="1"/>
  <c r="G7" i="10" a="1"/>
  <c r="G7" i="10" s="1"/>
  <c r="G16" i="15" a="1"/>
  <c r="G16" i="15" s="1"/>
  <c r="G7" i="15" a="1"/>
  <c r="G7" i="15" s="1"/>
  <c r="G16" i="17" a="1"/>
  <c r="G16" i="17" s="1"/>
  <c r="G7" i="17" a="1"/>
  <c r="G7" i="17" s="1"/>
  <c r="G16" i="16" a="1"/>
  <c r="G16" i="16" s="1"/>
  <c r="G7" i="16" a="1"/>
  <c r="G7" i="16" s="1"/>
  <c r="G16" i="12" a="1"/>
  <c r="G16" i="12" s="1"/>
  <c r="G7" i="12" a="1"/>
  <c r="G7" i="12" s="1"/>
  <c r="G16" i="13" a="1"/>
  <c r="G16" i="13" s="1"/>
  <c r="G7" i="13" a="1"/>
  <c r="G7" i="13" s="1"/>
  <c r="G16" i="18" a="1"/>
  <c r="G16" i="18" s="1"/>
  <c r="G7" i="18" a="1"/>
  <c r="G7" i="18" s="1"/>
  <c r="G16" i="8" a="1"/>
  <c r="G16" i="8" s="1"/>
  <c r="G7" i="8" a="1"/>
  <c r="G7" i="8" s="1"/>
  <c r="G16" i="7" a="1"/>
  <c r="G16" i="7" s="1"/>
  <c r="G7" i="7" a="1"/>
  <c r="G7" i="7" s="1"/>
  <c r="G16" i="11" a="1"/>
  <c r="G16" i="11" s="1"/>
  <c r="G7" i="11" a="1"/>
  <c r="G7" i="11" s="1"/>
  <c r="G16" i="14" a="1"/>
  <c r="G16" i="14" s="1"/>
  <c r="G7" i="14"/>
  <c r="G7" i="14" a="1"/>
  <c r="G16" i="19" a="1"/>
  <c r="G16" i="19" s="1"/>
  <c r="G7" i="19" a="1"/>
  <c r="G7" i="19" s="1"/>
  <c r="G16" i="6" a="1"/>
  <c r="G16" i="6" s="1"/>
  <c r="G7" i="6" a="1"/>
  <c r="G7" i="6" s="1"/>
  <c r="G16" i="5" a="1"/>
  <c r="G16" i="5" s="1"/>
  <c r="G7" i="5" a="1"/>
  <c r="G7" i="5" s="1"/>
  <c r="G16" i="3" a="1"/>
  <c r="G16" i="3" s="1"/>
  <c r="G7" i="3" a="1"/>
  <c r="G7" i="3" s="1"/>
  <c r="G16" i="4" a="1"/>
  <c r="G16" i="4" s="1"/>
  <c r="G7" i="4" a="1"/>
  <c r="G7" i="4" s="1"/>
  <c r="G16" i="2" a="1"/>
  <c r="G16" i="2" s="1"/>
  <c r="G7" i="2" a="1"/>
  <c r="G7" i="2" s="1"/>
  <c r="G16" i="1" l="1" a="1"/>
  <c r="G16" i="1" s="1"/>
  <c r="G7" i="1" a="1"/>
  <c r="G7" i="1" s="1"/>
</calcChain>
</file>

<file path=xl/comments1.xml><?xml version="1.0" encoding="utf-8"?>
<comments xmlns="http://schemas.openxmlformats.org/spreadsheetml/2006/main">
  <authors>
    <author>Mathieu</author>
  </authors>
  <commentList>
    <comment ref="K1" authorId="0" shapeId="0">
      <text>
        <r>
          <rPr>
            <b/>
            <sz val="9"/>
            <color indexed="81"/>
            <rFont val="Tahoma"/>
            <family val="2"/>
          </rPr>
          <t>Mathieu:</t>
        </r>
        <r>
          <rPr>
            <sz val="9"/>
            <color indexed="81"/>
            <rFont val="Tahoma"/>
            <family val="2"/>
          </rPr>
          <t xml:space="preserve">
approx</t>
        </r>
      </text>
    </comment>
    <comment ref="T11" authorId="0" shapeId="0">
      <text>
        <r>
          <rPr>
            <b/>
            <sz val="9"/>
            <color indexed="81"/>
            <rFont val="Tahoma"/>
            <family val="2"/>
          </rPr>
          <t>Mathieu:</t>
        </r>
        <r>
          <rPr>
            <sz val="9"/>
            <color indexed="81"/>
            <rFont val="Tahoma"/>
            <family val="2"/>
          </rPr>
          <t xml:space="preserve">
minimum</t>
        </r>
      </text>
    </comment>
  </commentList>
</comments>
</file>

<file path=xl/comments2.xml><?xml version="1.0" encoding="utf-8"?>
<comments xmlns="http://schemas.openxmlformats.org/spreadsheetml/2006/main">
  <authors>
    <author>Mathieu</author>
  </authors>
  <commentList>
    <comment ref="T11" authorId="0" shapeId="0">
      <text>
        <r>
          <rPr>
            <b/>
            <sz val="9"/>
            <color indexed="81"/>
            <rFont val="Tahoma"/>
            <family val="2"/>
          </rPr>
          <t>Mathieu:</t>
        </r>
        <r>
          <rPr>
            <sz val="9"/>
            <color indexed="81"/>
            <rFont val="Tahoma"/>
            <family val="2"/>
          </rPr>
          <t xml:space="preserve">
minimum</t>
        </r>
      </text>
    </comment>
  </commentList>
</comments>
</file>

<file path=xl/comments3.xml><?xml version="1.0" encoding="utf-8"?>
<comments xmlns="http://schemas.openxmlformats.org/spreadsheetml/2006/main">
  <authors>
    <author>Mathieu</author>
  </authors>
  <commentList>
    <comment ref="K1" authorId="0" shapeId="0">
      <text>
        <r>
          <rPr>
            <b/>
            <sz val="9"/>
            <color indexed="81"/>
            <rFont val="Tahoma"/>
            <family val="2"/>
          </rPr>
          <t>Mathieu:</t>
        </r>
        <r>
          <rPr>
            <sz val="9"/>
            <color indexed="81"/>
            <rFont val="Tahoma"/>
            <family val="2"/>
          </rPr>
          <t xml:space="preserve">
approx</t>
        </r>
      </text>
    </comment>
    <comment ref="T11" authorId="0" shapeId="0">
      <text>
        <r>
          <rPr>
            <b/>
            <sz val="9"/>
            <color indexed="81"/>
            <rFont val="Tahoma"/>
            <family val="2"/>
          </rPr>
          <t>Mathieu:</t>
        </r>
        <r>
          <rPr>
            <sz val="9"/>
            <color indexed="81"/>
            <rFont val="Tahoma"/>
            <family val="2"/>
          </rPr>
          <t xml:space="preserve">
minimum</t>
        </r>
      </text>
    </comment>
  </commentList>
</comments>
</file>

<file path=xl/comments4.xml><?xml version="1.0" encoding="utf-8"?>
<comments xmlns="http://schemas.openxmlformats.org/spreadsheetml/2006/main">
  <authors>
    <author>Mathieu</author>
  </authors>
  <commentList>
    <comment ref="K1" authorId="0" shapeId="0">
      <text>
        <r>
          <rPr>
            <b/>
            <sz val="9"/>
            <color indexed="81"/>
            <rFont val="Tahoma"/>
            <family val="2"/>
          </rPr>
          <t>Mathieu:</t>
        </r>
        <r>
          <rPr>
            <sz val="9"/>
            <color indexed="81"/>
            <rFont val="Tahoma"/>
            <family val="2"/>
          </rPr>
          <t xml:space="preserve">
approx</t>
        </r>
      </text>
    </comment>
    <comment ref="T11" authorId="0" shapeId="0">
      <text>
        <r>
          <rPr>
            <b/>
            <sz val="9"/>
            <color indexed="81"/>
            <rFont val="Tahoma"/>
            <family val="2"/>
          </rPr>
          <t>Mathieu:</t>
        </r>
        <r>
          <rPr>
            <sz val="9"/>
            <color indexed="81"/>
            <rFont val="Tahoma"/>
            <family val="2"/>
          </rPr>
          <t xml:space="preserve">
minimum</t>
        </r>
      </text>
    </comment>
  </commentList>
</comments>
</file>

<file path=xl/comments5.xml><?xml version="1.0" encoding="utf-8"?>
<comments xmlns="http://schemas.openxmlformats.org/spreadsheetml/2006/main">
  <authors>
    <author>Mathieu</author>
  </authors>
  <commentList>
    <comment ref="C7" authorId="0" shapeId="0">
      <text>
        <r>
          <rPr>
            <b/>
            <sz val="9"/>
            <color indexed="81"/>
            <rFont val="Tahoma"/>
            <family val="2"/>
          </rPr>
          <t>Mathieu:</t>
        </r>
        <r>
          <rPr>
            <sz val="9"/>
            <color indexed="81"/>
            <rFont val="Tahoma"/>
            <family val="2"/>
          </rPr>
          <t xml:space="preserve">
estimated</t>
        </r>
      </text>
    </comment>
    <comment ref="D7" authorId="0" shapeId="0">
      <text>
        <r>
          <rPr>
            <b/>
            <sz val="9"/>
            <color indexed="81"/>
            <rFont val="Tahoma"/>
            <family val="2"/>
          </rPr>
          <t>Mathieu:</t>
        </r>
        <r>
          <rPr>
            <sz val="9"/>
            <color indexed="81"/>
            <rFont val="Tahoma"/>
            <family val="2"/>
          </rPr>
          <t xml:space="preserve">
estimated</t>
        </r>
      </text>
    </comment>
  </commentList>
</comments>
</file>

<file path=xl/comments6.xml><?xml version="1.0" encoding="utf-8"?>
<comments xmlns="http://schemas.openxmlformats.org/spreadsheetml/2006/main">
  <authors>
    <author>Mathieu</author>
  </authors>
  <commentList>
    <comment ref="C16" authorId="0" shapeId="0">
      <text>
        <r>
          <rPr>
            <b/>
            <sz val="9"/>
            <color indexed="81"/>
            <rFont val="Tahoma"/>
            <family val="2"/>
          </rPr>
          <t>Mathieu:</t>
        </r>
        <r>
          <rPr>
            <sz val="9"/>
            <color indexed="81"/>
            <rFont val="Tahoma"/>
            <family val="2"/>
          </rPr>
          <t xml:space="preserve">
estimated hatch from chicks weight (missed hatch date on camera)</t>
        </r>
      </text>
    </comment>
    <comment ref="D16" authorId="0" shapeId="0">
      <text>
        <r>
          <rPr>
            <b/>
            <sz val="9"/>
            <color indexed="81"/>
            <rFont val="Tahoma"/>
            <family val="2"/>
          </rPr>
          <t>Mathieu:</t>
        </r>
        <r>
          <rPr>
            <sz val="9"/>
            <color indexed="81"/>
            <rFont val="Tahoma"/>
            <family val="2"/>
          </rPr>
          <t xml:space="preserve">
estimated hatch from chicks weight (missed hatch date on camera)</t>
        </r>
      </text>
    </comment>
    <comment ref="E16" authorId="0" shapeId="0">
      <text>
        <r>
          <rPr>
            <b/>
            <sz val="9"/>
            <color indexed="81"/>
            <rFont val="Tahoma"/>
            <family val="2"/>
          </rPr>
          <t>Mathieu:</t>
        </r>
        <r>
          <rPr>
            <sz val="9"/>
            <color indexed="81"/>
            <rFont val="Tahoma"/>
            <family val="2"/>
          </rPr>
          <t xml:space="preserve">
estimated hatch from chicks weight (missed hatch date on camera)</t>
        </r>
      </text>
    </comment>
  </commentList>
</comments>
</file>

<file path=xl/comments7.xml><?xml version="1.0" encoding="utf-8"?>
<comments xmlns="http://schemas.openxmlformats.org/spreadsheetml/2006/main">
  <authors>
    <author>Mathieu</author>
  </authors>
  <commentList>
    <comment ref="C16" authorId="0" shapeId="0">
      <text>
        <r>
          <rPr>
            <b/>
            <sz val="9"/>
            <color indexed="81"/>
            <rFont val="Tahoma"/>
            <family val="2"/>
          </rPr>
          <t>Mathieu:</t>
        </r>
        <r>
          <rPr>
            <sz val="9"/>
            <color indexed="81"/>
            <rFont val="Tahoma"/>
            <family val="2"/>
          </rPr>
          <t xml:space="preserve">
estimated hatch date from chicks weigth and rectrices length (missed it on reconyx)
</t>
        </r>
      </text>
    </comment>
    <comment ref="D16" authorId="0" shapeId="0">
      <text>
        <r>
          <rPr>
            <b/>
            <sz val="9"/>
            <color indexed="81"/>
            <rFont val="Tahoma"/>
            <family val="2"/>
          </rPr>
          <t>Mathieu:</t>
        </r>
        <r>
          <rPr>
            <sz val="9"/>
            <color indexed="81"/>
            <rFont val="Tahoma"/>
            <family val="2"/>
          </rPr>
          <t xml:space="preserve">
estimated hatch date from chicks weigth (missed it on reconyx)</t>
        </r>
      </text>
    </comment>
    <comment ref="E16" authorId="0" shapeId="0">
      <text>
        <r>
          <rPr>
            <b/>
            <sz val="9"/>
            <color indexed="81"/>
            <rFont val="Tahoma"/>
            <family val="2"/>
          </rPr>
          <t>Mathieu:</t>
        </r>
        <r>
          <rPr>
            <sz val="9"/>
            <color indexed="81"/>
            <rFont val="Tahoma"/>
            <family val="2"/>
          </rPr>
          <t xml:space="preserve">
estimated hatch date from chicks weigth (missed it on reconyx)</t>
        </r>
      </text>
    </comment>
  </commentList>
</comments>
</file>

<file path=xl/comments8.xml><?xml version="1.0" encoding="utf-8"?>
<comments xmlns="http://schemas.openxmlformats.org/spreadsheetml/2006/main">
  <authors>
    <author>Mathieu</author>
  </authors>
  <commentList>
    <comment ref="F7" authorId="0" shapeId="0">
      <text>
        <r>
          <rPr>
            <b/>
            <sz val="9"/>
            <color indexed="81"/>
            <rFont val="Tahoma"/>
            <family val="2"/>
          </rPr>
          <t>Mathieu:</t>
        </r>
        <r>
          <rPr>
            <sz val="9"/>
            <color indexed="81"/>
            <rFont val="Tahoma"/>
            <family val="2"/>
          </rPr>
          <t xml:space="preserve">
estimated lay date from first visit wth 4 eggs</t>
        </r>
      </text>
    </comment>
  </commentList>
</comments>
</file>

<file path=xl/comments9.xml><?xml version="1.0" encoding="utf-8"?>
<comments xmlns="http://schemas.openxmlformats.org/spreadsheetml/2006/main">
  <authors>
    <author>Mathieu</author>
  </authors>
  <commentList>
    <comment ref="F7" authorId="0" shapeId="0">
      <text>
        <r>
          <rPr>
            <b/>
            <sz val="9"/>
            <color indexed="81"/>
            <rFont val="Tahoma"/>
            <family val="2"/>
          </rPr>
          <t>Mathieu:</t>
        </r>
        <r>
          <rPr>
            <sz val="9"/>
            <color indexed="81"/>
            <rFont val="Tahoma"/>
            <family val="2"/>
          </rPr>
          <t xml:space="preserve">
estimated lay from first visit with full clutch</t>
        </r>
      </text>
    </comment>
  </commentList>
</comments>
</file>

<file path=xl/comments10.xml><?xml version="1.0" encoding="utf-8"?>
<comments xmlns="http://schemas.openxmlformats.org/spreadsheetml/2006/main">
  <authors>
    <author>Mathieu</author>
  </authors>
  <commentList>
    <comment ref="K1" authorId="0" shapeId="0">
      <text>
        <r>
          <rPr>
            <b/>
            <sz val="9"/>
            <color indexed="81"/>
            <rFont val="Tahoma"/>
            <family val="2"/>
          </rPr>
          <t>Mathieu:</t>
        </r>
        <r>
          <rPr>
            <sz val="9"/>
            <color indexed="81"/>
            <rFont val="Tahoma"/>
            <family val="2"/>
          </rPr>
          <t xml:space="preserve">
approx. location</t>
        </r>
      </text>
    </comment>
  </commentList>
</comments>
</file>

<file path=xl/sharedStrings.xml><?xml version="1.0" encoding="utf-8"?>
<sst xmlns="http://schemas.openxmlformats.org/spreadsheetml/2006/main" count="56236" uniqueCount="531">
  <si>
    <t>Year</t>
  </si>
  <si>
    <t>Territory</t>
  </si>
  <si>
    <t>Site</t>
  </si>
  <si>
    <t>Visit</t>
  </si>
  <si>
    <t>Coords (xx.xxxx)</t>
  </si>
  <si>
    <t>Species</t>
  </si>
  <si>
    <t>Male Age/Sex</t>
  </si>
  <si>
    <t>Date</t>
  </si>
  <si>
    <t>Encounter History</t>
  </si>
  <si>
    <t>Banded by</t>
  </si>
  <si>
    <t>USFW #</t>
  </si>
  <si>
    <t>BB #</t>
  </si>
  <si>
    <t>Method</t>
  </si>
  <si>
    <t>Encounter by</t>
  </si>
  <si>
    <t>Recruit Y or N</t>
  </si>
  <si>
    <t>Trap wt   (g)</t>
  </si>
  <si>
    <t>Keel   (1-5)</t>
  </si>
  <si>
    <t>Tarsus (mm)                 L        W</t>
  </si>
  <si>
    <t>Wing   (mm)</t>
  </si>
  <si>
    <t>Tail   (mm)</t>
  </si>
  <si>
    <t>Foot          (mm)</t>
  </si>
  <si>
    <t>Culmen (mm)    L        W</t>
  </si>
  <si>
    <t>Halux        (mm)</t>
  </si>
  <si>
    <t>Length        (mm)</t>
  </si>
  <si>
    <t>Feather          (Yr-XX-F)</t>
  </si>
  <si>
    <t>Blood1 (Yr-XX) (time)</t>
  </si>
  <si>
    <t>Blood2 (Yr-XX) (time)</t>
  </si>
  <si>
    <t>Axillary        (mm)</t>
  </si>
  <si>
    <t>Swab                     C          P</t>
  </si>
  <si>
    <t>crop</t>
  </si>
  <si>
    <t>Geolocator # deployed</t>
  </si>
  <si>
    <t>Geolocator # retreived</t>
  </si>
  <si>
    <t>Geolocator present? (Y/N)</t>
  </si>
  <si>
    <t>/</t>
  </si>
  <si>
    <t>Female Age/Sex</t>
  </si>
  <si>
    <t>Trap wt (g)</t>
  </si>
  <si>
    <t>Feather          (Yr-XX)</t>
  </si>
  <si>
    <t>Egg Stage</t>
  </si>
  <si>
    <t>Egg #1</t>
  </si>
  <si>
    <t>Egg #2</t>
  </si>
  <si>
    <t>Egg #3</t>
  </si>
  <si>
    <t>Egg #4</t>
  </si>
  <si>
    <t>Mean</t>
  </si>
  <si>
    <t>Samples</t>
  </si>
  <si>
    <t>Chick #1</t>
  </si>
  <si>
    <t>Chick #2</t>
  </si>
  <si>
    <t>Chick #3</t>
  </si>
  <si>
    <t>Chick #4</t>
  </si>
  <si>
    <t>Site Summary</t>
  </si>
  <si>
    <t>Layed</t>
  </si>
  <si>
    <t>Color</t>
  </si>
  <si>
    <t># eggs layed</t>
  </si>
  <si>
    <t>Aspect</t>
  </si>
  <si>
    <t>Age #1</t>
  </si>
  <si>
    <t># eggs addled</t>
  </si>
  <si>
    <t>Wall L</t>
  </si>
  <si>
    <t>Weight #1</t>
  </si>
  <si>
    <t># chicks hatched</t>
  </si>
  <si>
    <t>Wall R</t>
  </si>
  <si>
    <t>Blood #1 - 40ul</t>
  </si>
  <si>
    <t># chicks banded</t>
  </si>
  <si>
    <t>Roof</t>
  </si>
  <si>
    <t>Age #2</t>
  </si>
  <si>
    <t># chicks fledged</t>
  </si>
  <si>
    <t>Drainage</t>
  </si>
  <si>
    <t>Weight #2</t>
  </si>
  <si>
    <t># chicks died</t>
  </si>
  <si>
    <t>Date nestbox</t>
  </si>
  <si>
    <t>Blood #2 - 1 ml</t>
  </si>
  <si>
    <t>Notes</t>
  </si>
  <si>
    <t>Pharyngeal swab</t>
  </si>
  <si>
    <t>Cloacal swab</t>
  </si>
  <si>
    <t>Hatched</t>
  </si>
  <si>
    <t>Age #3</t>
  </si>
  <si>
    <t>Hatch-Lay</t>
  </si>
  <si>
    <t>Weight #3</t>
  </si>
  <si>
    <t>Nestlings</t>
  </si>
  <si>
    <t>Blood #3 - 1 ml</t>
  </si>
  <si>
    <t>Age-Sex</t>
  </si>
  <si>
    <t>Age #4</t>
  </si>
  <si>
    <t>Date banded</t>
  </si>
  <si>
    <t>Weight #4</t>
  </si>
  <si>
    <t>Blood #4 - 1.5 ml</t>
  </si>
  <si>
    <t>BB#</t>
  </si>
  <si>
    <t>Date died</t>
  </si>
  <si>
    <t>Feather</t>
  </si>
  <si>
    <t>Age when died</t>
  </si>
  <si>
    <t>Carcass collected</t>
  </si>
  <si>
    <t>Weight</t>
  </si>
  <si>
    <r>
      <rPr>
        <b/>
        <sz val="11"/>
        <color rgb="FF000000"/>
        <rFont val="Arial"/>
        <family val="2"/>
      </rPr>
      <t>20 May :</t>
    </r>
    <r>
      <rPr>
        <sz val="11"/>
        <color rgb="FF000000"/>
        <rFont val="Arial"/>
        <family val="2"/>
      </rPr>
      <t xml:space="preserve"> Empty site</t>
    </r>
  </si>
  <si>
    <r>
      <rPr>
        <b/>
        <sz val="11"/>
        <color rgb="FF000000"/>
        <rFont val="Arial"/>
        <family val="2"/>
      </rPr>
      <t xml:space="preserve">21 May: </t>
    </r>
    <r>
      <rPr>
        <sz val="11"/>
        <color rgb="FF000000"/>
        <rFont val="Arial"/>
        <family val="2"/>
      </rPr>
      <t xml:space="preserve">Empty site, Surveyed all the ridge twice. </t>
    </r>
  </si>
  <si>
    <r>
      <rPr>
        <b/>
        <sz val="11"/>
        <color rgb="FF000000"/>
        <rFont val="Arial"/>
        <family val="2"/>
      </rPr>
      <t>21 May:</t>
    </r>
    <r>
      <rPr>
        <sz val="11"/>
        <color rgb="FF000000"/>
        <rFont val="Arial"/>
        <family val="2"/>
      </rPr>
      <t xml:space="preserve"> Empty Site.</t>
    </r>
  </si>
  <si>
    <t>21 may 2017</t>
  </si>
  <si>
    <t>New capture</t>
  </si>
  <si>
    <t>A.P</t>
  </si>
  <si>
    <t>1947-26367</t>
  </si>
  <si>
    <t>44K</t>
  </si>
  <si>
    <t>Pigeon</t>
  </si>
  <si>
    <t>22/05/2017</t>
  </si>
  <si>
    <t>P.G</t>
  </si>
  <si>
    <t>1156-24035</t>
  </si>
  <si>
    <t>39H</t>
  </si>
  <si>
    <t>PEFA</t>
  </si>
  <si>
    <r>
      <rPr>
        <b/>
        <sz val="11"/>
        <color rgb="FF000000"/>
        <rFont val="Arial"/>
        <family val="2"/>
      </rPr>
      <t>22 May</t>
    </r>
    <r>
      <rPr>
        <sz val="11"/>
        <color rgb="FF000000"/>
        <rFont val="Arial"/>
        <family val="2"/>
      </rPr>
      <t>: Empty site</t>
    </r>
  </si>
  <si>
    <r>
      <rPr>
        <b/>
        <sz val="11"/>
        <color rgb="FF000000"/>
        <rFont val="Arial"/>
        <family val="2"/>
      </rPr>
      <t xml:space="preserve">22 May: </t>
    </r>
    <r>
      <rPr>
        <sz val="11"/>
        <color rgb="FF000000"/>
        <rFont val="Arial"/>
        <family val="2"/>
      </rPr>
      <t xml:space="preserve"> CORA pair on nest, territorial. </t>
    </r>
    <r>
      <rPr>
        <sz val="11"/>
        <color rgb="FF000000"/>
        <rFont val="Arial"/>
        <family val="2"/>
      </rPr>
      <t xml:space="preserve"> </t>
    </r>
  </si>
  <si>
    <t>23/05/2017</t>
  </si>
  <si>
    <t>New Capture</t>
  </si>
  <si>
    <t>1947-26368</t>
  </si>
  <si>
    <t>45K</t>
  </si>
  <si>
    <t>Pigeon/enveloppe</t>
  </si>
  <si>
    <t>2206-12758</t>
  </si>
  <si>
    <t>02M</t>
  </si>
  <si>
    <t>Recapture</t>
  </si>
  <si>
    <r>
      <rPr>
        <b/>
        <sz val="11"/>
        <color rgb="FF000000"/>
        <rFont val="Arial"/>
        <family val="2"/>
      </rPr>
      <t>23 May</t>
    </r>
    <r>
      <rPr>
        <sz val="11"/>
        <color rgb="FF000000"/>
        <rFont val="Arial"/>
        <family val="2"/>
      </rPr>
      <t>: Empty site.</t>
    </r>
  </si>
  <si>
    <r>
      <rPr>
        <b/>
        <sz val="11"/>
        <color rgb="FF000000"/>
        <rFont val="Arial"/>
        <family val="2"/>
      </rPr>
      <t>24 May</t>
    </r>
    <r>
      <rPr>
        <sz val="11"/>
        <color rgb="FF000000"/>
        <rFont val="Arial"/>
        <family val="2"/>
      </rPr>
      <t xml:space="preserve">: Empty site, Stick nest covered by snow. </t>
    </r>
  </si>
  <si>
    <r>
      <rPr>
        <b/>
        <sz val="11"/>
        <color rgb="FF000000"/>
        <rFont val="Arial"/>
        <family val="2"/>
      </rPr>
      <t xml:space="preserve">25 May: </t>
    </r>
    <r>
      <rPr>
        <sz val="11"/>
        <color rgb="FF000000"/>
        <rFont val="Arial"/>
        <family val="2"/>
      </rPr>
      <t>Empty site</t>
    </r>
  </si>
  <si>
    <r>
      <rPr>
        <b/>
        <sz val="11"/>
        <color rgb="FF000000"/>
        <rFont val="Arial"/>
        <family val="2"/>
      </rPr>
      <t>25 May</t>
    </r>
    <r>
      <rPr>
        <sz val="11"/>
        <color rgb="FF000000"/>
        <rFont val="Arial"/>
        <family val="2"/>
      </rPr>
      <t xml:space="preserve"> : Empty site.</t>
    </r>
  </si>
  <si>
    <r>
      <rPr>
        <b/>
        <sz val="11"/>
        <color rgb="FF000000"/>
        <rFont val="Arial"/>
        <family val="2"/>
      </rPr>
      <t xml:space="preserve">27 May: </t>
    </r>
    <r>
      <rPr>
        <sz val="11"/>
        <color rgb="FF000000"/>
        <rFont val="Arial"/>
        <family val="2"/>
      </rPr>
      <t>Empty site, lot of snow on cliff</t>
    </r>
    <r>
      <rPr>
        <b/>
        <sz val="11"/>
        <color rgb="FF000000"/>
        <rFont val="Arial"/>
        <family val="2"/>
      </rPr>
      <t>.</t>
    </r>
  </si>
  <si>
    <r>
      <rPr>
        <b/>
        <sz val="11"/>
        <color rgb="FF000000"/>
        <rFont val="Arial"/>
        <family val="2"/>
      </rPr>
      <t>27 May:</t>
    </r>
    <r>
      <rPr>
        <sz val="11"/>
        <color rgb="FF000000"/>
        <rFont val="Arial"/>
        <family val="2"/>
      </rPr>
      <t xml:space="preserve"> Empty site</t>
    </r>
  </si>
  <si>
    <r>
      <rPr>
        <b/>
        <sz val="11"/>
        <color rgb="FF000000"/>
        <rFont val="Arial"/>
        <family val="2"/>
      </rPr>
      <t>21 May :</t>
    </r>
    <r>
      <rPr>
        <sz val="11"/>
        <color rgb="FF000000"/>
        <rFont val="Arial"/>
        <family val="2"/>
      </rPr>
      <t xml:space="preserve"> Raven Pair on nest, territorial.</t>
    </r>
    <r>
      <rPr>
        <b/>
        <sz val="11"/>
        <color rgb="FF000000"/>
        <rFont val="Arial"/>
        <family val="2"/>
      </rPr>
      <t>25 May</t>
    </r>
    <r>
      <rPr>
        <sz val="11"/>
        <color rgb="FF000000"/>
        <rFont val="Arial"/>
        <family val="2"/>
      </rPr>
      <t>: CORA pair still present.</t>
    </r>
  </si>
  <si>
    <r>
      <t xml:space="preserve">26 May: </t>
    </r>
    <r>
      <rPr>
        <sz val="11"/>
        <color rgb="FF000000"/>
        <rFont val="Arial"/>
        <family val="2"/>
      </rPr>
      <t>RLHA pair territorial</t>
    </r>
  </si>
  <si>
    <t>27 may 2017</t>
  </si>
  <si>
    <t>2206-12937</t>
  </si>
  <si>
    <t>11A</t>
  </si>
  <si>
    <t>Pigeon/Enveloppe</t>
  </si>
  <si>
    <t>KH</t>
  </si>
  <si>
    <t>1947-26369</t>
  </si>
  <si>
    <t>46K</t>
  </si>
  <si>
    <t>28 may 2017</t>
  </si>
  <si>
    <t>1857-13232</t>
  </si>
  <si>
    <t>52K</t>
  </si>
  <si>
    <t>Pigeon/ enveloppe</t>
  </si>
  <si>
    <r>
      <rPr>
        <b/>
        <sz val="11"/>
        <color rgb="FF000000"/>
        <rFont val="Arial"/>
        <family val="2"/>
      </rPr>
      <t xml:space="preserve">28 May </t>
    </r>
    <r>
      <rPr>
        <sz val="11"/>
        <color rgb="FF000000"/>
        <rFont val="Arial"/>
        <family val="2"/>
      </rPr>
      <t>: Empty site, old stick nest fallen on the ground.</t>
    </r>
  </si>
  <si>
    <r>
      <rPr>
        <b/>
        <sz val="11"/>
        <color rgb="FF000000"/>
        <rFont val="Arial"/>
        <family val="2"/>
      </rPr>
      <t xml:space="preserve">28 May: </t>
    </r>
    <r>
      <rPr>
        <sz val="11"/>
        <color rgb="FF000000"/>
        <rFont val="Arial"/>
        <family val="2"/>
      </rPr>
      <t>Empty site</t>
    </r>
  </si>
  <si>
    <r>
      <rPr>
        <b/>
        <sz val="11"/>
        <color rgb="FF000000"/>
        <rFont val="Arial"/>
        <family val="2"/>
      </rPr>
      <t>29 May</t>
    </r>
    <r>
      <rPr>
        <sz val="11"/>
        <color rgb="FF000000"/>
        <rFont val="Arial"/>
        <family val="2"/>
      </rPr>
      <t>: Nest directly on the ground, almost covered by vegetation, Site should be removed?.</t>
    </r>
  </si>
  <si>
    <r>
      <rPr>
        <b/>
        <sz val="11"/>
        <color rgb="FF000000"/>
        <rFont val="Arial"/>
        <family val="2"/>
      </rPr>
      <t>20 May</t>
    </r>
    <r>
      <rPr>
        <sz val="11"/>
        <color rgb="FF000000"/>
        <rFont val="Arial"/>
        <family val="2"/>
      </rPr>
      <t xml:space="preserve"> : Empty site.</t>
    </r>
    <r>
      <rPr>
        <b/>
        <sz val="11"/>
        <color rgb="FF000000"/>
        <rFont val="Arial"/>
        <family val="2"/>
      </rPr>
      <t xml:space="preserve"> 29 May</t>
    </r>
    <r>
      <rPr>
        <sz val="11"/>
        <color rgb="FF000000"/>
        <rFont val="Arial"/>
        <family val="2"/>
      </rPr>
      <t>: Empty site, had lunch close to the site.</t>
    </r>
  </si>
  <si>
    <r>
      <rPr>
        <b/>
        <sz val="11"/>
        <color rgb="FF000000"/>
        <rFont val="Arial"/>
        <family val="2"/>
      </rPr>
      <t>20 May</t>
    </r>
    <r>
      <rPr>
        <sz val="11"/>
        <color rgb="FF000000"/>
        <rFont val="Arial"/>
        <family val="2"/>
      </rPr>
      <t xml:space="preserve">: Empty site, ledge covered. </t>
    </r>
    <r>
      <rPr>
        <b/>
        <sz val="11"/>
        <color rgb="FF000000"/>
        <rFont val="Arial"/>
        <family val="2"/>
      </rPr>
      <t>29 May</t>
    </r>
    <r>
      <rPr>
        <sz val="11"/>
        <color rgb="FF000000"/>
        <rFont val="Arial"/>
        <family val="2"/>
      </rPr>
      <t>: PEFA individual seen around site from kev's transect. Doesnt look occupied.</t>
    </r>
  </si>
  <si>
    <r>
      <rPr>
        <b/>
        <sz val="11"/>
        <color rgb="FF000000"/>
        <rFont val="Arial"/>
        <family val="2"/>
      </rPr>
      <t>30 May :</t>
    </r>
    <r>
      <rPr>
        <sz val="11"/>
        <color rgb="FF000000"/>
        <rFont val="Arial"/>
        <family val="2"/>
      </rPr>
      <t xml:space="preserve"> Empty site, old stick nest.</t>
    </r>
  </si>
  <si>
    <r>
      <rPr>
        <b/>
        <sz val="11"/>
        <color rgb="FF000000"/>
        <rFont val="Arial"/>
        <family val="2"/>
      </rPr>
      <t>23 May</t>
    </r>
    <r>
      <rPr>
        <sz val="11"/>
        <color rgb="FF000000"/>
        <rFont val="Arial"/>
        <family val="2"/>
      </rPr>
      <t xml:space="preserve">: Empty site </t>
    </r>
    <r>
      <rPr>
        <b/>
        <sz val="11"/>
        <color rgb="FF000000"/>
        <rFont val="Arial"/>
        <family val="2"/>
      </rPr>
      <t>31 May:</t>
    </r>
    <r>
      <rPr>
        <sz val="11"/>
        <color rgb="FF000000"/>
        <rFont val="Arial"/>
        <family val="2"/>
      </rPr>
      <t xml:space="preserve"> Empty Site</t>
    </r>
  </si>
  <si>
    <r>
      <rPr>
        <b/>
        <sz val="11"/>
        <color rgb="FF000000"/>
        <rFont val="Arial"/>
        <family val="2"/>
      </rPr>
      <t>23 May</t>
    </r>
    <r>
      <rPr>
        <sz val="11"/>
        <color rgb="FF000000"/>
        <rFont val="Arial"/>
        <family val="2"/>
      </rPr>
      <t xml:space="preserve">: (1) RLHA on nest, territorial. </t>
    </r>
    <r>
      <rPr>
        <b/>
        <sz val="11"/>
        <color rgb="FF000000"/>
        <rFont val="Arial"/>
        <family val="2"/>
      </rPr>
      <t>31 May</t>
    </r>
    <r>
      <rPr>
        <sz val="11"/>
        <color rgb="FF000000"/>
        <rFont val="Arial"/>
        <family val="2"/>
      </rPr>
      <t>: Empty site.</t>
    </r>
  </si>
  <si>
    <r>
      <rPr>
        <b/>
        <sz val="11"/>
        <color rgb="FF000000"/>
        <rFont val="Arial"/>
        <family val="2"/>
      </rPr>
      <t>20 May:</t>
    </r>
    <r>
      <rPr>
        <sz val="11"/>
        <color rgb="FF000000"/>
        <rFont val="Arial"/>
        <family val="2"/>
      </rPr>
      <t xml:space="preserve"> RLHA pair from 77 passed by the site. </t>
    </r>
    <r>
      <rPr>
        <b/>
        <sz val="11"/>
        <color rgb="FF000000"/>
        <rFont val="Arial"/>
        <family val="2"/>
      </rPr>
      <t xml:space="preserve"> 1 June: </t>
    </r>
    <r>
      <rPr>
        <sz val="11"/>
        <color rgb="FF000000"/>
        <rFont val="Arial"/>
        <family val="2"/>
      </rPr>
      <t>Empty site</t>
    </r>
  </si>
  <si>
    <r>
      <rPr>
        <b/>
        <sz val="11"/>
        <color rgb="FF000000"/>
        <rFont val="Arial"/>
        <family val="2"/>
      </rPr>
      <t>June 2 :</t>
    </r>
    <r>
      <rPr>
        <sz val="11"/>
        <color rgb="FF000000"/>
        <rFont val="Arial"/>
        <family val="2"/>
      </rPr>
      <t xml:space="preserve"> Empty site walked by kev's transect.</t>
    </r>
  </si>
  <si>
    <r>
      <rPr>
        <b/>
        <sz val="11"/>
        <color rgb="FF000000"/>
        <rFont val="Arial"/>
        <family val="2"/>
      </rPr>
      <t>21 May:</t>
    </r>
    <r>
      <rPr>
        <sz val="11"/>
        <color rgb="FF000000"/>
        <rFont val="Arial"/>
        <family val="2"/>
      </rPr>
      <t xml:space="preserve"> PEFA pair, territorial, ledge uncovered, Female captured, USFW; 1947-26367, BB; 44K, Wing; 372mm, Tail; 182mm, Keel; 2, Weight; 1060g. </t>
    </r>
    <r>
      <rPr>
        <b/>
        <sz val="11"/>
        <color rgb="FF000000"/>
        <rFont val="Arial"/>
        <family val="2"/>
      </rPr>
      <t xml:space="preserve">3 June </t>
    </r>
    <r>
      <rPr>
        <sz val="11"/>
        <color rgb="FF000000"/>
        <rFont val="Arial"/>
        <family val="2"/>
      </rPr>
      <t>: Empty site while kev's transect.</t>
    </r>
  </si>
  <si>
    <r>
      <rPr>
        <b/>
        <sz val="11"/>
        <color rgb="FF000000"/>
        <rFont val="Arial"/>
        <family val="2"/>
      </rPr>
      <t>26 May:</t>
    </r>
    <r>
      <rPr>
        <sz val="11"/>
        <color rgb="FF000000"/>
        <rFont val="Arial"/>
        <family val="2"/>
      </rPr>
      <t xml:space="preserve"> Empty site, RLHA passed by.</t>
    </r>
  </si>
  <si>
    <r>
      <rPr>
        <b/>
        <sz val="11"/>
        <color rgb="FF000000"/>
        <rFont val="Arial"/>
        <family val="2"/>
      </rPr>
      <t>26 May:</t>
    </r>
    <r>
      <rPr>
        <sz val="11"/>
        <color rgb="FF000000"/>
        <rFont val="Arial"/>
        <family val="2"/>
      </rPr>
      <t xml:space="preserve"> Empty site.</t>
    </r>
  </si>
  <si>
    <r>
      <rPr>
        <b/>
        <sz val="11"/>
        <color rgb="FF000000"/>
        <rFont val="Arial"/>
        <family val="2"/>
      </rPr>
      <t>24 May</t>
    </r>
    <r>
      <rPr>
        <sz val="11"/>
        <color rgb="FF000000"/>
        <rFont val="Arial"/>
        <family val="2"/>
      </rPr>
      <t xml:space="preserve">: Empty Site, Cliff completely covered by snow. </t>
    </r>
    <r>
      <rPr>
        <b/>
        <sz val="11"/>
        <color rgb="FF000000"/>
        <rFont val="Arial"/>
        <family val="2"/>
      </rPr>
      <t>25 May</t>
    </r>
    <r>
      <rPr>
        <sz val="11"/>
        <color rgb="FF000000"/>
        <rFont val="Arial"/>
        <family val="2"/>
      </rPr>
      <t xml:space="preserve">: RLHA pair, turning around site without being territorial. </t>
    </r>
    <r>
      <rPr>
        <b/>
        <sz val="11"/>
        <color rgb="FF000000"/>
        <rFont val="Arial"/>
        <family val="2"/>
      </rPr>
      <t>27 May</t>
    </r>
    <r>
      <rPr>
        <sz val="11"/>
        <color rgb="FF000000"/>
        <rFont val="Arial"/>
        <family val="2"/>
      </rPr>
      <t>: PEFA pair, tried trapping, unsucessful.</t>
    </r>
    <r>
      <rPr>
        <b/>
        <sz val="11"/>
        <color rgb="FF000000"/>
        <rFont val="Arial"/>
        <family val="2"/>
      </rPr>
      <t xml:space="preserve"> 5 June</t>
    </r>
    <r>
      <rPr>
        <sz val="11"/>
        <color rgb="FF000000"/>
        <rFont val="Arial"/>
        <family val="2"/>
      </rPr>
      <t xml:space="preserve"> : Empty site, stayed for 10 min </t>
    </r>
  </si>
  <si>
    <t>RLHA</t>
  </si>
  <si>
    <r>
      <rPr>
        <b/>
        <sz val="11"/>
        <color rgb="FF000000"/>
        <rFont val="Arial"/>
        <family val="2"/>
      </rPr>
      <t>22 May</t>
    </r>
    <r>
      <rPr>
        <sz val="11"/>
        <color rgb="FF000000"/>
        <rFont val="Arial"/>
        <family val="2"/>
      </rPr>
      <t xml:space="preserve">: Empty site </t>
    </r>
    <r>
      <rPr>
        <b/>
        <sz val="11"/>
        <color rgb="FF000000"/>
        <rFont val="Arial"/>
        <family val="2"/>
      </rPr>
      <t xml:space="preserve">14 June : </t>
    </r>
    <r>
      <rPr>
        <sz val="11"/>
        <color rgb="FF000000"/>
        <rFont val="Arial"/>
        <family val="2"/>
      </rPr>
      <t>Empty site, PEFA are at Site 78</t>
    </r>
  </si>
  <si>
    <r>
      <rPr>
        <b/>
        <sz val="11"/>
        <color rgb="FF000000"/>
        <rFont val="Arial"/>
        <family val="2"/>
      </rPr>
      <t>29 May</t>
    </r>
    <r>
      <rPr>
        <sz val="11"/>
        <color rgb="FF000000"/>
        <rFont val="Arial"/>
        <family val="2"/>
      </rPr>
      <t xml:space="preserve"> : RLHA pair, territorial. </t>
    </r>
    <r>
      <rPr>
        <b/>
        <sz val="11"/>
        <color rgb="FF000000"/>
        <rFont val="Arial"/>
        <family val="2"/>
      </rPr>
      <t>14 June :</t>
    </r>
    <r>
      <rPr>
        <sz val="11"/>
        <color rgb="FF000000"/>
        <rFont val="Arial"/>
        <family val="2"/>
      </rPr>
      <t xml:space="preserve"> Empty Site, RLHA are at site 104</t>
    </r>
  </si>
  <si>
    <r>
      <rPr>
        <b/>
        <sz val="11"/>
        <color rgb="FF000000"/>
        <rFont val="Arial"/>
        <family val="2"/>
      </rPr>
      <t xml:space="preserve">29 May: </t>
    </r>
    <r>
      <rPr>
        <sz val="11"/>
        <color rgb="FF000000"/>
        <rFont val="Arial"/>
        <family val="2"/>
      </rPr>
      <t xml:space="preserve"> PEFA female, was feeding on cliff, tried trapping, unsucessful. </t>
    </r>
    <r>
      <rPr>
        <b/>
        <sz val="11"/>
        <color rgb="FF000000"/>
        <rFont val="Arial"/>
        <family val="2"/>
      </rPr>
      <t>14 June :</t>
    </r>
    <r>
      <rPr>
        <sz val="11"/>
        <color rgb="FF000000"/>
        <rFont val="Arial"/>
        <family val="2"/>
      </rPr>
      <t xml:space="preserve"> Empty site</t>
    </r>
  </si>
  <si>
    <r>
      <rPr>
        <b/>
        <sz val="11"/>
        <color rgb="FF000000"/>
        <rFont val="Arial"/>
        <family val="2"/>
      </rPr>
      <t>23 May</t>
    </r>
    <r>
      <rPr>
        <sz val="11"/>
        <color rgb="FF000000"/>
        <rFont val="Arial"/>
        <family val="2"/>
      </rPr>
      <t xml:space="preserve">: Empty site </t>
    </r>
    <r>
      <rPr>
        <b/>
        <sz val="11"/>
        <color rgb="FF000000"/>
        <rFont val="Arial"/>
        <family val="2"/>
      </rPr>
      <t>12 June :</t>
    </r>
    <r>
      <rPr>
        <sz val="11"/>
        <color rgb="FF000000"/>
        <rFont val="Arial"/>
        <family val="2"/>
      </rPr>
      <t xml:space="preserve"> Unoccupied.</t>
    </r>
  </si>
  <si>
    <r>
      <rPr>
        <b/>
        <sz val="11"/>
        <color rgb="FF000000"/>
        <rFont val="Arial"/>
        <family val="2"/>
      </rPr>
      <t xml:space="preserve">27 May: </t>
    </r>
    <r>
      <rPr>
        <sz val="11"/>
        <color rgb="FF000000"/>
        <rFont val="Arial"/>
        <family val="2"/>
      </rPr>
      <t>(1) PEFA male, leave shortly after arrival, not territorial.</t>
    </r>
    <r>
      <rPr>
        <b/>
        <sz val="11"/>
        <color rgb="FF000000"/>
        <rFont val="Arial"/>
        <family val="2"/>
      </rPr>
      <t xml:space="preserve"> 2 June:</t>
    </r>
    <r>
      <rPr>
        <sz val="11"/>
        <color rgb="FF000000"/>
        <rFont val="Arial"/>
        <family val="2"/>
      </rPr>
      <t xml:space="preserve"> PEFA pair, 2 potential ledge to lay egg. Tried trapping, unsucessful</t>
    </r>
    <r>
      <rPr>
        <b/>
        <sz val="11"/>
        <color rgb="FF000000"/>
        <rFont val="Arial"/>
        <family val="2"/>
      </rPr>
      <t xml:space="preserve">.  6 June : </t>
    </r>
    <r>
      <rPr>
        <sz val="11"/>
        <color rgb="FF000000"/>
        <rFont val="Arial"/>
        <family val="2"/>
      </rPr>
      <t xml:space="preserve">No bird seen. </t>
    </r>
    <r>
      <rPr>
        <b/>
        <sz val="11"/>
        <color rgb="FF000000"/>
        <rFont val="Arial"/>
        <family val="2"/>
      </rPr>
      <t>9 June</t>
    </r>
    <r>
      <rPr>
        <sz val="11"/>
        <color rgb="FF000000"/>
        <rFont val="Arial"/>
        <family val="2"/>
      </rPr>
      <t xml:space="preserve"> : Now unoccupied, birds moved to 145</t>
    </r>
  </si>
  <si>
    <r>
      <rPr>
        <b/>
        <sz val="11"/>
        <color rgb="FF000000"/>
        <rFont val="Arial"/>
        <family val="2"/>
      </rPr>
      <t>23 May</t>
    </r>
    <r>
      <rPr>
        <sz val="11"/>
        <color rgb="FF000000"/>
        <rFont val="Arial"/>
        <family val="2"/>
      </rPr>
      <t xml:space="preserve">:(1) PEFA non territorial leave the site quickly after arrival.  </t>
    </r>
    <r>
      <rPr>
        <b/>
        <sz val="11"/>
        <color rgb="FF000000"/>
        <rFont val="Arial"/>
        <family val="2"/>
      </rPr>
      <t>26 May</t>
    </r>
    <r>
      <rPr>
        <sz val="11"/>
        <color rgb="FF000000"/>
        <rFont val="Arial"/>
        <family val="2"/>
      </rPr>
      <t xml:space="preserve"> :PEFA pair, tried trapping, unsuccesful, female unmarked.. </t>
    </r>
    <r>
      <rPr>
        <b/>
        <sz val="11"/>
        <color rgb="FF000000"/>
        <rFont val="Arial"/>
        <family val="2"/>
      </rPr>
      <t xml:space="preserve">7 June </t>
    </r>
    <r>
      <rPr>
        <sz val="11"/>
        <color rgb="FF000000"/>
        <rFont val="Arial"/>
        <family val="2"/>
      </rPr>
      <t xml:space="preserve"> : Empty site after a 10 minutes visit.</t>
    </r>
  </si>
  <si>
    <t>39E</t>
  </si>
  <si>
    <t>49E</t>
  </si>
  <si>
    <t>(missing)5C</t>
  </si>
  <si>
    <r>
      <t xml:space="preserve">18 June : </t>
    </r>
    <r>
      <rPr>
        <sz val="11"/>
        <color rgb="FF000000"/>
        <rFont val="Arial"/>
        <family val="2"/>
      </rPr>
      <t>No cliff around, Location is by the sea on a flat ground.</t>
    </r>
  </si>
  <si>
    <r>
      <rPr>
        <b/>
        <sz val="11"/>
        <color rgb="FF000000"/>
        <rFont val="Arial"/>
        <family val="2"/>
      </rPr>
      <t xml:space="preserve">June 18 : </t>
    </r>
    <r>
      <rPr>
        <sz val="11"/>
        <color rgb="FF000000"/>
        <rFont val="Arial"/>
        <family val="2"/>
      </rPr>
      <t>Empty site. Old RLHA stick nest on big boulder.</t>
    </r>
  </si>
  <si>
    <t>38 A</t>
  </si>
  <si>
    <r>
      <rPr>
        <b/>
        <sz val="11"/>
        <color rgb="FF000000"/>
        <rFont val="Arial"/>
        <family val="2"/>
      </rPr>
      <t>25 May</t>
    </r>
    <r>
      <rPr>
        <sz val="11"/>
        <color rgb="FF000000"/>
        <rFont val="Arial"/>
        <family val="2"/>
      </rPr>
      <t xml:space="preserve">: Empty site </t>
    </r>
    <r>
      <rPr>
        <b/>
        <sz val="11"/>
        <color rgb="FF000000"/>
        <rFont val="Arial"/>
        <family val="2"/>
      </rPr>
      <t xml:space="preserve">1 June </t>
    </r>
    <r>
      <rPr>
        <sz val="11"/>
        <color rgb="FF000000"/>
        <rFont val="Arial"/>
        <family val="2"/>
      </rPr>
      <t xml:space="preserve">: Empty site. </t>
    </r>
    <r>
      <rPr>
        <b/>
        <sz val="11"/>
        <color rgb="FF000000"/>
        <rFont val="Arial"/>
        <family val="2"/>
      </rPr>
      <t>7 June :</t>
    </r>
    <r>
      <rPr>
        <sz val="11"/>
        <color rgb="FF000000"/>
        <rFont val="Arial"/>
        <family val="2"/>
      </rPr>
      <t xml:space="preserve"> PEFA (1) female, territorial, no nest found. Ledge might be unaccessible because of snow.  </t>
    </r>
    <r>
      <rPr>
        <b/>
        <sz val="11"/>
        <color rgb="FF000000"/>
        <rFont val="Arial"/>
        <family val="2"/>
      </rPr>
      <t>11 June :</t>
    </r>
    <r>
      <rPr>
        <sz val="11"/>
        <color rgb="FF000000"/>
        <rFont val="Arial"/>
        <family val="2"/>
      </rPr>
      <t xml:space="preserve"> PEFA pair + 1 intruder, both known scrap empty.</t>
    </r>
    <r>
      <rPr>
        <b/>
        <sz val="11"/>
        <color rgb="FF000000"/>
        <rFont val="Arial"/>
        <family val="2"/>
      </rPr>
      <t xml:space="preserve"> 15 June :</t>
    </r>
    <r>
      <rPr>
        <sz val="11"/>
        <color rgb="FF000000"/>
        <rFont val="Arial"/>
        <family val="2"/>
      </rPr>
      <t xml:space="preserve"> 1 PEFA female, no nest foundnon territorial. </t>
    </r>
    <r>
      <rPr>
        <b/>
        <sz val="11"/>
        <color rgb="FF000000"/>
        <rFont val="Arial"/>
        <family val="2"/>
      </rPr>
      <t xml:space="preserve">17 June : </t>
    </r>
    <r>
      <rPr>
        <sz val="11"/>
        <color rgb="FF000000"/>
        <rFont val="Arial"/>
        <family val="2"/>
      </rPr>
      <t>Unoccupied</t>
    </r>
  </si>
  <si>
    <t>19 June : Unoccupied</t>
  </si>
  <si>
    <t>SNOW</t>
  </si>
  <si>
    <t>ASY</t>
  </si>
  <si>
    <t>Bownet</t>
  </si>
  <si>
    <t xml:space="preserve">First Capture </t>
  </si>
  <si>
    <t>15 minutes</t>
  </si>
  <si>
    <t>Yes</t>
  </si>
  <si>
    <r>
      <rPr>
        <b/>
        <sz val="11"/>
        <color rgb="FF000000"/>
        <rFont val="Arial"/>
        <family val="2"/>
      </rPr>
      <t>05 June:</t>
    </r>
    <r>
      <rPr>
        <sz val="11"/>
        <color rgb="FF000000"/>
        <rFont val="Arial"/>
        <family val="2"/>
      </rPr>
      <t xml:space="preserve">PEFA pair + 1 eggs. </t>
    </r>
    <r>
      <rPr>
        <b/>
        <sz val="11"/>
        <color rgb="FF000000"/>
        <rFont val="Arial"/>
        <family val="2"/>
      </rPr>
      <t>WP: NEW PEFA 2017.</t>
    </r>
    <r>
      <rPr>
        <sz val="11"/>
        <color rgb="FF000000"/>
        <rFont val="Arial"/>
        <family val="2"/>
      </rPr>
      <t xml:space="preserve"> Seems likes CORA are at 102 and RLHA at 44.  Small Camera (S044) deployed on nest: No Ibutton and RG yet. Both PEFA unbanded. </t>
    </r>
    <r>
      <rPr>
        <b/>
        <sz val="11"/>
        <color rgb="FF000000"/>
        <rFont val="Arial"/>
        <family val="2"/>
      </rPr>
      <t xml:space="preserve">18 June </t>
    </r>
    <r>
      <rPr>
        <sz val="11"/>
        <color rgb="FF000000"/>
        <rFont val="Arial"/>
        <family val="2"/>
      </rPr>
      <t>: PEFA around, no more eggs in the scrap. Camera removed. (Predation by Fox)</t>
    </r>
  </si>
  <si>
    <r>
      <rPr>
        <b/>
        <sz val="11"/>
        <color rgb="FF000000"/>
        <rFont val="Arial"/>
        <family val="2"/>
      </rPr>
      <t xml:space="preserve">20 May: </t>
    </r>
    <r>
      <rPr>
        <sz val="11"/>
        <color rgb="FF000000"/>
        <rFont val="Arial"/>
        <family val="2"/>
      </rPr>
      <t xml:space="preserve">No birds, Snow covering the cliff. </t>
    </r>
    <r>
      <rPr>
        <b/>
        <sz val="11"/>
        <color rgb="FF000000"/>
        <rFont val="Arial"/>
        <family val="2"/>
      </rPr>
      <t>30 May</t>
    </r>
    <r>
      <rPr>
        <sz val="11"/>
        <color rgb="FF000000"/>
        <rFont val="Arial"/>
        <family val="2"/>
      </rPr>
      <t>: PEFA (1), silent, stayed on site. Unoccupied</t>
    </r>
  </si>
  <si>
    <r>
      <rPr>
        <b/>
        <sz val="11"/>
        <color rgb="FF000000"/>
        <rFont val="Arial"/>
        <family val="2"/>
      </rPr>
      <t>22 May</t>
    </r>
    <r>
      <rPr>
        <sz val="11"/>
        <color rgb="FF000000"/>
        <rFont val="Arial"/>
        <family val="2"/>
      </rPr>
      <t xml:space="preserve">: CORA Pair, territorial, on nest. </t>
    </r>
    <r>
      <rPr>
        <b/>
        <sz val="11"/>
        <color rgb="FF000000"/>
        <rFont val="Arial"/>
        <family val="2"/>
      </rPr>
      <t>9 June</t>
    </r>
    <r>
      <rPr>
        <sz val="11"/>
        <color rgb="FF000000"/>
        <rFont val="Arial"/>
        <family val="2"/>
      </rPr>
      <t xml:space="preserve">: CORA pair, + 1 juvenile in the nest. </t>
    </r>
    <r>
      <rPr>
        <b/>
        <sz val="11"/>
        <color rgb="FF000000"/>
        <rFont val="Arial"/>
        <family val="2"/>
      </rPr>
      <t xml:space="preserve">16 June </t>
    </r>
    <r>
      <rPr>
        <sz val="11"/>
        <color rgb="FF000000"/>
        <rFont val="Arial"/>
        <family val="2"/>
      </rPr>
      <t>: Still present.</t>
    </r>
  </si>
  <si>
    <t>CORA</t>
  </si>
  <si>
    <r>
      <rPr>
        <b/>
        <sz val="11"/>
        <color rgb="FF000000"/>
        <rFont val="Arial"/>
        <family val="2"/>
      </rPr>
      <t>20 May</t>
    </r>
    <r>
      <rPr>
        <sz val="11"/>
        <color rgb="FF000000"/>
        <rFont val="Arial"/>
        <family val="2"/>
      </rPr>
      <t>: No birds, ledge covered by snow</t>
    </r>
    <r>
      <rPr>
        <b/>
        <sz val="11"/>
        <color rgb="FF000000"/>
        <rFont val="Arial"/>
        <family val="2"/>
      </rPr>
      <t xml:space="preserve"> 30 May:</t>
    </r>
    <r>
      <rPr>
        <sz val="11"/>
        <color rgb="FF000000"/>
        <rFont val="Arial"/>
        <family val="2"/>
      </rPr>
      <t xml:space="preserve"> PEFA (1), territorial, seems occupied but could switch back to site 20. Unoccupied</t>
    </r>
  </si>
  <si>
    <t xml:space="preserve"> </t>
  </si>
  <si>
    <t>62,95735 -92,01853</t>
  </si>
  <si>
    <t>62,87310 -91,27360</t>
  </si>
  <si>
    <t>62,94207 -92,05250</t>
  </si>
  <si>
    <r>
      <t xml:space="preserve">08 </t>
    </r>
    <r>
      <rPr>
        <sz val="11"/>
        <color rgb="FF000000"/>
        <rFont val="Arial"/>
        <family val="2"/>
      </rPr>
      <t>July: Nest found any activities. Seems to have failed.</t>
    </r>
  </si>
  <si>
    <t>62,96577 -91,98637</t>
  </si>
  <si>
    <t>62,85388 -92,17272</t>
  </si>
  <si>
    <t>62.94125 -92.25728</t>
  </si>
  <si>
    <t>62,94105 -92, 21740</t>
  </si>
  <si>
    <r>
      <rPr>
        <b/>
        <sz val="11"/>
        <color rgb="FF000000"/>
        <rFont val="Arial"/>
        <family val="2"/>
      </rPr>
      <t>26 May:</t>
    </r>
    <r>
      <rPr>
        <sz val="11"/>
        <color rgb="FF000000"/>
        <rFont val="Arial"/>
        <family val="2"/>
      </rPr>
      <t xml:space="preserve"> RLHA (1), territorial, stayed between 24 and 25. </t>
    </r>
    <r>
      <rPr>
        <b/>
        <sz val="11"/>
        <color rgb="FF000000"/>
        <rFont val="Arial"/>
        <family val="2"/>
      </rPr>
      <t>30 June :</t>
    </r>
    <r>
      <rPr>
        <sz val="11"/>
        <color rgb="FF000000"/>
        <rFont val="Arial"/>
        <family val="2"/>
      </rPr>
      <t xml:space="preserve"> Unoccupied.</t>
    </r>
  </si>
  <si>
    <t>62,74155 -92,15646</t>
  </si>
  <si>
    <r>
      <rPr>
        <b/>
        <sz val="11"/>
        <color rgb="FF000000"/>
        <rFont val="Arial"/>
        <family val="2"/>
      </rPr>
      <t xml:space="preserve">3 June : </t>
    </r>
    <r>
      <rPr>
        <sz val="11"/>
        <color rgb="FF000000"/>
        <rFont val="Arial"/>
        <family val="2"/>
      </rPr>
      <t xml:space="preserve"> NEW RLHA site.  RLHA pair. </t>
    </r>
    <r>
      <rPr>
        <b/>
        <sz val="11"/>
        <color rgb="FF000000"/>
        <rFont val="Arial"/>
        <family val="2"/>
      </rPr>
      <t>WP : NEW_SITE_E,</t>
    </r>
    <r>
      <rPr>
        <sz val="11"/>
        <color rgb="FF000000"/>
        <rFont val="Arial"/>
        <family val="2"/>
      </rPr>
      <t xml:space="preserve"> Not accessible. Female on nest incubating Near site 16. </t>
    </r>
    <r>
      <rPr>
        <b/>
        <sz val="11"/>
        <color rgb="FF000000"/>
        <rFont val="Arial"/>
        <family val="2"/>
      </rPr>
      <t xml:space="preserve">30 June: </t>
    </r>
    <r>
      <rPr>
        <sz val="11"/>
        <color rgb="FF000000"/>
        <rFont val="Arial"/>
        <family val="2"/>
      </rPr>
      <t>Unoccupied</t>
    </r>
  </si>
  <si>
    <t>6278951 -9210516</t>
  </si>
  <si>
    <t>62,86323 -92,23182</t>
  </si>
  <si>
    <t>62.77089 -92,13505</t>
  </si>
  <si>
    <t>62.82737 -92.25130</t>
  </si>
  <si>
    <r>
      <rPr>
        <b/>
        <sz val="11"/>
        <color rgb="FF000000"/>
        <rFont val="Arial"/>
        <family val="2"/>
      </rPr>
      <t xml:space="preserve">31 May: RLHA pair </t>
    </r>
    <r>
      <rPr>
        <sz val="11"/>
        <color rgb="FF000000"/>
        <rFont val="Arial"/>
        <family val="2"/>
      </rPr>
      <t>New nest found between 58 and 148, no eggs yet. No wp taken yet. Site number needed. WP: NEW C 2017.</t>
    </r>
    <r>
      <rPr>
        <b/>
        <sz val="11"/>
        <color rgb="FF000000"/>
        <rFont val="Arial"/>
        <family val="2"/>
      </rPr>
      <t xml:space="preserve"> 18 July:</t>
    </r>
    <r>
      <rPr>
        <sz val="11"/>
        <color rgb="FF000000"/>
        <rFont val="Arial"/>
        <family val="2"/>
      </rPr>
      <t xml:space="preserve">  Unoccupied.</t>
    </r>
  </si>
  <si>
    <t>62,83060 -92,31108</t>
  </si>
  <si>
    <t>62.89692 -92,14104</t>
  </si>
  <si>
    <t>62,84227 -92,32505</t>
  </si>
  <si>
    <t>62,84460 -92,29945</t>
  </si>
  <si>
    <t>62,81451 -91,84721</t>
  </si>
  <si>
    <r>
      <rPr>
        <b/>
        <sz val="11"/>
        <color rgb="FF000000"/>
        <rFont val="Arial"/>
        <family val="2"/>
      </rPr>
      <t>22 May:</t>
    </r>
    <r>
      <rPr>
        <sz val="11"/>
        <color rgb="FF000000"/>
        <rFont val="Arial"/>
        <family val="2"/>
      </rPr>
      <t xml:space="preserve"> Empty site. </t>
    </r>
    <r>
      <rPr>
        <b/>
        <sz val="11"/>
        <color rgb="FF000000"/>
        <rFont val="Arial"/>
        <family val="2"/>
      </rPr>
      <t xml:space="preserve"> 25 May</t>
    </r>
    <r>
      <rPr>
        <sz val="11"/>
        <color rgb="FF000000"/>
        <rFont val="Arial"/>
        <family val="2"/>
      </rPr>
      <t>: PEFA pair</t>
    </r>
    <r>
      <rPr>
        <b/>
        <sz val="11"/>
        <color rgb="FF000000"/>
        <rFont val="Arial"/>
        <family val="2"/>
      </rPr>
      <t>. 29 May:</t>
    </r>
    <r>
      <rPr>
        <sz val="11"/>
        <color rgb="FF000000"/>
        <rFont val="Arial"/>
        <family val="2"/>
      </rPr>
      <t xml:space="preserve"> PEFA pair, tried trapping, unsucessful. </t>
    </r>
    <r>
      <rPr>
        <b/>
        <sz val="11"/>
        <color rgb="FF000000"/>
        <rFont val="Arial"/>
        <family val="2"/>
      </rPr>
      <t xml:space="preserve">9 June: </t>
    </r>
    <r>
      <rPr>
        <sz val="11"/>
        <color rgb="FF000000"/>
        <rFont val="Arial"/>
        <family val="2"/>
      </rPr>
      <t xml:space="preserve">PEFA pair + 3 eggs, scrap is hard to acces so no camera deployed. </t>
    </r>
    <r>
      <rPr>
        <b/>
        <sz val="11"/>
        <color rgb="FF000000"/>
        <rFont val="Arial"/>
        <family val="2"/>
      </rPr>
      <t>13 June :</t>
    </r>
    <r>
      <rPr>
        <sz val="11"/>
        <color rgb="FF000000"/>
        <rFont val="Arial"/>
        <family val="2"/>
      </rPr>
      <t xml:space="preserve"> PEFA  pair + 4 eggs. Large camera + RG deployed. Both bird are not banded. WP : 053_2017 </t>
    </r>
    <r>
      <rPr>
        <b/>
        <sz val="11"/>
        <color rgb="FF000000"/>
        <rFont val="Arial"/>
        <family val="2"/>
      </rPr>
      <t xml:space="preserve">20 June </t>
    </r>
    <r>
      <rPr>
        <sz val="11"/>
        <color rgb="FF000000"/>
        <rFont val="Arial"/>
        <family val="2"/>
      </rPr>
      <t xml:space="preserve">: PEFA pair + 4 eggs, Camera replaced by Small camera.4 July: MC: 16%(4573 pics), Batt: 99%, RG: empty, Ibutton deployed, M.card changed,  Egg: </t>
    </r>
    <r>
      <rPr>
        <b/>
        <sz val="11"/>
        <color rgb="FF000000"/>
        <rFont val="Arial"/>
        <family val="2"/>
      </rPr>
      <t>#1</t>
    </r>
    <r>
      <rPr>
        <sz val="11"/>
        <color rgb="FF000000"/>
        <rFont val="Arial"/>
        <family val="2"/>
      </rPr>
      <t xml:space="preserve">: L: 49.79, W: 42.43, M: 44.6, </t>
    </r>
    <r>
      <rPr>
        <b/>
        <sz val="11"/>
        <color rgb="FF000000"/>
        <rFont val="Arial"/>
        <family val="2"/>
      </rPr>
      <t>#2</t>
    </r>
    <r>
      <rPr>
        <sz val="11"/>
        <color rgb="FF000000"/>
        <rFont val="Arial"/>
        <family val="2"/>
      </rPr>
      <t xml:space="preserve">: L: 50.96, W: 41.29, M: 43.0,  </t>
    </r>
    <r>
      <rPr>
        <b/>
        <sz val="11"/>
        <color rgb="FF000000"/>
        <rFont val="Arial"/>
        <family val="2"/>
      </rPr>
      <t>#3</t>
    </r>
    <r>
      <rPr>
        <sz val="11"/>
        <color rgb="FF000000"/>
        <rFont val="Arial"/>
        <family val="2"/>
      </rPr>
      <t xml:space="preserve">: L: 51.69, W: 41.27, M: 43.9 </t>
    </r>
    <r>
      <rPr>
        <b/>
        <sz val="11"/>
        <color rgb="FF000000"/>
        <rFont val="Arial"/>
        <family val="2"/>
      </rPr>
      <t>#4</t>
    </r>
    <r>
      <rPr>
        <sz val="11"/>
        <color rgb="FF000000"/>
        <rFont val="Arial"/>
        <family val="2"/>
      </rPr>
      <t xml:space="preserve">: L: 49.56, W: 40.30, M: 39.5. </t>
    </r>
    <r>
      <rPr>
        <b/>
        <sz val="11"/>
        <color rgb="FF000000"/>
        <rFont val="Arial"/>
        <family val="2"/>
      </rPr>
      <t xml:space="preserve">11 July: </t>
    </r>
    <r>
      <rPr>
        <sz val="11"/>
        <color rgb="FF000000"/>
        <rFont val="Arial"/>
        <family val="2"/>
      </rPr>
      <t xml:space="preserve">PEFA pair + 2 chicks + 2 eggs, RG:Empty, M.card: 0% 1123 pictures, Batt: 99%, Egg Measurement(Mass): </t>
    </r>
    <r>
      <rPr>
        <b/>
        <sz val="11"/>
        <color rgb="FF000000"/>
        <rFont val="Arial"/>
        <family val="2"/>
      </rPr>
      <t>#1</t>
    </r>
    <r>
      <rPr>
        <sz val="11"/>
        <color rgb="FF000000"/>
        <rFont val="Arial"/>
        <family val="2"/>
      </rPr>
      <t xml:space="preserve">: 42.6, </t>
    </r>
    <r>
      <rPr>
        <b/>
        <sz val="11"/>
        <color rgb="FF000000"/>
        <rFont val="Arial"/>
        <family val="2"/>
      </rPr>
      <t>#4</t>
    </r>
    <r>
      <rPr>
        <sz val="11"/>
        <color rgb="FF000000"/>
        <rFont val="Arial"/>
        <family val="2"/>
      </rPr>
      <t xml:space="preserve">: 38.0, Chicks measurment: </t>
    </r>
    <r>
      <rPr>
        <b/>
        <sz val="11"/>
        <color rgb="FF000000"/>
        <rFont val="Arial"/>
        <family val="2"/>
      </rPr>
      <t>RED:</t>
    </r>
    <r>
      <rPr>
        <sz val="11"/>
        <color rgb="FF000000"/>
        <rFont val="Arial"/>
        <family val="2"/>
      </rPr>
      <t xml:space="preserve"> Weight: 33.1, Tarsus: 17.24mm, </t>
    </r>
    <r>
      <rPr>
        <b/>
        <sz val="11"/>
        <color rgb="FF000000"/>
        <rFont val="Arial"/>
        <family val="2"/>
      </rPr>
      <t>BLUE</t>
    </r>
    <r>
      <rPr>
        <sz val="11"/>
        <color rgb="FF000000"/>
        <rFont val="Arial"/>
        <family val="2"/>
      </rPr>
      <t xml:space="preserve">: Weight: 31.7, Tarsus: 16.47.  16 July: FAILED, No bird seen. Camera + RG removed. </t>
    </r>
  </si>
  <si>
    <r>
      <rPr>
        <b/>
        <sz val="11"/>
        <color rgb="FF000000"/>
        <rFont val="Arial"/>
        <family val="2"/>
      </rPr>
      <t>24 May</t>
    </r>
    <r>
      <rPr>
        <sz val="11"/>
        <color rgb="FF000000"/>
        <rFont val="Arial"/>
        <family val="2"/>
      </rPr>
      <t xml:space="preserve">: Empty site, visited both cliff. </t>
    </r>
    <r>
      <rPr>
        <b/>
        <sz val="11"/>
        <color rgb="FF000000"/>
        <rFont val="Arial"/>
        <family val="2"/>
      </rPr>
      <t xml:space="preserve">1 June : </t>
    </r>
    <r>
      <rPr>
        <sz val="11"/>
        <color rgb="FF000000"/>
        <rFont val="Arial"/>
        <family val="2"/>
      </rPr>
      <t xml:space="preserve">RLHA pair present, 2 eggs in stick nest. Second cliff is empty. 20 July: RLHA + 5 chicks + 1 egg, WP: 35_2017. 15 days old chicks. </t>
    </r>
  </si>
  <si>
    <r>
      <rPr>
        <b/>
        <sz val="11"/>
        <color rgb="FF000000"/>
        <rFont val="Arial"/>
        <family val="2"/>
      </rPr>
      <t>21 May</t>
    </r>
    <r>
      <rPr>
        <sz val="11"/>
        <color rgb="FF000000"/>
        <rFont val="Arial"/>
        <family val="2"/>
      </rPr>
      <t xml:space="preserve">: New site on Kango Island, </t>
    </r>
    <r>
      <rPr>
        <b/>
        <sz val="11"/>
        <color rgb="FF000000"/>
        <rFont val="Arial"/>
        <family val="2"/>
      </rPr>
      <t>WP: 2017B_RLHA,</t>
    </r>
    <r>
      <rPr>
        <sz val="11"/>
        <color rgb="FF000000"/>
        <rFont val="Arial"/>
        <family val="2"/>
      </rPr>
      <t xml:space="preserve"> RLHA pair fight with the female PEFA from site 97</t>
    </r>
    <r>
      <rPr>
        <b/>
        <sz val="11"/>
        <color rgb="FF000000"/>
        <rFont val="Arial"/>
        <family val="2"/>
      </rPr>
      <t xml:space="preserve">, Site number needed. 21 July: </t>
    </r>
    <r>
      <rPr>
        <sz val="11"/>
        <color rgb="FF000000"/>
        <rFont val="Arial"/>
        <family val="2"/>
      </rPr>
      <t>EMPTY</t>
    </r>
  </si>
  <si>
    <r>
      <rPr>
        <b/>
        <sz val="11"/>
        <color rgb="FF000000"/>
        <rFont val="Arial"/>
        <family val="2"/>
      </rPr>
      <t>22 May:</t>
    </r>
    <r>
      <rPr>
        <sz val="11"/>
        <color rgb="FF000000"/>
        <rFont val="Arial"/>
        <family val="2"/>
      </rPr>
      <t xml:space="preserve">PEFA pair, territorial, seems to stick around site 15, Male captured between site 15 and site 30. USFW; 1156-24035, BB; 39H, Wing; 319mm, Tail; 142mm, Keel; 3, Weight; 620g. </t>
    </r>
    <r>
      <rPr>
        <b/>
        <sz val="11"/>
        <color rgb="FF000000"/>
        <rFont val="Arial"/>
        <family val="2"/>
      </rPr>
      <t>25 May:</t>
    </r>
    <r>
      <rPr>
        <sz val="11"/>
        <color rgb="FF000000"/>
        <rFont val="Arial"/>
        <family val="2"/>
      </rPr>
      <t xml:space="preserve"> RLHA pair present at site.</t>
    </r>
    <r>
      <rPr>
        <b/>
        <sz val="11"/>
        <color rgb="FF000000"/>
        <rFont val="Arial"/>
        <family val="2"/>
      </rPr>
      <t xml:space="preserve"> 29 May: </t>
    </r>
    <r>
      <rPr>
        <sz val="11"/>
        <color rgb="FF000000"/>
        <rFont val="Arial"/>
        <family val="2"/>
      </rPr>
      <t>Empty site.</t>
    </r>
    <r>
      <rPr>
        <b/>
        <sz val="11"/>
        <color rgb="FF000000"/>
        <rFont val="Arial"/>
        <family val="2"/>
      </rPr>
      <t xml:space="preserve"> 9 June : </t>
    </r>
    <r>
      <rPr>
        <sz val="11"/>
        <color rgb="FF000000"/>
        <rFont val="Arial"/>
        <family val="2"/>
      </rPr>
      <t xml:space="preserve">Still empty.  </t>
    </r>
    <r>
      <rPr>
        <b/>
        <sz val="11"/>
        <color rgb="FF000000"/>
        <rFont val="Arial"/>
        <family val="2"/>
      </rPr>
      <t>14 June :</t>
    </r>
    <r>
      <rPr>
        <sz val="11"/>
        <color rgb="FF000000"/>
        <rFont val="Arial"/>
        <family val="2"/>
      </rPr>
      <t xml:space="preserve"> RLHA pair present. no stick nest found.</t>
    </r>
    <r>
      <rPr>
        <b/>
        <sz val="11"/>
        <color rgb="FF000000"/>
        <rFont val="Arial"/>
        <family val="2"/>
      </rPr>
      <t xml:space="preserve"> 21 July</t>
    </r>
    <r>
      <rPr>
        <sz val="11"/>
        <color rgb="FF000000"/>
        <rFont val="Arial"/>
        <family val="2"/>
      </rPr>
      <t>: Empty</t>
    </r>
  </si>
  <si>
    <r>
      <rPr>
        <b/>
        <sz val="11"/>
        <color rgb="FF000000"/>
        <rFont val="Arial"/>
        <family val="2"/>
      </rPr>
      <t>24 May</t>
    </r>
    <r>
      <rPr>
        <sz val="11"/>
        <color rgb="FF000000"/>
        <rFont val="Arial"/>
        <family val="2"/>
      </rPr>
      <t xml:space="preserve">: PEFA pair, non territoril, flushed away after arrival. </t>
    </r>
    <r>
      <rPr>
        <b/>
        <sz val="11"/>
        <color rgb="FF000000"/>
        <rFont val="Arial"/>
        <family val="2"/>
      </rPr>
      <t xml:space="preserve">25 May: </t>
    </r>
    <r>
      <rPr>
        <sz val="11"/>
        <color rgb="FF000000"/>
        <rFont val="Arial"/>
        <family val="2"/>
      </rPr>
      <t>PEFA still present on site.</t>
    </r>
    <r>
      <rPr>
        <b/>
        <sz val="11"/>
        <color rgb="FF000000"/>
        <rFont val="Arial"/>
        <family val="2"/>
      </rPr>
      <t xml:space="preserve"> 27 May</t>
    </r>
    <r>
      <rPr>
        <sz val="11"/>
        <color rgb="FF000000"/>
        <rFont val="Arial"/>
        <family val="2"/>
      </rPr>
      <t xml:space="preserve">: PEFA pair, tried trapping, unsucessful </t>
    </r>
    <r>
      <rPr>
        <b/>
        <sz val="11"/>
        <color rgb="FF000000"/>
        <rFont val="Arial"/>
        <family val="2"/>
      </rPr>
      <t xml:space="preserve">5 June </t>
    </r>
    <r>
      <rPr>
        <sz val="11"/>
        <color rgb="FF000000"/>
        <rFont val="Arial"/>
        <family val="2"/>
      </rPr>
      <t xml:space="preserve">: Empty site, stayed for 10 min. </t>
    </r>
    <r>
      <rPr>
        <b/>
        <sz val="11"/>
        <color rgb="FF000000"/>
        <rFont val="Arial"/>
        <family val="2"/>
      </rPr>
      <t>21 July</t>
    </r>
    <r>
      <rPr>
        <sz val="11"/>
        <color rgb="FF000000"/>
        <rFont val="Arial"/>
        <family val="2"/>
      </rPr>
      <t>: Nothing around the nest area.</t>
    </r>
  </si>
  <si>
    <r>
      <rPr>
        <b/>
        <sz val="11"/>
        <color rgb="FF000000"/>
        <rFont val="Arial"/>
        <family val="2"/>
      </rPr>
      <t>25 May</t>
    </r>
    <r>
      <rPr>
        <sz val="11"/>
        <color rgb="FF000000"/>
        <rFont val="Arial"/>
        <family val="2"/>
      </rPr>
      <t xml:space="preserve">: PEFA pair, territorial. </t>
    </r>
    <r>
      <rPr>
        <b/>
        <sz val="11"/>
        <color rgb="FF000000"/>
        <rFont val="Arial"/>
        <family val="2"/>
      </rPr>
      <t>27 May</t>
    </r>
    <r>
      <rPr>
        <sz val="11"/>
        <color rgb="FF000000"/>
        <rFont val="Arial"/>
        <family val="2"/>
      </rPr>
      <t xml:space="preserve"> : PEFA pair, both bird caught on enveloppe trap. </t>
    </r>
    <r>
      <rPr>
        <b/>
        <sz val="11"/>
        <color rgb="FF000000"/>
        <rFont val="Arial"/>
        <family val="2"/>
      </rPr>
      <t>Male</t>
    </r>
    <r>
      <rPr>
        <sz val="11"/>
        <color rgb="FF000000"/>
        <rFont val="Arial"/>
        <family val="2"/>
      </rPr>
      <t xml:space="preserve">: USFW; 2206-12937, BB; 11A, Geoloc band with a geoloc, Wing; 305mm, Tail; 124mm, Keel; 3, Weight; 600g, Time of capture 12:10. </t>
    </r>
    <r>
      <rPr>
        <b/>
        <sz val="11"/>
        <color rgb="FF000000"/>
        <rFont val="Arial"/>
        <family val="2"/>
      </rPr>
      <t xml:space="preserve">Female: </t>
    </r>
    <r>
      <rPr>
        <sz val="11"/>
        <color rgb="FF000000"/>
        <rFont val="Arial"/>
        <family val="2"/>
      </rPr>
      <t xml:space="preserve">USFW; 1947-26369, BB; 46K, Wing; 370mm, Tail; 160mm, Keel; 3, Weight; 1010g. </t>
    </r>
    <r>
      <rPr>
        <b/>
        <sz val="11"/>
        <color rgb="FF000000"/>
        <rFont val="Arial"/>
        <family val="2"/>
      </rPr>
      <t>5 June</t>
    </r>
    <r>
      <rPr>
        <sz val="11"/>
        <color rgb="FF000000"/>
        <rFont val="Arial"/>
        <family val="2"/>
      </rPr>
      <t xml:space="preserve"> : PEFA male unbanded around WP, not really territorial / Passed twice in the day. Empty site on the second time. </t>
    </r>
    <r>
      <rPr>
        <b/>
        <sz val="11"/>
        <color rgb="FF000000"/>
        <rFont val="Arial"/>
        <family val="2"/>
      </rPr>
      <t>18 June</t>
    </r>
    <r>
      <rPr>
        <sz val="11"/>
        <color rgb="FF000000"/>
        <rFont val="Arial"/>
        <family val="2"/>
      </rPr>
      <t xml:space="preserve"> : 1 RLHA perched on site no nest found. 1 PEFA was flying around, no nest found.</t>
    </r>
    <r>
      <rPr>
        <b/>
        <sz val="11"/>
        <color rgb="FF000000"/>
        <rFont val="Arial"/>
        <family val="2"/>
      </rPr>
      <t xml:space="preserve">  21 July: </t>
    </r>
    <r>
      <rPr>
        <sz val="11"/>
        <color rgb="FF000000"/>
        <rFont val="Arial"/>
        <family val="2"/>
      </rPr>
      <t xml:space="preserve">PEFA pair + no nest around. </t>
    </r>
  </si>
  <si>
    <r>
      <t xml:space="preserve">24 June : </t>
    </r>
    <r>
      <rPr>
        <sz val="11"/>
        <color rgb="FF000000"/>
        <rFont val="Arial"/>
        <family val="2"/>
      </rPr>
      <t>RLHA that was at Site 18 moved to a nearby cliff WP: RLHA site F(Kev). RLHA pair + 2 eggs.</t>
    </r>
    <r>
      <rPr>
        <b/>
        <sz val="11"/>
        <color rgb="FF000000"/>
        <rFont val="Arial"/>
        <family val="2"/>
      </rPr>
      <t xml:space="preserve"> 17 July: </t>
    </r>
    <r>
      <rPr>
        <sz val="11"/>
        <color rgb="FF000000"/>
        <rFont val="Arial"/>
        <family val="2"/>
      </rPr>
      <t>RLHA pair + 3 eggs</t>
    </r>
    <r>
      <rPr>
        <b/>
        <sz val="11"/>
        <color rgb="FF000000"/>
        <rFont val="Arial"/>
        <family val="2"/>
      </rPr>
      <t xml:space="preserve">. 19 July: </t>
    </r>
    <r>
      <rPr>
        <sz val="11"/>
        <color rgb="FF000000"/>
        <rFont val="Arial"/>
        <family val="2"/>
      </rPr>
      <t xml:space="preserve"> 1 RLHA + 3 eggs.</t>
    </r>
  </si>
  <si>
    <r>
      <rPr>
        <b/>
        <sz val="11"/>
        <color rgb="FF000000"/>
        <rFont val="Arial"/>
        <family val="2"/>
      </rPr>
      <t xml:space="preserve">26 May: </t>
    </r>
    <r>
      <rPr>
        <sz val="11"/>
        <color rgb="FF000000"/>
        <rFont val="Arial"/>
        <family val="2"/>
      </rPr>
      <t xml:space="preserve">RLHA pair, territorial </t>
    </r>
    <r>
      <rPr>
        <b/>
        <sz val="11"/>
        <color rgb="FF000000"/>
        <rFont val="Arial"/>
        <family val="2"/>
      </rPr>
      <t xml:space="preserve">3 June: </t>
    </r>
    <r>
      <rPr>
        <sz val="11"/>
        <color rgb="FF000000"/>
        <rFont val="Arial"/>
        <family val="2"/>
      </rPr>
      <t xml:space="preserve">RLHA pair territorial. </t>
    </r>
    <r>
      <rPr>
        <b/>
        <sz val="11"/>
        <color rgb="FF000000"/>
        <rFont val="Arial"/>
        <family val="2"/>
      </rPr>
      <t xml:space="preserve">23 July: </t>
    </r>
    <r>
      <rPr>
        <sz val="11"/>
        <color rgb="FF000000"/>
        <rFont val="Arial"/>
        <family val="2"/>
      </rPr>
      <t>RLHA adult + 2 chicks + 1 dead chick, WP taken, +-20 days old.</t>
    </r>
  </si>
  <si>
    <r>
      <rPr>
        <b/>
        <sz val="11"/>
        <color rgb="FF000000"/>
        <rFont val="Arial"/>
        <family val="2"/>
      </rPr>
      <t>22 May</t>
    </r>
    <r>
      <rPr>
        <sz val="11"/>
        <color rgb="FF000000"/>
        <rFont val="Arial"/>
        <family val="2"/>
      </rPr>
      <t xml:space="preserve">: Empty site </t>
    </r>
    <r>
      <rPr>
        <b/>
        <sz val="11"/>
        <color rgb="FF000000"/>
        <rFont val="Arial"/>
        <family val="2"/>
      </rPr>
      <t>23 July</t>
    </r>
    <r>
      <rPr>
        <sz val="11"/>
        <color rgb="FF000000"/>
        <rFont val="Arial"/>
        <family val="2"/>
      </rPr>
      <t>: Empty.</t>
    </r>
  </si>
  <si>
    <r>
      <rPr>
        <b/>
        <sz val="11"/>
        <color rgb="FF000000"/>
        <rFont val="Arial"/>
        <family val="2"/>
      </rPr>
      <t>21 May</t>
    </r>
    <r>
      <rPr>
        <sz val="11"/>
        <color rgb="FF000000"/>
        <rFont val="Arial"/>
        <family val="2"/>
      </rPr>
      <t xml:space="preserve">: Empty, Nest uncovered. </t>
    </r>
    <r>
      <rPr>
        <b/>
        <sz val="11"/>
        <color rgb="FF000000"/>
        <rFont val="Arial"/>
        <family val="2"/>
      </rPr>
      <t xml:space="preserve">14 June </t>
    </r>
    <r>
      <rPr>
        <sz val="11"/>
        <color rgb="FF000000"/>
        <rFont val="Arial"/>
        <family val="2"/>
      </rPr>
      <t>:  (1) RLHA flying around. Stick nest have no sign of recent use.</t>
    </r>
    <r>
      <rPr>
        <b/>
        <sz val="11"/>
        <color rgb="FF000000"/>
        <rFont val="Arial"/>
        <family val="2"/>
      </rPr>
      <t>22 June :</t>
    </r>
    <r>
      <rPr>
        <sz val="11"/>
        <color rgb="FF000000"/>
        <rFont val="Arial"/>
        <family val="2"/>
      </rPr>
      <t xml:space="preserve"> RLHA pair + 5 eggs, stick nest is on a island situated in front of the initial nest location. Male still have a GPS unit. </t>
    </r>
    <r>
      <rPr>
        <b/>
        <sz val="11"/>
        <color rgb="FF000000"/>
        <rFont val="Arial"/>
        <family val="2"/>
      </rPr>
      <t xml:space="preserve">23 July: </t>
    </r>
    <r>
      <rPr>
        <sz val="11"/>
        <color rgb="FF000000"/>
        <rFont val="Arial"/>
        <family val="2"/>
      </rPr>
      <t>No more egg in the nest, No birds seen, FAILED</t>
    </r>
  </si>
  <si>
    <t>62.85232 -92.32211</t>
  </si>
  <si>
    <t>62.79144 -92. 11200</t>
  </si>
  <si>
    <t>62.80960 -91.83539</t>
  </si>
  <si>
    <t>62.85469 - 92. 17167</t>
  </si>
  <si>
    <t>62.74329 -92.17993</t>
  </si>
  <si>
    <t>62.75593 -92.25185</t>
  </si>
  <si>
    <t>62.76499 -92.27884</t>
  </si>
  <si>
    <t>62.78401 -92.27575</t>
  </si>
  <si>
    <t>62.778 -92. 30188</t>
  </si>
  <si>
    <t>62.79575 -92.32375</t>
  </si>
  <si>
    <t>62.7999 -92.32096</t>
  </si>
  <si>
    <t>62.78962 -92. 20594</t>
  </si>
  <si>
    <t>62.81918 -92.25926</t>
  </si>
  <si>
    <t>62.82817 - 92.24089</t>
  </si>
  <si>
    <t>62.82817 -92. 24094</t>
  </si>
  <si>
    <t>62.85086 -91.96671</t>
  </si>
  <si>
    <t>62.8273 -91.96445</t>
  </si>
  <si>
    <t>63.08138 -92.37331</t>
  </si>
  <si>
    <t>62.78673 -92.12462</t>
  </si>
  <si>
    <t>62.80204 -92.21299</t>
  </si>
  <si>
    <t>62.81145 -92.22265</t>
  </si>
  <si>
    <t>62.84243 -92.34396</t>
  </si>
  <si>
    <t>62.86489 -92.07107</t>
  </si>
  <si>
    <t>62.8026 -91.38979</t>
  </si>
  <si>
    <t>62.8034 -91.59821</t>
  </si>
  <si>
    <t>62.83975 -91.56885</t>
  </si>
  <si>
    <t>62.81276 -92.31326</t>
  </si>
  <si>
    <t>62.82433 -91.86796</t>
  </si>
  <si>
    <t>62.86403 -92.01759</t>
  </si>
  <si>
    <t>62.87996 -92.23027</t>
  </si>
  <si>
    <t>63.02948 -92.34513</t>
  </si>
  <si>
    <t>62.85597 -91.87475</t>
  </si>
  <si>
    <t>62.92985 -92.22124</t>
  </si>
  <si>
    <t>62.80499 - 91.24468</t>
  </si>
  <si>
    <t>62.84179 -91.25009</t>
  </si>
  <si>
    <t>62.87386 -9126784</t>
  </si>
  <si>
    <t>62.87318 -91.27293</t>
  </si>
  <si>
    <t>62.76692 -92.12359</t>
  </si>
  <si>
    <t>62.95011 -92.29554</t>
  </si>
  <si>
    <t>62.83084 -92.40285</t>
  </si>
  <si>
    <t>62.8221229 -91.90668</t>
  </si>
  <si>
    <t>63.04116 -92.07213</t>
  </si>
  <si>
    <t>62.84274 -91.25366</t>
  </si>
  <si>
    <t>63.09531 -92.31744</t>
  </si>
  <si>
    <t>63.05346 -92.18501</t>
  </si>
  <si>
    <t>63.05104 -92.18182</t>
  </si>
  <si>
    <t>62.89179 -91.70596</t>
  </si>
  <si>
    <t>62.89677 -91.72626</t>
  </si>
  <si>
    <t>62.86805 -91.24693</t>
  </si>
  <si>
    <t>62.83629 -92.26408</t>
  </si>
  <si>
    <t>62.80688 -92.30812</t>
  </si>
  <si>
    <t>62.79877 -92.20744</t>
  </si>
  <si>
    <t>RED</t>
  </si>
  <si>
    <t>63g</t>
  </si>
  <si>
    <t>BLUE</t>
  </si>
  <si>
    <t>GREEN</t>
  </si>
  <si>
    <t>WHITE</t>
  </si>
  <si>
    <t>58g</t>
  </si>
  <si>
    <t>50g</t>
  </si>
  <si>
    <t>34g</t>
  </si>
  <si>
    <t>150g</t>
  </si>
  <si>
    <t>127g</t>
  </si>
  <si>
    <t>77g</t>
  </si>
  <si>
    <t>165g</t>
  </si>
  <si>
    <t>UNHATCHED</t>
  </si>
  <si>
    <t>blue</t>
  </si>
  <si>
    <t>unhatched</t>
  </si>
  <si>
    <t>red</t>
  </si>
  <si>
    <t>green</t>
  </si>
  <si>
    <t>white</t>
  </si>
  <si>
    <t xml:space="preserve">red </t>
  </si>
  <si>
    <t xml:space="preserve">blue </t>
  </si>
  <si>
    <t>dead</t>
  </si>
  <si>
    <t xml:space="preserve">unhatched </t>
  </si>
  <si>
    <r>
      <rPr>
        <b/>
        <sz val="11"/>
        <color rgb="FF000000"/>
        <rFont val="Arial"/>
        <family val="2"/>
      </rPr>
      <t xml:space="preserve">26 May </t>
    </r>
    <r>
      <rPr>
        <sz val="11"/>
        <color rgb="FF000000"/>
        <rFont val="Arial"/>
        <family val="2"/>
      </rPr>
      <t xml:space="preserve">: PEFA pair, territorial. </t>
    </r>
    <r>
      <rPr>
        <b/>
        <sz val="11"/>
        <color rgb="FF000000"/>
        <rFont val="Arial"/>
        <family val="2"/>
      </rPr>
      <t xml:space="preserve">31 May: </t>
    </r>
    <r>
      <rPr>
        <sz val="11"/>
        <color rgb="FF000000"/>
        <rFont val="Arial"/>
        <family val="2"/>
      </rPr>
      <t xml:space="preserve"> PEFA pair, territorial, tried trapping, unsucessful.</t>
    </r>
    <r>
      <rPr>
        <b/>
        <sz val="11"/>
        <color rgb="FF000000"/>
        <rFont val="Arial"/>
        <family val="2"/>
      </rPr>
      <t xml:space="preserve"> 7 June</t>
    </r>
    <r>
      <rPr>
        <sz val="11"/>
        <color rgb="FF000000"/>
        <rFont val="Arial"/>
        <family val="2"/>
      </rPr>
      <t xml:space="preserve"> : PEFA pair + 4 eggs, small camera + RG deployed. No WP taken yet. </t>
    </r>
    <r>
      <rPr>
        <b/>
        <sz val="11"/>
        <color rgb="FF000000"/>
        <rFont val="Arial"/>
        <family val="2"/>
      </rPr>
      <t>20 june:</t>
    </r>
    <r>
      <rPr>
        <sz val="11"/>
        <color rgb="FF000000"/>
        <rFont val="Arial"/>
        <family val="2"/>
      </rPr>
      <t xml:space="preserve">  PEFA pair + 4 eggs, memory card: 4 %. Memory card changed. </t>
    </r>
    <r>
      <rPr>
        <b/>
        <sz val="11"/>
        <color rgb="FF000000"/>
        <rFont val="Arial"/>
        <family val="2"/>
      </rPr>
      <t>4 July:</t>
    </r>
    <r>
      <rPr>
        <sz val="11"/>
        <color rgb="FF000000"/>
        <rFont val="Arial"/>
        <family val="2"/>
      </rPr>
      <t xml:space="preserve"> PEFA pair + 4 eggs, Camera was off. RG: Empty, Ibutton deployed, Egg:</t>
    </r>
    <r>
      <rPr>
        <b/>
        <sz val="11"/>
        <color rgb="FF000000"/>
        <rFont val="Arial"/>
        <family val="2"/>
      </rPr>
      <t xml:space="preserve"> #1</t>
    </r>
    <r>
      <rPr>
        <sz val="11"/>
        <color rgb="FF000000"/>
        <rFont val="Arial"/>
        <family val="2"/>
      </rPr>
      <t xml:space="preserve">: L: 51.09, W: 41.48, M: 43.2, </t>
    </r>
    <r>
      <rPr>
        <b/>
        <sz val="11"/>
        <color rgb="FF000000"/>
        <rFont val="Arial"/>
        <family val="2"/>
      </rPr>
      <t>#2</t>
    </r>
    <r>
      <rPr>
        <sz val="11"/>
        <color rgb="FF000000"/>
        <rFont val="Arial"/>
        <family val="2"/>
      </rPr>
      <t>: L: 49.21, W: 40.32, M: 39.4,</t>
    </r>
    <r>
      <rPr>
        <b/>
        <sz val="11"/>
        <color rgb="FF000000"/>
        <rFont val="Arial"/>
        <family val="2"/>
      </rPr>
      <t xml:space="preserve"> #3</t>
    </r>
    <r>
      <rPr>
        <sz val="11"/>
        <color rgb="FF000000"/>
        <rFont val="Arial"/>
        <family val="2"/>
      </rPr>
      <t xml:space="preserve">: L: 51.33, W: 42.06, M:45.0, </t>
    </r>
    <r>
      <rPr>
        <b/>
        <sz val="11"/>
        <color rgb="FF000000"/>
        <rFont val="Arial"/>
        <family val="2"/>
      </rPr>
      <t>#4</t>
    </r>
    <r>
      <rPr>
        <sz val="11"/>
        <color rgb="FF000000"/>
        <rFont val="Arial"/>
        <family val="2"/>
      </rPr>
      <t xml:space="preserve">: L: 50.51, W: 41.20, M:43.0. </t>
    </r>
    <r>
      <rPr>
        <b/>
        <sz val="11"/>
        <color rgb="FF000000"/>
        <rFont val="Arial"/>
        <family val="2"/>
      </rPr>
      <t xml:space="preserve">08 July: </t>
    </r>
    <r>
      <rPr>
        <sz val="11"/>
        <color rgb="FF000000"/>
        <rFont val="Arial"/>
        <family val="2"/>
      </rPr>
      <t xml:space="preserve">PEFA pair + 1 egg + 2 chicks + 1 dead chicks. RG: Empty, MC: 0% (1315 pictures), Batt: 99%. </t>
    </r>
    <r>
      <rPr>
        <b/>
        <sz val="11"/>
        <color rgb="FF000000"/>
        <rFont val="Arial"/>
        <family val="2"/>
      </rPr>
      <t>RED:</t>
    </r>
    <r>
      <rPr>
        <sz val="11"/>
        <color rgb="FF000000"/>
        <rFont val="Arial"/>
        <family val="2"/>
      </rPr>
      <t xml:space="preserve"> 31g, </t>
    </r>
    <r>
      <rPr>
        <b/>
        <sz val="11"/>
        <color rgb="FF000000"/>
        <rFont val="Arial"/>
        <family val="2"/>
      </rPr>
      <t>BLUE:</t>
    </r>
    <r>
      <rPr>
        <sz val="11"/>
        <color rgb="FF000000"/>
        <rFont val="Arial"/>
        <family val="2"/>
      </rPr>
      <t xml:space="preserve"> 30G, </t>
    </r>
    <r>
      <rPr>
        <b/>
        <sz val="11"/>
        <color rgb="FF000000"/>
        <rFont val="Arial"/>
        <family val="2"/>
      </rPr>
      <t>GREEN:</t>
    </r>
    <r>
      <rPr>
        <sz val="11"/>
        <color rgb="FF000000"/>
        <rFont val="Arial"/>
        <family val="2"/>
      </rPr>
      <t xml:space="preserve"> (Dead) 22g, Egg:</t>
    </r>
    <r>
      <rPr>
        <b/>
        <sz val="11"/>
        <color rgb="FF000000"/>
        <rFont val="Arial"/>
        <family val="2"/>
      </rPr>
      <t xml:space="preserve"> #1</t>
    </r>
    <r>
      <rPr>
        <sz val="11"/>
        <color rgb="FF000000"/>
        <rFont val="Arial"/>
        <family val="2"/>
      </rPr>
      <t xml:space="preserve">: L: 51.10, W: 41.47, M: 42.5. </t>
    </r>
    <r>
      <rPr>
        <b/>
        <sz val="11"/>
        <color rgb="FF000000"/>
        <rFont val="Arial"/>
        <family val="2"/>
      </rPr>
      <t>10 July:</t>
    </r>
    <r>
      <rPr>
        <sz val="11"/>
        <color rgb="FF000000"/>
        <rFont val="Arial"/>
        <family val="2"/>
      </rPr>
      <t xml:space="preserve"> PEFA pair + 2 chicks, 1 chicks missing, MC: 0% (754 pictures), Batt: 99%, RG: empty, Chicks measurement: </t>
    </r>
    <r>
      <rPr>
        <b/>
        <sz val="11"/>
        <color rgb="FF000000"/>
        <rFont val="Arial"/>
        <family val="2"/>
      </rPr>
      <t>BLUE</t>
    </r>
    <r>
      <rPr>
        <sz val="11"/>
        <color rgb="FF000000"/>
        <rFont val="Arial"/>
        <family val="2"/>
      </rPr>
      <t xml:space="preserve">: 37g, </t>
    </r>
    <r>
      <rPr>
        <b/>
        <sz val="11"/>
        <color rgb="FF000000"/>
        <rFont val="Arial"/>
        <family val="2"/>
      </rPr>
      <t>WHITE</t>
    </r>
    <r>
      <rPr>
        <sz val="11"/>
        <color rgb="FF000000"/>
        <rFont val="Arial"/>
        <family val="2"/>
      </rPr>
      <t xml:space="preserve">: 29g. </t>
    </r>
    <r>
      <rPr>
        <b/>
        <sz val="11"/>
        <color rgb="FF000000"/>
        <rFont val="Arial"/>
        <family val="2"/>
      </rPr>
      <t>16 July</t>
    </r>
    <r>
      <rPr>
        <sz val="11"/>
        <color rgb="FF000000"/>
        <rFont val="Arial"/>
        <family val="2"/>
      </rPr>
      <t>: PEFA (1) cacking. No chicks, camera removed RG: removed, Ibutton Removed,</t>
    </r>
  </si>
  <si>
    <t>R</t>
  </si>
  <si>
    <t>B</t>
  </si>
  <si>
    <t>G</t>
  </si>
  <si>
    <t>W</t>
  </si>
  <si>
    <t>Treatment</t>
  </si>
  <si>
    <t>Control</t>
  </si>
  <si>
    <t>red (left)</t>
  </si>
  <si>
    <t>red(left)</t>
  </si>
  <si>
    <t>blue(left)</t>
  </si>
  <si>
    <t>tarsus length</t>
  </si>
  <si>
    <t>not found</t>
  </si>
  <si>
    <t>red (right)</t>
  </si>
  <si>
    <t>Chick # 5</t>
  </si>
  <si>
    <t>blue (left)</t>
  </si>
  <si>
    <t>M</t>
  </si>
  <si>
    <t>U</t>
  </si>
  <si>
    <t>MT</t>
  </si>
  <si>
    <t>YG</t>
  </si>
  <si>
    <t>?</t>
  </si>
  <si>
    <t>head length</t>
  </si>
  <si>
    <t>footpad</t>
  </si>
  <si>
    <t>CONTROL</t>
  </si>
  <si>
    <t>SUPPLEMENT</t>
  </si>
  <si>
    <t>m</t>
  </si>
  <si>
    <t>f</t>
  </si>
  <si>
    <t>CN</t>
  </si>
  <si>
    <r>
      <rPr>
        <b/>
        <sz val="11"/>
        <color rgb="FF000000"/>
        <rFont val="Arial"/>
        <family val="2"/>
      </rPr>
      <t>23 May</t>
    </r>
    <r>
      <rPr>
        <sz val="11"/>
        <color rgb="FF000000"/>
        <rFont val="Arial"/>
        <family val="2"/>
      </rPr>
      <t>: RLHA Pair territorial.</t>
    </r>
    <r>
      <rPr>
        <b/>
        <sz val="11"/>
        <color rgb="FF000000"/>
        <rFont val="Arial"/>
        <family val="2"/>
      </rPr>
      <t xml:space="preserve"> 21 July:</t>
    </r>
    <r>
      <rPr>
        <sz val="11"/>
        <color rgb="FF000000"/>
        <rFont val="Arial"/>
        <family val="2"/>
      </rPr>
      <t xml:space="preserve"> PEFA pair + 4 chicks, +- 25 days old, WP : 72_2017. </t>
    </r>
    <r>
      <rPr>
        <b/>
        <sz val="11"/>
        <color rgb="FF000000"/>
        <rFont val="Arial"/>
        <family val="2"/>
      </rPr>
      <t xml:space="preserve">JULY 26: </t>
    </r>
    <r>
      <rPr>
        <sz val="11"/>
        <color rgb="FF000000"/>
        <rFont val="Arial"/>
        <family val="2"/>
      </rPr>
      <t>RLHA PAIR, 4 chicks--&gt;Banded</t>
    </r>
  </si>
  <si>
    <t>Age #5</t>
  </si>
  <si>
    <t>Weight #5</t>
  </si>
  <si>
    <r>
      <rPr>
        <b/>
        <sz val="11"/>
        <color rgb="FF000000"/>
        <rFont val="Arial"/>
        <family val="2"/>
      </rPr>
      <t>20 May:</t>
    </r>
    <r>
      <rPr>
        <sz val="11"/>
        <color rgb="FF000000"/>
        <rFont val="Arial"/>
        <family val="2"/>
      </rPr>
      <t xml:space="preserve"> RLHA pair, New stick nest, </t>
    </r>
    <r>
      <rPr>
        <b/>
        <sz val="11"/>
        <color rgb="FF000000"/>
        <rFont val="Arial"/>
        <family val="2"/>
      </rPr>
      <t>WP: 77 RLHA 2017. June 1 :</t>
    </r>
    <r>
      <rPr>
        <sz val="11"/>
        <color rgb="FF000000"/>
        <rFont val="Arial"/>
        <family val="2"/>
      </rPr>
      <t xml:space="preserve"> RLHA stick nest previously found seems to have been destroyed. PEFA pair  present at the site, female banded, Tried trapping, unsucessful. 7 June: PEFA pair + 3 eggs, territorial, Big camera + RG. deployed </t>
    </r>
    <r>
      <rPr>
        <b/>
        <sz val="11"/>
        <color rgb="FF000000"/>
        <rFont val="Arial"/>
        <family val="2"/>
      </rPr>
      <t>15 June</t>
    </r>
    <r>
      <rPr>
        <sz val="11"/>
        <color rgb="FF000000"/>
        <rFont val="Arial"/>
        <family val="2"/>
      </rPr>
      <t xml:space="preserve"> : PEFA pair + 4 eggs. Battery 96%, Mem. card : filled. Mem card changed.</t>
    </r>
    <r>
      <rPr>
        <b/>
        <sz val="11"/>
        <color rgb="FF000000"/>
        <rFont val="Arial"/>
        <family val="2"/>
      </rPr>
      <t xml:space="preserve"> 17 June</t>
    </r>
    <r>
      <rPr>
        <sz val="11"/>
        <color rgb="FF000000"/>
        <rFont val="Arial"/>
        <family val="2"/>
      </rPr>
      <t xml:space="preserve"> : PEFA pair + 4 eggs, batt+m.card changed. Male banded 38A Female unbanded. </t>
    </r>
    <r>
      <rPr>
        <b/>
        <sz val="11"/>
        <color rgb="FF000000"/>
        <rFont val="Arial"/>
        <family val="2"/>
      </rPr>
      <t xml:space="preserve">27 June </t>
    </r>
    <r>
      <rPr>
        <sz val="11"/>
        <color rgb="FF000000"/>
        <rFont val="Arial"/>
        <family val="2"/>
      </rPr>
      <t xml:space="preserve">: PEFA pair + 4 eggs, m.card filled on 23/06/17, battery + mem.card changed, Ibutton deployed, RG: empty. Egg measurment: </t>
    </r>
    <r>
      <rPr>
        <b/>
        <sz val="11"/>
        <color rgb="FF000000"/>
        <rFont val="Arial"/>
        <family val="2"/>
      </rPr>
      <t>#1:</t>
    </r>
    <r>
      <rPr>
        <sz val="11"/>
        <color rgb="FF000000"/>
        <rFont val="Arial"/>
        <family val="2"/>
      </rPr>
      <t xml:space="preserve"> L:52.99, W: 42.62, M: 47.5 </t>
    </r>
    <r>
      <rPr>
        <b/>
        <sz val="11"/>
        <color rgb="FF000000"/>
        <rFont val="Arial"/>
        <family val="2"/>
      </rPr>
      <t>#2</t>
    </r>
    <r>
      <rPr>
        <sz val="11"/>
        <color rgb="FF000000"/>
        <rFont val="Arial"/>
        <family val="2"/>
      </rPr>
      <t xml:space="preserve"> L: 52.93, W: 41.62, M: 46.3 </t>
    </r>
    <r>
      <rPr>
        <b/>
        <sz val="11"/>
        <color rgb="FF000000"/>
        <rFont val="Arial"/>
        <family val="2"/>
      </rPr>
      <t>#3</t>
    </r>
    <r>
      <rPr>
        <sz val="11"/>
        <color rgb="FF000000"/>
        <rFont val="Arial"/>
        <family val="2"/>
      </rPr>
      <t xml:space="preserve"> L: 52.92, W: 41.91, M: 47.0</t>
    </r>
    <r>
      <rPr>
        <b/>
        <sz val="11"/>
        <color rgb="FF000000"/>
        <rFont val="Arial"/>
        <family val="2"/>
      </rPr>
      <t xml:space="preserve"> #4 </t>
    </r>
    <r>
      <rPr>
        <sz val="11"/>
        <color rgb="FF000000"/>
        <rFont val="Arial"/>
        <family val="2"/>
      </rPr>
      <t xml:space="preserve">L: 54.64, W: 41.76, M: 48.5. </t>
    </r>
    <r>
      <rPr>
        <b/>
        <sz val="11"/>
        <color rgb="FF000000"/>
        <rFont val="Arial"/>
        <family val="2"/>
      </rPr>
      <t>10 July: 5 DAY visit</t>
    </r>
    <r>
      <rPr>
        <sz val="11"/>
        <color rgb="FF000000"/>
        <rFont val="Arial"/>
        <family val="2"/>
      </rPr>
      <t xml:space="preserve">: PEFA pair + 4 chicks, MC: 91% (13047 pictures), Batt: 97%, RG: Empty, Chicks measurement: </t>
    </r>
    <r>
      <rPr>
        <b/>
        <sz val="11"/>
        <color rgb="FF000000"/>
        <rFont val="Arial"/>
        <family val="2"/>
      </rPr>
      <t xml:space="preserve">RED: </t>
    </r>
    <r>
      <rPr>
        <sz val="11"/>
        <color rgb="FF000000"/>
        <rFont val="Arial"/>
        <family val="2"/>
      </rPr>
      <t xml:space="preserve">44g, </t>
    </r>
    <r>
      <rPr>
        <b/>
        <sz val="11"/>
        <color rgb="FF000000"/>
        <rFont val="Arial"/>
        <family val="2"/>
      </rPr>
      <t>BLUE:</t>
    </r>
    <r>
      <rPr>
        <sz val="11"/>
        <color rgb="FF000000"/>
        <rFont val="Arial"/>
        <family val="2"/>
      </rPr>
      <t xml:space="preserve"> 35g, </t>
    </r>
    <r>
      <rPr>
        <b/>
        <sz val="11"/>
        <color rgb="FF000000"/>
        <rFont val="Arial"/>
        <family val="2"/>
      </rPr>
      <t>GREEN:</t>
    </r>
    <r>
      <rPr>
        <sz val="11"/>
        <color rgb="FF000000"/>
        <rFont val="Arial"/>
        <family val="2"/>
      </rPr>
      <t xml:space="preserve"> 32g, </t>
    </r>
    <r>
      <rPr>
        <b/>
        <sz val="11"/>
        <color rgb="FF000000"/>
        <rFont val="Arial"/>
        <family val="2"/>
      </rPr>
      <t>WHITE:</t>
    </r>
    <r>
      <rPr>
        <sz val="11"/>
        <color rgb="FF000000"/>
        <rFont val="Arial"/>
        <family val="2"/>
      </rPr>
      <t xml:space="preserve"> 29g. </t>
    </r>
    <r>
      <rPr>
        <b/>
        <sz val="11"/>
        <color rgb="FF000000"/>
        <rFont val="Arial"/>
        <family val="2"/>
      </rPr>
      <t>15 July: 10DAY visit:</t>
    </r>
    <r>
      <rPr>
        <sz val="11"/>
        <color rgb="FF000000"/>
        <rFont val="Arial"/>
        <family val="2"/>
      </rPr>
      <t xml:space="preserve"> PEFA pair + 4 chicks, MC: 79% (12499 picutre) Batt: 0%, Batt + mem.card changed, RG: empty, </t>
    </r>
    <r>
      <rPr>
        <b/>
        <sz val="11"/>
        <color rgb="FF000000"/>
        <rFont val="Arial"/>
        <family val="2"/>
      </rPr>
      <t>RED:</t>
    </r>
    <r>
      <rPr>
        <sz val="11"/>
        <color rgb="FF000000"/>
        <rFont val="Arial"/>
        <family val="2"/>
      </rPr>
      <t xml:space="preserve"> 146g, Tarsus:24.3mm, </t>
    </r>
    <r>
      <rPr>
        <b/>
        <sz val="11"/>
        <color rgb="FF000000"/>
        <rFont val="Arial"/>
        <family val="2"/>
      </rPr>
      <t>BLUE:</t>
    </r>
    <r>
      <rPr>
        <sz val="11"/>
        <color rgb="FF000000"/>
        <rFont val="Arial"/>
        <family val="2"/>
      </rPr>
      <t xml:space="preserve"> 96g, T: 19.97,</t>
    </r>
    <r>
      <rPr>
        <sz val="11"/>
        <color rgb="FFFF0000"/>
        <rFont val="Arial"/>
        <family val="2"/>
      </rPr>
      <t xml:space="preserve"> </t>
    </r>
    <r>
      <rPr>
        <b/>
        <sz val="11"/>
        <color rgb="FFFF0000"/>
        <rFont val="Arial"/>
        <family val="2"/>
      </rPr>
      <t>GREEN:</t>
    </r>
    <r>
      <rPr>
        <sz val="11"/>
        <color rgb="FFFF0000"/>
        <rFont val="Arial"/>
        <family val="2"/>
      </rPr>
      <t xml:space="preserve"> 114g</t>
    </r>
    <r>
      <rPr>
        <sz val="11"/>
        <color rgb="FF000000"/>
        <rFont val="Arial"/>
        <family val="2"/>
      </rPr>
      <t xml:space="preserve">, T: 19.73mm, </t>
    </r>
    <r>
      <rPr>
        <b/>
        <sz val="11"/>
        <color rgb="FF000000"/>
        <rFont val="Arial"/>
        <family val="2"/>
      </rPr>
      <t>WHITE:</t>
    </r>
    <r>
      <rPr>
        <sz val="11"/>
        <color rgb="FF000000"/>
        <rFont val="Arial"/>
        <family val="2"/>
      </rPr>
      <t xml:space="preserve"> 98g, T:19.31mm. 836g of quails delivered. </t>
    </r>
    <r>
      <rPr>
        <b/>
        <sz val="11"/>
        <color rgb="FF000000"/>
        <rFont val="Arial"/>
        <family val="2"/>
      </rPr>
      <t xml:space="preserve">JULY 20: </t>
    </r>
    <r>
      <rPr>
        <sz val="11"/>
        <color rgb="FF000000"/>
        <rFont val="Arial"/>
        <family val="2"/>
      </rPr>
      <t>FAILED. No dead chicks, took back cam + I button. PREDATION BY WOLVERINE ON JULY 18</t>
    </r>
  </si>
  <si>
    <t>rectrices length (r1)</t>
  </si>
  <si>
    <t>Chick #5</t>
  </si>
  <si>
    <t>Egg #5</t>
  </si>
  <si>
    <t>rectrices length</t>
  </si>
  <si>
    <t>96E</t>
  </si>
  <si>
    <t>reconyx</t>
  </si>
  <si>
    <t>40A</t>
  </si>
  <si>
    <t>93E</t>
  </si>
  <si>
    <t>14H</t>
  </si>
  <si>
    <t>orange</t>
  </si>
  <si>
    <t>na</t>
  </si>
  <si>
    <t>41H</t>
  </si>
  <si>
    <t>61E</t>
  </si>
  <si>
    <t>36H</t>
  </si>
  <si>
    <t>15C</t>
  </si>
  <si>
    <t>egg eaten by female</t>
  </si>
  <si>
    <r>
      <t xml:space="preserve">. </t>
    </r>
    <r>
      <rPr>
        <b/>
        <sz val="11"/>
        <color rgb="FF000000"/>
        <rFont val="Arial"/>
        <family val="2"/>
      </rPr>
      <t xml:space="preserve">25 May: </t>
    </r>
    <r>
      <rPr>
        <sz val="11"/>
        <color rgb="FF000000"/>
        <rFont val="Arial"/>
        <family val="2"/>
      </rPr>
      <t xml:space="preserve">Empty site  </t>
    </r>
    <r>
      <rPr>
        <b/>
        <sz val="11"/>
        <color rgb="FF000000"/>
        <rFont val="Arial"/>
        <family val="2"/>
      </rPr>
      <t xml:space="preserve">5 June: </t>
    </r>
    <r>
      <rPr>
        <sz val="11"/>
        <color rgb="FF000000"/>
        <rFont val="Arial"/>
        <family val="2"/>
      </rPr>
      <t>PEFA pair unbanded, 1 egg,</t>
    </r>
    <r>
      <rPr>
        <b/>
        <sz val="11"/>
        <color rgb="FF000000"/>
        <rFont val="Arial"/>
        <family val="2"/>
      </rPr>
      <t xml:space="preserve"> WP: 42_2017</t>
    </r>
    <r>
      <rPr>
        <sz val="11"/>
        <color rgb="FF000000"/>
        <rFont val="Arial"/>
        <family val="2"/>
      </rPr>
      <t xml:space="preserve">. Small camera (S042) deployed. No ibutton no RG yet. </t>
    </r>
    <r>
      <rPr>
        <b/>
        <sz val="11"/>
        <color rgb="FF000000"/>
        <rFont val="Arial"/>
        <family val="2"/>
      </rPr>
      <t xml:space="preserve">18 June </t>
    </r>
    <r>
      <rPr>
        <sz val="11"/>
        <color rgb="FF000000"/>
        <rFont val="Arial"/>
        <family val="2"/>
      </rPr>
      <t>: PEFA pair + 4 eggs, m.card changed + 4 battery changed. Battery was at 99% User label added.</t>
    </r>
    <r>
      <rPr>
        <b/>
        <sz val="11"/>
        <color rgb="FF000000"/>
        <rFont val="Arial"/>
        <family val="2"/>
      </rPr>
      <t xml:space="preserve"> 28 June </t>
    </r>
    <r>
      <rPr>
        <sz val="11"/>
        <color rgb="FF000000"/>
        <rFont val="Arial"/>
        <family val="2"/>
      </rPr>
      <t xml:space="preserve">: PEFA (1) + 4 eggs, Battery + mem.card changed, No RG, Ibutton deployed. Egg measurement: </t>
    </r>
    <r>
      <rPr>
        <b/>
        <sz val="11"/>
        <color rgb="FF000000"/>
        <rFont val="Arial"/>
        <family val="2"/>
      </rPr>
      <t>#1</t>
    </r>
    <r>
      <rPr>
        <sz val="11"/>
        <color rgb="FF000000"/>
        <rFont val="Arial"/>
        <family val="2"/>
      </rPr>
      <t>: L49.76, W: 37.85, M: 39.4</t>
    </r>
    <r>
      <rPr>
        <b/>
        <sz val="11"/>
        <color rgb="FF000000"/>
        <rFont val="Arial"/>
        <family val="2"/>
      </rPr>
      <t>, #2</t>
    </r>
    <r>
      <rPr>
        <sz val="11"/>
        <color rgb="FF000000"/>
        <rFont val="Arial"/>
        <family val="2"/>
      </rPr>
      <t xml:space="preserve">: L: 49.80, W: 38.98, M:40.4 </t>
    </r>
    <r>
      <rPr>
        <b/>
        <sz val="11"/>
        <color rgb="FF000000"/>
        <rFont val="Arial"/>
        <family val="2"/>
      </rPr>
      <t>#3:</t>
    </r>
    <r>
      <rPr>
        <sz val="11"/>
        <color rgb="FF000000"/>
        <rFont val="Arial"/>
        <family val="2"/>
      </rPr>
      <t xml:space="preserve"> L:49.45, M: 39.10,M: 41.1 </t>
    </r>
    <r>
      <rPr>
        <b/>
        <sz val="11"/>
        <color rgb="FF000000"/>
        <rFont val="Arial"/>
        <family val="2"/>
      </rPr>
      <t>#4</t>
    </r>
    <r>
      <rPr>
        <sz val="11"/>
        <color rgb="FF000000"/>
        <rFont val="Arial"/>
        <family val="2"/>
      </rPr>
      <t xml:space="preserve">: L:49.21, W: 38.54, M: 40.5. </t>
    </r>
    <r>
      <rPr>
        <b/>
        <sz val="11"/>
        <color rgb="FF000000"/>
        <rFont val="Arial"/>
        <family val="2"/>
      </rPr>
      <t>11July:</t>
    </r>
    <r>
      <rPr>
        <sz val="11"/>
        <color rgb="FF000000"/>
        <rFont val="Arial"/>
        <family val="2"/>
      </rPr>
      <t xml:space="preserve"> PEFA Female + 4 eggs, Memory card filled on the 10/07(54700 pics), Batt: 93%, M.card + battery changed, RG: deployed, EGG Weight: #1: 36.3 #2: 36.9, #3: 37.9, #4: 37.7, #4 was cracked and pipping. </t>
    </r>
    <r>
      <rPr>
        <b/>
        <sz val="11"/>
        <color rgb="FF000000"/>
        <rFont val="Arial"/>
        <family val="2"/>
      </rPr>
      <t>15 July: 5 DAY visit:</t>
    </r>
    <r>
      <rPr>
        <sz val="11"/>
        <color rgb="FF000000"/>
        <rFont val="Arial"/>
        <family val="2"/>
      </rPr>
      <t xml:space="preserve"> PEFA pair + 2 chicks + 1 dead chicks + 1 egg, MC: 30%(8500pic), Batt: 75%, </t>
    </r>
    <r>
      <rPr>
        <b/>
        <sz val="11"/>
        <color rgb="FF000000"/>
        <rFont val="Arial"/>
        <family val="2"/>
      </rPr>
      <t>RED:</t>
    </r>
    <r>
      <rPr>
        <sz val="11"/>
        <color rgb="FF000000"/>
        <rFont val="Arial"/>
        <family val="2"/>
      </rPr>
      <t xml:space="preserve"> 36g, </t>
    </r>
    <r>
      <rPr>
        <b/>
        <sz val="11"/>
        <color rgb="FF000000"/>
        <rFont val="Arial"/>
        <family val="2"/>
      </rPr>
      <t>BLUE:</t>
    </r>
    <r>
      <rPr>
        <sz val="11"/>
        <color rgb="FF000000"/>
        <rFont val="Arial"/>
        <family val="2"/>
      </rPr>
      <t xml:space="preserve"> 30g, </t>
    </r>
    <r>
      <rPr>
        <b/>
        <sz val="11"/>
        <color rgb="FF000000"/>
        <rFont val="Arial"/>
        <family val="2"/>
      </rPr>
      <t>GREEN:</t>
    </r>
    <r>
      <rPr>
        <sz val="11"/>
        <color rgb="FF000000"/>
        <rFont val="Arial"/>
        <family val="2"/>
      </rPr>
      <t xml:space="preserve"> dead. 3 quails delivered . </t>
    </r>
    <r>
      <rPr>
        <b/>
        <sz val="11"/>
        <color rgb="FF000000"/>
        <rFont val="Arial"/>
        <family val="2"/>
      </rPr>
      <t xml:space="preserve">JULY 21: </t>
    </r>
    <r>
      <rPr>
        <sz val="11"/>
        <color rgb="FF000000"/>
        <rFont val="Arial"/>
        <family val="2"/>
      </rPr>
      <t>PEFA adult, scrape empty--&gt; FAILED.</t>
    </r>
  </si>
  <si>
    <t>32K</t>
  </si>
  <si>
    <t>40H</t>
  </si>
  <si>
    <t>47E</t>
  </si>
  <si>
    <t>62.79720 /-92.16275</t>
  </si>
  <si>
    <t>62.83294 / -92.31384</t>
  </si>
  <si>
    <t>10A</t>
  </si>
  <si>
    <r>
      <rPr>
        <b/>
        <sz val="11"/>
        <color rgb="FF000000"/>
        <rFont val="Arial"/>
        <family val="2"/>
      </rPr>
      <t>23 May</t>
    </r>
    <r>
      <rPr>
        <sz val="11"/>
        <color rgb="FF000000"/>
        <rFont val="Arial"/>
        <family val="2"/>
      </rPr>
      <t xml:space="preserve">: Old RLHA nest, Empty site. </t>
    </r>
    <r>
      <rPr>
        <b/>
        <sz val="11"/>
        <color rgb="FF000000"/>
        <rFont val="Arial"/>
        <family val="2"/>
      </rPr>
      <t xml:space="preserve">31 May: </t>
    </r>
    <r>
      <rPr>
        <sz val="11"/>
        <color rgb="FF000000"/>
        <rFont val="Arial"/>
        <family val="2"/>
      </rPr>
      <t xml:space="preserve">RLHA Pair, 2 eggs, Nest is accessible, CAGO nest with 1 egg under. </t>
    </r>
    <r>
      <rPr>
        <b/>
        <sz val="11"/>
        <color rgb="FF000000"/>
        <rFont val="Arial"/>
        <family val="2"/>
      </rPr>
      <t xml:space="preserve">18 July: </t>
    </r>
    <r>
      <rPr>
        <sz val="11"/>
        <color rgb="FF000000"/>
        <rFont val="Arial"/>
        <family val="2"/>
      </rPr>
      <t xml:space="preserve">RLHA pair + 5 chicks + 1 eggs (yolky), Prey item in the nest. 1/2 ARGS, 1 SEPL, 1 LEMM, 1 baby ARGS.  </t>
    </r>
    <r>
      <rPr>
        <b/>
        <sz val="11"/>
        <color rgb="FF000000"/>
        <rFont val="Arial"/>
        <family val="2"/>
      </rPr>
      <t xml:space="preserve">JULY 30: </t>
    </r>
    <r>
      <rPr>
        <sz val="11"/>
        <color rgb="FF000000"/>
        <rFont val="Arial"/>
        <family val="2"/>
      </rPr>
      <t>RLHA pair, 4 chicks (and 1 egg)--&gt; banded</t>
    </r>
  </si>
  <si>
    <r>
      <rPr>
        <b/>
        <sz val="11"/>
        <color rgb="FF000000"/>
        <rFont val="Arial"/>
        <family val="2"/>
      </rPr>
      <t>26 May:</t>
    </r>
    <r>
      <rPr>
        <sz val="11"/>
        <color rgb="FF000000"/>
        <rFont val="Arial"/>
        <family val="2"/>
      </rPr>
      <t xml:space="preserve"> PEFA female, ptarmigan rest on the cliff. </t>
    </r>
    <r>
      <rPr>
        <b/>
        <sz val="11"/>
        <color rgb="FF000000"/>
        <rFont val="Arial"/>
        <family val="2"/>
      </rPr>
      <t>14 June</t>
    </r>
    <r>
      <rPr>
        <sz val="11"/>
        <color rgb="FF000000"/>
        <rFont val="Arial"/>
        <family val="2"/>
      </rPr>
      <t xml:space="preserve"> : PEFA pair + 4 eggs, Nest on top of the cliff. Small camera + RG + Solar panel deployed. </t>
    </r>
    <r>
      <rPr>
        <b/>
        <sz val="11"/>
        <color rgb="FF000000"/>
        <rFont val="Arial"/>
        <family val="2"/>
      </rPr>
      <t xml:space="preserve">04 July: </t>
    </r>
    <r>
      <rPr>
        <sz val="11"/>
        <color rgb="FF000000"/>
        <rFont val="Arial"/>
        <family val="2"/>
      </rPr>
      <t>PEFA pair + 4 eggs, RG: empty, MC: 27% (20091 pics), Batt: 91%, M.card changed, egg: #1:L: 53.74, W: 41.21, M: 43.7, #2: L: 53.44, W: 41.12, M: 44.7, #3: L: 51.81, W: 40.46,M:41.1, #4: L: 53.54, W: 40.97, M: 42.7</t>
    </r>
    <r>
      <rPr>
        <b/>
        <sz val="11"/>
        <color rgb="FF000000"/>
        <rFont val="Arial"/>
        <family val="2"/>
      </rPr>
      <t>. 12  July:</t>
    </r>
    <r>
      <rPr>
        <sz val="11"/>
        <color rgb="FF000000"/>
        <rFont val="Arial"/>
        <family val="2"/>
      </rPr>
      <t xml:space="preserve"> PEFA pair + 3 chicks + 1 egg, MC: 32% (21029 picture), Batt:66%, Chicks measurement: RED: 51.6g, BLUE: 45.2g, GREEN 36.4g, Egg measurement: #2: 40.0g + pipping + cracked.  </t>
    </r>
    <r>
      <rPr>
        <b/>
        <sz val="11"/>
        <color rgb="FF000000"/>
        <rFont val="Arial"/>
        <family val="2"/>
      </rPr>
      <t xml:space="preserve">18 July: </t>
    </r>
    <r>
      <rPr>
        <sz val="11"/>
        <color rgb="FF000000"/>
        <rFont val="Arial"/>
        <family val="2"/>
      </rPr>
      <t xml:space="preserve">PEFA pair + 4 chicks, MC: 24% 16k picture, Batt: 60% Mc + battery changed, RG: Empty, </t>
    </r>
    <r>
      <rPr>
        <b/>
        <sz val="11"/>
        <color rgb="FF000000"/>
        <rFont val="Arial"/>
        <family val="2"/>
      </rPr>
      <t>R:</t>
    </r>
    <r>
      <rPr>
        <sz val="11"/>
        <color rgb="FF000000"/>
        <rFont val="Arial"/>
        <family val="2"/>
      </rPr>
      <t xml:space="preserve"> 216g, </t>
    </r>
    <r>
      <rPr>
        <b/>
        <sz val="11"/>
        <color rgb="FF000000"/>
        <rFont val="Arial"/>
        <family val="2"/>
      </rPr>
      <t>B:</t>
    </r>
    <r>
      <rPr>
        <sz val="11"/>
        <color rgb="FF000000"/>
        <rFont val="Arial"/>
        <family val="2"/>
      </rPr>
      <t xml:space="preserve"> 181g, </t>
    </r>
    <r>
      <rPr>
        <b/>
        <sz val="11"/>
        <color rgb="FF000000"/>
        <rFont val="Arial"/>
        <family val="2"/>
      </rPr>
      <t>G:</t>
    </r>
    <r>
      <rPr>
        <sz val="11"/>
        <color rgb="FF000000"/>
        <rFont val="Arial"/>
        <family val="2"/>
      </rPr>
      <t xml:space="preserve"> 167g, </t>
    </r>
    <r>
      <rPr>
        <b/>
        <sz val="11"/>
        <color rgb="FF000000"/>
        <rFont val="Arial"/>
        <family val="2"/>
      </rPr>
      <t>W:</t>
    </r>
    <r>
      <rPr>
        <sz val="11"/>
        <color rgb="FF000000"/>
        <rFont val="Arial"/>
        <family val="2"/>
      </rPr>
      <t xml:space="preserve"> 145g. </t>
    </r>
    <r>
      <rPr>
        <b/>
        <sz val="11"/>
        <color rgb="FF000000"/>
        <rFont val="Arial"/>
        <family val="2"/>
      </rPr>
      <t xml:space="preserve">JULY 25: </t>
    </r>
    <r>
      <rPr>
        <sz val="11"/>
        <color rgb="FF000000"/>
        <rFont val="Arial"/>
        <family val="2"/>
      </rPr>
      <t xml:space="preserve">PEFA pair, 4 chicks, batt: 40, m.c: 40% (30022 pic). CONTROL-15D. </t>
    </r>
    <r>
      <rPr>
        <b/>
        <sz val="11"/>
        <color rgb="FF000000"/>
        <rFont val="Arial"/>
        <family val="2"/>
      </rPr>
      <t xml:space="preserve">JULY 30: </t>
    </r>
    <r>
      <rPr>
        <sz val="11"/>
        <color rgb="FF000000"/>
        <rFont val="Arial"/>
        <family val="2"/>
      </rPr>
      <t>FAILED; PEFA pair, no chicks present, lots of down and developping feathers down the cliff. RG: 4cm. camera + rg taken back.</t>
    </r>
  </si>
  <si>
    <r>
      <rPr>
        <b/>
        <sz val="11"/>
        <color rgb="FF000000"/>
        <rFont val="Arial"/>
        <family val="2"/>
      </rPr>
      <t>29 May</t>
    </r>
    <r>
      <rPr>
        <sz val="11"/>
        <color rgb="FF000000"/>
        <rFont val="Arial"/>
        <family val="2"/>
      </rPr>
      <t xml:space="preserve">: RLHA Pair, nest at 7m from WP, 3 eggs in nest. </t>
    </r>
    <r>
      <rPr>
        <b/>
        <sz val="11"/>
        <color rgb="FF000000"/>
        <rFont val="Arial"/>
        <family val="2"/>
      </rPr>
      <t>JULY 30:</t>
    </r>
    <r>
      <rPr>
        <sz val="11"/>
        <color rgb="FF000000"/>
        <rFont val="Arial"/>
        <family val="2"/>
      </rPr>
      <t xml:space="preserve"> RLHA pair, 5 chicks --&gt; banded</t>
    </r>
  </si>
  <si>
    <t>First capture</t>
  </si>
  <si>
    <t>86C</t>
  </si>
  <si>
    <t>noose carpet/ prey items (quails)</t>
  </si>
  <si>
    <t>head         (mm)</t>
  </si>
  <si>
    <t>Blood #4 - 1.0 ml</t>
  </si>
  <si>
    <t>y</t>
  </si>
  <si>
    <t>22/f</t>
  </si>
  <si>
    <t>21/m</t>
  </si>
  <si>
    <t>Age #6</t>
  </si>
  <si>
    <t>Weight #6</t>
  </si>
  <si>
    <t>blood</t>
  </si>
  <si>
    <t>yg</t>
  </si>
  <si>
    <t>kh</t>
  </si>
  <si>
    <t>mt</t>
  </si>
  <si>
    <r>
      <t xml:space="preserve">RLHA pair + unknown egg. 16 July: </t>
    </r>
    <r>
      <rPr>
        <sz val="11"/>
        <color rgb="FF000000"/>
        <rFont val="Arial"/>
        <family val="2"/>
      </rPr>
      <t>RLHA pair, territoirial</t>
    </r>
    <r>
      <rPr>
        <b/>
        <sz val="11"/>
        <color rgb="FF000000"/>
        <rFont val="Arial"/>
        <family val="2"/>
      </rPr>
      <t>. 21 July:</t>
    </r>
    <r>
      <rPr>
        <sz val="11"/>
        <color rgb="FF000000"/>
        <rFont val="Arial"/>
        <family val="2"/>
      </rPr>
      <t xml:space="preserve"> RLHA pair + 3 chicks + 1 dead chicks. Lemming and a Arctic fox leg in the nest. </t>
    </r>
    <r>
      <rPr>
        <b/>
        <sz val="11"/>
        <color rgb="FF000000"/>
        <rFont val="Arial"/>
        <family val="2"/>
      </rPr>
      <t xml:space="preserve">AUG 1: </t>
    </r>
    <r>
      <rPr>
        <sz val="11"/>
        <color rgb="FF000000"/>
        <rFont val="Arial"/>
        <family val="2"/>
      </rPr>
      <t xml:space="preserve"> 1RLHA, 3 chicks --&gt; banded</t>
    </r>
  </si>
  <si>
    <r>
      <rPr>
        <b/>
        <sz val="11"/>
        <color rgb="FF000000"/>
        <rFont val="Arial"/>
        <family val="2"/>
      </rPr>
      <t>23 May</t>
    </r>
    <r>
      <rPr>
        <sz val="11"/>
        <color rgb="FF000000"/>
        <rFont val="Arial"/>
        <family val="2"/>
      </rPr>
      <t xml:space="preserve">: PEFA pair, both unbanded confirmed by Alex's camera, stayed on site the entire visit. </t>
    </r>
    <r>
      <rPr>
        <b/>
        <sz val="11"/>
        <color rgb="FF000000"/>
        <rFont val="Arial"/>
        <family val="2"/>
      </rPr>
      <t>31 May:</t>
    </r>
    <r>
      <rPr>
        <sz val="11"/>
        <color rgb="FF000000"/>
        <rFont val="Arial"/>
        <family val="2"/>
      </rPr>
      <t xml:space="preserve"> PEFA pair, territorial, Male captured using pigeon and enveloppe, Unbanded bird. USFW; 1156- 18924, BB; 41H, Wing; 301mm, Tail; 136mm, Keel; 3, Weight; 620g, Picture taken with kev's camera, 15h44.  </t>
    </r>
    <r>
      <rPr>
        <b/>
        <sz val="11"/>
        <color rgb="FF000000"/>
        <rFont val="Arial"/>
        <family val="2"/>
      </rPr>
      <t>7 June :</t>
    </r>
    <r>
      <rPr>
        <sz val="11"/>
        <color rgb="FF000000"/>
        <rFont val="Arial"/>
        <family val="2"/>
      </rPr>
      <t xml:space="preserve"> PEFA pair + 1 egg, small camera + RG deployed, No WP taken.  </t>
    </r>
    <r>
      <rPr>
        <b/>
        <sz val="11"/>
        <color rgb="FF000000"/>
        <rFont val="Arial"/>
        <family val="2"/>
      </rPr>
      <t xml:space="preserve">20 June: </t>
    </r>
    <r>
      <rPr>
        <sz val="11"/>
        <color rgb="FF000000"/>
        <rFont val="Arial"/>
        <family val="2"/>
      </rPr>
      <t xml:space="preserve">PEFA pair + 1 cold egg, Pair have relayed a 5 eggs at </t>
    </r>
    <r>
      <rPr>
        <b/>
        <sz val="11"/>
        <color rgb="FF000000"/>
        <rFont val="Arial"/>
        <family val="2"/>
      </rPr>
      <t>WP: 28_2017B</t>
    </r>
    <r>
      <rPr>
        <sz val="11"/>
        <color rgb="FF000000"/>
        <rFont val="Arial"/>
        <family val="2"/>
      </rPr>
      <t xml:space="preserve">.  </t>
    </r>
    <r>
      <rPr>
        <b/>
        <sz val="11"/>
        <color rgb="FF000000"/>
        <rFont val="Arial"/>
        <family val="2"/>
      </rPr>
      <t>30 June :</t>
    </r>
    <r>
      <rPr>
        <sz val="11"/>
        <color rgb="FF000000"/>
        <rFont val="Arial"/>
        <family val="2"/>
      </rPr>
      <t xml:space="preserve"> PEFA pair + 5 eggs, RG: trace, Ibutton deployed, MC:11%(3949 pics), Batt: 99%,M.card changed, Egg: </t>
    </r>
    <r>
      <rPr>
        <b/>
        <sz val="11"/>
        <color rgb="FF000000"/>
        <rFont val="Arial"/>
        <family val="2"/>
      </rPr>
      <t>#1</t>
    </r>
    <r>
      <rPr>
        <sz val="11"/>
        <color rgb="FF000000"/>
        <rFont val="Arial"/>
        <family val="2"/>
      </rPr>
      <t xml:space="preserve">: L: 51.87, W: 40.41, M: 43.9, </t>
    </r>
    <r>
      <rPr>
        <b/>
        <sz val="11"/>
        <color rgb="FF000000"/>
        <rFont val="Arial"/>
        <family val="2"/>
      </rPr>
      <t>#2</t>
    </r>
    <r>
      <rPr>
        <sz val="11"/>
        <color rgb="FF000000"/>
        <rFont val="Arial"/>
        <family val="2"/>
      </rPr>
      <t xml:space="preserve">: L: 53.21, W: 40.39, M: 44.6, </t>
    </r>
    <r>
      <rPr>
        <b/>
        <sz val="11"/>
        <color rgb="FF000000"/>
        <rFont val="Arial"/>
        <family val="2"/>
      </rPr>
      <t>#3</t>
    </r>
    <r>
      <rPr>
        <sz val="11"/>
        <color rgb="FF000000"/>
        <rFont val="Arial"/>
        <family val="2"/>
      </rPr>
      <t xml:space="preserve">: L: 50.88, W: 38.95, M: 41.4, </t>
    </r>
    <r>
      <rPr>
        <b/>
        <sz val="11"/>
        <color rgb="FF000000"/>
        <rFont val="Arial"/>
        <family val="2"/>
      </rPr>
      <t>#4</t>
    </r>
    <r>
      <rPr>
        <sz val="11"/>
        <color rgb="FF000000"/>
        <rFont val="Arial"/>
        <family val="2"/>
      </rPr>
      <t xml:space="preserve">: L: 52.36 W: 39.55, M: 42.0, </t>
    </r>
    <r>
      <rPr>
        <b/>
        <sz val="11"/>
        <color rgb="FF000000"/>
        <rFont val="Arial"/>
        <family val="2"/>
      </rPr>
      <t>#5</t>
    </r>
    <r>
      <rPr>
        <sz val="11"/>
        <color rgb="FF000000"/>
        <rFont val="Arial"/>
        <family val="2"/>
      </rPr>
      <t xml:space="preserve">: L: 51.99, W: 40.35, M: 43.2. 10 July: PEFA pair + 5 eggs, MC: 0% (5165 pictures), Batt: 99%, M.card changed, RG: Empty, Egg mass: #1: 41.7, #2: 42.2, #3: 39.9, #4: 40.7, #5: 41.7, Egg #1 and #2 were cracked. </t>
    </r>
    <r>
      <rPr>
        <b/>
        <sz val="11"/>
        <color rgb="FF000000"/>
        <rFont val="Arial"/>
        <family val="2"/>
      </rPr>
      <t>16 July: 5 DAY visit</t>
    </r>
    <r>
      <rPr>
        <sz val="11"/>
        <color rgb="FF000000"/>
        <rFont val="Arial"/>
        <family val="2"/>
      </rPr>
      <t xml:space="preserve"> PEFA pair + 4 chicks + 1 egg, MC: 0% (600picture), batt: 99%, M.card changed, 5 quails delivered,</t>
    </r>
    <r>
      <rPr>
        <b/>
        <sz val="11"/>
        <color rgb="FF000000"/>
        <rFont val="Arial"/>
        <family val="2"/>
      </rPr>
      <t xml:space="preserve"> RED</t>
    </r>
    <r>
      <rPr>
        <sz val="11"/>
        <color rgb="FF000000"/>
        <rFont val="Arial"/>
        <family val="2"/>
      </rPr>
      <t xml:space="preserve">: 75g, 1/2 crop, </t>
    </r>
    <r>
      <rPr>
        <b/>
        <sz val="11"/>
        <color rgb="FF000000"/>
        <rFont val="Arial"/>
        <family val="2"/>
      </rPr>
      <t>BLUE</t>
    </r>
    <r>
      <rPr>
        <sz val="11"/>
        <color rgb="FF000000"/>
        <rFont val="Arial"/>
        <family val="2"/>
      </rPr>
      <t xml:space="preserve">: 62g,1/2 crop, </t>
    </r>
    <r>
      <rPr>
        <b/>
        <sz val="11"/>
        <color rgb="FF000000"/>
        <rFont val="Arial"/>
        <family val="2"/>
      </rPr>
      <t>GREEN</t>
    </r>
    <r>
      <rPr>
        <sz val="11"/>
        <color rgb="FF000000"/>
        <rFont val="Arial"/>
        <family val="2"/>
      </rPr>
      <t xml:space="preserve">: 56g, 1/4 crop, </t>
    </r>
    <r>
      <rPr>
        <b/>
        <sz val="11"/>
        <color rgb="FF000000"/>
        <rFont val="Arial"/>
        <family val="2"/>
      </rPr>
      <t>WHITE:</t>
    </r>
    <r>
      <rPr>
        <sz val="11"/>
        <color rgb="FF000000"/>
        <rFont val="Arial"/>
        <family val="2"/>
      </rPr>
      <t xml:space="preserve"> 34g, Empty crop. EGG:</t>
    </r>
    <r>
      <rPr>
        <b/>
        <sz val="11"/>
        <color rgb="FF000000"/>
        <rFont val="Arial"/>
        <family val="2"/>
      </rPr>
      <t xml:space="preserve"> #3</t>
    </r>
    <r>
      <rPr>
        <sz val="11"/>
        <color rgb="FF000000"/>
        <rFont val="Arial"/>
        <family val="2"/>
      </rPr>
      <t xml:space="preserve"> was pipping and cracked.</t>
    </r>
    <r>
      <rPr>
        <b/>
        <sz val="11"/>
        <color rgb="FF000000"/>
        <rFont val="Arial"/>
        <family val="2"/>
      </rPr>
      <t xml:space="preserve">  21 July:</t>
    </r>
    <r>
      <rPr>
        <sz val="11"/>
        <color rgb="FF000000"/>
        <rFont val="Arial"/>
        <family val="2"/>
      </rPr>
      <t xml:space="preserve"> PEFA female + 4 chicks, MC: 2 %, 2400 picture, Batt: 84%, Supplemented 10 days visit, 6 quails deployed, </t>
    </r>
    <r>
      <rPr>
        <b/>
        <sz val="11"/>
        <color rgb="FF000000"/>
        <rFont val="Arial"/>
        <family val="2"/>
      </rPr>
      <t>R:</t>
    </r>
    <r>
      <rPr>
        <sz val="11"/>
        <color rgb="FF000000"/>
        <rFont val="Arial"/>
        <family val="2"/>
      </rPr>
      <t xml:space="preserve"> 233g, </t>
    </r>
    <r>
      <rPr>
        <b/>
        <sz val="11"/>
        <color rgb="FF000000"/>
        <rFont val="Arial"/>
        <family val="2"/>
      </rPr>
      <t>B:</t>
    </r>
    <r>
      <rPr>
        <sz val="11"/>
        <color rgb="FF000000"/>
        <rFont val="Arial"/>
        <family val="2"/>
      </rPr>
      <t xml:space="preserve"> 184g, </t>
    </r>
    <r>
      <rPr>
        <b/>
        <sz val="11"/>
        <color rgb="FF000000"/>
        <rFont val="Arial"/>
        <family val="2"/>
      </rPr>
      <t>G:</t>
    </r>
    <r>
      <rPr>
        <sz val="11"/>
        <color rgb="FF000000"/>
        <rFont val="Arial"/>
        <family val="2"/>
      </rPr>
      <t xml:space="preserve"> 160g, </t>
    </r>
    <r>
      <rPr>
        <b/>
        <sz val="11"/>
        <color rgb="FF000000"/>
        <rFont val="Arial"/>
        <family val="2"/>
      </rPr>
      <t>W:</t>
    </r>
    <r>
      <rPr>
        <sz val="11"/>
        <color rgb="FF000000"/>
        <rFont val="Arial"/>
        <family val="2"/>
      </rPr>
      <t xml:space="preserve"> 127g. </t>
    </r>
    <r>
      <rPr>
        <b/>
        <sz val="11"/>
        <color rgb="FF000000"/>
        <rFont val="Arial"/>
        <family val="2"/>
      </rPr>
      <t xml:space="preserve">JULY 27: </t>
    </r>
    <r>
      <rPr>
        <sz val="11"/>
        <color rgb="FF000000"/>
        <rFont val="Arial"/>
        <family val="2"/>
      </rPr>
      <t xml:space="preserve">PEFA female, 1 chick (red).Blue, green and white not in scrape. batt: 73%, m.c: 14% (10585 pic). RG: 0. SUPPLEMENT-15D (4 quails (too much)). (Reconyx confirmation: green, blue and white dead from INFANTICIDE on July 25. </t>
    </r>
    <r>
      <rPr>
        <b/>
        <sz val="11"/>
        <color rgb="FF000000"/>
        <rFont val="Arial"/>
        <family val="2"/>
      </rPr>
      <t xml:space="preserve">AUG 1: </t>
    </r>
    <r>
      <rPr>
        <sz val="11"/>
        <color rgb="FF000000"/>
        <rFont val="Arial"/>
        <family val="2"/>
      </rPr>
      <t>FAILED- NO PEFA, NO CHICKS --&gt; brought back cam + RG. Chicks died during storm on july 29 (reconyx).</t>
    </r>
  </si>
  <si>
    <t>cn</t>
  </si>
  <si>
    <r>
      <rPr>
        <b/>
        <sz val="11"/>
        <color rgb="FF000000"/>
        <rFont val="Arial"/>
        <family val="2"/>
      </rPr>
      <t xml:space="preserve">29 May : </t>
    </r>
    <r>
      <rPr>
        <sz val="11"/>
        <color rgb="FF000000"/>
        <rFont val="Arial"/>
        <family val="2"/>
      </rPr>
      <t>Empty site</t>
    </r>
    <r>
      <rPr>
        <b/>
        <sz val="11"/>
        <color rgb="FF000000"/>
        <rFont val="Arial"/>
        <family val="2"/>
      </rPr>
      <t xml:space="preserve"> 14 June</t>
    </r>
    <r>
      <rPr>
        <sz val="11"/>
        <color rgb="FF000000"/>
        <rFont val="Arial"/>
        <family val="2"/>
      </rPr>
      <t xml:space="preserve"> : RLHA pair, 1 bird was on stick nest. </t>
    </r>
    <r>
      <rPr>
        <b/>
        <sz val="11"/>
        <color rgb="FF000000"/>
        <rFont val="Arial"/>
        <family val="2"/>
      </rPr>
      <t>1 July:</t>
    </r>
    <r>
      <rPr>
        <sz val="11"/>
        <color rgb="FF000000"/>
        <rFont val="Arial"/>
        <family val="2"/>
      </rPr>
      <t xml:space="preserve"> RLHA Pair + 3 chicks. </t>
    </r>
    <r>
      <rPr>
        <b/>
        <sz val="11"/>
        <color rgb="FF000000"/>
        <rFont val="Arial"/>
        <family val="2"/>
      </rPr>
      <t xml:space="preserve">AUG 2: </t>
    </r>
    <r>
      <rPr>
        <sz val="11"/>
        <color rgb="FF000000"/>
        <rFont val="Arial"/>
        <family val="2"/>
      </rPr>
      <t>RLHA pair, 2 chicks--&gt; banded</t>
    </r>
  </si>
  <si>
    <r>
      <rPr>
        <b/>
        <sz val="11"/>
        <color rgb="FF000000"/>
        <rFont val="Arial"/>
        <family val="2"/>
      </rPr>
      <t>22 May</t>
    </r>
    <r>
      <rPr>
        <sz val="11"/>
        <color rgb="FF000000"/>
        <rFont val="Arial"/>
        <family val="2"/>
      </rPr>
      <t xml:space="preserve">: RLHA Pair, territorial. </t>
    </r>
    <r>
      <rPr>
        <b/>
        <sz val="11"/>
        <color rgb="FF000000"/>
        <rFont val="Arial"/>
        <family val="2"/>
      </rPr>
      <t>9 June</t>
    </r>
    <r>
      <rPr>
        <sz val="11"/>
        <color rgb="FF000000"/>
        <rFont val="Arial"/>
        <family val="2"/>
      </rPr>
      <t xml:space="preserve"> : RLHA pair + 4 eggs, territorial, </t>
    </r>
    <r>
      <rPr>
        <b/>
        <sz val="11"/>
        <color rgb="FF000000"/>
        <rFont val="Arial"/>
        <family val="2"/>
      </rPr>
      <t xml:space="preserve">16 June: </t>
    </r>
    <r>
      <rPr>
        <sz val="11"/>
        <color rgb="FF000000"/>
        <rFont val="Arial"/>
        <family val="2"/>
      </rPr>
      <t xml:space="preserve">Still present. </t>
    </r>
    <r>
      <rPr>
        <b/>
        <sz val="11"/>
        <color rgb="FF000000"/>
        <rFont val="Arial"/>
        <family val="2"/>
      </rPr>
      <t xml:space="preserve">AUG 2: </t>
    </r>
    <r>
      <rPr>
        <sz val="11"/>
        <color rgb="FF000000"/>
        <rFont val="Arial"/>
        <family val="2"/>
      </rPr>
      <t>RLHA female, 2 chicks in nest. Nest seems unaccessible.</t>
    </r>
  </si>
  <si>
    <r>
      <rPr>
        <b/>
        <sz val="11"/>
        <color rgb="FF000000"/>
        <rFont val="Arial"/>
        <family val="2"/>
      </rPr>
      <t>23 May</t>
    </r>
    <r>
      <rPr>
        <sz val="11"/>
        <color rgb="FF000000"/>
        <rFont val="Arial"/>
        <family val="2"/>
      </rPr>
      <t>: Empty site.</t>
    </r>
    <r>
      <rPr>
        <b/>
        <sz val="11"/>
        <color rgb="FF000000"/>
        <rFont val="Arial"/>
        <family val="2"/>
      </rPr>
      <t xml:space="preserve"> 9 June</t>
    </r>
    <r>
      <rPr>
        <sz val="11"/>
        <color rgb="FF000000"/>
        <rFont val="Arial"/>
        <family val="2"/>
      </rPr>
      <t xml:space="preserve">: PEFA pair, previously capture at  57. 1 egg in the nest.  No room for a camera and a stand on the ledge. </t>
    </r>
    <r>
      <rPr>
        <b/>
        <sz val="11"/>
        <color rgb="FF000000"/>
        <rFont val="Arial"/>
        <family val="2"/>
      </rPr>
      <t xml:space="preserve">13 June </t>
    </r>
    <r>
      <rPr>
        <sz val="11"/>
        <color rgb="FF000000"/>
        <rFont val="Arial"/>
        <family val="2"/>
      </rPr>
      <t xml:space="preserve">: PEFA pair + 3 eggs, Female had BB : 02M confirmed by Alex's camera. Small camera + RG deployed. </t>
    </r>
    <r>
      <rPr>
        <b/>
        <sz val="11"/>
        <color rgb="FF000000"/>
        <rFont val="Arial"/>
        <family val="2"/>
      </rPr>
      <t xml:space="preserve">WP : 031_2017. 22 June </t>
    </r>
    <r>
      <rPr>
        <sz val="11"/>
        <color rgb="FF000000"/>
        <rFont val="Arial"/>
        <family val="2"/>
      </rPr>
      <t xml:space="preserve">: PEFA pair +  4 eggs, RG: 2mm, Ibutton deployed. 22% mem.card, 74% battery, 6 batteries changed, mem.card changed. Eggs measurment: </t>
    </r>
    <r>
      <rPr>
        <b/>
        <sz val="11"/>
        <color rgb="FF000000"/>
        <rFont val="Arial"/>
        <family val="2"/>
      </rPr>
      <t>1:</t>
    </r>
    <r>
      <rPr>
        <sz val="11"/>
        <color rgb="FF000000"/>
        <rFont val="Arial"/>
        <family val="2"/>
      </rPr>
      <t xml:space="preserve"> M:39.5, L: 49.85, W: 38.88 </t>
    </r>
    <r>
      <rPr>
        <b/>
        <sz val="11"/>
        <color rgb="FF000000"/>
        <rFont val="Arial"/>
        <family val="2"/>
      </rPr>
      <t>2:</t>
    </r>
    <r>
      <rPr>
        <sz val="11"/>
        <color rgb="FF000000"/>
        <rFont val="Arial"/>
        <family val="2"/>
      </rPr>
      <t xml:space="preserve">  M: 38.4, L: 50,72, W: 38.18</t>
    </r>
    <r>
      <rPr>
        <b/>
        <sz val="11"/>
        <color rgb="FF000000"/>
        <rFont val="Arial"/>
        <family val="2"/>
      </rPr>
      <t xml:space="preserve"> 3: </t>
    </r>
    <r>
      <rPr>
        <sz val="11"/>
        <color rgb="FF000000"/>
        <rFont val="Arial"/>
        <family val="2"/>
      </rPr>
      <t xml:space="preserve">M: 39.5 L: 51.28 W: 38.15 </t>
    </r>
    <r>
      <rPr>
        <b/>
        <sz val="11"/>
        <color rgb="FF000000"/>
        <rFont val="Arial"/>
        <family val="2"/>
      </rPr>
      <t>4</t>
    </r>
    <r>
      <rPr>
        <sz val="11"/>
        <color rgb="FF000000"/>
        <rFont val="Arial"/>
        <family val="2"/>
      </rPr>
      <t>: M: 37.8 L: 49.20 W: 38.22.</t>
    </r>
    <r>
      <rPr>
        <b/>
        <sz val="11"/>
        <color rgb="FF000000"/>
        <rFont val="Arial"/>
        <family val="2"/>
      </rPr>
      <t xml:space="preserve"> 4 July</t>
    </r>
    <r>
      <rPr>
        <sz val="11"/>
        <color rgb="FF000000"/>
        <rFont val="Arial"/>
        <family val="2"/>
      </rPr>
      <t xml:space="preserve">: PEFA Female + 4 eggs, MC: 19% (14860 pics), Mem.card changed, RG: Empty, Egg: </t>
    </r>
    <r>
      <rPr>
        <b/>
        <sz val="11"/>
        <color rgb="FF000000"/>
        <rFont val="Arial"/>
        <family val="2"/>
      </rPr>
      <t>#1:</t>
    </r>
    <r>
      <rPr>
        <sz val="11"/>
        <color rgb="FF000000"/>
        <rFont val="Arial"/>
        <family val="2"/>
      </rPr>
      <t xml:space="preserve"> L: 49.81, W: 39.40, M: 37.1, </t>
    </r>
    <r>
      <rPr>
        <b/>
        <sz val="11"/>
        <color rgb="FF000000"/>
        <rFont val="Arial"/>
        <family val="2"/>
      </rPr>
      <t>#2:</t>
    </r>
    <r>
      <rPr>
        <sz val="11"/>
        <color rgb="FF000000"/>
        <rFont val="Arial"/>
        <family val="2"/>
      </rPr>
      <t xml:space="preserve"> L: 50.71, W: 38.33, M: 36.4, </t>
    </r>
    <r>
      <rPr>
        <b/>
        <sz val="11"/>
        <color rgb="FF000000"/>
        <rFont val="Arial"/>
        <family val="2"/>
      </rPr>
      <t>#3</t>
    </r>
    <r>
      <rPr>
        <sz val="11"/>
        <color rgb="FF000000"/>
        <rFont val="Arial"/>
        <family val="2"/>
      </rPr>
      <t xml:space="preserve">: L: 51.26, W: 38.18, M: 37.5, </t>
    </r>
    <r>
      <rPr>
        <b/>
        <sz val="11"/>
        <color rgb="FF000000"/>
        <rFont val="Arial"/>
        <family val="2"/>
      </rPr>
      <t>#4:</t>
    </r>
    <r>
      <rPr>
        <sz val="11"/>
        <color rgb="FF000000"/>
        <rFont val="Arial"/>
        <family val="2"/>
      </rPr>
      <t xml:space="preserve"> L: 49.15, W: 38.24, M: 35.4. </t>
    </r>
    <r>
      <rPr>
        <b/>
        <sz val="11"/>
        <color rgb="FF000000"/>
        <rFont val="Arial"/>
        <family val="2"/>
      </rPr>
      <t>18 July:</t>
    </r>
    <r>
      <rPr>
        <sz val="11"/>
        <color rgb="FF000000"/>
        <rFont val="Arial"/>
        <family val="2"/>
      </rPr>
      <t xml:space="preserve"> PEFA pair + 3 chicks + 1 eggs.  MC: 17%(13k picture), Batt: 0%, M.card changed. </t>
    </r>
    <r>
      <rPr>
        <b/>
        <sz val="11"/>
        <color rgb="FF000000"/>
        <rFont val="Arial"/>
        <family val="2"/>
      </rPr>
      <t>RED:</t>
    </r>
    <r>
      <rPr>
        <sz val="11"/>
        <color rgb="FF000000"/>
        <rFont val="Arial"/>
        <family val="2"/>
      </rPr>
      <t xml:space="preserve"> 59g, C:1/2, </t>
    </r>
    <r>
      <rPr>
        <b/>
        <sz val="11"/>
        <color rgb="FF000000"/>
        <rFont val="Arial"/>
        <family val="2"/>
      </rPr>
      <t>BLUE:</t>
    </r>
    <r>
      <rPr>
        <sz val="11"/>
        <color rgb="FF000000"/>
        <rFont val="Arial"/>
        <family val="2"/>
      </rPr>
      <t xml:space="preserve"> 51g, C:1/2, </t>
    </r>
    <r>
      <rPr>
        <b/>
        <sz val="11"/>
        <color rgb="FF000000"/>
        <rFont val="Arial"/>
        <family val="2"/>
      </rPr>
      <t>GREEN:</t>
    </r>
    <r>
      <rPr>
        <sz val="11"/>
        <color rgb="FF000000"/>
        <rFont val="Arial"/>
        <family val="2"/>
      </rPr>
      <t xml:space="preserve"> 26g, C:empty, Egg: </t>
    </r>
    <r>
      <rPr>
        <b/>
        <sz val="11"/>
        <color rgb="FF000000"/>
        <rFont val="Arial"/>
        <family val="2"/>
      </rPr>
      <t>#2:</t>
    </r>
    <r>
      <rPr>
        <sz val="11"/>
        <color rgb="FF000000"/>
        <rFont val="Arial"/>
        <family val="2"/>
      </rPr>
      <t xml:space="preserve"> 34g, cracked and pipping. </t>
    </r>
    <r>
      <rPr>
        <b/>
        <sz val="11"/>
        <color rgb="FF000000"/>
        <rFont val="Arial"/>
        <family val="2"/>
      </rPr>
      <t>23 July</t>
    </r>
    <r>
      <rPr>
        <sz val="11"/>
        <color rgb="FF000000"/>
        <rFont val="Arial"/>
        <family val="2"/>
      </rPr>
      <t xml:space="preserve">: PEFA pair + 4 chicks, 10 day visit supp, MC: 26%, 20k picture, Batt: 0%, MC + battery changed, 5 quails deployed, RG: trace, </t>
    </r>
    <r>
      <rPr>
        <b/>
        <sz val="11"/>
        <color rgb="FF000000"/>
        <rFont val="Arial"/>
        <family val="2"/>
      </rPr>
      <t>R:</t>
    </r>
    <r>
      <rPr>
        <sz val="11"/>
        <color rgb="FF000000"/>
        <rFont val="Arial"/>
        <family val="2"/>
      </rPr>
      <t xml:space="preserve"> 194g full crop, </t>
    </r>
    <r>
      <rPr>
        <b/>
        <sz val="11"/>
        <color rgb="FF000000"/>
        <rFont val="Arial"/>
        <family val="2"/>
      </rPr>
      <t>B:</t>
    </r>
    <r>
      <rPr>
        <sz val="11"/>
        <color rgb="FF000000"/>
        <rFont val="Arial"/>
        <family val="2"/>
      </rPr>
      <t xml:space="preserve"> 173g full crop, </t>
    </r>
    <r>
      <rPr>
        <b/>
        <sz val="11"/>
        <color rgb="FF000000"/>
        <rFont val="Arial"/>
        <family val="2"/>
      </rPr>
      <t>G:</t>
    </r>
    <r>
      <rPr>
        <sz val="11"/>
        <color rgb="FF000000"/>
        <rFont val="Arial"/>
        <family val="2"/>
      </rPr>
      <t xml:space="preserve"> 43g Empty crop, </t>
    </r>
    <r>
      <rPr>
        <b/>
        <sz val="11"/>
        <color rgb="FF000000"/>
        <rFont val="Arial"/>
        <family val="2"/>
      </rPr>
      <t>W:</t>
    </r>
    <r>
      <rPr>
        <sz val="11"/>
        <color rgb="FF000000"/>
        <rFont val="Arial"/>
        <family val="2"/>
      </rPr>
      <t xml:space="preserve"> freshly dead.  </t>
    </r>
    <r>
      <rPr>
        <b/>
        <sz val="11"/>
        <color rgb="FF000000"/>
        <rFont val="Arial"/>
        <family val="2"/>
      </rPr>
      <t xml:space="preserve">JULY 27: </t>
    </r>
    <r>
      <rPr>
        <sz val="11"/>
        <color rgb="FF000000"/>
        <rFont val="Arial"/>
        <family val="2"/>
      </rPr>
      <t xml:space="preserve">PEFA female, 3 chicks, SUPPL- 15D (6 quails). batt: 0 %, m.c: 20% (16288 pic). RG : 0. </t>
    </r>
    <r>
      <rPr>
        <b/>
        <sz val="11"/>
        <color rgb="FF000000"/>
        <rFont val="Arial"/>
        <family val="2"/>
      </rPr>
      <t xml:space="preserve">AUG 2: </t>
    </r>
    <r>
      <rPr>
        <sz val="11"/>
        <color rgb="FF000000"/>
        <rFont val="Arial"/>
        <family val="2"/>
      </rPr>
      <t>FAILED (all died during storm on july 28-29 (reconyx))</t>
    </r>
  </si>
  <si>
    <r>
      <rPr>
        <b/>
        <sz val="11"/>
        <color rgb="FF000000"/>
        <rFont val="Arial"/>
        <family val="2"/>
      </rPr>
      <t xml:space="preserve">27 May: </t>
    </r>
    <r>
      <rPr>
        <sz val="11"/>
        <color rgb="FF000000"/>
        <rFont val="Arial"/>
        <family val="2"/>
      </rPr>
      <t xml:space="preserve">RLHA pair, territorial, both were sitting on cliff at arrival. </t>
    </r>
    <r>
      <rPr>
        <b/>
        <sz val="11"/>
        <color rgb="FF000000"/>
        <rFont val="Arial"/>
        <family val="2"/>
      </rPr>
      <t xml:space="preserve">9 June </t>
    </r>
    <r>
      <rPr>
        <sz val="11"/>
        <color rgb="FF000000"/>
        <rFont val="Arial"/>
        <family val="2"/>
      </rPr>
      <t xml:space="preserve">: RLHA pair + 6 eggs, territorial. One RLHA intruder came in. 14 July: RLHA pair + 6 chicks,  </t>
    </r>
    <r>
      <rPr>
        <b/>
        <sz val="11"/>
        <color rgb="FF000000"/>
        <rFont val="Arial"/>
        <family val="2"/>
      </rPr>
      <t xml:space="preserve">23 July: </t>
    </r>
    <r>
      <rPr>
        <sz val="11"/>
        <color rgb="FF000000"/>
        <rFont val="Arial"/>
        <family val="2"/>
      </rPr>
      <t xml:space="preserve">RLHA pair + 5 chicks, +- 20 days old.  </t>
    </r>
    <r>
      <rPr>
        <b/>
        <sz val="11"/>
        <color rgb="FF000000"/>
        <rFont val="Arial"/>
        <family val="2"/>
      </rPr>
      <t xml:space="preserve">AUG 2: </t>
    </r>
    <r>
      <rPr>
        <sz val="11"/>
        <color rgb="FF000000"/>
        <rFont val="Arial"/>
        <family val="2"/>
      </rPr>
      <t>RLHA pair, 5 chicks--&gt; banded</t>
    </r>
  </si>
  <si>
    <r>
      <rPr>
        <b/>
        <sz val="11"/>
        <color rgb="FF000000"/>
        <rFont val="Arial"/>
        <family val="2"/>
      </rPr>
      <t xml:space="preserve">27 May: </t>
    </r>
    <r>
      <rPr>
        <sz val="11"/>
        <color rgb="FF000000"/>
        <rFont val="Arial"/>
        <family val="2"/>
      </rPr>
      <t xml:space="preserve">Empty site. </t>
    </r>
    <r>
      <rPr>
        <b/>
        <sz val="11"/>
        <color rgb="FF000000"/>
        <rFont val="Arial"/>
        <family val="2"/>
      </rPr>
      <t>9 June</t>
    </r>
    <r>
      <rPr>
        <sz val="11"/>
        <color rgb="FF000000"/>
        <rFont val="Arial"/>
        <family val="2"/>
      </rPr>
      <t xml:space="preserve">: PEFA pair + 2 eggs, Large Camera + RG deployed.  </t>
    </r>
    <r>
      <rPr>
        <b/>
        <sz val="11"/>
        <color rgb="FF000000"/>
        <rFont val="Arial"/>
        <family val="2"/>
      </rPr>
      <t>16 June :</t>
    </r>
    <r>
      <rPr>
        <sz val="11"/>
        <color rgb="FF000000"/>
        <rFont val="Arial"/>
        <family val="2"/>
      </rPr>
      <t xml:space="preserve"> PEFA pair + 4 eggs,Male banded (No ID yet) female unbanded. RG: trace. Mem.card changed, user label added. </t>
    </r>
    <r>
      <rPr>
        <b/>
        <sz val="11"/>
        <color rgb="FF000000"/>
        <rFont val="Arial"/>
        <family val="2"/>
      </rPr>
      <t xml:space="preserve">June 25 </t>
    </r>
    <r>
      <rPr>
        <sz val="11"/>
        <color rgb="FF000000"/>
        <rFont val="Arial"/>
        <family val="2"/>
      </rPr>
      <t xml:space="preserve">: PEFA (1) + 4 eggs, Camera was still running, Mem.card: 79%(15 656 pictures), Battery: 0%, RG: Trace, M.card + battery changed. egg measurment: </t>
    </r>
    <r>
      <rPr>
        <b/>
        <sz val="11"/>
        <color rgb="FF000000"/>
        <rFont val="Arial"/>
        <family val="2"/>
      </rPr>
      <t>#1</t>
    </r>
    <r>
      <rPr>
        <sz val="11"/>
        <color rgb="FF000000"/>
        <rFont val="Arial"/>
        <family val="2"/>
      </rPr>
      <t xml:space="preserve">: L:53.79, W: 43.08, M: 51.4 </t>
    </r>
    <r>
      <rPr>
        <b/>
        <sz val="11"/>
        <color rgb="FF000000"/>
        <rFont val="Arial"/>
        <family val="2"/>
      </rPr>
      <t>#2:</t>
    </r>
    <r>
      <rPr>
        <sz val="11"/>
        <color rgb="FF000000"/>
        <rFont val="Arial"/>
        <family val="2"/>
      </rPr>
      <t xml:space="preserve"> L: 54.77, W: 42.34, M: 50.4 </t>
    </r>
    <r>
      <rPr>
        <b/>
        <sz val="11"/>
        <color rgb="FF000000"/>
        <rFont val="Arial"/>
        <family val="2"/>
      </rPr>
      <t>#3</t>
    </r>
    <r>
      <rPr>
        <sz val="11"/>
        <color rgb="FF000000"/>
        <rFont val="Arial"/>
        <family val="2"/>
      </rPr>
      <t xml:space="preserve"> L:52.59, W: 41.24, M: 46.0 </t>
    </r>
    <r>
      <rPr>
        <b/>
        <sz val="11"/>
        <color rgb="FF000000"/>
        <rFont val="Arial"/>
        <family val="2"/>
      </rPr>
      <t>#4</t>
    </r>
    <r>
      <rPr>
        <sz val="11"/>
        <color rgb="FF000000"/>
        <rFont val="Arial"/>
        <family val="2"/>
      </rPr>
      <t xml:space="preserve"> L: 50.77, W:40.32, M:43.5 </t>
    </r>
    <r>
      <rPr>
        <b/>
        <sz val="11"/>
        <color rgb="FF000000"/>
        <rFont val="Arial"/>
        <family val="2"/>
      </rPr>
      <t>05 July:</t>
    </r>
    <r>
      <rPr>
        <sz val="11"/>
        <color rgb="FF000000"/>
        <rFont val="Arial"/>
        <family val="2"/>
      </rPr>
      <t xml:space="preserve"> PEFA pair + 4 eggs, MC: 98%, Batt: 95%, M.card changed, RG: trace, Ibutton deployed, User label added, Egg: </t>
    </r>
    <r>
      <rPr>
        <b/>
        <sz val="11"/>
        <color rgb="FF000000"/>
        <rFont val="Arial"/>
        <family val="2"/>
      </rPr>
      <t>#1</t>
    </r>
    <r>
      <rPr>
        <sz val="11"/>
        <color rgb="FF000000"/>
        <rFont val="Arial"/>
        <family val="2"/>
      </rPr>
      <t xml:space="preserve">: L: 53.39, W: 42.78, M: 49.1, </t>
    </r>
    <r>
      <rPr>
        <b/>
        <sz val="11"/>
        <color rgb="FF000000"/>
        <rFont val="Arial"/>
        <family val="2"/>
      </rPr>
      <t xml:space="preserve">#2: </t>
    </r>
    <r>
      <rPr>
        <sz val="11"/>
        <color rgb="FF000000"/>
        <rFont val="Arial"/>
        <family val="2"/>
      </rPr>
      <t xml:space="preserve">L:54.67, W:41.60, M: 48.2, </t>
    </r>
    <r>
      <rPr>
        <b/>
        <sz val="11"/>
        <color rgb="FF000000"/>
        <rFont val="Arial"/>
        <family val="2"/>
      </rPr>
      <t>#3:</t>
    </r>
    <r>
      <rPr>
        <sz val="11"/>
        <color rgb="FF000000"/>
        <rFont val="Arial"/>
        <family val="2"/>
      </rPr>
      <t xml:space="preserve"> L:52.13, W: 41.15, M: 44.4,</t>
    </r>
    <r>
      <rPr>
        <b/>
        <sz val="11"/>
        <color rgb="FF000000"/>
        <rFont val="Arial"/>
        <family val="2"/>
      </rPr>
      <t xml:space="preserve"> #4:</t>
    </r>
    <r>
      <rPr>
        <sz val="11"/>
        <color rgb="FF000000"/>
        <rFont val="Arial"/>
        <family val="2"/>
      </rPr>
      <t xml:space="preserve"> L:55.25, W: 41.42, M: 47.3. </t>
    </r>
    <r>
      <rPr>
        <b/>
        <sz val="11"/>
        <color rgb="FF000000"/>
        <rFont val="Arial"/>
        <family val="2"/>
      </rPr>
      <t>09 July</t>
    </r>
    <r>
      <rPr>
        <sz val="11"/>
        <color rgb="FF000000"/>
        <rFont val="Arial"/>
        <family val="2"/>
      </rPr>
      <t>: PEFA pair + 4 eggs, MC: 15%(3251 pictures), Batt: 92%, Batt+ memory card changed, RG: Empty Egg measurement:</t>
    </r>
    <r>
      <rPr>
        <b/>
        <sz val="11"/>
        <color rgb="FF000000"/>
        <rFont val="Arial"/>
        <family val="2"/>
      </rPr>
      <t xml:space="preserve"> #1</t>
    </r>
    <r>
      <rPr>
        <sz val="11"/>
        <color rgb="FF000000"/>
        <rFont val="Arial"/>
        <family val="2"/>
      </rPr>
      <t xml:space="preserve">: 48.7g, Cracked, </t>
    </r>
    <r>
      <rPr>
        <b/>
        <sz val="11"/>
        <color rgb="FF000000"/>
        <rFont val="Arial"/>
        <family val="2"/>
      </rPr>
      <t>#2</t>
    </r>
    <r>
      <rPr>
        <sz val="11"/>
        <color rgb="FF000000"/>
        <rFont val="Arial"/>
        <family val="2"/>
      </rPr>
      <t>: 47.7g,</t>
    </r>
    <r>
      <rPr>
        <b/>
        <sz val="11"/>
        <color rgb="FF000000"/>
        <rFont val="Arial"/>
        <family val="2"/>
      </rPr>
      <t xml:space="preserve"> #3</t>
    </r>
    <r>
      <rPr>
        <sz val="11"/>
        <color rgb="FF000000"/>
        <rFont val="Arial"/>
        <family val="2"/>
      </rPr>
      <t xml:space="preserve">: 43.8g, </t>
    </r>
    <r>
      <rPr>
        <b/>
        <sz val="11"/>
        <color rgb="FF000000"/>
        <rFont val="Arial"/>
        <family val="2"/>
      </rPr>
      <t xml:space="preserve">#4: </t>
    </r>
    <r>
      <rPr>
        <sz val="11"/>
        <color rgb="FF000000"/>
        <rFont val="Arial"/>
        <family val="2"/>
      </rPr>
      <t>47.0g.</t>
    </r>
    <r>
      <rPr>
        <b/>
        <sz val="11"/>
        <color rgb="FF000000"/>
        <rFont val="Arial"/>
        <family val="2"/>
      </rPr>
      <t>14 July</t>
    </r>
    <r>
      <rPr>
        <sz val="11"/>
        <color rgb="FF000000"/>
        <rFont val="Arial"/>
        <family val="2"/>
      </rPr>
      <t xml:space="preserve">: PEFA pair + 2 chicks + 2 eggs(1 was pipping and cracked). MC: 43%(9102 pictures), Batt: 99%, Chicks measurement: </t>
    </r>
    <r>
      <rPr>
        <b/>
        <sz val="11"/>
        <color rgb="FF000000"/>
        <rFont val="Arial"/>
        <family val="2"/>
      </rPr>
      <t>RED:</t>
    </r>
    <r>
      <rPr>
        <sz val="11"/>
        <color rgb="FF000000"/>
        <rFont val="Arial"/>
        <family val="2"/>
      </rPr>
      <t xml:space="preserve">  62g, </t>
    </r>
    <r>
      <rPr>
        <b/>
        <sz val="11"/>
        <color rgb="FF000000"/>
        <rFont val="Arial"/>
        <family val="2"/>
      </rPr>
      <t>BLUE:</t>
    </r>
    <r>
      <rPr>
        <sz val="11"/>
        <color rgb="FF000000"/>
        <rFont val="Arial"/>
        <family val="2"/>
      </rPr>
      <t xml:space="preserve"> 42g, </t>
    </r>
    <r>
      <rPr>
        <b/>
        <sz val="11"/>
        <color rgb="FF000000"/>
        <rFont val="Arial"/>
        <family val="2"/>
      </rPr>
      <t>18 July</t>
    </r>
    <r>
      <rPr>
        <sz val="11"/>
        <color rgb="FF000000"/>
        <rFont val="Arial"/>
        <family val="2"/>
      </rPr>
      <t xml:space="preserve">:  PEFA pair + 3 chicks + 1 egg, MC: 50%(10742 pic), Batt: 85%, M.card changed, </t>
    </r>
    <r>
      <rPr>
        <b/>
        <sz val="11"/>
        <color rgb="FF000000"/>
        <rFont val="Arial"/>
        <family val="2"/>
      </rPr>
      <t>RED:</t>
    </r>
    <r>
      <rPr>
        <sz val="11"/>
        <color rgb="FF000000"/>
        <rFont val="Arial"/>
        <family val="2"/>
      </rPr>
      <t xml:space="preserve"> 164g, C: 2/3, </t>
    </r>
    <r>
      <rPr>
        <b/>
        <sz val="11"/>
        <color rgb="FF000000"/>
        <rFont val="Arial"/>
        <family val="2"/>
      </rPr>
      <t>BLUE:</t>
    </r>
    <r>
      <rPr>
        <sz val="11"/>
        <color rgb="FF000000"/>
        <rFont val="Arial"/>
        <family val="2"/>
      </rPr>
      <t xml:space="preserve"> 91g, C: 1/2, </t>
    </r>
    <r>
      <rPr>
        <b/>
        <sz val="11"/>
        <color rgb="FF000000"/>
        <rFont val="Arial"/>
        <family val="2"/>
      </rPr>
      <t>GREEN:</t>
    </r>
    <r>
      <rPr>
        <sz val="11"/>
        <color rgb="FF000000"/>
        <rFont val="Arial"/>
        <family val="2"/>
      </rPr>
      <t xml:space="preserve"> 52g, C:1/4. Egg: 43g, no pipping or cracked. </t>
    </r>
    <r>
      <rPr>
        <b/>
        <sz val="11"/>
        <color rgb="FF000000"/>
        <rFont val="Arial"/>
        <family val="2"/>
      </rPr>
      <t>23 July:</t>
    </r>
    <r>
      <rPr>
        <sz val="11"/>
        <color rgb="FF000000"/>
        <rFont val="Arial"/>
        <family val="2"/>
      </rPr>
      <t xml:space="preserve"> PEFA pair + 3 chicks, control 15 day visit. MC: 6k picture 27%, Batt: 0%, Batt + mem.card changed, RG: empty, </t>
    </r>
    <r>
      <rPr>
        <b/>
        <sz val="11"/>
        <color rgb="FF000000"/>
        <rFont val="Arial"/>
        <family val="2"/>
      </rPr>
      <t>R:</t>
    </r>
    <r>
      <rPr>
        <sz val="11"/>
        <color rgb="FF000000"/>
        <rFont val="Arial"/>
        <family val="2"/>
      </rPr>
      <t xml:space="preserve"> 367g, 1/4 crop, </t>
    </r>
    <r>
      <rPr>
        <b/>
        <sz val="11"/>
        <color rgb="FF000000"/>
        <rFont val="Arial"/>
        <family val="2"/>
      </rPr>
      <t>B:</t>
    </r>
    <r>
      <rPr>
        <sz val="11"/>
        <color rgb="FF000000"/>
        <rFont val="Arial"/>
        <family val="2"/>
      </rPr>
      <t xml:space="preserve"> 217g, </t>
    </r>
    <r>
      <rPr>
        <b/>
        <sz val="11"/>
        <color rgb="FF000000"/>
        <rFont val="Arial"/>
        <family val="2"/>
      </rPr>
      <t>W:</t>
    </r>
    <r>
      <rPr>
        <sz val="11"/>
        <color rgb="FF000000"/>
        <rFont val="Arial"/>
        <family val="2"/>
      </rPr>
      <t xml:space="preserve"> 108g. </t>
    </r>
    <r>
      <rPr>
        <b/>
        <sz val="11"/>
        <color rgb="FF000000"/>
        <rFont val="Arial"/>
        <family val="2"/>
      </rPr>
      <t xml:space="preserve">JULY 27: </t>
    </r>
    <r>
      <rPr>
        <sz val="11"/>
        <color rgb="FF000000"/>
        <rFont val="Arial"/>
        <family val="2"/>
      </rPr>
      <t xml:space="preserve"> PEFA female, CONTROL-20 D. batt: 95%, m.c: 70% (12093 pic). RG: traces. </t>
    </r>
    <r>
      <rPr>
        <b/>
        <sz val="11"/>
        <color rgb="FF000000"/>
        <rFont val="Arial"/>
        <family val="2"/>
      </rPr>
      <t xml:space="preserve">AUG 2 : </t>
    </r>
    <r>
      <rPr>
        <sz val="11"/>
        <color rgb="FF000000"/>
        <rFont val="Arial"/>
        <family val="2"/>
      </rPr>
      <t>FAILED No traces of chicks in nest...took back cam + rg. All 3 chicks died during storm on july 28-29 (red was finished off by female on morning of july 29) (reconyx confirmation)</t>
    </r>
  </si>
  <si>
    <r>
      <rPr>
        <b/>
        <sz val="11"/>
        <color rgb="FF000000"/>
        <rFont val="Arial"/>
        <family val="2"/>
      </rPr>
      <t>27 May:</t>
    </r>
    <r>
      <rPr>
        <sz val="11"/>
        <color rgb="FF000000"/>
        <rFont val="Arial"/>
        <family val="2"/>
      </rPr>
      <t xml:space="preserve"> RLHA pair, both dark morph, territorial, male still have the GPS unit.</t>
    </r>
    <r>
      <rPr>
        <b/>
        <sz val="11"/>
        <color rgb="FF000000"/>
        <rFont val="Arial"/>
        <family val="2"/>
      </rPr>
      <t xml:space="preserve"> 2 June</t>
    </r>
    <r>
      <rPr>
        <sz val="11"/>
        <color rgb="FF000000"/>
        <rFont val="Arial"/>
        <family val="2"/>
      </rPr>
      <t xml:space="preserve">: RLHA pair 1 egg.  Ind with GPS unit. </t>
    </r>
    <r>
      <rPr>
        <b/>
        <sz val="11"/>
        <color rgb="FF000000"/>
        <rFont val="Arial"/>
        <family val="2"/>
      </rPr>
      <t xml:space="preserve">AUG 2: </t>
    </r>
    <r>
      <rPr>
        <sz val="11"/>
        <color rgb="FF000000"/>
        <rFont val="Arial"/>
        <family val="2"/>
      </rPr>
      <t>RLHA pair, dark morph, 5 chicks, 4 banded</t>
    </r>
  </si>
  <si>
    <t>u</t>
  </si>
  <si>
    <t>jk</t>
  </si>
  <si>
    <r>
      <rPr>
        <b/>
        <sz val="11"/>
        <color rgb="FF000000"/>
        <rFont val="Arial"/>
        <family val="2"/>
      </rPr>
      <t xml:space="preserve">27 May: </t>
    </r>
    <r>
      <rPr>
        <sz val="11"/>
        <color rgb="FF000000"/>
        <rFont val="Arial"/>
        <family val="2"/>
      </rPr>
      <t>RLHA pair on site, stayed perched to whole visit.</t>
    </r>
    <r>
      <rPr>
        <b/>
        <sz val="11"/>
        <color rgb="FF000000"/>
        <rFont val="Arial"/>
        <family val="2"/>
      </rPr>
      <t xml:space="preserve">  July 26: </t>
    </r>
    <r>
      <rPr>
        <sz val="11"/>
        <color rgb="FF000000"/>
        <rFont val="Arial"/>
        <family val="2"/>
      </rPr>
      <t xml:space="preserve">RLHA pair, 2 chicks, (one 20 d. old, one 12 d. old). Maybe more around? </t>
    </r>
    <r>
      <rPr>
        <b/>
        <sz val="11"/>
        <color rgb="FF000000"/>
        <rFont val="Arial"/>
        <family val="2"/>
      </rPr>
      <t xml:space="preserve">AUG2: </t>
    </r>
    <r>
      <rPr>
        <sz val="11"/>
        <color rgb="FF000000"/>
        <rFont val="Arial"/>
        <family val="2"/>
      </rPr>
      <t>RLHA pair, MALE CAPTURED AND BANDED' TRANSMITTER DEPLOYED. 2 chicks--&gt; banded</t>
    </r>
  </si>
  <si>
    <r>
      <rPr>
        <b/>
        <sz val="11"/>
        <color rgb="FF000000"/>
        <rFont val="Arial"/>
        <family val="2"/>
      </rPr>
      <t>20 May</t>
    </r>
    <r>
      <rPr>
        <sz val="11"/>
        <color rgb="FF000000"/>
        <rFont val="Arial"/>
        <family val="2"/>
      </rPr>
      <t xml:space="preserve">: RLHA (1), fresh material on stick nest, </t>
    </r>
    <r>
      <rPr>
        <b/>
        <sz val="11"/>
        <color rgb="FF000000"/>
        <rFont val="Arial"/>
        <family val="2"/>
      </rPr>
      <t xml:space="preserve">WP:113_2017. AUG 3: </t>
    </r>
    <r>
      <rPr>
        <sz val="11"/>
        <color rgb="FF000000"/>
        <rFont val="Arial"/>
        <family val="2"/>
      </rPr>
      <t>FAILED-- traces of hatched eggs in nest</t>
    </r>
  </si>
  <si>
    <t>first capture</t>
  </si>
  <si>
    <t>88C</t>
  </si>
  <si>
    <t>noose carpet / prey items</t>
  </si>
  <si>
    <t>head (mm)</t>
  </si>
  <si>
    <t>tarsus length (mm)</t>
  </si>
  <si>
    <t>Chick #5+K</t>
  </si>
  <si>
    <t>ma</t>
  </si>
  <si>
    <r>
      <t xml:space="preserve">2 July: RLHA Pair + 5 eggs, no pipping. July 24 : </t>
    </r>
    <r>
      <rPr>
        <sz val="11"/>
        <color rgb="FF000000"/>
        <rFont val="Arial"/>
        <family val="2"/>
      </rPr>
      <t xml:space="preserve">RLHA pair, 5 chicks. </t>
    </r>
    <r>
      <rPr>
        <b/>
        <sz val="11"/>
        <color rgb="FF000000"/>
        <rFont val="Arial"/>
        <family val="2"/>
      </rPr>
      <t xml:space="preserve">AUG 3: </t>
    </r>
    <r>
      <rPr>
        <sz val="11"/>
        <color rgb="FF000000"/>
        <rFont val="Arial"/>
        <family val="2"/>
      </rPr>
      <t>RLHA pair, 5 chicks--&gt; banded</t>
    </r>
    <r>
      <rPr>
        <b/>
        <sz val="11"/>
        <color rgb="FF000000"/>
        <rFont val="Arial"/>
        <family val="2"/>
      </rPr>
      <t>. AUG 4:</t>
    </r>
    <r>
      <rPr>
        <sz val="11"/>
        <color rgb="FF000000"/>
        <rFont val="Arial"/>
        <family val="2"/>
      </rPr>
      <t xml:space="preserve"> RLHA pair, 5 chicks, tried trapping, no success.</t>
    </r>
  </si>
  <si>
    <t>L</t>
  </si>
  <si>
    <r>
      <t xml:space="preserve">AUG3 : </t>
    </r>
    <r>
      <rPr>
        <sz val="11"/>
        <color rgb="FF000000"/>
        <rFont val="Arial"/>
        <family val="2"/>
      </rPr>
      <t>RLHA nest discovered during transect. On the ground, 3 chicks--`banded</t>
    </r>
  </si>
  <si>
    <t>tarsus</t>
  </si>
  <si>
    <t>chick#5</t>
  </si>
  <si>
    <r>
      <t xml:space="preserve">AUG4 : </t>
    </r>
    <r>
      <rPr>
        <sz val="11"/>
        <color rgb="FF000000"/>
        <rFont val="Arial"/>
        <family val="2"/>
      </rPr>
      <t>RLHA nest discovered during transect. Near 85 on the ridge (NE from 85). 5 chicks--&gt; banded</t>
    </r>
  </si>
  <si>
    <t>62.93968 /092.15604</t>
  </si>
  <si>
    <t>62.85229 / 091.82487</t>
  </si>
  <si>
    <r>
      <rPr>
        <b/>
        <sz val="10"/>
        <color rgb="FF000000"/>
        <rFont val="Times New Roman"/>
        <family val="1"/>
      </rPr>
      <t>20 May</t>
    </r>
    <r>
      <rPr>
        <sz val="10"/>
        <color rgb="FF000000"/>
        <rFont val="Times New Roman"/>
        <family val="1"/>
      </rPr>
      <t xml:space="preserve">: PEFA pair, ledge clear, copulation during the visit. </t>
    </r>
    <r>
      <rPr>
        <b/>
        <sz val="10"/>
        <color rgb="FF000000"/>
        <rFont val="Times New Roman"/>
        <family val="1"/>
      </rPr>
      <t>2 June</t>
    </r>
    <r>
      <rPr>
        <sz val="10"/>
        <color rgb="FF000000"/>
        <rFont val="Times New Roman"/>
        <family val="1"/>
      </rPr>
      <t xml:space="preserve">: PEFA pair, tried trapping, unsucessful </t>
    </r>
    <r>
      <rPr>
        <b/>
        <sz val="10"/>
        <color rgb="FF000000"/>
        <rFont val="Times New Roman"/>
        <family val="1"/>
      </rPr>
      <t>6 June :</t>
    </r>
    <r>
      <rPr>
        <sz val="10"/>
        <color rgb="FF000000"/>
        <rFont val="Times New Roman"/>
        <family val="1"/>
      </rPr>
      <t xml:space="preserve"> PEFA female, banded, + 3 eggs, Large camera + RG deployed, WP is same a Site WP. </t>
    </r>
    <r>
      <rPr>
        <b/>
        <sz val="10"/>
        <color rgb="FF000000"/>
        <rFont val="Times New Roman"/>
        <family val="1"/>
      </rPr>
      <t xml:space="preserve">16 June </t>
    </r>
    <r>
      <rPr>
        <sz val="10"/>
        <color rgb="FF000000"/>
        <rFont val="Times New Roman"/>
        <family val="1"/>
      </rPr>
      <t xml:space="preserve">: PEFA pair + 4 eggs, Batt: 88%, mem.card: Filled. Mem.card changed, label added : S001. Female banded 39E. </t>
    </r>
    <r>
      <rPr>
        <b/>
        <sz val="10"/>
        <color rgb="FF000000"/>
        <rFont val="Times New Roman"/>
        <family val="1"/>
      </rPr>
      <t xml:space="preserve">25 June </t>
    </r>
    <r>
      <rPr>
        <sz val="10"/>
        <color rgb="FF000000"/>
        <rFont val="Times New Roman"/>
        <family val="1"/>
      </rPr>
      <t xml:space="preserve">: 1 PEFA + 4 eggs, Empty battery, Mem.card + battery changed, RG: empty, Ibutton: deployed. Egg measurment: </t>
    </r>
    <r>
      <rPr>
        <b/>
        <sz val="10"/>
        <color rgb="FF000000"/>
        <rFont val="Times New Roman"/>
        <family val="1"/>
      </rPr>
      <t>#1</t>
    </r>
    <r>
      <rPr>
        <sz val="10"/>
        <color rgb="FF000000"/>
        <rFont val="Times New Roman"/>
        <family val="1"/>
      </rPr>
      <t>: M:46.5, L: 51.36, W: 42.07</t>
    </r>
    <r>
      <rPr>
        <b/>
        <sz val="10"/>
        <color rgb="FF000000"/>
        <rFont val="Times New Roman"/>
        <family val="1"/>
      </rPr>
      <t xml:space="preserve"> #2: </t>
    </r>
    <r>
      <rPr>
        <sz val="10"/>
        <color rgb="FF000000"/>
        <rFont val="Times New Roman"/>
        <family val="1"/>
      </rPr>
      <t xml:space="preserve">M:47.8, L: 51.20, W: 42.37 </t>
    </r>
    <r>
      <rPr>
        <b/>
        <sz val="10"/>
        <color rgb="FF000000"/>
        <rFont val="Times New Roman"/>
        <family val="1"/>
      </rPr>
      <t>#3:</t>
    </r>
    <r>
      <rPr>
        <sz val="10"/>
        <color rgb="FF000000"/>
        <rFont val="Times New Roman"/>
        <family val="1"/>
      </rPr>
      <t xml:space="preserve"> M:50.8, L:53.65, W: 42.73 </t>
    </r>
    <r>
      <rPr>
        <b/>
        <sz val="10"/>
        <color rgb="FF000000"/>
        <rFont val="Times New Roman"/>
        <family val="1"/>
      </rPr>
      <t>#4:</t>
    </r>
    <r>
      <rPr>
        <sz val="10"/>
        <color rgb="FF000000"/>
        <rFont val="Times New Roman"/>
        <family val="1"/>
      </rPr>
      <t xml:space="preserve"> M: 47.0, L: 51.39, W: 42,14.</t>
    </r>
    <r>
      <rPr>
        <b/>
        <sz val="10"/>
        <color rgb="FF000000"/>
        <rFont val="Times New Roman"/>
        <family val="1"/>
      </rPr>
      <t xml:space="preserve"> 08 July</t>
    </r>
    <r>
      <rPr>
        <sz val="10"/>
        <color rgb="FF000000"/>
        <rFont val="Times New Roman"/>
        <family val="1"/>
      </rPr>
      <t xml:space="preserve">: PEFA female + 4 eggs, MC: 29% (5733pictures), Batt: 92%, m.card changed, Egg: Pipping: #2,#3,#4 Cracked: #2. </t>
    </r>
    <r>
      <rPr>
        <b/>
        <sz val="10"/>
        <color rgb="FF000000"/>
        <rFont val="Times New Roman"/>
        <family val="1"/>
      </rPr>
      <t>12 July:</t>
    </r>
    <r>
      <rPr>
        <sz val="10"/>
        <color rgb="FF000000"/>
        <rFont val="Times New Roman"/>
        <family val="1"/>
      </rPr>
      <t xml:space="preserve"> </t>
    </r>
    <r>
      <rPr>
        <b/>
        <sz val="10"/>
        <color rgb="FF000000"/>
        <rFont val="Times New Roman"/>
        <family val="1"/>
      </rPr>
      <t>DAY 5 visit</t>
    </r>
    <r>
      <rPr>
        <sz val="10"/>
        <color rgb="FF000000"/>
        <rFont val="Times New Roman"/>
        <family val="1"/>
      </rPr>
      <t xml:space="preserve">: PEFA pair + 4 chicks, MC: 64% 12001 pictures, Batt: 87%, RG: Empty, Chicks measurement: </t>
    </r>
    <r>
      <rPr>
        <b/>
        <sz val="10"/>
        <color rgb="FF000000"/>
        <rFont val="Times New Roman"/>
        <family val="1"/>
      </rPr>
      <t xml:space="preserve">RED: </t>
    </r>
    <r>
      <rPr>
        <sz val="10"/>
        <color rgb="FF000000"/>
        <rFont val="Times New Roman"/>
        <family val="1"/>
      </rPr>
      <t>Weight: 63g,  Tarsus: 20.51mm,</t>
    </r>
    <r>
      <rPr>
        <b/>
        <sz val="10"/>
        <color rgb="FF000000"/>
        <rFont val="Times New Roman"/>
        <family val="1"/>
      </rPr>
      <t xml:space="preserve"> BLUE:</t>
    </r>
    <r>
      <rPr>
        <sz val="10"/>
        <color rgb="FF000000"/>
        <rFont val="Times New Roman"/>
        <family val="1"/>
      </rPr>
      <t xml:space="preserve"> Weight: 58g, Tarsus: 19.18mm, </t>
    </r>
    <r>
      <rPr>
        <b/>
        <sz val="10"/>
        <color rgb="FF000000"/>
        <rFont val="Times New Roman"/>
        <family val="1"/>
      </rPr>
      <t>GREEN</t>
    </r>
    <r>
      <rPr>
        <sz val="10"/>
        <color rgb="FF000000"/>
        <rFont val="Times New Roman"/>
        <family val="1"/>
      </rPr>
      <t xml:space="preserve">: 50g, Tarsus: 17.16, </t>
    </r>
    <r>
      <rPr>
        <b/>
        <sz val="10"/>
        <color rgb="FF000000"/>
        <rFont val="Times New Roman"/>
        <family val="1"/>
      </rPr>
      <t>WHITE:</t>
    </r>
    <r>
      <rPr>
        <sz val="10"/>
        <color rgb="FF000000"/>
        <rFont val="Times New Roman"/>
        <family val="1"/>
      </rPr>
      <t xml:space="preserve"> Weight: 34g, Tarsus: 16.2mm. 5 Quails Deployed.</t>
    </r>
    <r>
      <rPr>
        <b/>
        <sz val="10"/>
        <color rgb="FF000000"/>
        <rFont val="Times New Roman"/>
        <family val="1"/>
      </rPr>
      <t xml:space="preserve"> 16 July:</t>
    </r>
    <r>
      <rPr>
        <sz val="10"/>
        <color rgb="FF000000"/>
        <rFont val="Times New Roman"/>
        <family val="1"/>
      </rPr>
      <t xml:space="preserve"> PEFA female + 4 chicks, MC: 37% (7328 picture), Batt: 0%, M.carc and battery changed, RG: empty, </t>
    </r>
    <r>
      <rPr>
        <b/>
        <sz val="10"/>
        <color rgb="FF000000"/>
        <rFont val="Times New Roman"/>
        <family val="1"/>
      </rPr>
      <t>RED:</t>
    </r>
    <r>
      <rPr>
        <sz val="10"/>
        <color rgb="FF000000"/>
        <rFont val="Times New Roman"/>
        <family val="1"/>
      </rPr>
      <t xml:space="preserve"> 165g, T:29.01mm, </t>
    </r>
    <r>
      <rPr>
        <b/>
        <sz val="10"/>
        <color rgb="FF000000"/>
        <rFont val="Times New Roman"/>
        <family val="1"/>
      </rPr>
      <t>BLUE:</t>
    </r>
    <r>
      <rPr>
        <sz val="10"/>
        <color rgb="FF000000"/>
        <rFont val="Times New Roman"/>
        <family val="1"/>
      </rPr>
      <t xml:space="preserve"> 150g, T: 25.85mm, </t>
    </r>
    <r>
      <rPr>
        <b/>
        <sz val="10"/>
        <color rgb="FF000000"/>
        <rFont val="Times New Roman"/>
        <family val="1"/>
      </rPr>
      <t>GREEN:</t>
    </r>
    <r>
      <rPr>
        <sz val="10"/>
        <color rgb="FF000000"/>
        <rFont val="Times New Roman"/>
        <family val="1"/>
      </rPr>
      <t xml:space="preserve"> 127g, T:24.88mm, </t>
    </r>
    <r>
      <rPr>
        <b/>
        <sz val="10"/>
        <color rgb="FF000000"/>
        <rFont val="Times New Roman"/>
        <family val="1"/>
      </rPr>
      <t>WHITE:</t>
    </r>
    <r>
      <rPr>
        <sz val="10"/>
        <color rgb="FF000000"/>
        <rFont val="Times New Roman"/>
        <family val="1"/>
      </rPr>
      <t xml:space="preserve"> 77g, T: 19.33mm. </t>
    </r>
    <r>
      <rPr>
        <b/>
        <sz val="10"/>
        <color rgb="FF000000"/>
        <rFont val="Times New Roman"/>
        <family val="1"/>
      </rPr>
      <t>20 July</t>
    </r>
    <r>
      <rPr>
        <sz val="10"/>
        <color rgb="FF000000"/>
        <rFont val="Times New Roman"/>
        <family val="1"/>
      </rPr>
      <t xml:space="preserve">: PEFA pair + 4 chicks, MC: 62%, 12k picture, 83%, 1mm rain RG. 15 day visit, 7.5 quails deployed, </t>
    </r>
    <r>
      <rPr>
        <b/>
        <sz val="10"/>
        <color rgb="FF000000"/>
        <rFont val="Times New Roman"/>
        <family val="1"/>
      </rPr>
      <t>R:</t>
    </r>
    <r>
      <rPr>
        <sz val="10"/>
        <color rgb="FF000000"/>
        <rFont val="Times New Roman"/>
        <family val="1"/>
      </rPr>
      <t xml:space="preserve"> 333g, 1/4 crop, </t>
    </r>
    <r>
      <rPr>
        <b/>
        <sz val="10"/>
        <color rgb="FF000000"/>
        <rFont val="Times New Roman"/>
        <family val="1"/>
      </rPr>
      <t>B:</t>
    </r>
    <r>
      <rPr>
        <sz val="10"/>
        <color rgb="FF000000"/>
        <rFont val="Times New Roman"/>
        <family val="1"/>
      </rPr>
      <t xml:space="preserve"> 280g, </t>
    </r>
    <r>
      <rPr>
        <b/>
        <sz val="10"/>
        <color rgb="FF000000"/>
        <rFont val="Times New Roman"/>
        <family val="1"/>
      </rPr>
      <t>G:</t>
    </r>
    <r>
      <rPr>
        <sz val="10"/>
        <color rgb="FF000000"/>
        <rFont val="Times New Roman"/>
        <family val="1"/>
      </rPr>
      <t xml:space="preserve"> 254g, </t>
    </r>
    <r>
      <rPr>
        <b/>
        <sz val="10"/>
        <color rgb="FF000000"/>
        <rFont val="Times New Roman"/>
        <family val="1"/>
      </rPr>
      <t>W:</t>
    </r>
    <r>
      <rPr>
        <sz val="10"/>
        <color rgb="FF000000"/>
        <rFont val="Times New Roman"/>
        <family val="1"/>
      </rPr>
      <t xml:space="preserve"> 174g. Crop are empty. </t>
    </r>
    <r>
      <rPr>
        <b/>
        <sz val="10"/>
        <color rgb="FF000000"/>
        <rFont val="Times New Roman"/>
        <family val="1"/>
      </rPr>
      <t xml:space="preserve">July 26: </t>
    </r>
    <r>
      <rPr>
        <sz val="10"/>
        <color rgb="FF000000"/>
        <rFont val="Times New Roman"/>
        <family val="1"/>
      </rPr>
      <t xml:space="preserve">PEFA female, 4 chicks, SUPPL-20d (10 quails). batt: 0, m.c: 53 (10330 pic). RG: 0,8 cm. No scale, took weight with a pesola.. </t>
    </r>
    <r>
      <rPr>
        <b/>
        <sz val="10"/>
        <color rgb="FF000000"/>
        <rFont val="Times New Roman"/>
        <family val="1"/>
      </rPr>
      <t xml:space="preserve">JULY 31: </t>
    </r>
    <r>
      <rPr>
        <sz val="10"/>
        <color rgb="FF000000"/>
        <rFont val="Times New Roman"/>
        <family val="1"/>
      </rPr>
      <t xml:space="preserve">PEFA pair, 2 chicks (red and green). Found remains of blue and white on the cliff--&gt; died from the rain on July 29 (reconyx). SUPPL-25D (11 quails / band / blood samples). batt: 99%, m.c: 8% (1953 pic.) RG: 1.2 cm. </t>
    </r>
    <r>
      <rPr>
        <b/>
        <sz val="10"/>
        <color rgb="FF000000"/>
        <rFont val="Times New Roman"/>
        <family val="1"/>
      </rPr>
      <t xml:space="preserve">AUG 5: </t>
    </r>
    <r>
      <rPr>
        <sz val="10"/>
        <color rgb="FF000000"/>
        <rFont val="Times New Roman"/>
        <family val="1"/>
      </rPr>
      <t>PEFA pair, 2 chicks. SUPPL-30D (retrieved cam + I button + RG, last visit). RG = 0.</t>
    </r>
  </si>
  <si>
    <r>
      <rPr>
        <b/>
        <sz val="11"/>
        <color rgb="FF000000"/>
        <rFont val="Arial"/>
        <family val="2"/>
      </rPr>
      <t>21 May:</t>
    </r>
    <r>
      <rPr>
        <sz val="11"/>
        <color rgb="FF000000"/>
        <rFont val="Arial"/>
        <family val="2"/>
      </rPr>
      <t xml:space="preserve"> PEFA Pair, territorial, Female went fighting with the RLHA pair of Kango Island. </t>
    </r>
    <r>
      <rPr>
        <b/>
        <sz val="11"/>
        <color rgb="FF000000"/>
        <rFont val="Arial"/>
        <family val="2"/>
      </rPr>
      <t>29 May</t>
    </r>
    <r>
      <rPr>
        <sz val="11"/>
        <color rgb="FF000000"/>
        <rFont val="Arial"/>
        <family val="2"/>
      </rPr>
      <t xml:space="preserve"> PEFA pair, Male captured, Unbanded, was tied into the wrap and escaped shortly after capture. No measurement taken and not banded. </t>
    </r>
    <r>
      <rPr>
        <b/>
        <sz val="11"/>
        <color rgb="FF000000"/>
        <rFont val="Arial"/>
        <family val="2"/>
      </rPr>
      <t xml:space="preserve">7 June </t>
    </r>
    <r>
      <rPr>
        <sz val="11"/>
        <color rgb="FF000000"/>
        <rFont val="Arial"/>
        <family val="2"/>
      </rPr>
      <t xml:space="preserve">: PEFA pair + 3 eggs, east side of Kango island. Small camera + RG deployed. </t>
    </r>
    <r>
      <rPr>
        <b/>
        <sz val="11"/>
        <color rgb="FF000000"/>
        <rFont val="Arial"/>
        <family val="2"/>
      </rPr>
      <t xml:space="preserve">20 June </t>
    </r>
    <r>
      <rPr>
        <sz val="11"/>
        <color rgb="FF000000"/>
        <rFont val="Arial"/>
        <family val="2"/>
      </rPr>
      <t xml:space="preserve">: PEFA + 4 eggs, memory card 50%, battery 74%. Battery + memory card changed. </t>
    </r>
    <r>
      <rPr>
        <b/>
        <sz val="11"/>
        <color rgb="FF000000"/>
        <rFont val="Arial"/>
        <family val="2"/>
      </rPr>
      <t xml:space="preserve">30 June </t>
    </r>
    <r>
      <rPr>
        <sz val="11"/>
        <color rgb="FF000000"/>
        <rFont val="Arial"/>
        <family val="2"/>
      </rPr>
      <t xml:space="preserve">: PEFA pair + 4 eggs, RG: 0.25mm, MC: 35%, Mem.card changed, Ibutton deployed. Eggs Measurement: </t>
    </r>
    <r>
      <rPr>
        <b/>
        <sz val="11"/>
        <color rgb="FF000000"/>
        <rFont val="Arial"/>
        <family val="2"/>
      </rPr>
      <t>#1:</t>
    </r>
    <r>
      <rPr>
        <sz val="11"/>
        <color rgb="FF000000"/>
        <rFont val="Arial"/>
        <family val="2"/>
      </rPr>
      <t xml:space="preserve"> M: 45.9, L: 52.94, W: 41.35 </t>
    </r>
    <r>
      <rPr>
        <b/>
        <sz val="11"/>
        <color rgb="FF000000"/>
        <rFont val="Arial"/>
        <family val="2"/>
      </rPr>
      <t>#2:</t>
    </r>
    <r>
      <rPr>
        <sz val="11"/>
        <color rgb="FF000000"/>
        <rFont val="Arial"/>
        <family val="2"/>
      </rPr>
      <t xml:space="preserve"> M: 43.7, L: 52.12, W: 40.85, </t>
    </r>
    <r>
      <rPr>
        <b/>
        <sz val="11"/>
        <color rgb="FF000000"/>
        <rFont val="Arial"/>
        <family val="2"/>
      </rPr>
      <t xml:space="preserve">#3: </t>
    </r>
    <r>
      <rPr>
        <sz val="11"/>
        <color rgb="FF000000"/>
        <rFont val="Arial"/>
        <family val="2"/>
      </rPr>
      <t xml:space="preserve">M: 43.9, L: 51.48, W: 41.29 </t>
    </r>
    <r>
      <rPr>
        <b/>
        <sz val="11"/>
        <color rgb="FF000000"/>
        <rFont val="Arial"/>
        <family val="2"/>
      </rPr>
      <t>#4:</t>
    </r>
    <r>
      <rPr>
        <sz val="11"/>
        <color rgb="FF000000"/>
        <rFont val="Arial"/>
        <family val="2"/>
      </rPr>
      <t xml:space="preserve"> M: 42.9, L: 52.34, W: 40.70. </t>
    </r>
    <r>
      <rPr>
        <b/>
        <sz val="11"/>
        <color rgb="FF000000"/>
        <rFont val="Arial"/>
        <family val="2"/>
      </rPr>
      <t>08 July</t>
    </r>
    <r>
      <rPr>
        <sz val="11"/>
        <color rgb="FF000000"/>
        <rFont val="Arial"/>
        <family val="2"/>
      </rPr>
      <t xml:space="preserve">: PEFA pair + 3 eggs, RG: trace, MC: 28% (13 893 pics), Batt: 99% </t>
    </r>
    <r>
      <rPr>
        <b/>
        <sz val="11"/>
        <color rgb="FF000000"/>
        <rFont val="Arial"/>
        <family val="2"/>
      </rPr>
      <t xml:space="preserve">RED: </t>
    </r>
    <r>
      <rPr>
        <sz val="11"/>
        <color rgb="FF000000"/>
        <rFont val="Arial"/>
        <family val="2"/>
      </rPr>
      <t xml:space="preserve">36g, Egg: </t>
    </r>
    <r>
      <rPr>
        <b/>
        <sz val="11"/>
        <color rgb="FF000000"/>
        <rFont val="Arial"/>
        <family val="2"/>
      </rPr>
      <t xml:space="preserve">#1: </t>
    </r>
    <r>
      <rPr>
        <sz val="11"/>
        <color rgb="FF000000"/>
        <rFont val="Arial"/>
        <family val="2"/>
      </rPr>
      <t>L: 53.00, W: 41.55, M: 45.0,</t>
    </r>
    <r>
      <rPr>
        <b/>
        <sz val="11"/>
        <color rgb="FF000000"/>
        <rFont val="Arial"/>
        <family val="2"/>
      </rPr>
      <t xml:space="preserve"> #2</t>
    </r>
    <r>
      <rPr>
        <sz val="11"/>
        <color rgb="FF000000"/>
        <rFont val="Arial"/>
        <family val="2"/>
      </rPr>
      <t xml:space="preserve">: L: 52.08 W: 40.71, M: 42.0, </t>
    </r>
    <r>
      <rPr>
        <b/>
        <sz val="11"/>
        <color rgb="FF000000"/>
        <rFont val="Arial"/>
        <family val="2"/>
      </rPr>
      <t>#3</t>
    </r>
    <r>
      <rPr>
        <sz val="11"/>
        <color rgb="FF000000"/>
        <rFont val="Arial"/>
        <family val="2"/>
      </rPr>
      <t xml:space="preserve">: L: 51.57, W: 41.51, M: 43.0, EGG: #1 and #3 were pipping and cracked.  11 July: PEFA pair + 4 chicks, RG: empty, MC: 4%(2580 Pics), Batt: 99%, M.card changed, Chicks measurement: </t>
    </r>
    <r>
      <rPr>
        <b/>
        <sz val="11"/>
        <color rgb="FF000000"/>
        <rFont val="Arial"/>
        <family val="2"/>
      </rPr>
      <t>RED</t>
    </r>
    <r>
      <rPr>
        <sz val="11"/>
        <color rgb="FF000000"/>
        <rFont val="Arial"/>
        <family val="2"/>
      </rPr>
      <t xml:space="preserve">: Mass: 62.8, Tarsus: 22.83, </t>
    </r>
    <r>
      <rPr>
        <b/>
        <sz val="11"/>
        <color rgb="FF000000"/>
        <rFont val="Arial"/>
        <family val="2"/>
      </rPr>
      <t>BLUE:</t>
    </r>
    <r>
      <rPr>
        <sz val="11"/>
        <color rgb="FF000000"/>
        <rFont val="Arial"/>
        <family val="2"/>
      </rPr>
      <t xml:space="preserve"> Mass: 53.8, Tarsus: 19.12, </t>
    </r>
    <r>
      <rPr>
        <b/>
        <sz val="11"/>
        <color rgb="FF000000"/>
        <rFont val="Arial"/>
        <family val="2"/>
      </rPr>
      <t>GREEN:</t>
    </r>
    <r>
      <rPr>
        <sz val="11"/>
        <color rgb="FF000000"/>
        <rFont val="Arial"/>
        <family val="2"/>
      </rPr>
      <t xml:space="preserve"> Mass: 57.8, Tarsus: 20.06, </t>
    </r>
    <r>
      <rPr>
        <b/>
        <sz val="11"/>
        <color rgb="FF000000"/>
        <rFont val="Arial"/>
        <family val="2"/>
      </rPr>
      <t>WHITE:</t>
    </r>
    <r>
      <rPr>
        <sz val="11"/>
        <color rgb="FF000000"/>
        <rFont val="Arial"/>
        <family val="2"/>
      </rPr>
      <t xml:space="preserve"> Mass:36.0, Tarsus: 17.52. </t>
    </r>
    <r>
      <rPr>
        <b/>
        <sz val="11"/>
        <color rgb="FF000000"/>
        <rFont val="Arial"/>
        <family val="2"/>
      </rPr>
      <t xml:space="preserve">16 July: </t>
    </r>
    <r>
      <rPr>
        <sz val="11"/>
        <color rgb="FF000000"/>
        <rFont val="Arial"/>
        <family val="2"/>
      </rPr>
      <t xml:space="preserve">PEFA female + 4 chicks, Day 10 visit. Supplemented with 6 quails. MC: 17%, 10300picture, 50%, </t>
    </r>
    <r>
      <rPr>
        <b/>
        <sz val="11"/>
        <color rgb="FF000000"/>
        <rFont val="Arial"/>
        <family val="2"/>
      </rPr>
      <t>R:</t>
    </r>
    <r>
      <rPr>
        <sz val="11"/>
        <color rgb="FF000000"/>
        <rFont val="Arial"/>
        <family val="2"/>
      </rPr>
      <t xml:space="preserve"> 222g, Crop:full, </t>
    </r>
    <r>
      <rPr>
        <b/>
        <sz val="11"/>
        <color rgb="FF000000"/>
        <rFont val="Arial"/>
        <family val="2"/>
      </rPr>
      <t>B:</t>
    </r>
    <r>
      <rPr>
        <sz val="11"/>
        <color rgb="FF000000"/>
        <rFont val="Arial"/>
        <family val="2"/>
      </rPr>
      <t xml:space="preserve"> 202g, Crop full, </t>
    </r>
    <r>
      <rPr>
        <b/>
        <sz val="11"/>
        <color rgb="FF000000"/>
        <rFont val="Arial"/>
        <family val="2"/>
      </rPr>
      <t>G:</t>
    </r>
    <r>
      <rPr>
        <sz val="11"/>
        <color rgb="FF000000"/>
        <rFont val="Arial"/>
        <family val="2"/>
      </rPr>
      <t xml:space="preserve"> 196g, Crop: 1/4. </t>
    </r>
    <r>
      <rPr>
        <b/>
        <sz val="11"/>
        <color rgb="FF000000"/>
        <rFont val="Arial"/>
        <family val="2"/>
      </rPr>
      <t>W:</t>
    </r>
    <r>
      <rPr>
        <sz val="11"/>
        <color rgb="FF000000"/>
        <rFont val="Arial"/>
        <family val="2"/>
      </rPr>
      <t xml:space="preserve"> 114g, Crop:1/2. </t>
    </r>
    <r>
      <rPr>
        <b/>
        <sz val="11"/>
        <color rgb="FF000000"/>
        <rFont val="Arial"/>
        <family val="2"/>
      </rPr>
      <t xml:space="preserve">JULY 21: </t>
    </r>
    <r>
      <rPr>
        <sz val="11"/>
        <color rgb="FF000000"/>
        <rFont val="Arial"/>
        <family val="2"/>
      </rPr>
      <t xml:space="preserve">PEFA pair, 4 chick- suppl-15d (8 quails). batt: 37%, m.c: 15% (19666). </t>
    </r>
    <r>
      <rPr>
        <b/>
        <sz val="11"/>
        <color rgb="FF000000"/>
        <rFont val="Arial"/>
        <family val="2"/>
      </rPr>
      <t xml:space="preserve">JULY 26: </t>
    </r>
    <r>
      <rPr>
        <sz val="11"/>
        <color rgb="FF000000"/>
        <rFont val="Arial"/>
        <family val="2"/>
      </rPr>
      <t xml:space="preserve">PEFA pair, 4 chicks, batt: 93%, m.c: 47% (13827 pic). RG: traces. SUPLL-20D- 10 quails. </t>
    </r>
    <r>
      <rPr>
        <b/>
        <sz val="11"/>
        <color rgb="FF000000"/>
        <rFont val="Arial"/>
        <family val="2"/>
      </rPr>
      <t xml:space="preserve">JULY 31: </t>
    </r>
    <r>
      <rPr>
        <sz val="11"/>
        <color rgb="FF000000"/>
        <rFont val="Arial"/>
        <family val="2"/>
      </rPr>
      <t xml:space="preserve">PEFA adult, 1 chicks (blue, green, white died--&gt; on July 29 (reconyx)). SUPPL. 25D (3 quails / band / blood sample. batt:55%, m.c: 22% (14251 pic). </t>
    </r>
    <r>
      <rPr>
        <b/>
        <sz val="11"/>
        <color rgb="FF000000"/>
        <rFont val="Arial"/>
        <family val="2"/>
      </rPr>
      <t xml:space="preserve">AUG 5: </t>
    </r>
    <r>
      <rPr>
        <sz val="11"/>
        <color rgb="FF000000"/>
        <rFont val="Arial"/>
        <family val="2"/>
      </rPr>
      <t>PEFA pair, 1 chick, SUPP-30D ( retrieved cam + RG + I button). Last visit</t>
    </r>
  </si>
  <si>
    <t>Age #7</t>
  </si>
  <si>
    <t>Weight #7</t>
  </si>
  <si>
    <r>
      <rPr>
        <b/>
        <sz val="11"/>
        <color rgb="FF000000"/>
        <rFont val="Arial"/>
        <family val="2"/>
      </rPr>
      <t>21 May:</t>
    </r>
    <r>
      <rPr>
        <sz val="11"/>
        <color rgb="FF000000"/>
        <rFont val="Arial"/>
        <family val="2"/>
      </rPr>
      <t xml:space="preserve"> PEFA pair, territorial </t>
    </r>
    <r>
      <rPr>
        <b/>
        <sz val="11"/>
        <color rgb="FF000000"/>
        <rFont val="Arial"/>
        <family val="2"/>
      </rPr>
      <t xml:space="preserve">3 June </t>
    </r>
    <r>
      <rPr>
        <sz val="11"/>
        <color rgb="FF000000"/>
        <rFont val="Arial"/>
        <family val="2"/>
      </rPr>
      <t xml:space="preserve">: PEFA pair present, RLHA incubating at 2015/2016 PEFA scrap location. RLHA pair present. </t>
    </r>
    <r>
      <rPr>
        <b/>
        <sz val="11"/>
        <color rgb="FF000000"/>
        <rFont val="Arial"/>
        <family val="2"/>
      </rPr>
      <t>9 June :</t>
    </r>
    <r>
      <rPr>
        <sz val="11"/>
        <color rgb="FF000000"/>
        <rFont val="Arial"/>
        <family val="2"/>
      </rPr>
      <t xml:space="preserve"> PEFA pair + 4 eggs, Large camera + RG deployed. </t>
    </r>
    <r>
      <rPr>
        <b/>
        <sz val="11"/>
        <color rgb="FF000000"/>
        <rFont val="Arial"/>
        <family val="2"/>
      </rPr>
      <t>WP : 008_2017</t>
    </r>
    <r>
      <rPr>
        <sz val="11"/>
        <color rgb="FF000000"/>
        <rFont val="Arial"/>
        <family val="2"/>
      </rPr>
      <t xml:space="preserve">. </t>
    </r>
    <r>
      <rPr>
        <b/>
        <sz val="11"/>
        <color rgb="FF000000"/>
        <rFont val="Arial"/>
        <family val="2"/>
      </rPr>
      <t xml:space="preserve">20 June </t>
    </r>
    <r>
      <rPr>
        <sz val="11"/>
        <color rgb="FF000000"/>
        <rFont val="Arial"/>
        <family val="2"/>
      </rPr>
      <t xml:space="preserve">: PEFA pair + 4 eggs, memory card changed, User label added.  </t>
    </r>
    <r>
      <rPr>
        <b/>
        <sz val="11"/>
        <color rgb="FF000000"/>
        <rFont val="Arial"/>
        <family val="2"/>
      </rPr>
      <t xml:space="preserve">30 June </t>
    </r>
    <r>
      <rPr>
        <sz val="11"/>
        <color rgb="FF000000"/>
        <rFont val="Arial"/>
        <family val="2"/>
      </rPr>
      <t xml:space="preserve">: PEFA pair + 4 eggs, battery + mem.card changed, RG: empty, Ibutton deployed, Egg measurement: </t>
    </r>
    <r>
      <rPr>
        <b/>
        <sz val="11"/>
        <color rgb="FF000000"/>
        <rFont val="Arial"/>
        <family val="2"/>
      </rPr>
      <t>#1</t>
    </r>
    <r>
      <rPr>
        <sz val="11"/>
        <color rgb="FF000000"/>
        <rFont val="Arial"/>
        <family val="2"/>
      </rPr>
      <t xml:space="preserve">: L:50.36, W: 41.26, M: 41.2, </t>
    </r>
    <r>
      <rPr>
        <b/>
        <sz val="11"/>
        <color rgb="FF000000"/>
        <rFont val="Arial"/>
        <family val="2"/>
      </rPr>
      <t>#2</t>
    </r>
    <r>
      <rPr>
        <sz val="11"/>
        <color rgb="FF000000"/>
        <rFont val="Arial"/>
        <family val="2"/>
      </rPr>
      <t xml:space="preserve">: L: 50.19, W: 41.14, M: 42.2, </t>
    </r>
    <r>
      <rPr>
        <b/>
        <sz val="11"/>
        <color rgb="FF000000"/>
        <rFont val="Arial"/>
        <family val="2"/>
      </rPr>
      <t>#3</t>
    </r>
    <r>
      <rPr>
        <sz val="11"/>
        <color rgb="FF000000"/>
        <rFont val="Arial"/>
        <family val="2"/>
      </rPr>
      <t xml:space="preserve">: L: 49.87, W: 40.63, M: 39.8, </t>
    </r>
    <r>
      <rPr>
        <b/>
        <sz val="11"/>
        <color rgb="FF000000"/>
        <rFont val="Arial"/>
        <family val="2"/>
      </rPr>
      <t>#4</t>
    </r>
    <r>
      <rPr>
        <sz val="11"/>
        <color rgb="FF000000"/>
        <rFont val="Arial"/>
        <family val="2"/>
      </rPr>
      <t xml:space="preserve"> : L: 53.87, W: 40.52, M: 42,9. </t>
    </r>
    <r>
      <rPr>
        <b/>
        <sz val="11"/>
        <color rgb="FF000000"/>
        <rFont val="Arial"/>
        <family val="2"/>
      </rPr>
      <t>10 July:</t>
    </r>
    <r>
      <rPr>
        <sz val="11"/>
        <color rgb="FF000000"/>
        <rFont val="Arial"/>
        <family val="2"/>
      </rPr>
      <t xml:space="preserve"> PEFA pair + 2 chicks + 2 eggs, , MC: 30% (5553 pictures), Batt: 99%, RG: empty, Chicks mass: </t>
    </r>
    <r>
      <rPr>
        <b/>
        <sz val="11"/>
        <color rgb="FF000000"/>
        <rFont val="Arial"/>
        <family val="2"/>
      </rPr>
      <t>RED</t>
    </r>
    <r>
      <rPr>
        <sz val="11"/>
        <color rgb="FF000000"/>
        <rFont val="Arial"/>
        <family val="2"/>
      </rPr>
      <t xml:space="preserve">: 101.0g, </t>
    </r>
    <r>
      <rPr>
        <b/>
        <sz val="11"/>
        <color rgb="FF000000"/>
        <rFont val="Arial"/>
        <family val="2"/>
      </rPr>
      <t>BLUE</t>
    </r>
    <r>
      <rPr>
        <sz val="11"/>
        <color rgb="FF000000"/>
        <rFont val="Arial"/>
        <family val="2"/>
      </rPr>
      <t xml:space="preserve">: 63.0g. Egg mass: </t>
    </r>
    <r>
      <rPr>
        <b/>
        <sz val="11"/>
        <color rgb="FF000000"/>
        <rFont val="Arial"/>
        <family val="2"/>
      </rPr>
      <t>#2:</t>
    </r>
    <r>
      <rPr>
        <sz val="11"/>
        <color rgb="FF000000"/>
        <rFont val="Arial"/>
        <family val="2"/>
      </rPr>
      <t xml:space="preserve"> 40g, </t>
    </r>
    <r>
      <rPr>
        <b/>
        <sz val="11"/>
        <color rgb="FF000000"/>
        <rFont val="Arial"/>
        <family val="2"/>
      </rPr>
      <t>#4</t>
    </r>
    <r>
      <rPr>
        <sz val="11"/>
        <color rgb="FF000000"/>
        <rFont val="Arial"/>
        <family val="2"/>
      </rPr>
      <t xml:space="preserve">: 41g. </t>
    </r>
    <r>
      <rPr>
        <b/>
        <sz val="11"/>
        <color rgb="FF000000"/>
        <rFont val="Arial"/>
        <family val="2"/>
      </rPr>
      <t xml:space="preserve">23 July: </t>
    </r>
    <r>
      <rPr>
        <sz val="11"/>
        <color rgb="FF000000"/>
        <rFont val="Arial"/>
        <family val="2"/>
      </rPr>
      <t xml:space="preserve">1 PEFA female + 2 chicks + 2 dead egg, RG: empty, 15 day  control visitCamera changed, </t>
    </r>
    <r>
      <rPr>
        <b/>
        <sz val="11"/>
        <color rgb="FF000000"/>
        <rFont val="Arial"/>
        <family val="2"/>
      </rPr>
      <t>R:</t>
    </r>
    <r>
      <rPr>
        <sz val="11"/>
        <color rgb="FF000000"/>
        <rFont val="Arial"/>
        <family val="2"/>
      </rPr>
      <t xml:space="preserve"> 668g crop 1/4, </t>
    </r>
    <r>
      <rPr>
        <b/>
        <sz val="11"/>
        <color rgb="FF000000"/>
        <rFont val="Arial"/>
        <family val="2"/>
      </rPr>
      <t>B:</t>
    </r>
    <r>
      <rPr>
        <sz val="11"/>
        <color rgb="FF000000"/>
        <rFont val="Arial"/>
        <family val="2"/>
      </rPr>
      <t xml:space="preserve"> 568g, Crop :1/4. </t>
    </r>
    <r>
      <rPr>
        <b/>
        <sz val="11"/>
        <color rgb="FF000000"/>
        <rFont val="Arial"/>
        <family val="2"/>
      </rPr>
      <t xml:space="preserve">JULY 27: </t>
    </r>
    <r>
      <rPr>
        <sz val="11"/>
        <color rgb="FF000000"/>
        <rFont val="Arial"/>
        <family val="2"/>
      </rPr>
      <t xml:space="preserve">PEFA female, 2 chicks,batt: 64%, m.c: 19% (14064 pic)-CONTROL -20D. </t>
    </r>
    <r>
      <rPr>
        <b/>
        <sz val="11"/>
        <color rgb="FF000000"/>
        <rFont val="Arial"/>
        <family val="2"/>
      </rPr>
      <t xml:space="preserve">AUG 1: </t>
    </r>
    <r>
      <rPr>
        <sz val="11"/>
        <color rgb="FF000000"/>
        <rFont val="Arial"/>
        <family val="2"/>
      </rPr>
      <t xml:space="preserve"> PEFA pair, 2 chicks, CONTROL- 25D (blood samples, bands). batt: 54%. RG: 3.5 cm. </t>
    </r>
    <r>
      <rPr>
        <b/>
        <sz val="11"/>
        <color rgb="FF000000"/>
        <rFont val="Arial"/>
        <family val="2"/>
      </rPr>
      <t xml:space="preserve">AUG 5: </t>
    </r>
    <r>
      <rPr>
        <sz val="11"/>
        <color rgb="FF000000"/>
        <rFont val="Arial"/>
        <family val="2"/>
      </rPr>
      <t>PEFA female, 2 chicks, CONTROL-30D (retrieved cam + i button, last visit).</t>
    </r>
  </si>
  <si>
    <r>
      <rPr>
        <b/>
        <sz val="11"/>
        <color rgb="FF000000"/>
        <rFont val="Arial"/>
        <family val="2"/>
      </rPr>
      <t xml:space="preserve">25 May: </t>
    </r>
    <r>
      <rPr>
        <sz val="11"/>
        <color rgb="FF000000"/>
        <rFont val="Arial"/>
        <family val="2"/>
      </rPr>
      <t xml:space="preserve">PEFA pair, territorial. </t>
    </r>
    <r>
      <rPr>
        <b/>
        <sz val="11"/>
        <color rgb="FF000000"/>
        <rFont val="Arial"/>
        <family val="2"/>
      </rPr>
      <t>27 May</t>
    </r>
    <r>
      <rPr>
        <sz val="11"/>
        <color rgb="FF000000"/>
        <rFont val="Arial"/>
        <family val="2"/>
      </rPr>
      <t>: PEFA (1) female, tried trapping, unsucessful.</t>
    </r>
    <r>
      <rPr>
        <b/>
        <sz val="11"/>
        <color rgb="FF000000"/>
        <rFont val="Arial"/>
        <family val="2"/>
      </rPr>
      <t xml:space="preserve"> 5 June:</t>
    </r>
    <r>
      <rPr>
        <sz val="11"/>
        <color rgb="FF000000"/>
        <rFont val="Arial"/>
        <family val="2"/>
      </rPr>
      <t xml:space="preserve"> PEFA pair, tried trapping. Unsuccesful. Female went on nest to incubate. 3 eggs. Small Camera (S012) deployed, No Ibutton or RG yet. Male came after, both agressive. </t>
    </r>
    <r>
      <rPr>
        <b/>
        <sz val="11"/>
        <color rgb="FF000000"/>
        <rFont val="Arial"/>
        <family val="2"/>
      </rPr>
      <t xml:space="preserve">18 June </t>
    </r>
    <r>
      <rPr>
        <sz val="11"/>
        <color rgb="FF000000"/>
        <rFont val="Arial"/>
        <family val="2"/>
      </rPr>
      <t>: PEFA pair + 4 eggs, mem.card + Battery changed, user label added.</t>
    </r>
    <r>
      <rPr>
        <b/>
        <sz val="11"/>
        <color rgb="FF000000"/>
        <rFont val="Arial"/>
        <family val="2"/>
      </rPr>
      <t xml:space="preserve"> 28 June : </t>
    </r>
    <r>
      <rPr>
        <sz val="11"/>
        <color rgb="FF000000"/>
        <rFont val="Arial"/>
        <family val="2"/>
      </rPr>
      <t xml:space="preserve">PEFA pair + 4 eggs (2 white eggs, 1 soft shell). mem.card: 27%,  Battery: 97%, RG: deployed, Ibutton deployed, battery + mem.card changed, egg measurement, </t>
    </r>
    <r>
      <rPr>
        <b/>
        <sz val="11"/>
        <color rgb="FF000000"/>
        <rFont val="Arial"/>
        <family val="2"/>
      </rPr>
      <t>#1</t>
    </r>
    <r>
      <rPr>
        <sz val="11"/>
        <color rgb="FF000000"/>
        <rFont val="Arial"/>
        <family val="2"/>
      </rPr>
      <t xml:space="preserve">: L: 51.30, W: 42.48, M: 46.0 </t>
    </r>
    <r>
      <rPr>
        <b/>
        <sz val="11"/>
        <color rgb="FF000000"/>
        <rFont val="Arial"/>
        <family val="2"/>
      </rPr>
      <t>#2</t>
    </r>
    <r>
      <rPr>
        <sz val="11"/>
        <color rgb="FF000000"/>
        <rFont val="Arial"/>
        <family val="2"/>
      </rPr>
      <t xml:space="preserve">: L:52.63, W: 42.30, M: 46.7 </t>
    </r>
    <r>
      <rPr>
        <b/>
        <sz val="11"/>
        <color rgb="FF000000"/>
        <rFont val="Arial"/>
        <family val="2"/>
      </rPr>
      <t>#3</t>
    </r>
    <r>
      <rPr>
        <sz val="11"/>
        <color rgb="FF000000"/>
        <rFont val="Arial"/>
        <family val="2"/>
      </rPr>
      <t xml:space="preserve">: L:52.75, W: 42.95, M: 46.4 </t>
    </r>
    <r>
      <rPr>
        <b/>
        <sz val="11"/>
        <color rgb="FF000000"/>
        <rFont val="Arial"/>
        <family val="2"/>
      </rPr>
      <t>#4</t>
    </r>
    <r>
      <rPr>
        <sz val="11"/>
        <color rgb="FF000000"/>
        <rFont val="Arial"/>
        <family val="2"/>
      </rPr>
      <t>: L:51.37, W: 41.85, M; 43.6.</t>
    </r>
    <r>
      <rPr>
        <b/>
        <sz val="11"/>
        <color rgb="FF000000"/>
        <rFont val="Arial"/>
        <family val="2"/>
      </rPr>
      <t xml:space="preserve"> 06 July</t>
    </r>
    <r>
      <rPr>
        <sz val="11"/>
        <color rgb="FF000000"/>
        <rFont val="Arial"/>
        <family val="2"/>
      </rPr>
      <t>: PEFA pair + 3 eggs, #3 is missing. MC: 35% (23000 pics), Batt: 93%. RG: empty, M.card changed, Egg: #1: L: 51.91, W: 42.16, M: 43.5, #2: L: 52.71, W: 42.23, M: 45.1, #4: L: 51.77, W: 41.88, M: 41.3. EGG #1 was cracked and pipping.</t>
    </r>
    <r>
      <rPr>
        <b/>
        <sz val="11"/>
        <color rgb="FF000000"/>
        <rFont val="Arial"/>
        <family val="2"/>
      </rPr>
      <t xml:space="preserve"> 10 July:</t>
    </r>
    <r>
      <rPr>
        <sz val="11"/>
        <color rgb="FF000000"/>
        <rFont val="Arial"/>
        <family val="2"/>
      </rPr>
      <t xml:space="preserve"> PEFA pair + 3 chicks, MC: 3% (2923 pictures), Batt: 99%, M.card changed, RG: Empty, User label, Chicks measurement: </t>
    </r>
    <r>
      <rPr>
        <b/>
        <sz val="11"/>
        <color rgb="FF000000"/>
        <rFont val="Arial"/>
        <family val="2"/>
      </rPr>
      <t>RED:</t>
    </r>
    <r>
      <rPr>
        <sz val="11"/>
        <color rgb="FF000000"/>
        <rFont val="Arial"/>
        <family val="2"/>
      </rPr>
      <t xml:space="preserve"> Weight: 69.1g, Tarsus: 22.70mm,</t>
    </r>
    <r>
      <rPr>
        <b/>
        <sz val="11"/>
        <color rgb="FF000000"/>
        <rFont val="Arial"/>
        <family val="2"/>
      </rPr>
      <t xml:space="preserve"> BLUE:</t>
    </r>
    <r>
      <rPr>
        <sz val="11"/>
        <color rgb="FF000000"/>
        <rFont val="Arial"/>
        <family val="2"/>
      </rPr>
      <t xml:space="preserve"> Weight: 51.2g, Tarsus: 21.76, </t>
    </r>
    <r>
      <rPr>
        <b/>
        <sz val="11"/>
        <color rgb="FF000000"/>
        <rFont val="Arial"/>
        <family val="2"/>
      </rPr>
      <t>GREEN:</t>
    </r>
    <r>
      <rPr>
        <sz val="11"/>
        <color rgb="FF000000"/>
        <rFont val="Arial"/>
        <family val="2"/>
      </rPr>
      <t xml:space="preserve"> 37.8g, Tarsus: 18.11. </t>
    </r>
    <r>
      <rPr>
        <b/>
        <sz val="11"/>
        <color rgb="FF000000"/>
        <rFont val="Arial"/>
        <family val="2"/>
      </rPr>
      <t>15 July: 10 DAYS visit:</t>
    </r>
    <r>
      <rPr>
        <sz val="11"/>
        <color rgb="FF000000"/>
        <rFont val="Arial"/>
        <family val="2"/>
      </rPr>
      <t xml:space="preserve"> PEFA pair + 3 chicks, MC: 10% (7058 pic), Batt: 84%, RG: empty, M.card changed, user added, </t>
    </r>
    <r>
      <rPr>
        <b/>
        <sz val="11"/>
        <color rgb="FF000000"/>
        <rFont val="Arial"/>
        <family val="2"/>
      </rPr>
      <t>RED:</t>
    </r>
    <r>
      <rPr>
        <sz val="11"/>
        <color rgb="FF000000"/>
        <rFont val="Arial"/>
        <family val="2"/>
      </rPr>
      <t xml:space="preserve"> 229g, </t>
    </r>
    <r>
      <rPr>
        <b/>
        <sz val="11"/>
        <color rgb="FF000000"/>
        <rFont val="Arial"/>
        <family val="2"/>
      </rPr>
      <t>BLUE:</t>
    </r>
    <r>
      <rPr>
        <sz val="11"/>
        <color rgb="FF000000"/>
        <rFont val="Arial"/>
        <family val="2"/>
      </rPr>
      <t xml:space="preserve"> 178g, </t>
    </r>
    <r>
      <rPr>
        <b/>
        <sz val="11"/>
        <color rgb="FF000000"/>
        <rFont val="Arial"/>
        <family val="2"/>
      </rPr>
      <t>GREEN:</t>
    </r>
    <r>
      <rPr>
        <sz val="11"/>
        <color rgb="FF000000"/>
        <rFont val="Arial"/>
        <family val="2"/>
      </rPr>
      <t xml:space="preserve"> 126g.</t>
    </r>
    <r>
      <rPr>
        <b/>
        <sz val="11"/>
        <color rgb="FF000000"/>
        <rFont val="Arial"/>
        <family val="2"/>
      </rPr>
      <t xml:space="preserve">JULY 20: </t>
    </r>
    <r>
      <rPr>
        <sz val="11"/>
        <color rgb="FF000000"/>
        <rFont val="Arial"/>
        <family val="2"/>
      </rPr>
      <t xml:space="preserve"> PEFA pair, 3 chicks, CONTROL-15D. batt: 66%, m.c: 27 (17737 pic). RG: empty. </t>
    </r>
    <r>
      <rPr>
        <b/>
        <sz val="11"/>
        <color rgb="FF000000"/>
        <rFont val="Arial"/>
        <family val="2"/>
      </rPr>
      <t xml:space="preserve">JULY 25: </t>
    </r>
    <r>
      <rPr>
        <sz val="11"/>
        <color rgb="FF000000"/>
        <rFont val="Arial"/>
        <family val="2"/>
      </rPr>
      <t xml:space="preserve">PEFA female, 3 chicks, batt: 6%, m.c: 19% (14498 pic). </t>
    </r>
    <r>
      <rPr>
        <b/>
        <sz val="11"/>
        <color rgb="FF000000"/>
        <rFont val="Arial"/>
        <family val="2"/>
      </rPr>
      <t xml:space="preserve">JULY 31: </t>
    </r>
    <r>
      <rPr>
        <sz val="11"/>
        <color rgb="FF000000"/>
        <rFont val="Arial"/>
        <family val="2"/>
      </rPr>
      <t xml:space="preserve">PEFA pair, 2 chicks (red not in scrape--&gt; died on july 29 (reconyx) ). CONTROL- 25D (band/ blood samples). batt: 34%, m.c: 14% (11834 pic). RG: 1.1 cm. </t>
    </r>
    <r>
      <rPr>
        <b/>
        <sz val="11"/>
        <color rgb="FF000000"/>
        <rFont val="Arial"/>
        <family val="2"/>
      </rPr>
      <t xml:space="preserve">AUG 5: </t>
    </r>
    <r>
      <rPr>
        <sz val="11"/>
        <color rgb="FF000000"/>
        <rFont val="Arial"/>
        <family val="2"/>
      </rPr>
      <t>PEFA pair, 2 chicks. CONTROL-30D (retrieved cam + I button, last visit). RG : 0</t>
    </r>
  </si>
  <si>
    <r>
      <rPr>
        <b/>
        <sz val="11"/>
        <color rgb="FF000000"/>
        <rFont val="Arial"/>
        <family val="2"/>
      </rPr>
      <t xml:space="preserve">25 May: </t>
    </r>
    <r>
      <rPr>
        <sz val="11"/>
        <color rgb="FF000000"/>
        <rFont val="Arial"/>
        <family val="2"/>
      </rPr>
      <t xml:space="preserve">RLHA pair, territorial. </t>
    </r>
    <r>
      <rPr>
        <b/>
        <sz val="11"/>
        <color rgb="FF000000"/>
        <rFont val="Arial"/>
        <family val="2"/>
      </rPr>
      <t xml:space="preserve">27 May: </t>
    </r>
    <r>
      <rPr>
        <sz val="11"/>
        <color rgb="FF000000"/>
        <rFont val="Arial"/>
        <family val="2"/>
      </rPr>
      <t xml:space="preserve">RLHA pair, territorial </t>
    </r>
    <r>
      <rPr>
        <b/>
        <sz val="11"/>
        <color rgb="FF000000"/>
        <rFont val="Arial"/>
        <family val="2"/>
      </rPr>
      <t>5 June</t>
    </r>
    <r>
      <rPr>
        <sz val="11"/>
        <color rgb="FF000000"/>
        <rFont val="Arial"/>
        <family val="2"/>
      </rPr>
      <t xml:space="preserve">: RLHA + 5 eggs. Nest is right on the wp. </t>
    </r>
    <r>
      <rPr>
        <b/>
        <sz val="11"/>
        <color rgb="FF000000"/>
        <rFont val="Arial"/>
        <family val="2"/>
      </rPr>
      <t xml:space="preserve">13 July: </t>
    </r>
    <r>
      <rPr>
        <sz val="11"/>
        <color rgb="FF000000"/>
        <rFont val="Arial"/>
        <family val="2"/>
      </rPr>
      <t xml:space="preserve">No birds seen. </t>
    </r>
    <r>
      <rPr>
        <b/>
        <sz val="11"/>
        <color rgb="FF000000"/>
        <rFont val="Arial"/>
        <family val="2"/>
      </rPr>
      <t xml:space="preserve">AUG 5: </t>
    </r>
    <r>
      <rPr>
        <sz val="11"/>
        <color rgb="FF000000"/>
        <rFont val="Arial"/>
        <family val="2"/>
      </rPr>
      <t>SITE FAILED, 2 fresh nest; 1 destroyed and another one close by with 2 dead eggs. 1 RLHA  flying around, not very territorial.</t>
    </r>
  </si>
  <si>
    <r>
      <rPr>
        <b/>
        <sz val="11"/>
        <color rgb="FF000000"/>
        <rFont val="Arial"/>
        <family val="2"/>
      </rPr>
      <t>23 May</t>
    </r>
    <r>
      <rPr>
        <sz val="11"/>
        <color rgb="FF000000"/>
        <rFont val="Arial"/>
        <family val="2"/>
      </rPr>
      <t xml:space="preserve">: Empty site. </t>
    </r>
    <r>
      <rPr>
        <b/>
        <sz val="11"/>
        <color rgb="FF000000"/>
        <rFont val="Arial"/>
        <family val="2"/>
      </rPr>
      <t>31 May:</t>
    </r>
    <r>
      <rPr>
        <sz val="11"/>
        <color rgb="FF000000"/>
        <rFont val="Arial"/>
        <family val="2"/>
      </rPr>
      <t xml:space="preserve"> RLHA pair, 3 eggs, </t>
    </r>
    <r>
      <rPr>
        <b/>
        <sz val="11"/>
        <color rgb="FF000000"/>
        <rFont val="Arial"/>
        <family val="2"/>
      </rPr>
      <t>21 July</t>
    </r>
    <r>
      <rPr>
        <sz val="11"/>
        <color rgb="FF000000"/>
        <rFont val="Arial"/>
        <family val="2"/>
      </rPr>
      <t xml:space="preserve">: RLHA pair + 3 chicks, +- 25 days old, WP taken by math,. </t>
    </r>
    <r>
      <rPr>
        <b/>
        <sz val="11"/>
        <color rgb="FF000000"/>
        <rFont val="Arial"/>
        <family val="2"/>
      </rPr>
      <t xml:space="preserve">AUG 6: </t>
    </r>
    <r>
      <rPr>
        <sz val="11"/>
        <color rgb="FF000000"/>
        <rFont val="Arial"/>
        <family val="2"/>
      </rPr>
      <t>RLHA pair, 3 chicks. They all flew away when approached. Only 2 retrieved--&gt; banded.</t>
    </r>
  </si>
  <si>
    <r>
      <rPr>
        <b/>
        <sz val="11"/>
        <color rgb="FF000000"/>
        <rFont val="Arial"/>
        <family val="2"/>
      </rPr>
      <t>26 May :</t>
    </r>
    <r>
      <rPr>
        <sz val="11"/>
        <color rgb="FF000000"/>
        <rFont val="Arial"/>
        <family val="2"/>
      </rPr>
      <t xml:space="preserve"> Empty site, RLHA passed between 21 and 22 </t>
    </r>
    <r>
      <rPr>
        <b/>
        <sz val="11"/>
        <color rgb="FF000000"/>
        <rFont val="Arial"/>
        <family val="2"/>
      </rPr>
      <t>10 June :</t>
    </r>
    <r>
      <rPr>
        <sz val="11"/>
        <color rgb="FF000000"/>
        <rFont val="Arial"/>
        <family val="2"/>
      </rPr>
      <t xml:space="preserve"> RLHA pair + stick nest not directly on site 21. more on the west side of Barrier Island. 23 July: NO RLHA adult seen, At least 3 chicks in the nest, -+ 15 days old. WP taken. </t>
    </r>
    <r>
      <rPr>
        <b/>
        <sz val="11"/>
        <color rgb="FF000000"/>
        <rFont val="Arial"/>
        <family val="2"/>
      </rPr>
      <t xml:space="preserve">AUG 6: </t>
    </r>
    <r>
      <rPr>
        <sz val="11"/>
        <color rgb="FF000000"/>
        <rFont val="Arial"/>
        <family val="2"/>
      </rPr>
      <t>NO RLHA adults, 2 dark chicks in nest--&gt; banded</t>
    </r>
  </si>
  <si>
    <r>
      <rPr>
        <b/>
        <sz val="11"/>
        <color rgb="FF000000"/>
        <rFont val="Arial"/>
        <family val="2"/>
      </rPr>
      <t>26 May :</t>
    </r>
    <r>
      <rPr>
        <sz val="11"/>
        <color rgb="FF000000"/>
        <rFont val="Arial"/>
        <family val="2"/>
      </rPr>
      <t xml:space="preserve"> PEFA pair, tried trapping, unsucessful.   </t>
    </r>
    <r>
      <rPr>
        <b/>
        <sz val="11"/>
        <color rgb="FF000000"/>
        <rFont val="Arial"/>
        <family val="2"/>
      </rPr>
      <t xml:space="preserve">7 June : </t>
    </r>
    <r>
      <rPr>
        <sz val="11"/>
        <color rgb="FF000000"/>
        <rFont val="Arial"/>
        <family val="2"/>
      </rPr>
      <t>PEFA pair + 4 eggs, both unbanded, No camera deployed because of heavy wind.1</t>
    </r>
    <r>
      <rPr>
        <b/>
        <sz val="11"/>
        <color rgb="FF000000"/>
        <rFont val="Arial"/>
        <family val="2"/>
      </rPr>
      <t>0 June</t>
    </r>
    <r>
      <rPr>
        <sz val="11"/>
        <color rgb="FF000000"/>
        <rFont val="Arial"/>
        <family val="2"/>
      </rPr>
      <t xml:space="preserve">: PEFA pair + 4 eggs, Small camera + RG deployed. </t>
    </r>
    <r>
      <rPr>
        <b/>
        <sz val="11"/>
        <color rgb="FF000000"/>
        <rFont val="Arial"/>
        <family val="2"/>
      </rPr>
      <t>WP : 022_2017.  20 June</t>
    </r>
    <r>
      <rPr>
        <sz val="11"/>
        <color rgb="FF000000"/>
        <rFont val="Arial"/>
        <family val="2"/>
      </rPr>
      <t xml:space="preserve"> : PEFA pair + 4 eggs,memory card + 6 battery changed. batt:74% m.card 54%</t>
    </r>
    <r>
      <rPr>
        <b/>
        <sz val="11"/>
        <color rgb="FF000000"/>
        <rFont val="Arial"/>
        <family val="2"/>
      </rPr>
      <t xml:space="preserve"> 30 May:</t>
    </r>
    <r>
      <rPr>
        <sz val="11"/>
        <color rgb="FF000000"/>
        <rFont val="Arial"/>
        <family val="2"/>
      </rPr>
      <t xml:space="preserve"> PEFA pair + 4 eggs, battery + mem.card changed, User label added, Ibutton deployed, RG: 8mm, egg measurement: </t>
    </r>
    <r>
      <rPr>
        <b/>
        <sz val="11"/>
        <color rgb="FF000000"/>
        <rFont val="Arial"/>
        <family val="2"/>
      </rPr>
      <t>#1</t>
    </r>
    <r>
      <rPr>
        <sz val="11"/>
        <color rgb="FF000000"/>
        <rFont val="Arial"/>
        <family val="2"/>
      </rPr>
      <t xml:space="preserve">: L: 52,86, W: 39.54, M: 42.5 </t>
    </r>
    <r>
      <rPr>
        <b/>
        <sz val="11"/>
        <color rgb="FF000000"/>
        <rFont val="Arial"/>
        <family val="2"/>
      </rPr>
      <t xml:space="preserve">#2 </t>
    </r>
    <r>
      <rPr>
        <sz val="11"/>
        <color rgb="FF000000"/>
        <rFont val="Arial"/>
        <family val="2"/>
      </rPr>
      <t>L: 52.10 W: 40.33, M: 42.5.</t>
    </r>
    <r>
      <rPr>
        <b/>
        <sz val="11"/>
        <color rgb="FF000000"/>
        <rFont val="Arial"/>
        <family val="2"/>
      </rPr>
      <t xml:space="preserve"> #3: </t>
    </r>
    <r>
      <rPr>
        <sz val="11"/>
        <color rgb="FF000000"/>
        <rFont val="Arial"/>
        <family val="2"/>
      </rPr>
      <t xml:space="preserve">L:53.36 W: 40.20, M: 43.2. </t>
    </r>
    <r>
      <rPr>
        <b/>
        <sz val="11"/>
        <color rgb="FF000000"/>
        <rFont val="Arial"/>
        <family val="2"/>
      </rPr>
      <t>#4:</t>
    </r>
    <r>
      <rPr>
        <sz val="11"/>
        <color rgb="FF000000"/>
        <rFont val="Arial"/>
        <family val="2"/>
      </rPr>
      <t xml:space="preserve"> L: 53.00, W: 40.54, M: 43.6. </t>
    </r>
    <r>
      <rPr>
        <b/>
        <sz val="11"/>
        <color rgb="FF000000"/>
        <rFont val="Arial"/>
        <family val="2"/>
      </rPr>
      <t xml:space="preserve">08 July: </t>
    </r>
    <r>
      <rPr>
        <sz val="11"/>
        <color rgb="FF000000"/>
        <rFont val="Arial"/>
        <family val="2"/>
      </rPr>
      <t xml:space="preserve">PEFA pair + 4 eggs, RG: trace, MC: 39%, (19114 pics) batt: 69%, M.card changed, user label added, Egg: </t>
    </r>
    <r>
      <rPr>
        <b/>
        <sz val="11"/>
        <color rgb="FF000000"/>
        <rFont val="Arial"/>
        <family val="2"/>
      </rPr>
      <t>#1</t>
    </r>
    <r>
      <rPr>
        <sz val="11"/>
        <color rgb="FF000000"/>
        <rFont val="Arial"/>
        <family val="2"/>
      </rPr>
      <t xml:space="preserve">: L: 52.85, W: 39.70, M: 40.9, </t>
    </r>
    <r>
      <rPr>
        <b/>
        <sz val="11"/>
        <color rgb="FF000000"/>
        <rFont val="Arial"/>
        <family val="2"/>
      </rPr>
      <t>#2</t>
    </r>
    <r>
      <rPr>
        <sz val="11"/>
        <color rgb="FF000000"/>
        <rFont val="Arial"/>
        <family val="2"/>
      </rPr>
      <t xml:space="preserve">: L: 52.05, W: 40.19, M: 40.3, </t>
    </r>
    <r>
      <rPr>
        <b/>
        <sz val="11"/>
        <color rgb="FF000000"/>
        <rFont val="Arial"/>
        <family val="2"/>
      </rPr>
      <t>#3</t>
    </r>
    <r>
      <rPr>
        <sz val="11"/>
        <color rgb="FF000000"/>
        <rFont val="Arial"/>
        <family val="2"/>
      </rPr>
      <t xml:space="preserve">: L: 53.60, W: 40.20, M: 41.7, </t>
    </r>
    <r>
      <rPr>
        <b/>
        <sz val="11"/>
        <color rgb="FF000000"/>
        <rFont val="Arial"/>
        <family val="2"/>
      </rPr>
      <t>#4:</t>
    </r>
    <r>
      <rPr>
        <sz val="11"/>
        <color rgb="FF000000"/>
        <rFont val="Arial"/>
        <family val="2"/>
      </rPr>
      <t xml:space="preserve"> L: 53.01, W: 40.29, M: 43.4. EGG #2 and #3 were cracked and pipping. </t>
    </r>
    <r>
      <rPr>
        <b/>
        <sz val="11"/>
        <color rgb="FF000000"/>
        <rFont val="Arial"/>
        <family val="2"/>
      </rPr>
      <t>12 July:</t>
    </r>
    <r>
      <rPr>
        <sz val="11"/>
        <color rgb="FF000000"/>
        <rFont val="Arial"/>
        <family val="2"/>
      </rPr>
      <t xml:space="preserve"> </t>
    </r>
    <r>
      <rPr>
        <b/>
        <sz val="11"/>
        <color rgb="FF000000"/>
        <rFont val="Arial"/>
        <family val="2"/>
      </rPr>
      <t xml:space="preserve">DAY 5 visit: </t>
    </r>
    <r>
      <rPr>
        <sz val="11"/>
        <color rgb="FF000000"/>
        <rFont val="Arial"/>
        <family val="2"/>
      </rPr>
      <t xml:space="preserve">PEFA pair + 3 chicks + 1 egg, MC: 47% 8000 pictures , Batt: 57%, RG: empty, Chicks measurement: </t>
    </r>
    <r>
      <rPr>
        <b/>
        <sz val="11"/>
        <color rgb="FF000000"/>
        <rFont val="Arial"/>
        <family val="2"/>
      </rPr>
      <t>RED:</t>
    </r>
    <r>
      <rPr>
        <sz val="11"/>
        <color rgb="FF000000"/>
        <rFont val="Arial"/>
        <family val="2"/>
      </rPr>
      <t xml:space="preserve"> 60g, </t>
    </r>
    <r>
      <rPr>
        <b/>
        <sz val="11"/>
        <color rgb="FF000000"/>
        <rFont val="Arial"/>
        <family val="2"/>
      </rPr>
      <t>BLUE</t>
    </r>
    <r>
      <rPr>
        <sz val="11"/>
        <color rgb="FF000000"/>
        <rFont val="Arial"/>
        <family val="2"/>
      </rPr>
      <t xml:space="preserve">: 50g, </t>
    </r>
    <r>
      <rPr>
        <b/>
        <sz val="11"/>
        <color rgb="FF000000"/>
        <rFont val="Arial"/>
        <family val="2"/>
      </rPr>
      <t>GREEN</t>
    </r>
    <r>
      <rPr>
        <sz val="11"/>
        <color rgb="FF000000"/>
        <rFont val="Arial"/>
        <family val="2"/>
      </rPr>
      <t xml:space="preserve">: 37g. Egg measurement: </t>
    </r>
    <r>
      <rPr>
        <b/>
        <sz val="11"/>
        <color rgb="FF000000"/>
        <rFont val="Arial"/>
        <family val="2"/>
      </rPr>
      <t>#4:</t>
    </r>
    <r>
      <rPr>
        <sz val="11"/>
        <color rgb="FF000000"/>
        <rFont val="Arial"/>
        <family val="2"/>
      </rPr>
      <t xml:space="preserve"> 42.8g no pipping nor cracked </t>
    </r>
    <r>
      <rPr>
        <b/>
        <sz val="11"/>
        <color rgb="FF000000"/>
        <rFont val="Arial"/>
        <family val="2"/>
      </rPr>
      <t>23 July:</t>
    </r>
    <r>
      <rPr>
        <sz val="11"/>
        <color rgb="FF000000"/>
        <rFont val="Arial"/>
        <family val="2"/>
      </rPr>
      <t xml:space="preserve"> PEFA pair + 3 chicks + 1 egg, MC: 82%, 24k picture, Batt: dead, MC + batt changed, 15 Day control visit. </t>
    </r>
    <r>
      <rPr>
        <b/>
        <sz val="11"/>
        <color rgb="FF000000"/>
        <rFont val="Arial"/>
        <family val="2"/>
      </rPr>
      <t>R:</t>
    </r>
    <r>
      <rPr>
        <sz val="11"/>
        <color rgb="FF000000"/>
        <rFont val="Arial"/>
        <family val="2"/>
      </rPr>
      <t xml:space="preserve"> 350g, </t>
    </r>
    <r>
      <rPr>
        <b/>
        <sz val="11"/>
        <color rgb="FF000000"/>
        <rFont val="Arial"/>
        <family val="2"/>
      </rPr>
      <t>B:</t>
    </r>
    <r>
      <rPr>
        <sz val="11"/>
        <color rgb="FF000000"/>
        <rFont val="Arial"/>
        <family val="2"/>
      </rPr>
      <t xml:space="preserve"> 393g, </t>
    </r>
    <r>
      <rPr>
        <b/>
        <sz val="11"/>
        <color rgb="FF000000"/>
        <rFont val="Arial"/>
        <family val="2"/>
      </rPr>
      <t>G:</t>
    </r>
    <r>
      <rPr>
        <sz val="11"/>
        <color rgb="FF000000"/>
        <rFont val="Arial"/>
        <family val="2"/>
      </rPr>
      <t xml:space="preserve"> 256g, all crop empty. </t>
    </r>
    <r>
      <rPr>
        <b/>
        <sz val="11"/>
        <color rgb="FF000000"/>
        <rFont val="Arial"/>
        <family val="2"/>
      </rPr>
      <t xml:space="preserve">JULY 28:  </t>
    </r>
    <r>
      <rPr>
        <sz val="11"/>
        <color rgb="FF000000"/>
        <rFont val="Arial"/>
        <family val="2"/>
      </rPr>
      <t xml:space="preserve">PEFA pair, 3 chicks, CONTROL-20D. batt : 78%, m.c: 38% (22420 pic). RG : traces. </t>
    </r>
    <r>
      <rPr>
        <b/>
        <sz val="11"/>
        <color rgb="FF000000"/>
        <rFont val="Arial"/>
        <family val="2"/>
      </rPr>
      <t xml:space="preserve">AUG 1: </t>
    </r>
    <r>
      <rPr>
        <sz val="11"/>
        <color rgb="FF000000"/>
        <rFont val="Arial"/>
        <family val="2"/>
      </rPr>
      <t xml:space="preserve">PEFA pair, 3 chicks, 1 egg. CONTROL- 25D. batt: 66%, m.c: 16% (9878 pic. ). RG: 0,2 cm. </t>
    </r>
    <r>
      <rPr>
        <b/>
        <sz val="11"/>
        <color rgb="FF000000"/>
        <rFont val="Arial"/>
        <family val="2"/>
      </rPr>
      <t xml:space="preserve">AUG 6: </t>
    </r>
    <r>
      <rPr>
        <sz val="11"/>
        <color rgb="FF000000"/>
        <rFont val="Arial"/>
        <family val="2"/>
      </rPr>
      <t>NO PEFA adults, 3 chicks. CONTROL- 30D (cam + I button retrieved, last visit)</t>
    </r>
  </si>
  <si>
    <r>
      <rPr>
        <b/>
        <sz val="11"/>
        <color rgb="FF000000"/>
        <rFont val="Arial"/>
        <family val="2"/>
      </rPr>
      <t>23 May</t>
    </r>
    <r>
      <rPr>
        <sz val="11"/>
        <color rgb="FF000000"/>
        <rFont val="Arial"/>
        <family val="2"/>
      </rPr>
      <t xml:space="preserve">: RLHA (1) on nest.  </t>
    </r>
    <r>
      <rPr>
        <b/>
        <sz val="11"/>
        <color rgb="FF000000"/>
        <rFont val="Arial"/>
        <family val="2"/>
      </rPr>
      <t>21 July:</t>
    </r>
    <r>
      <rPr>
        <sz val="11"/>
        <color rgb="FF000000"/>
        <rFont val="Arial"/>
        <family val="2"/>
      </rPr>
      <t xml:space="preserve"> RLHA (1) + 3 chicks + 1 dead chicks, +-20 days old. WP taken by math. </t>
    </r>
    <r>
      <rPr>
        <b/>
        <sz val="11"/>
        <color rgb="FF000000"/>
        <rFont val="Arial"/>
        <family val="2"/>
      </rPr>
      <t xml:space="preserve">JULY 28: </t>
    </r>
    <r>
      <rPr>
        <sz val="11"/>
        <color rgb="FF000000"/>
        <rFont val="Arial"/>
        <family val="2"/>
      </rPr>
      <t xml:space="preserve">RLHA pair, 2 chicks (25 d. old). </t>
    </r>
    <r>
      <rPr>
        <b/>
        <sz val="11"/>
        <color rgb="FF000000"/>
        <rFont val="Arial"/>
        <family val="2"/>
      </rPr>
      <t xml:space="preserve">AUG 6: </t>
    </r>
    <r>
      <rPr>
        <sz val="11"/>
        <color rgb="FF000000"/>
        <rFont val="Arial"/>
        <family val="2"/>
      </rPr>
      <t>RLHA pair, 1 chick--&gt; banded</t>
    </r>
  </si>
  <si>
    <t>62.82465/091.92066</t>
  </si>
  <si>
    <r>
      <rPr>
        <b/>
        <sz val="11"/>
        <color rgb="FF000000"/>
        <rFont val="Arial"/>
        <family val="2"/>
      </rPr>
      <t>22 May</t>
    </r>
    <r>
      <rPr>
        <sz val="11"/>
        <color rgb="FF000000"/>
        <rFont val="Arial"/>
        <family val="2"/>
      </rPr>
      <t xml:space="preserve">: PEFA Pair, territorial. </t>
    </r>
    <r>
      <rPr>
        <b/>
        <sz val="11"/>
        <color rgb="FF000000"/>
        <rFont val="Arial"/>
        <family val="2"/>
      </rPr>
      <t>9 June</t>
    </r>
    <r>
      <rPr>
        <sz val="11"/>
        <color rgb="FF000000"/>
        <rFont val="Arial"/>
        <family val="2"/>
      </rPr>
      <t xml:space="preserve">: PEFA pair + 4 eggs, nest is accessible from the base of the cliff. Large Camera + RG deployed. WP : 033_2017 </t>
    </r>
    <r>
      <rPr>
        <b/>
        <sz val="11"/>
        <color rgb="FF000000"/>
        <rFont val="Arial"/>
        <family val="2"/>
      </rPr>
      <t xml:space="preserve">16 June </t>
    </r>
    <r>
      <rPr>
        <sz val="11"/>
        <color rgb="FF000000"/>
        <rFont val="Arial"/>
        <family val="2"/>
      </rPr>
      <t xml:space="preserve">: PEFA pair + 4 eggs, Mem.card changed + new config. Male + Female banded. RG: trace. </t>
    </r>
    <r>
      <rPr>
        <b/>
        <sz val="11"/>
        <color rgb="FF000000"/>
        <rFont val="Arial"/>
        <family val="2"/>
      </rPr>
      <t>25 June</t>
    </r>
    <r>
      <rPr>
        <sz val="11"/>
        <color rgb="FF000000"/>
        <rFont val="Arial"/>
        <family val="2"/>
      </rPr>
      <t xml:space="preserve"> : PEFA pair + 4 eggs, Batt: empty, M.card: 92%(15506 pictures), Batt + m.card changed, RG 0.3mm, Ibutton, Male band 15C. Egg measurement: </t>
    </r>
    <r>
      <rPr>
        <b/>
        <sz val="11"/>
        <color rgb="FF000000"/>
        <rFont val="Arial"/>
        <family val="2"/>
      </rPr>
      <t xml:space="preserve">#1: </t>
    </r>
    <r>
      <rPr>
        <sz val="11"/>
        <color rgb="FF000000"/>
        <rFont val="Arial"/>
        <family val="2"/>
      </rPr>
      <t xml:space="preserve">L: 49.98, W 39.79, M: 41.6 </t>
    </r>
    <r>
      <rPr>
        <b/>
        <sz val="11"/>
        <color rgb="FF000000"/>
        <rFont val="Arial"/>
        <family val="2"/>
      </rPr>
      <t>#2:</t>
    </r>
    <r>
      <rPr>
        <sz val="11"/>
        <color rgb="FF000000"/>
        <rFont val="Arial"/>
        <family val="2"/>
      </rPr>
      <t xml:space="preserve"> L: 52.09, W: 41.05, M: 45.6 </t>
    </r>
    <r>
      <rPr>
        <b/>
        <sz val="11"/>
        <color rgb="FF000000"/>
        <rFont val="Arial"/>
        <family val="2"/>
      </rPr>
      <t>#3</t>
    </r>
    <r>
      <rPr>
        <sz val="11"/>
        <color rgb="FF000000"/>
        <rFont val="Arial"/>
        <family val="2"/>
      </rPr>
      <t xml:space="preserve">: L: 52.41, W: 40.72, M: 44.9 </t>
    </r>
    <r>
      <rPr>
        <b/>
        <sz val="11"/>
        <color rgb="FF000000"/>
        <rFont val="Arial"/>
        <family val="2"/>
      </rPr>
      <t xml:space="preserve">#4: </t>
    </r>
    <r>
      <rPr>
        <sz val="11"/>
        <color rgb="FF000000"/>
        <rFont val="Arial"/>
        <family val="2"/>
      </rPr>
      <t xml:space="preserve">L:50.77, W: 40.32, M: 43.5. </t>
    </r>
    <r>
      <rPr>
        <b/>
        <sz val="11"/>
        <color rgb="FF000000"/>
        <rFont val="Arial"/>
        <family val="2"/>
      </rPr>
      <t>05 July</t>
    </r>
    <r>
      <rPr>
        <sz val="11"/>
        <color rgb="FF000000"/>
        <rFont val="Arial"/>
        <family val="2"/>
      </rPr>
      <t xml:space="preserve">: PEFA pair + 4 eggs, MC: Filled on 01/07/2017 Batt: 99%, M.card changed, RG: trace, User label added, egg: </t>
    </r>
    <r>
      <rPr>
        <b/>
        <sz val="11"/>
        <color rgb="FF000000"/>
        <rFont val="Arial"/>
        <family val="2"/>
      </rPr>
      <t>#1:</t>
    </r>
    <r>
      <rPr>
        <sz val="11"/>
        <color rgb="FF000000"/>
        <rFont val="Arial"/>
        <family val="2"/>
      </rPr>
      <t xml:space="preserve"> L: 49.92, W: 39.70, M: 40.2, </t>
    </r>
    <r>
      <rPr>
        <b/>
        <sz val="11"/>
        <color rgb="FF000000"/>
        <rFont val="Arial"/>
        <family val="2"/>
      </rPr>
      <t>#2</t>
    </r>
    <r>
      <rPr>
        <sz val="11"/>
        <color rgb="FF000000"/>
        <rFont val="Arial"/>
        <family val="2"/>
      </rPr>
      <t xml:space="preserve">: L: 52.19, W: 40.91, M: 44.0, </t>
    </r>
    <r>
      <rPr>
        <b/>
        <sz val="11"/>
        <color rgb="FF000000"/>
        <rFont val="Arial"/>
        <family val="2"/>
      </rPr>
      <t>#3</t>
    </r>
    <r>
      <rPr>
        <sz val="11"/>
        <color rgb="FF000000"/>
        <rFont val="Arial"/>
        <family val="2"/>
      </rPr>
      <t>: L: 52.34, W: 40.71, M: 43.5,</t>
    </r>
    <r>
      <rPr>
        <b/>
        <sz val="11"/>
        <color rgb="FF000000"/>
        <rFont val="Arial"/>
        <family val="2"/>
      </rPr>
      <t xml:space="preserve"> #4</t>
    </r>
    <r>
      <rPr>
        <sz val="11"/>
        <color rgb="FF000000"/>
        <rFont val="Arial"/>
        <family val="2"/>
      </rPr>
      <t>: L:50.73, W: 40.26, M: 42.0</t>
    </r>
    <r>
      <rPr>
        <b/>
        <sz val="11"/>
        <color rgb="FF000000"/>
        <rFont val="Arial"/>
        <family val="2"/>
      </rPr>
      <t xml:space="preserve">. 09 July: </t>
    </r>
    <r>
      <rPr>
        <sz val="11"/>
        <color rgb="FF000000"/>
        <rFont val="Arial"/>
        <family val="2"/>
      </rPr>
      <t xml:space="preserve">PEFA pair + 2 chicks + 2 eggs, MC: 33%(4841 pictures), Batt: 82%, M.card changed, RG: trace, Chicks measurement: </t>
    </r>
    <r>
      <rPr>
        <b/>
        <sz val="11"/>
        <color rgb="FF000000"/>
        <rFont val="Arial"/>
        <family val="2"/>
      </rPr>
      <t>RED</t>
    </r>
    <r>
      <rPr>
        <sz val="11"/>
        <color rgb="FF000000"/>
        <rFont val="Arial"/>
        <family val="2"/>
      </rPr>
      <t xml:space="preserve">: 35g, </t>
    </r>
    <r>
      <rPr>
        <b/>
        <sz val="11"/>
        <color rgb="FF000000"/>
        <rFont val="Arial"/>
        <family val="2"/>
      </rPr>
      <t>BLUE:</t>
    </r>
    <r>
      <rPr>
        <sz val="11"/>
        <color rgb="FF000000"/>
        <rFont val="Arial"/>
        <family val="2"/>
      </rPr>
      <t xml:space="preserve"> 33.5g, Egg</t>
    </r>
    <r>
      <rPr>
        <b/>
        <sz val="11"/>
        <color rgb="FF000000"/>
        <rFont val="Arial"/>
        <family val="2"/>
      </rPr>
      <t xml:space="preserve"> #3</t>
    </r>
    <r>
      <rPr>
        <sz val="11"/>
        <color rgb="FF000000"/>
        <rFont val="Arial"/>
        <family val="2"/>
      </rPr>
      <t xml:space="preserve"> and</t>
    </r>
    <r>
      <rPr>
        <b/>
        <sz val="11"/>
        <color rgb="FF000000"/>
        <rFont val="Arial"/>
        <family val="2"/>
      </rPr>
      <t xml:space="preserve"> #4</t>
    </r>
    <r>
      <rPr>
        <sz val="11"/>
        <color rgb="FF000000"/>
        <rFont val="Arial"/>
        <family val="2"/>
      </rPr>
      <t xml:space="preserve"> cracked and pipping</t>
    </r>
    <r>
      <rPr>
        <b/>
        <sz val="11"/>
        <color rgb="FF000000"/>
        <rFont val="Arial"/>
        <family val="2"/>
      </rPr>
      <t>. 13 July: 5 DAY visit</t>
    </r>
    <r>
      <rPr>
        <sz val="11"/>
        <color rgb="FF000000"/>
        <rFont val="Arial"/>
        <family val="2"/>
      </rPr>
      <t xml:space="preserve"> PEFA pair + 4 chicks, MC: 57%(8755 pictures), M.card + battery changed, RG: trace, Chickes measurement: </t>
    </r>
    <r>
      <rPr>
        <b/>
        <sz val="11"/>
        <color rgb="FF000000"/>
        <rFont val="Arial"/>
        <family val="2"/>
      </rPr>
      <t>RED:</t>
    </r>
    <r>
      <rPr>
        <sz val="11"/>
        <color rgb="FF000000"/>
        <rFont val="Arial"/>
        <family val="2"/>
      </rPr>
      <t xml:space="preserve">66g, </t>
    </r>
    <r>
      <rPr>
        <b/>
        <sz val="11"/>
        <color rgb="FF000000"/>
        <rFont val="Arial"/>
        <family val="2"/>
      </rPr>
      <t>BLUE:</t>
    </r>
    <r>
      <rPr>
        <sz val="11"/>
        <color rgb="FF000000"/>
        <rFont val="Arial"/>
        <family val="2"/>
      </rPr>
      <t xml:space="preserve"> 65g, </t>
    </r>
    <r>
      <rPr>
        <b/>
        <sz val="11"/>
        <color rgb="FF000000"/>
        <rFont val="Arial"/>
        <family val="2"/>
      </rPr>
      <t>GREEN:</t>
    </r>
    <r>
      <rPr>
        <sz val="11"/>
        <color rgb="FF000000"/>
        <rFont val="Arial"/>
        <family val="2"/>
      </rPr>
      <t xml:space="preserve"> 61.6g, </t>
    </r>
    <r>
      <rPr>
        <b/>
        <sz val="11"/>
        <color rgb="FF000000"/>
        <rFont val="Arial"/>
        <family val="2"/>
      </rPr>
      <t xml:space="preserve">WHITE: </t>
    </r>
    <r>
      <rPr>
        <sz val="11"/>
        <color rgb="FF000000"/>
        <rFont val="Arial"/>
        <family val="2"/>
      </rPr>
      <t>40.6g,</t>
    </r>
    <r>
      <rPr>
        <b/>
        <sz val="11"/>
        <color rgb="FF000000"/>
        <rFont val="Arial"/>
        <family val="2"/>
      </rPr>
      <t xml:space="preserve"> 18 July</t>
    </r>
    <r>
      <rPr>
        <sz val="11"/>
        <color rgb="FF000000"/>
        <rFont val="Arial"/>
        <family val="2"/>
      </rPr>
      <t xml:space="preserve">: PEFA pair +4 chicks, MC: 98%(16163pic), Batt: 85%, M.card changed, 6 quails deployed, </t>
    </r>
    <r>
      <rPr>
        <b/>
        <sz val="11"/>
        <color rgb="FF000000"/>
        <rFont val="Arial"/>
        <family val="2"/>
      </rPr>
      <t>RED:</t>
    </r>
    <r>
      <rPr>
        <sz val="11"/>
        <color rgb="FF000000"/>
        <rFont val="Arial"/>
        <family val="2"/>
      </rPr>
      <t xml:space="preserve"> 184g, </t>
    </r>
    <r>
      <rPr>
        <b/>
        <sz val="11"/>
        <color rgb="FF000000"/>
        <rFont val="Arial"/>
        <family val="2"/>
      </rPr>
      <t>BLUE:</t>
    </r>
    <r>
      <rPr>
        <sz val="11"/>
        <color rgb="FF000000"/>
        <rFont val="Arial"/>
        <family val="2"/>
      </rPr>
      <t xml:space="preserve"> 166g, </t>
    </r>
    <r>
      <rPr>
        <b/>
        <sz val="11"/>
        <color rgb="FF000000"/>
        <rFont val="Arial"/>
        <family val="2"/>
      </rPr>
      <t>GREEN:</t>
    </r>
    <r>
      <rPr>
        <sz val="11"/>
        <color rgb="FF000000"/>
        <rFont val="Arial"/>
        <family val="2"/>
      </rPr>
      <t xml:space="preserve"> 162g, </t>
    </r>
    <r>
      <rPr>
        <b/>
        <sz val="11"/>
        <color rgb="FF000000"/>
        <rFont val="Arial"/>
        <family val="2"/>
      </rPr>
      <t>WHITE:</t>
    </r>
    <r>
      <rPr>
        <sz val="11"/>
        <color rgb="FF000000"/>
        <rFont val="Arial"/>
        <family val="2"/>
      </rPr>
      <t xml:space="preserve"> 118g, All chicks have empty crop. </t>
    </r>
    <r>
      <rPr>
        <b/>
        <sz val="11"/>
        <color rgb="FF000000"/>
        <rFont val="Arial"/>
        <family val="2"/>
      </rPr>
      <t xml:space="preserve">23 July: </t>
    </r>
    <r>
      <rPr>
        <sz val="11"/>
        <color rgb="FF000000"/>
        <rFont val="Arial"/>
        <family val="2"/>
      </rPr>
      <t xml:space="preserve">PEFA female + 4 chicks, MC: 39%, 7k picture, Batt: 0%,  15 Day visit, 8 quails deployed, RG: empty, MC + batt changed, </t>
    </r>
    <r>
      <rPr>
        <b/>
        <sz val="11"/>
        <color rgb="FF000000"/>
        <rFont val="Arial"/>
        <family val="2"/>
      </rPr>
      <t>R:</t>
    </r>
    <r>
      <rPr>
        <sz val="11"/>
        <color rgb="FF000000"/>
        <rFont val="Arial"/>
        <family val="2"/>
      </rPr>
      <t xml:space="preserve"> 362g, </t>
    </r>
    <r>
      <rPr>
        <b/>
        <sz val="11"/>
        <color rgb="FF000000"/>
        <rFont val="Arial"/>
        <family val="2"/>
      </rPr>
      <t>B:</t>
    </r>
    <r>
      <rPr>
        <sz val="11"/>
        <color rgb="FF000000"/>
        <rFont val="Arial"/>
        <family val="2"/>
      </rPr>
      <t xml:space="preserve"> 340g, </t>
    </r>
    <r>
      <rPr>
        <b/>
        <sz val="11"/>
        <color rgb="FF000000"/>
        <rFont val="Arial"/>
        <family val="2"/>
      </rPr>
      <t>G:</t>
    </r>
    <r>
      <rPr>
        <sz val="11"/>
        <color rgb="FF000000"/>
        <rFont val="Arial"/>
        <family val="2"/>
      </rPr>
      <t xml:space="preserve"> 320g, </t>
    </r>
    <r>
      <rPr>
        <b/>
        <sz val="11"/>
        <color rgb="FF000000"/>
        <rFont val="Arial"/>
        <family val="2"/>
      </rPr>
      <t>W:</t>
    </r>
    <r>
      <rPr>
        <sz val="11"/>
        <color rgb="FF000000"/>
        <rFont val="Arial"/>
        <family val="2"/>
      </rPr>
      <t xml:space="preserve"> 272g. </t>
    </r>
    <r>
      <rPr>
        <b/>
        <sz val="11"/>
        <color rgb="FF000000"/>
        <rFont val="Arial"/>
        <family val="2"/>
      </rPr>
      <t xml:space="preserve">JULY 27:  </t>
    </r>
    <r>
      <rPr>
        <sz val="11"/>
        <color rgb="FF000000"/>
        <rFont val="Arial"/>
        <family val="2"/>
      </rPr>
      <t xml:space="preserve"> PEFA pair, 4 chicks, SUPP-20D (10 quails). batt : 91 %, m.c: 62% (12631 pic). RG : 0. </t>
    </r>
    <r>
      <rPr>
        <b/>
        <sz val="11"/>
        <color rgb="FF000000"/>
        <rFont val="Arial"/>
        <family val="2"/>
      </rPr>
      <t xml:space="preserve">AUG2: </t>
    </r>
    <r>
      <rPr>
        <sz val="11"/>
        <color rgb="FF000000"/>
        <rFont val="Arial"/>
        <family val="2"/>
      </rPr>
      <t xml:space="preserve">PEFA pair, 4 chicks. SUPP-25D (11 quails, blood samples, band). batt: 0%,m.c: 48% ( 8377 pic). RG: 3 cm. </t>
    </r>
    <r>
      <rPr>
        <b/>
        <sz val="11"/>
        <color rgb="FF000000"/>
        <rFont val="Arial"/>
        <family val="2"/>
      </rPr>
      <t xml:space="preserve">AUG 7 : </t>
    </r>
    <r>
      <rPr>
        <sz val="11"/>
        <color rgb="FF000000"/>
        <rFont val="Arial"/>
        <family val="2"/>
      </rPr>
      <t>PEFA pair, 4 chicks-SUPP-30D ( camera + I button retrieved, last visit). RG: traces.</t>
    </r>
  </si>
  <si>
    <r>
      <rPr>
        <b/>
        <sz val="11"/>
        <color rgb="FF000000"/>
        <rFont val="Arial"/>
        <family val="2"/>
      </rPr>
      <t>22 May</t>
    </r>
    <r>
      <rPr>
        <sz val="11"/>
        <color rgb="FF000000"/>
        <rFont val="Arial"/>
        <family val="2"/>
      </rPr>
      <t xml:space="preserve">: PEFA Pair, territorial. </t>
    </r>
    <r>
      <rPr>
        <b/>
        <sz val="11"/>
        <color rgb="FF000000"/>
        <rFont val="Arial"/>
        <family val="2"/>
      </rPr>
      <t xml:space="preserve">14 June : </t>
    </r>
    <r>
      <rPr>
        <sz val="11"/>
        <color rgb="FF000000"/>
        <rFont val="Arial"/>
        <family val="2"/>
      </rPr>
      <t xml:space="preserve">PEFA pair + 4 eggs, Small camera + RG deployed WP : 078_2017 </t>
    </r>
    <r>
      <rPr>
        <b/>
        <sz val="11"/>
        <color rgb="FF000000"/>
        <rFont val="Arial"/>
        <family val="2"/>
      </rPr>
      <t xml:space="preserve">22 June : </t>
    </r>
    <r>
      <rPr>
        <sz val="11"/>
        <color rgb="FF000000"/>
        <rFont val="Arial"/>
        <family val="2"/>
      </rPr>
      <t>PEFA pair + 4 eggs, RG: 2 mm, Ibutton deployed. 26% mem.card, 89% battery, 6 battery + mem.card changed. Egg measurment. 1: M:44.5 L: 52.49 W: 40.53 2: M:44.5, L:52.14, W: 40.43 3:  M: 45.6, L: 52.21, W: 40.65 4: M: 44.7, L: 52.29, W: 40,32</t>
    </r>
    <r>
      <rPr>
        <b/>
        <sz val="11"/>
        <color rgb="FF000000"/>
        <rFont val="Arial"/>
        <family val="2"/>
      </rPr>
      <t>. 1 July</t>
    </r>
    <r>
      <rPr>
        <sz val="11"/>
        <color rgb="FF000000"/>
        <rFont val="Arial"/>
        <family val="2"/>
      </rPr>
      <t>: PEFA pair + 4 eggs, MC:21%, Batt:5%, Mem.card + battery changed, RG: Empty, Egg measurement: #1: L: 52.41, W: 40.12, M: 43.3, #2: L: 52.01, W: 40.33, M: 43.1, #3: L: 52.10, W: 40.59, M: 43.6, #4 : L : 52.25, W: 40.21, M: 42.6.</t>
    </r>
    <r>
      <rPr>
        <b/>
        <sz val="11"/>
        <color rgb="FF000000"/>
        <rFont val="Arial"/>
        <family val="2"/>
      </rPr>
      <t xml:space="preserve"> 14 July: </t>
    </r>
    <r>
      <rPr>
        <sz val="11"/>
        <color rgb="FF000000"/>
        <rFont val="Arial"/>
        <family val="2"/>
      </rPr>
      <t xml:space="preserve">5 DAYS visit PEFA pair + 4 chicks, RG: empty, MC: 52% (51000 pictures), Batt: 3%, M.card changed, Chicks measurement: RED: 80g, Tarsus: 23.49, BLUE: 79g, Tarsus: 20.03, GREEN: 57g, Tarsus: 18.07, WHITE: 55g, 16.72. 790g of quails deployed. </t>
    </r>
    <r>
      <rPr>
        <b/>
        <sz val="11"/>
        <color rgb="FF000000"/>
        <rFont val="Arial"/>
        <family val="2"/>
      </rPr>
      <t>17 July:</t>
    </r>
    <r>
      <rPr>
        <sz val="11"/>
        <color rgb="FF000000"/>
        <rFont val="Arial"/>
        <family val="2"/>
      </rPr>
      <t xml:space="preserve"> PEFA female + 4 chicks. MC: 7% (10456pic), Batt: 0%, Batt + m.card changed, RG: Empty, Quails deployed, RED: 161g, T:28.57mm, C: 1/2. BLUE: 154g, T: 26.80mm, C: 1/2, GREEN: 120g, T: 24.13, C:1/3, WHITE: 112g, T:23.83mm, C:1/2. </t>
    </r>
    <r>
      <rPr>
        <b/>
        <sz val="11"/>
        <color rgb="FF000000"/>
        <rFont val="Arial"/>
        <family val="2"/>
      </rPr>
      <t xml:space="preserve">JULY 23:  </t>
    </r>
    <r>
      <rPr>
        <sz val="11"/>
        <color rgb="FF000000"/>
        <rFont val="Arial"/>
        <family val="2"/>
      </rPr>
      <t xml:space="preserve">PEFA pair, 4 chicks, SUPPLEMENT (15d)- 8 quails given. batt: 99%, m.c: 20%, 2615 pic. RG: EMPTY. </t>
    </r>
    <r>
      <rPr>
        <b/>
        <sz val="11"/>
        <color rgb="FF000000"/>
        <rFont val="Arial"/>
        <family val="2"/>
      </rPr>
      <t xml:space="preserve">JULY 27:  </t>
    </r>
    <r>
      <rPr>
        <sz val="11"/>
        <color rgb="FF000000"/>
        <rFont val="Arial"/>
        <family val="2"/>
      </rPr>
      <t xml:space="preserve">PEFA pair, 4 chicks, SUPP-20D (10 quails), batt: 20%, m.c: 33% (21269 pic). </t>
    </r>
    <r>
      <rPr>
        <b/>
        <sz val="11"/>
        <color rgb="FF000000"/>
        <rFont val="Arial"/>
        <family val="2"/>
      </rPr>
      <t xml:space="preserve">AUG 2:  </t>
    </r>
    <r>
      <rPr>
        <sz val="11"/>
        <color rgb="FF000000"/>
        <rFont val="Arial"/>
        <family val="2"/>
      </rPr>
      <t xml:space="preserve">PEFA pair, 4 chicks. SUPP-25D (11 quails, blood, bands). batt: 0%,  m.c: 8% (6451 pic). RG: 2.8cm. </t>
    </r>
    <r>
      <rPr>
        <b/>
        <sz val="11"/>
        <color rgb="FF000000"/>
        <rFont val="Arial"/>
        <family val="2"/>
      </rPr>
      <t xml:space="preserve">AUG 7: 1 </t>
    </r>
    <r>
      <rPr>
        <sz val="11"/>
        <color rgb="FF000000"/>
        <rFont val="Arial"/>
        <family val="2"/>
      </rPr>
      <t>PEFA  adult, 4 chicks. Supp-30D (camera + I button retrieved, last visit). RG: traces</t>
    </r>
  </si>
  <si>
    <r>
      <rPr>
        <b/>
        <sz val="11"/>
        <color rgb="FF000000"/>
        <rFont val="Arial"/>
        <family val="2"/>
      </rPr>
      <t>23 May</t>
    </r>
    <r>
      <rPr>
        <sz val="11"/>
        <color rgb="FF000000"/>
        <rFont val="Arial"/>
        <family val="2"/>
      </rPr>
      <t xml:space="preserve">: RLHA Pair + 1 indivual RLHA, New stick nest at the same location of 2016 PEFA nest. Location: 4_RLHA_2017 </t>
    </r>
    <r>
      <rPr>
        <b/>
        <sz val="11"/>
        <color rgb="FF000000"/>
        <rFont val="Arial"/>
        <family val="2"/>
      </rPr>
      <t>30 May:</t>
    </r>
    <r>
      <rPr>
        <sz val="11"/>
        <color rgb="FF000000"/>
        <rFont val="Arial"/>
        <family val="2"/>
      </rPr>
      <t xml:space="preserve"> PEFA pair, Female was perched around WP, no RLHA seen</t>
    </r>
    <r>
      <rPr>
        <b/>
        <sz val="11"/>
        <color rgb="FF000000"/>
        <rFont val="Arial"/>
        <family val="2"/>
      </rPr>
      <t>. 6 June</t>
    </r>
    <r>
      <rPr>
        <sz val="11"/>
        <color rgb="FF000000"/>
        <rFont val="Arial"/>
        <family val="2"/>
      </rPr>
      <t xml:space="preserve"> : RLHA pair, no eggs in fresh stick nest. Alex's walked between 4 and 6 No bird seen. </t>
    </r>
    <r>
      <rPr>
        <b/>
        <sz val="11"/>
        <color rgb="FF000000"/>
        <rFont val="Arial"/>
        <family val="2"/>
      </rPr>
      <t>12 June :</t>
    </r>
    <r>
      <rPr>
        <sz val="11"/>
        <color rgb="FF000000"/>
        <rFont val="Arial"/>
        <family val="2"/>
      </rPr>
      <t xml:space="preserve"> RLHA pair but no egg in stick nest. Island need to be check.</t>
    </r>
    <r>
      <rPr>
        <b/>
        <sz val="11"/>
        <color rgb="FF000000"/>
        <rFont val="Arial"/>
        <family val="2"/>
      </rPr>
      <t xml:space="preserve"> 18 July: </t>
    </r>
    <r>
      <rPr>
        <sz val="11"/>
        <color rgb="FF000000"/>
        <rFont val="Arial"/>
        <family val="2"/>
      </rPr>
      <t xml:space="preserve">RLHA pair + 4 chicks + 1 prey item WP: 04_RLHA. </t>
    </r>
    <r>
      <rPr>
        <b/>
        <sz val="11"/>
        <color rgb="FF000000"/>
        <rFont val="Arial"/>
        <family val="2"/>
      </rPr>
      <t xml:space="preserve">AUG 8: </t>
    </r>
    <r>
      <rPr>
        <sz val="11"/>
        <color rgb="FF000000"/>
        <rFont val="Arial"/>
        <family val="2"/>
      </rPr>
      <t>RLHA female, 2 chicks--&gt; banded</t>
    </r>
  </si>
  <si>
    <t>AA</t>
  </si>
  <si>
    <t>recapture</t>
  </si>
  <si>
    <t>noose carpet / pigeon</t>
  </si>
  <si>
    <t>1st capture</t>
  </si>
  <si>
    <t>89C</t>
  </si>
  <si>
    <r>
      <t xml:space="preserve">20 May: </t>
    </r>
    <r>
      <rPr>
        <sz val="11"/>
        <color rgb="FF000000"/>
        <rFont val="Arial"/>
        <family val="2"/>
      </rPr>
      <t xml:space="preserve">RLHA pair territorial, nest uncovered by snow. </t>
    </r>
    <r>
      <rPr>
        <b/>
        <sz val="11"/>
        <color rgb="FF000000"/>
        <rFont val="Arial"/>
        <family val="2"/>
      </rPr>
      <t>30 May</t>
    </r>
    <r>
      <rPr>
        <sz val="11"/>
        <color rgb="FF000000"/>
        <rFont val="Arial"/>
        <family val="2"/>
      </rPr>
      <t xml:space="preserve"> : RLHA pair, 1 egg. </t>
    </r>
    <r>
      <rPr>
        <b/>
        <sz val="11"/>
        <color rgb="FF000000"/>
        <rFont val="Arial"/>
        <family val="2"/>
      </rPr>
      <t>5 June :</t>
    </r>
    <r>
      <rPr>
        <sz val="11"/>
        <color rgb="FF000000"/>
        <rFont val="Arial"/>
        <family val="2"/>
      </rPr>
      <t xml:space="preserve"> RLHA pair present, Female was incubating, Also PEFA pair was sitting on the cliff. Conflict between both pair, the PEFA push the RLHA female off the nest by multiple agression. RLHA did not went back incubating for more than 30 min. PEFA was still sitting on the cliff on departure. </t>
    </r>
    <r>
      <rPr>
        <b/>
        <sz val="11"/>
        <color rgb="FF000000"/>
        <rFont val="Arial"/>
        <family val="2"/>
      </rPr>
      <t xml:space="preserve">8 June </t>
    </r>
    <r>
      <rPr>
        <sz val="11"/>
        <color rgb="FF000000"/>
        <rFont val="Arial"/>
        <family val="2"/>
      </rPr>
      <t xml:space="preserve">: PEFA pair are now present at Site 18. RLHA nest is destroyed. 3 eggs in scrape ( Kev's memory). Large camera + RG deployed. WP not taken yet. </t>
    </r>
    <r>
      <rPr>
        <b/>
        <sz val="11"/>
        <color rgb="FF000000"/>
        <rFont val="Arial"/>
        <family val="2"/>
      </rPr>
      <t>16 June</t>
    </r>
    <r>
      <rPr>
        <sz val="11"/>
        <color rgb="FF000000"/>
        <rFont val="Arial"/>
        <family val="2"/>
      </rPr>
      <t xml:space="preserve"> : PEFA pair + 4 eggs, female unbanded, 1 dark RLHA still present. Mem.card changed, RG : trace. </t>
    </r>
    <r>
      <rPr>
        <b/>
        <sz val="11"/>
        <color rgb="FF000000"/>
        <rFont val="Arial"/>
        <family val="2"/>
      </rPr>
      <t>24 June</t>
    </r>
    <r>
      <rPr>
        <sz val="11"/>
        <color rgb="FF000000"/>
        <rFont val="Arial"/>
        <family val="2"/>
      </rPr>
      <t xml:space="preserve"> : PEFA pair + 4 eggs, Camera was still running, Mem.card:29%, Battery:99%, 4426 pictures, M.card changed, RG: trace.Egg measurment:</t>
    </r>
    <r>
      <rPr>
        <b/>
        <sz val="11"/>
        <color rgb="FF000000"/>
        <rFont val="Arial"/>
        <family val="2"/>
      </rPr>
      <t xml:space="preserve"> #1</t>
    </r>
    <r>
      <rPr>
        <sz val="11"/>
        <color rgb="FF000000"/>
        <rFont val="Arial"/>
        <family val="2"/>
      </rPr>
      <t xml:space="preserve">: M: 42.8 </t>
    </r>
    <r>
      <rPr>
        <b/>
        <sz val="11"/>
        <color rgb="FF000000"/>
        <rFont val="Arial"/>
        <family val="2"/>
      </rPr>
      <t>#2</t>
    </r>
    <r>
      <rPr>
        <sz val="11"/>
        <color rgb="FF000000"/>
        <rFont val="Arial"/>
        <family val="2"/>
      </rPr>
      <t xml:space="preserve"> M: 43.6, </t>
    </r>
    <r>
      <rPr>
        <b/>
        <sz val="11"/>
        <color rgb="FF000000"/>
        <rFont val="Arial"/>
        <family val="2"/>
      </rPr>
      <t>#3</t>
    </r>
    <r>
      <rPr>
        <sz val="11"/>
        <color rgb="FF000000"/>
        <rFont val="Arial"/>
        <family val="2"/>
      </rPr>
      <t>:40.8,</t>
    </r>
    <r>
      <rPr>
        <b/>
        <sz val="11"/>
        <color rgb="FF000000"/>
        <rFont val="Arial"/>
        <family val="2"/>
      </rPr>
      <t xml:space="preserve"> #4:</t>
    </r>
    <r>
      <rPr>
        <sz val="11"/>
        <color rgb="FF000000"/>
        <rFont val="Arial"/>
        <family val="2"/>
      </rPr>
      <t xml:space="preserve"> 45.0. No measure for Length and Width(No caliper). </t>
    </r>
    <r>
      <rPr>
        <b/>
        <sz val="11"/>
        <color rgb="FF000000"/>
        <rFont val="Arial"/>
        <family val="2"/>
      </rPr>
      <t xml:space="preserve">02 July: </t>
    </r>
    <r>
      <rPr>
        <sz val="11"/>
        <color rgb="FF000000"/>
        <rFont val="Arial"/>
        <family val="2"/>
      </rPr>
      <t xml:space="preserve">PEFA pair + 4 eggs, RG: empty, MC: 59%, Batt: 99%, M.card changed, Egg: </t>
    </r>
    <r>
      <rPr>
        <b/>
        <sz val="11"/>
        <color rgb="FF000000"/>
        <rFont val="Arial"/>
        <family val="2"/>
      </rPr>
      <t>#1:</t>
    </r>
    <r>
      <rPr>
        <sz val="11"/>
        <color rgb="FF000000"/>
        <rFont val="Arial"/>
        <family val="2"/>
      </rPr>
      <t xml:space="preserve"> L: 50.65, W: 39.94, M: 41.1, </t>
    </r>
    <r>
      <rPr>
        <b/>
        <sz val="11"/>
        <color rgb="FF000000"/>
        <rFont val="Arial"/>
        <family val="2"/>
      </rPr>
      <t>#2</t>
    </r>
    <r>
      <rPr>
        <sz val="11"/>
        <color rgb="FF000000"/>
        <rFont val="Arial"/>
        <family val="2"/>
      </rPr>
      <t>: L: 51.85, W: 40.43, M: 41.5,</t>
    </r>
    <r>
      <rPr>
        <b/>
        <sz val="11"/>
        <color rgb="FF000000"/>
        <rFont val="Arial"/>
        <family val="2"/>
      </rPr>
      <t xml:space="preserve"> #3:</t>
    </r>
    <r>
      <rPr>
        <sz val="11"/>
        <color rgb="FF000000"/>
        <rFont val="Arial"/>
        <family val="2"/>
      </rPr>
      <t xml:space="preserve"> L:49.16, W: 40.35, M: 39.6, </t>
    </r>
    <r>
      <rPr>
        <b/>
        <sz val="11"/>
        <color rgb="FF000000"/>
        <rFont val="Arial"/>
        <family val="2"/>
      </rPr>
      <t xml:space="preserve">#4: </t>
    </r>
    <r>
      <rPr>
        <sz val="11"/>
        <color rgb="FF000000"/>
        <rFont val="Arial"/>
        <family val="2"/>
      </rPr>
      <t xml:space="preserve">L:52.34, W: 40.58, M: 43.8. </t>
    </r>
    <r>
      <rPr>
        <b/>
        <sz val="11"/>
        <color rgb="FF000000"/>
        <rFont val="Arial"/>
        <family val="2"/>
      </rPr>
      <t>10 July:</t>
    </r>
    <r>
      <rPr>
        <sz val="11"/>
        <color rgb="FF000000"/>
        <rFont val="Arial"/>
        <family val="2"/>
      </rPr>
      <t xml:space="preserve"> PEFA pair + 4 eggs, RG: 0cm, MC: 20%(2978pictures), Batt: 99%, EGGS: </t>
    </r>
    <r>
      <rPr>
        <b/>
        <sz val="11"/>
        <color rgb="FF000000"/>
        <rFont val="Arial"/>
        <family val="2"/>
      </rPr>
      <t>#1</t>
    </r>
    <r>
      <rPr>
        <sz val="11"/>
        <color rgb="FF000000"/>
        <rFont val="Arial"/>
        <family val="2"/>
      </rPr>
      <t xml:space="preserve">:M: 39.7, </t>
    </r>
    <r>
      <rPr>
        <b/>
        <sz val="11"/>
        <color rgb="FF000000"/>
        <rFont val="Arial"/>
        <family val="2"/>
      </rPr>
      <t>#2:</t>
    </r>
    <r>
      <rPr>
        <sz val="11"/>
        <color rgb="FF000000"/>
        <rFont val="Arial"/>
        <family val="2"/>
      </rPr>
      <t xml:space="preserve"> M: 40.1, </t>
    </r>
    <r>
      <rPr>
        <b/>
        <sz val="11"/>
        <color rgb="FF000000"/>
        <rFont val="Arial"/>
        <family val="2"/>
      </rPr>
      <t>#3</t>
    </r>
    <r>
      <rPr>
        <sz val="11"/>
        <color rgb="FF000000"/>
        <rFont val="Arial"/>
        <family val="2"/>
      </rPr>
      <t xml:space="preserve">: M:38.3, </t>
    </r>
    <r>
      <rPr>
        <b/>
        <sz val="11"/>
        <color rgb="FF000000"/>
        <rFont val="Arial"/>
        <family val="2"/>
      </rPr>
      <t>#4</t>
    </r>
    <r>
      <rPr>
        <sz val="11"/>
        <color rgb="FF000000"/>
        <rFont val="Arial"/>
        <family val="2"/>
      </rPr>
      <t>: M: 40.8.</t>
    </r>
    <r>
      <rPr>
        <b/>
        <sz val="11"/>
        <color rgb="FF000000"/>
        <rFont val="Arial"/>
        <family val="2"/>
      </rPr>
      <t xml:space="preserve"> 14 July: </t>
    </r>
    <r>
      <rPr>
        <sz val="11"/>
        <color rgb="FF000000"/>
        <rFont val="Arial"/>
        <family val="2"/>
      </rPr>
      <t xml:space="preserve">PEFA pair + 3 chicks + 1 egg, MC: 11%(1823pictures), Batt: 99%, Chicks measurement: </t>
    </r>
    <r>
      <rPr>
        <b/>
        <sz val="11"/>
        <color rgb="FF000000"/>
        <rFont val="Arial"/>
        <family val="2"/>
      </rPr>
      <t>RED</t>
    </r>
    <r>
      <rPr>
        <sz val="11"/>
        <color rgb="FF000000"/>
        <rFont val="Arial"/>
        <family val="2"/>
      </rPr>
      <t xml:space="preserve">: 66g, </t>
    </r>
    <r>
      <rPr>
        <b/>
        <sz val="11"/>
        <color rgb="FF000000"/>
        <rFont val="Arial"/>
        <family val="2"/>
      </rPr>
      <t>BLUE</t>
    </r>
    <r>
      <rPr>
        <sz val="11"/>
        <color rgb="FF000000"/>
        <rFont val="Arial"/>
        <family val="2"/>
      </rPr>
      <t xml:space="preserve">: 55g, </t>
    </r>
    <r>
      <rPr>
        <b/>
        <sz val="11"/>
        <color rgb="FF000000"/>
        <rFont val="Arial"/>
        <family val="2"/>
      </rPr>
      <t>GREEN:</t>
    </r>
    <r>
      <rPr>
        <sz val="11"/>
        <color rgb="FF000000"/>
        <rFont val="Arial"/>
        <family val="2"/>
      </rPr>
      <t xml:space="preserve"> 31g, Egg was not pipping or cracked. </t>
    </r>
    <r>
      <rPr>
        <b/>
        <sz val="11"/>
        <color rgb="FF000000"/>
        <rFont val="Arial"/>
        <family val="2"/>
      </rPr>
      <t>19 July:</t>
    </r>
    <r>
      <rPr>
        <sz val="11"/>
        <color rgb="FF000000"/>
        <rFont val="Arial"/>
        <family val="2"/>
      </rPr>
      <t xml:space="preserve"> PEFA pair + 3 chicks + 1 yolky egg, MC: 11%(2k picture), Batt: 86%, M.card changed. </t>
    </r>
    <r>
      <rPr>
        <b/>
        <sz val="11"/>
        <color rgb="FF000000"/>
        <rFont val="Arial"/>
        <family val="2"/>
      </rPr>
      <t>R:</t>
    </r>
    <r>
      <rPr>
        <sz val="11"/>
        <color rgb="FF000000"/>
        <rFont val="Arial"/>
        <family val="2"/>
      </rPr>
      <t xml:space="preserve"> 213g 1/4 crop, </t>
    </r>
    <r>
      <rPr>
        <b/>
        <sz val="11"/>
        <color rgb="FF000000"/>
        <rFont val="Arial"/>
        <family val="2"/>
      </rPr>
      <t>B:</t>
    </r>
    <r>
      <rPr>
        <sz val="11"/>
        <color rgb="FF000000"/>
        <rFont val="Arial"/>
        <family val="2"/>
      </rPr>
      <t xml:space="preserve"> 195g full crop, </t>
    </r>
    <r>
      <rPr>
        <b/>
        <sz val="11"/>
        <color rgb="FF000000"/>
        <rFont val="Arial"/>
        <family val="2"/>
      </rPr>
      <t>G:</t>
    </r>
    <r>
      <rPr>
        <sz val="11"/>
        <color rgb="FF000000"/>
        <rFont val="Arial"/>
        <family val="2"/>
      </rPr>
      <t xml:space="preserve"> 74g empty crop. </t>
    </r>
    <r>
      <rPr>
        <b/>
        <sz val="11"/>
        <color rgb="FF000000"/>
        <rFont val="Arial"/>
        <family val="2"/>
      </rPr>
      <t xml:space="preserve">JULY 24: </t>
    </r>
    <r>
      <rPr>
        <sz val="11"/>
        <color rgb="FF000000"/>
        <rFont val="Arial"/>
        <family val="2"/>
      </rPr>
      <t xml:space="preserve"> PEFA pair, 3 chicks = 1 egg,batt: 24%, m.c: 47%, 7835 pic. RG empty. </t>
    </r>
    <r>
      <rPr>
        <b/>
        <sz val="11"/>
        <color rgb="FF000000"/>
        <rFont val="Arial"/>
        <family val="2"/>
      </rPr>
      <t xml:space="preserve">JULY 28: </t>
    </r>
    <r>
      <rPr>
        <sz val="11"/>
        <color rgb="FF000000"/>
        <rFont val="Arial"/>
        <family val="2"/>
      </rPr>
      <t xml:space="preserve">PEFA pair, 3 chicks, 90% batt, m.c: 48% (7951), RG: Traces. CONTROL-10D. </t>
    </r>
    <r>
      <rPr>
        <b/>
        <sz val="11"/>
        <color rgb="FF000000"/>
        <rFont val="Arial"/>
        <family val="2"/>
      </rPr>
      <t xml:space="preserve">AUG 3: </t>
    </r>
    <r>
      <rPr>
        <sz val="11"/>
        <color rgb="FF000000"/>
        <rFont val="Arial"/>
        <family val="2"/>
      </rPr>
      <t xml:space="preserve">PEFA pair, 3 chicks. TRAPPED FEMALE. CONTROL-25D (blood, bands). did not band green--&gt; too small. RG: traces. </t>
    </r>
    <r>
      <rPr>
        <b/>
        <sz val="11"/>
        <color rgb="FF000000"/>
        <rFont val="Arial"/>
        <family val="2"/>
      </rPr>
      <t xml:space="preserve">AUG 8: </t>
    </r>
    <r>
      <rPr>
        <sz val="11"/>
        <color rgb="FF000000"/>
        <rFont val="Arial"/>
        <family val="2"/>
      </rPr>
      <t>PEFA pair, 3 chicks. CONTROL-30D ( retrieved cam + I button, last visit). RG: 0.</t>
    </r>
  </si>
  <si>
    <r>
      <rPr>
        <b/>
        <sz val="11"/>
        <color rgb="FF000000"/>
        <rFont val="Arial"/>
        <family val="2"/>
      </rPr>
      <t>28 May:</t>
    </r>
    <r>
      <rPr>
        <sz val="11"/>
        <color rgb="FF000000"/>
        <rFont val="Arial"/>
        <family val="2"/>
      </rPr>
      <t xml:space="preserve"> PEFA pair territorial,Female captured around 12h00, Recapture, USFW; (7B) 1857-13232, BB; 52K, Wing; 361mm, Tail; 169mm, Keel; 3, Weight;  </t>
    </r>
    <r>
      <rPr>
        <sz val="11"/>
        <color rgb="FFFF0000"/>
        <rFont val="Arial"/>
        <family val="2"/>
      </rPr>
      <t>TO DETERMINE 1200g- Wrap</t>
    </r>
    <r>
      <rPr>
        <sz val="11"/>
        <color rgb="FF000000"/>
        <rFont val="Arial"/>
        <family val="2"/>
      </rPr>
      <t xml:space="preserve">. Picture was taken by Kevin H(12h15) </t>
    </r>
    <r>
      <rPr>
        <b/>
        <sz val="11"/>
        <color rgb="FF000000"/>
        <rFont val="Arial"/>
        <family val="2"/>
      </rPr>
      <t>8 June :</t>
    </r>
    <r>
      <rPr>
        <sz val="11"/>
        <color rgb="FF000000"/>
        <rFont val="Arial"/>
        <family val="2"/>
      </rPr>
      <t xml:space="preserve"> PEFA pair,  female is banded, Nest found with 3 eggs, camera + rg deployed. No WP taken yet. </t>
    </r>
    <r>
      <rPr>
        <b/>
        <sz val="11"/>
        <color rgb="FF000000"/>
        <rFont val="Arial"/>
        <family val="2"/>
      </rPr>
      <t>21 June</t>
    </r>
    <r>
      <rPr>
        <sz val="11"/>
        <color rgb="FF000000"/>
        <rFont val="Arial"/>
        <family val="2"/>
      </rPr>
      <t xml:space="preserve"> : PEFA pair + 2 PEFA intruder + 4 eggs, RG: empty, Battery + mem.card changed, User label added. Egg measurement: #</t>
    </r>
    <r>
      <rPr>
        <b/>
        <sz val="11"/>
        <color rgb="FF000000"/>
        <rFont val="Arial"/>
        <family val="2"/>
      </rPr>
      <t xml:space="preserve">1: </t>
    </r>
    <r>
      <rPr>
        <sz val="11"/>
        <color rgb="FF000000"/>
        <rFont val="Arial"/>
        <family val="2"/>
      </rPr>
      <t>M:43.2  L:53.09  W:41.33 #</t>
    </r>
    <r>
      <rPr>
        <b/>
        <sz val="11"/>
        <color rgb="FF000000"/>
        <rFont val="Arial"/>
        <family val="2"/>
      </rPr>
      <t>2:</t>
    </r>
    <r>
      <rPr>
        <sz val="11"/>
        <color rgb="FF000000"/>
        <rFont val="Arial"/>
        <family val="2"/>
      </rPr>
      <t xml:space="preserve"> M:45.8, L:52.50, W: 40.65 #</t>
    </r>
    <r>
      <rPr>
        <b/>
        <sz val="11"/>
        <color rgb="FF000000"/>
        <rFont val="Arial"/>
        <family val="2"/>
      </rPr>
      <t>3</t>
    </r>
    <r>
      <rPr>
        <sz val="11"/>
        <color rgb="FF000000"/>
        <rFont val="Arial"/>
        <family val="2"/>
      </rPr>
      <t>: M: 44.1, L: 53.62, W: 40.25 #</t>
    </r>
    <r>
      <rPr>
        <b/>
        <sz val="11"/>
        <color rgb="FF000000"/>
        <rFont val="Arial"/>
        <family val="2"/>
      </rPr>
      <t>4</t>
    </r>
    <r>
      <rPr>
        <sz val="11"/>
        <color rgb="FF000000"/>
        <rFont val="Arial"/>
        <family val="2"/>
      </rPr>
      <t xml:space="preserve">:  M: 43.7 L: 51.85, W: 40.34  </t>
    </r>
    <r>
      <rPr>
        <b/>
        <sz val="11"/>
        <color rgb="FF000000"/>
        <rFont val="Arial"/>
        <family val="2"/>
      </rPr>
      <t>2 July:</t>
    </r>
    <r>
      <rPr>
        <sz val="11"/>
        <color rgb="FF000000"/>
        <rFont val="Arial"/>
        <family val="2"/>
      </rPr>
      <t xml:space="preserve"> PEFA Pair + 4 eggs, mem.card changed, Ibutton deployed, RG: empty.  </t>
    </r>
    <r>
      <rPr>
        <b/>
        <sz val="11"/>
        <color rgb="FF000000"/>
        <rFont val="Arial"/>
        <family val="2"/>
      </rPr>
      <t>10 July:</t>
    </r>
    <r>
      <rPr>
        <sz val="11"/>
        <color rgb="FF000000"/>
        <rFont val="Arial"/>
        <family val="2"/>
      </rPr>
      <t xml:space="preserve"> PEFA pair +  3 eggs, Missing egg #1. MC: 3% (888 pictures), batt: 99%, M.card changed, EGG:</t>
    </r>
    <r>
      <rPr>
        <b/>
        <sz val="11"/>
        <color rgb="FF000000"/>
        <rFont val="Arial"/>
        <family val="2"/>
      </rPr>
      <t xml:space="preserve"> #2</t>
    </r>
    <r>
      <rPr>
        <sz val="11"/>
        <color rgb="FF000000"/>
        <rFont val="Arial"/>
        <family val="2"/>
      </rPr>
      <t xml:space="preserve"> M: 41.8, </t>
    </r>
    <r>
      <rPr>
        <b/>
        <sz val="11"/>
        <color rgb="FF000000"/>
        <rFont val="Arial"/>
        <family val="2"/>
      </rPr>
      <t>#3</t>
    </r>
    <r>
      <rPr>
        <sz val="11"/>
        <color rgb="FF000000"/>
        <rFont val="Arial"/>
        <family val="2"/>
      </rPr>
      <t xml:space="preserve">: M: 42.0, </t>
    </r>
    <r>
      <rPr>
        <b/>
        <sz val="11"/>
        <color rgb="FF000000"/>
        <rFont val="Arial"/>
        <family val="2"/>
      </rPr>
      <t xml:space="preserve">#4: </t>
    </r>
    <r>
      <rPr>
        <sz val="11"/>
        <color rgb="FF000000"/>
        <rFont val="Arial"/>
        <family val="2"/>
      </rPr>
      <t xml:space="preserve">M: 40.2.  </t>
    </r>
    <r>
      <rPr>
        <b/>
        <sz val="11"/>
        <color rgb="FF000000"/>
        <rFont val="Arial"/>
        <family val="2"/>
      </rPr>
      <t xml:space="preserve">08 July: </t>
    </r>
    <r>
      <rPr>
        <sz val="11"/>
        <color rgb="FF000000"/>
        <rFont val="Arial"/>
        <family val="2"/>
      </rPr>
      <t xml:space="preserve">PEFA pair + 3 eggs, MC: 21%(4244 pictures), Batt: 90%. No measurement on chicks: Female too agressive. RG: Empty. </t>
    </r>
    <r>
      <rPr>
        <b/>
        <sz val="11"/>
        <color rgb="FF000000"/>
        <rFont val="Arial"/>
        <family val="2"/>
      </rPr>
      <t xml:space="preserve">14 July: </t>
    </r>
    <r>
      <rPr>
        <sz val="11"/>
        <color rgb="FF000000"/>
        <rFont val="Arial"/>
        <family val="2"/>
      </rPr>
      <t xml:space="preserve">PEFA female + 3 chicks, MC: 15%(3680pic), Batt: 99%, RG: trace, Chicks measurement: </t>
    </r>
    <r>
      <rPr>
        <b/>
        <sz val="11"/>
        <color rgb="FF000000"/>
        <rFont val="Arial"/>
        <family val="2"/>
      </rPr>
      <t>RED:</t>
    </r>
    <r>
      <rPr>
        <sz val="11"/>
        <color rgb="FF000000"/>
        <rFont val="Arial"/>
        <family val="2"/>
      </rPr>
      <t xml:space="preserve"> 52g, 20.11mm, </t>
    </r>
    <r>
      <rPr>
        <b/>
        <sz val="11"/>
        <color rgb="FF000000"/>
        <rFont val="Arial"/>
        <family val="2"/>
      </rPr>
      <t>BLUE:</t>
    </r>
    <r>
      <rPr>
        <sz val="11"/>
        <color rgb="FF000000"/>
        <rFont val="Arial"/>
        <family val="2"/>
      </rPr>
      <t xml:space="preserve"> 46g, 17.93mm, </t>
    </r>
    <r>
      <rPr>
        <b/>
        <sz val="11"/>
        <color rgb="FF000000"/>
        <rFont val="Arial"/>
        <family val="2"/>
      </rPr>
      <t>GREEN:</t>
    </r>
    <r>
      <rPr>
        <sz val="11"/>
        <color rgb="FF000000"/>
        <rFont val="Arial"/>
        <family val="2"/>
      </rPr>
      <t xml:space="preserve"> 41g, 17.76mm. </t>
    </r>
    <r>
      <rPr>
        <b/>
        <sz val="11"/>
        <color rgb="FF000000"/>
        <rFont val="Arial"/>
        <family val="2"/>
      </rPr>
      <t>19 July:</t>
    </r>
    <r>
      <rPr>
        <sz val="11"/>
        <color rgb="FF000000"/>
        <rFont val="Arial"/>
        <family val="2"/>
      </rPr>
      <t xml:space="preserve"> PEFA pair + 3 chicks, MC: 55%(12.5k), Batt: 93%, M.card changed, RG: 1mm, </t>
    </r>
    <r>
      <rPr>
        <b/>
        <sz val="11"/>
        <color rgb="FF000000"/>
        <rFont val="Arial"/>
        <family val="2"/>
      </rPr>
      <t>RED:</t>
    </r>
    <r>
      <rPr>
        <sz val="11"/>
        <color rgb="FF000000"/>
        <rFont val="Arial"/>
        <family val="2"/>
      </rPr>
      <t xml:space="preserve"> 184g, </t>
    </r>
    <r>
      <rPr>
        <b/>
        <sz val="11"/>
        <color rgb="FF000000"/>
        <rFont val="Arial"/>
        <family val="2"/>
      </rPr>
      <t>BLUE:</t>
    </r>
    <r>
      <rPr>
        <sz val="11"/>
        <color rgb="FF000000"/>
        <rFont val="Arial"/>
        <family val="2"/>
      </rPr>
      <t xml:space="preserve"> 160g, </t>
    </r>
    <r>
      <rPr>
        <b/>
        <sz val="11"/>
        <color rgb="FF000000"/>
        <rFont val="Arial"/>
        <family val="2"/>
      </rPr>
      <t>GREEN:</t>
    </r>
    <r>
      <rPr>
        <sz val="11"/>
        <color rgb="FF000000"/>
        <rFont val="Arial"/>
        <family val="2"/>
      </rPr>
      <t xml:space="preserve"> 162g. </t>
    </r>
    <r>
      <rPr>
        <b/>
        <sz val="11"/>
        <color rgb="FF000000"/>
        <rFont val="Arial"/>
        <family val="2"/>
      </rPr>
      <t xml:space="preserve">JULY 24: </t>
    </r>
    <r>
      <rPr>
        <sz val="11"/>
        <color rgb="FF000000"/>
        <rFont val="Arial"/>
        <family val="2"/>
      </rPr>
      <t xml:space="preserve"> PEFA female, 3 chicks, batt: 61%, m.c: 29%, 7328 pic. RG empty. </t>
    </r>
    <r>
      <rPr>
        <b/>
        <sz val="11"/>
        <color rgb="FF000000"/>
        <rFont val="Arial"/>
        <family val="2"/>
      </rPr>
      <t xml:space="preserve">JULY 30: </t>
    </r>
    <r>
      <rPr>
        <sz val="11"/>
        <color rgb="FF000000"/>
        <rFont val="Arial"/>
        <family val="2"/>
      </rPr>
      <t>PEFA pair, 1 chick (blue). Red and green not in scrape. camera died on july 27 so no idea when they died (probably during storm in the night of JULY 28).CONTROL-20D. batt: 0%, m.c: 58% (9631 pic). RG: traces.</t>
    </r>
    <r>
      <rPr>
        <b/>
        <sz val="11"/>
        <color rgb="FF000000"/>
        <rFont val="Arial"/>
        <family val="2"/>
      </rPr>
      <t xml:space="preserve">AUG 3:  </t>
    </r>
    <r>
      <rPr>
        <sz val="11"/>
        <color rgb="FF000000"/>
        <rFont val="Arial"/>
        <family val="2"/>
      </rPr>
      <t>PEFA pair, 1 chick, CONTROL-25D (blood, band).</t>
    </r>
    <r>
      <rPr>
        <b/>
        <sz val="11"/>
        <color rgb="FF000000"/>
        <rFont val="Arial"/>
        <family val="2"/>
      </rPr>
      <t xml:space="preserve">AUG 8: </t>
    </r>
    <r>
      <rPr>
        <sz val="11"/>
        <color rgb="FF000000"/>
        <rFont val="Arial"/>
        <family val="2"/>
      </rPr>
      <t>PEFA pair, 1 chick, CONTROL-30D (retrieved cam + I button, last visit).RG: 0.</t>
    </r>
  </si>
  <si>
    <t>unknown</t>
  </si>
  <si>
    <r>
      <rPr>
        <b/>
        <sz val="11"/>
        <color rgb="FF000000"/>
        <rFont val="Arial"/>
        <family val="2"/>
      </rPr>
      <t>28 May:</t>
    </r>
    <r>
      <rPr>
        <sz val="11"/>
        <color rgb="FF000000"/>
        <rFont val="Arial"/>
        <family val="2"/>
      </rPr>
      <t xml:space="preserve"> PEFA pair, tried trapping, unsucessful, birds were doing courtship, </t>
    </r>
    <r>
      <rPr>
        <b/>
        <sz val="11"/>
        <color rgb="FF000000"/>
        <rFont val="Arial"/>
        <family val="2"/>
      </rPr>
      <t xml:space="preserve">8 June : </t>
    </r>
    <r>
      <rPr>
        <sz val="11"/>
        <color rgb="FF000000"/>
        <rFont val="Arial"/>
        <family val="2"/>
      </rPr>
      <t>PEFA pair + 1 intruder. No nest found. Bird were not agressive</t>
    </r>
    <r>
      <rPr>
        <b/>
        <sz val="11"/>
        <color rgb="FF000000"/>
        <rFont val="Arial"/>
        <family val="2"/>
      </rPr>
      <t>. 15 June</t>
    </r>
    <r>
      <rPr>
        <sz val="11"/>
        <color rgb="FF000000"/>
        <rFont val="Arial"/>
        <family val="2"/>
      </rPr>
      <t>: PEFA pair + 3 eggs, Nest is on the other side of the river,</t>
    </r>
    <r>
      <rPr>
        <b/>
        <sz val="11"/>
        <color rgb="FF000000"/>
        <rFont val="Arial"/>
        <family val="2"/>
      </rPr>
      <t xml:space="preserve"> WP taken 098_2017.</t>
    </r>
    <r>
      <rPr>
        <sz val="11"/>
        <color rgb="FF000000"/>
        <rFont val="Arial"/>
        <family val="2"/>
      </rPr>
      <t xml:space="preserve"> Small camera deployed. </t>
    </r>
    <r>
      <rPr>
        <b/>
        <sz val="11"/>
        <color rgb="FF000000"/>
        <rFont val="Arial"/>
        <family val="2"/>
      </rPr>
      <t>23 June :</t>
    </r>
    <r>
      <rPr>
        <sz val="11"/>
        <color rgb="FF000000"/>
        <rFont val="Arial"/>
        <family val="2"/>
      </rPr>
      <t xml:space="preserve">  PEFA pair + 4 eggs, Mem.card changed, RG deployed, both birds unbanded. Egg measurment. </t>
    </r>
    <r>
      <rPr>
        <b/>
        <sz val="11"/>
        <color rgb="FF000000"/>
        <rFont val="Arial"/>
        <family val="2"/>
      </rPr>
      <t>#1</t>
    </r>
    <r>
      <rPr>
        <sz val="11"/>
        <color rgb="FF000000"/>
        <rFont val="Arial"/>
        <family val="2"/>
      </rPr>
      <t xml:space="preserve">: L: 55.46, W: 40.06, M: 46.3 </t>
    </r>
    <r>
      <rPr>
        <b/>
        <sz val="11"/>
        <color rgb="FF000000"/>
        <rFont val="Arial"/>
        <family val="2"/>
      </rPr>
      <t>#2</t>
    </r>
    <r>
      <rPr>
        <sz val="11"/>
        <color rgb="FF000000"/>
        <rFont val="Arial"/>
        <family val="2"/>
      </rPr>
      <t xml:space="preserve">: L: 54.96 W: 39.72, M: 45.9 </t>
    </r>
    <r>
      <rPr>
        <b/>
        <sz val="11"/>
        <color rgb="FF000000"/>
        <rFont val="Arial"/>
        <family val="2"/>
      </rPr>
      <t>#3:</t>
    </r>
    <r>
      <rPr>
        <sz val="11"/>
        <color rgb="FF000000"/>
        <rFont val="Arial"/>
        <family val="2"/>
      </rPr>
      <t xml:space="preserve"> L:55.25, W: 39.38, M: 44.8, </t>
    </r>
    <r>
      <rPr>
        <b/>
        <sz val="11"/>
        <color rgb="FF000000"/>
        <rFont val="Arial"/>
        <family val="2"/>
      </rPr>
      <t>#4</t>
    </r>
    <r>
      <rPr>
        <sz val="11"/>
        <color rgb="FF000000"/>
        <rFont val="Arial"/>
        <family val="2"/>
      </rPr>
      <t xml:space="preserve">: L: 52.28, W: 39.48, M: 42.8.  </t>
    </r>
    <r>
      <rPr>
        <b/>
        <sz val="11"/>
        <color rgb="FF000000"/>
        <rFont val="Arial"/>
        <family val="2"/>
      </rPr>
      <t>July 1</t>
    </r>
    <r>
      <rPr>
        <sz val="11"/>
        <color rgb="FF000000"/>
        <rFont val="Arial"/>
        <family val="2"/>
      </rPr>
      <t xml:space="preserve"> : PEFA pair + 4 eggs, m.card changed. RG: Empty, Egg measurment.</t>
    </r>
    <r>
      <rPr>
        <b/>
        <sz val="11"/>
        <color rgb="FF000000"/>
        <rFont val="Arial"/>
        <family val="2"/>
      </rPr>
      <t xml:space="preserve"> #1:</t>
    </r>
    <r>
      <rPr>
        <sz val="11"/>
        <color rgb="FF000000"/>
        <rFont val="Arial"/>
        <family val="2"/>
      </rPr>
      <t xml:space="preserve"> L: 55.46, W: 40.06, M: 44.4</t>
    </r>
    <r>
      <rPr>
        <b/>
        <sz val="11"/>
        <color rgb="FF000000"/>
        <rFont val="Arial"/>
        <family val="2"/>
      </rPr>
      <t xml:space="preserve"> #2</t>
    </r>
    <r>
      <rPr>
        <sz val="11"/>
        <color rgb="FF000000"/>
        <rFont val="Arial"/>
        <family val="2"/>
      </rPr>
      <t>: L: 54.96 W: 39.72, M: 44.1</t>
    </r>
    <r>
      <rPr>
        <b/>
        <sz val="11"/>
        <color rgb="FF000000"/>
        <rFont val="Arial"/>
        <family val="2"/>
      </rPr>
      <t xml:space="preserve"> #3</t>
    </r>
    <r>
      <rPr>
        <sz val="11"/>
        <color rgb="FF000000"/>
        <rFont val="Arial"/>
        <family val="2"/>
      </rPr>
      <t xml:space="preserve">: L:55.25, W: 39.38, M: 43.2, </t>
    </r>
    <r>
      <rPr>
        <b/>
        <sz val="11"/>
        <color rgb="FF000000"/>
        <rFont val="Arial"/>
        <family val="2"/>
      </rPr>
      <t>#4</t>
    </r>
    <r>
      <rPr>
        <sz val="11"/>
        <color rgb="FF000000"/>
        <rFont val="Arial"/>
        <family val="2"/>
      </rPr>
      <t xml:space="preserve">: L: 52.28, W: 39.48, M: 41.5. </t>
    </r>
    <r>
      <rPr>
        <b/>
        <sz val="11"/>
        <color rgb="FF000000"/>
        <rFont val="Arial"/>
        <family val="2"/>
      </rPr>
      <t xml:space="preserve">July 22: </t>
    </r>
    <r>
      <rPr>
        <sz val="11"/>
        <color rgb="FF000000"/>
        <rFont val="Arial"/>
        <family val="2"/>
      </rPr>
      <t xml:space="preserve"> PEFA pair, 4 chicks. batt = 99%, m.c = 7%, 4025 pic. RG empty. </t>
    </r>
    <r>
      <rPr>
        <b/>
        <sz val="11"/>
        <color rgb="FF000000"/>
        <rFont val="Arial"/>
        <family val="2"/>
      </rPr>
      <t xml:space="preserve">AUG 8: </t>
    </r>
    <r>
      <rPr>
        <sz val="11"/>
        <color rgb="FF000000"/>
        <rFont val="Arial"/>
        <family val="2"/>
      </rPr>
      <t>PEFA male, 3 chicks. All lost their color. Banded. Tried trapping adults without success. 1 missing chicks (unknown color ID). Retrieved cam + I button, last visit</t>
    </r>
  </si>
  <si>
    <t>N</t>
  </si>
  <si>
    <r>
      <t xml:space="preserve">AUG8 : </t>
    </r>
    <r>
      <rPr>
        <sz val="11"/>
        <color rgb="FF000000"/>
        <rFont val="Arial"/>
        <family val="2"/>
      </rPr>
      <t>RLHA nest discovered during transect. On the ground, 4 chicks--&gt;banded</t>
    </r>
  </si>
  <si>
    <t>62.97345 / 92.31911</t>
  </si>
  <si>
    <t>Blood #1 - 1.0 ml</t>
  </si>
  <si>
    <r>
      <rPr>
        <b/>
        <sz val="11"/>
        <color rgb="FF000000"/>
        <rFont val="Arial"/>
        <family val="2"/>
      </rPr>
      <t>20 May:</t>
    </r>
    <r>
      <rPr>
        <sz val="11"/>
        <color rgb="FF000000"/>
        <rFont val="Arial"/>
        <family val="2"/>
      </rPr>
      <t xml:space="preserve"> Nest site of RLHA, RLHA pair, two stick nest on a boulder (1 fresh). </t>
    </r>
    <r>
      <rPr>
        <b/>
        <sz val="11"/>
        <color rgb="FF000000"/>
        <rFont val="Arial"/>
        <family val="2"/>
      </rPr>
      <t>WP: NewSite1 RLHA.</t>
    </r>
    <r>
      <rPr>
        <sz val="11"/>
        <color rgb="FF000000"/>
        <rFont val="Arial"/>
        <family val="2"/>
      </rPr>
      <t xml:space="preserve"> </t>
    </r>
    <r>
      <rPr>
        <b/>
        <sz val="11"/>
        <color rgb="FF000000"/>
        <rFont val="Arial"/>
        <family val="2"/>
      </rPr>
      <t xml:space="preserve">Site # to determine. AUG 11: </t>
    </r>
    <r>
      <rPr>
        <sz val="11"/>
        <color rgb="FF000000"/>
        <rFont val="Arial"/>
        <family val="2"/>
      </rPr>
      <t xml:space="preserve"> 4 chicks, 1 alive (banded) and 3 dead.</t>
    </r>
  </si>
  <si>
    <t>A</t>
  </si>
  <si>
    <t>JK</t>
  </si>
  <si>
    <t>H</t>
  </si>
  <si>
    <r>
      <t xml:space="preserve">13 July: </t>
    </r>
    <r>
      <rPr>
        <sz val="11"/>
        <color rgb="FF000000"/>
        <rFont val="Arial"/>
        <family val="2"/>
      </rPr>
      <t xml:space="preserve">RLHA pair + 4 chicks. </t>
    </r>
    <r>
      <rPr>
        <b/>
        <sz val="11"/>
        <color rgb="FF000000"/>
        <rFont val="Arial"/>
        <family val="2"/>
      </rPr>
      <t>AUG 11: FAILED, No parents, remains of 3 chicks around the nest, maybe 4rth around too, assumed all dead</t>
    </r>
  </si>
  <si>
    <t>J</t>
  </si>
  <si>
    <r>
      <t xml:space="preserve">13 July: </t>
    </r>
    <r>
      <rPr>
        <sz val="11"/>
        <color rgb="FF000000"/>
        <rFont val="Arial"/>
        <family val="2"/>
      </rPr>
      <t xml:space="preserve">RLHA pair + 4 chicks. </t>
    </r>
    <r>
      <rPr>
        <b/>
        <sz val="11"/>
        <color rgb="FF000000"/>
        <rFont val="Arial"/>
        <family val="2"/>
      </rPr>
      <t xml:space="preserve">AUG 11: </t>
    </r>
    <r>
      <rPr>
        <sz val="11"/>
        <color rgb="FF000000"/>
        <rFont val="Arial"/>
        <family val="2"/>
      </rPr>
      <t>NO RLHA, FAILED--&gt; remains of chicks in nest</t>
    </r>
  </si>
  <si>
    <r>
      <t xml:space="preserve">26 May: </t>
    </r>
    <r>
      <rPr>
        <sz val="11"/>
        <color rgb="FF000000"/>
        <rFont val="Arial"/>
        <family val="2"/>
      </rPr>
      <t xml:space="preserve">PEFA pair </t>
    </r>
    <r>
      <rPr>
        <b/>
        <sz val="11"/>
        <color rgb="FF000000"/>
        <rFont val="Arial"/>
        <family val="2"/>
      </rPr>
      <t xml:space="preserve">3 June: </t>
    </r>
    <r>
      <rPr>
        <sz val="11"/>
        <color rgb="FF000000"/>
        <rFont val="Arial"/>
        <family val="2"/>
      </rPr>
      <t>PEFA pair, tried trapping, unsucessful.</t>
    </r>
    <r>
      <rPr>
        <b/>
        <sz val="11"/>
        <color rgb="FF000000"/>
        <rFont val="Arial"/>
        <family val="2"/>
      </rPr>
      <t xml:space="preserve"> 9 June </t>
    </r>
    <r>
      <rPr>
        <sz val="11"/>
        <color rgb="FF000000"/>
        <rFont val="Arial"/>
        <family val="2"/>
      </rPr>
      <t xml:space="preserve">: PEFA pair, female never went back on nest. Could'nt find the scrap location.  </t>
    </r>
    <r>
      <rPr>
        <b/>
        <sz val="11"/>
        <color rgb="FF000000"/>
        <rFont val="Arial"/>
        <family val="2"/>
      </rPr>
      <t>10 June</t>
    </r>
    <r>
      <rPr>
        <sz val="11"/>
        <color rgb="FF000000"/>
        <rFont val="Arial"/>
        <family val="2"/>
      </rPr>
      <t xml:space="preserve">: PEFA pair + 4 eggs, Small camera + solar panel + RG deployed. </t>
    </r>
    <r>
      <rPr>
        <b/>
        <sz val="11"/>
        <color rgb="FF000000"/>
        <rFont val="Arial"/>
        <family val="2"/>
      </rPr>
      <t>WP : 019_2017.</t>
    </r>
    <r>
      <rPr>
        <sz val="11"/>
        <color rgb="FF000000"/>
        <rFont val="Arial"/>
        <family val="2"/>
      </rPr>
      <t xml:space="preserve">  </t>
    </r>
    <r>
      <rPr>
        <b/>
        <sz val="11"/>
        <color rgb="FF000000"/>
        <rFont val="Arial"/>
        <family val="2"/>
      </rPr>
      <t xml:space="preserve">20 June </t>
    </r>
    <r>
      <rPr>
        <sz val="11"/>
        <color rgb="FF000000"/>
        <rFont val="Arial"/>
        <family val="2"/>
      </rPr>
      <t>: PEFA pair + 4 eggs, 99 battery, 84% m.card. m.card changed.</t>
    </r>
    <r>
      <rPr>
        <b/>
        <sz val="11"/>
        <color rgb="FF000000"/>
        <rFont val="Arial"/>
        <family val="2"/>
      </rPr>
      <t xml:space="preserve"> 30 June : </t>
    </r>
    <r>
      <rPr>
        <sz val="11"/>
        <color rgb="FF000000"/>
        <rFont val="Arial"/>
        <family val="2"/>
      </rPr>
      <t xml:space="preserve">PEFA pair + 4 eggs, Camera still running (Mem:39%), battery + mem.card changed, Ibutton deployed, RG: 10mm, Egg measurement: </t>
    </r>
    <r>
      <rPr>
        <b/>
        <sz val="11"/>
        <color rgb="FF000000"/>
        <rFont val="Arial"/>
        <family val="2"/>
      </rPr>
      <t>#1:</t>
    </r>
    <r>
      <rPr>
        <sz val="11"/>
        <color rgb="FF000000"/>
        <rFont val="Arial"/>
        <family val="2"/>
      </rPr>
      <t xml:space="preserve"> L:53.55, W: 40.60, M: 44.5. </t>
    </r>
    <r>
      <rPr>
        <b/>
        <sz val="11"/>
        <color rgb="FF000000"/>
        <rFont val="Arial"/>
        <family val="2"/>
      </rPr>
      <t>#2</t>
    </r>
    <r>
      <rPr>
        <sz val="11"/>
        <color rgb="FF000000"/>
        <rFont val="Arial"/>
        <family val="2"/>
      </rPr>
      <t xml:space="preserve">: L: 51.45, W: 40.38, M: 41.8 </t>
    </r>
    <r>
      <rPr>
        <b/>
        <sz val="11"/>
        <color rgb="FF000000"/>
        <rFont val="Arial"/>
        <family val="2"/>
      </rPr>
      <t>#3</t>
    </r>
    <r>
      <rPr>
        <sz val="11"/>
        <color rgb="FF000000"/>
        <rFont val="Arial"/>
        <family val="2"/>
      </rPr>
      <t xml:space="preserve">: L: 53.18, W: 41.10, M: 44.6, </t>
    </r>
    <r>
      <rPr>
        <b/>
        <sz val="11"/>
        <color rgb="FF000000"/>
        <rFont val="Arial"/>
        <family val="2"/>
      </rPr>
      <t>#4:</t>
    </r>
    <r>
      <rPr>
        <sz val="11"/>
        <color rgb="FF000000"/>
        <rFont val="Arial"/>
        <family val="2"/>
      </rPr>
      <t xml:space="preserve"> L: 55.01, W: 40.10, M: 43.5. 10 July: PEFA pair + 4 chicks, MC: 34% 12849 pictures, 99% batt, M.card changed, RG: empty, Egg Mass: </t>
    </r>
    <r>
      <rPr>
        <b/>
        <sz val="11"/>
        <color rgb="FF000000"/>
        <rFont val="Arial"/>
        <family val="2"/>
      </rPr>
      <t>#1:</t>
    </r>
    <r>
      <rPr>
        <sz val="11"/>
        <color rgb="FF000000"/>
        <rFont val="Arial"/>
        <family val="2"/>
      </rPr>
      <t xml:space="preserve"> 42.2g,</t>
    </r>
    <r>
      <rPr>
        <b/>
        <sz val="11"/>
        <color rgb="FF000000"/>
        <rFont val="Arial"/>
        <family val="2"/>
      </rPr>
      <t xml:space="preserve"> #2: </t>
    </r>
    <r>
      <rPr>
        <sz val="11"/>
        <color rgb="FF000000"/>
        <rFont val="Arial"/>
        <family val="2"/>
      </rPr>
      <t xml:space="preserve">39.6g, </t>
    </r>
    <r>
      <rPr>
        <b/>
        <sz val="11"/>
        <color rgb="FF000000"/>
        <rFont val="Arial"/>
        <family val="2"/>
      </rPr>
      <t>#3</t>
    </r>
    <r>
      <rPr>
        <sz val="11"/>
        <color rgb="FF000000"/>
        <rFont val="Arial"/>
        <family val="2"/>
      </rPr>
      <t xml:space="preserve">: 42.6g, </t>
    </r>
    <r>
      <rPr>
        <b/>
        <sz val="11"/>
        <color rgb="FF000000"/>
        <rFont val="Arial"/>
        <family val="2"/>
      </rPr>
      <t>#4:</t>
    </r>
    <r>
      <rPr>
        <sz val="11"/>
        <color rgb="FF000000"/>
        <rFont val="Arial"/>
        <family val="2"/>
      </rPr>
      <t xml:space="preserve"> 41.5g. </t>
    </r>
    <r>
      <rPr>
        <b/>
        <sz val="11"/>
        <color rgb="FF000000"/>
        <rFont val="Arial"/>
        <family val="2"/>
      </rPr>
      <t>12 July:</t>
    </r>
    <r>
      <rPr>
        <sz val="11"/>
        <color rgb="FF000000"/>
        <rFont val="Arial"/>
        <family val="2"/>
      </rPr>
      <t xml:space="preserve"> PEFA pair + 4 eggs, RG: trace, MC: 0%(13454 pictures), Batt: 99%, M.card changed + user label added, Egg measurement: </t>
    </r>
    <r>
      <rPr>
        <b/>
        <sz val="11"/>
        <color rgb="FF000000"/>
        <rFont val="Arial"/>
        <family val="2"/>
      </rPr>
      <t>#1:</t>
    </r>
    <r>
      <rPr>
        <sz val="11"/>
        <color rgb="FF000000"/>
        <rFont val="Arial"/>
        <family val="2"/>
      </rPr>
      <t xml:space="preserve"> 41.9g, </t>
    </r>
    <r>
      <rPr>
        <b/>
        <sz val="11"/>
        <color rgb="FF000000"/>
        <rFont val="Arial"/>
        <family val="2"/>
      </rPr>
      <t>#2:</t>
    </r>
    <r>
      <rPr>
        <sz val="11"/>
        <color rgb="FF000000"/>
        <rFont val="Arial"/>
        <family val="2"/>
      </rPr>
      <t xml:space="preserve"> 39.4g, </t>
    </r>
    <r>
      <rPr>
        <b/>
        <sz val="11"/>
        <color rgb="FF000000"/>
        <rFont val="Arial"/>
        <family val="2"/>
      </rPr>
      <t>3#:</t>
    </r>
    <r>
      <rPr>
        <sz val="11"/>
        <color rgb="FF000000"/>
        <rFont val="Arial"/>
        <family val="2"/>
      </rPr>
      <t xml:space="preserve"> 42.3g, </t>
    </r>
    <r>
      <rPr>
        <b/>
        <sz val="11"/>
        <color rgb="FF000000"/>
        <rFont val="Arial"/>
        <family val="2"/>
      </rPr>
      <t>#4:</t>
    </r>
    <r>
      <rPr>
        <sz val="11"/>
        <color rgb="FF000000"/>
        <rFont val="Arial"/>
        <family val="2"/>
      </rPr>
      <t xml:space="preserve"> 41.2g, All four eggs were pipping, #3 and #4 cracked. </t>
    </r>
    <r>
      <rPr>
        <b/>
        <sz val="11"/>
        <color rgb="FF000000"/>
        <rFont val="Arial"/>
        <family val="2"/>
      </rPr>
      <t xml:space="preserve">23 July: </t>
    </r>
    <r>
      <rPr>
        <sz val="11"/>
        <color rgb="FF000000"/>
        <rFont val="Arial"/>
        <family val="2"/>
      </rPr>
      <t xml:space="preserve">PEFA pair + 4 chicks, Day 10 control visit, MC: 26%,19k picture, Batt: 99%, MC changed, </t>
    </r>
    <r>
      <rPr>
        <b/>
        <sz val="11"/>
        <color rgb="FF000000"/>
        <rFont val="Arial"/>
        <family val="2"/>
      </rPr>
      <t>R:</t>
    </r>
    <r>
      <rPr>
        <sz val="11"/>
        <color rgb="FF000000"/>
        <rFont val="Arial"/>
        <family val="2"/>
      </rPr>
      <t xml:space="preserve"> 234g, </t>
    </r>
    <r>
      <rPr>
        <b/>
        <sz val="11"/>
        <color rgb="FF000000"/>
        <rFont val="Arial"/>
        <family val="2"/>
      </rPr>
      <t>B:</t>
    </r>
    <r>
      <rPr>
        <sz val="11"/>
        <color rgb="FF000000"/>
        <rFont val="Arial"/>
        <family val="2"/>
      </rPr>
      <t xml:space="preserve"> 221g, </t>
    </r>
    <r>
      <rPr>
        <b/>
        <sz val="11"/>
        <color rgb="FF000000"/>
        <rFont val="Arial"/>
        <family val="2"/>
      </rPr>
      <t>G:</t>
    </r>
    <r>
      <rPr>
        <sz val="11"/>
        <color rgb="FF000000"/>
        <rFont val="Arial"/>
        <family val="2"/>
      </rPr>
      <t xml:space="preserve"> 191g, </t>
    </r>
    <r>
      <rPr>
        <b/>
        <sz val="11"/>
        <color rgb="FF000000"/>
        <rFont val="Arial"/>
        <family val="2"/>
      </rPr>
      <t>W:</t>
    </r>
    <r>
      <rPr>
        <sz val="11"/>
        <color rgb="FF000000"/>
        <rFont val="Arial"/>
        <family val="2"/>
      </rPr>
      <t xml:space="preserve"> 178g. All empty crop. </t>
    </r>
    <r>
      <rPr>
        <b/>
        <sz val="11"/>
        <color rgb="FF000000"/>
        <rFont val="Arial"/>
        <family val="2"/>
      </rPr>
      <t xml:space="preserve">JULY 28: </t>
    </r>
    <r>
      <rPr>
        <sz val="11"/>
        <color rgb="FF000000"/>
        <rFont val="Arial"/>
        <family val="2"/>
      </rPr>
      <t xml:space="preserve"> PEFA pair, 4 cicks, CONTROL- 15D. batt: 99%, m.c: 12% (24176 pic). RG = traces. did not have red sharpie so red = green head. </t>
    </r>
    <r>
      <rPr>
        <b/>
        <sz val="11"/>
        <color rgb="FF000000"/>
        <rFont val="Arial"/>
        <family val="2"/>
      </rPr>
      <t xml:space="preserve">AUG 1: </t>
    </r>
    <r>
      <rPr>
        <sz val="11"/>
        <color rgb="FF000000"/>
        <rFont val="Arial"/>
        <family val="2"/>
      </rPr>
      <t xml:space="preserve">PEFA female, 1 chick (red). Green dead in nest, no traces of blue / white. CONTRO-20D. batt: 88%, m.c: 14% (7802 pic). RG: 5 cm. </t>
    </r>
    <r>
      <rPr>
        <b/>
        <sz val="11"/>
        <color rgb="FF000000"/>
        <rFont val="Arial"/>
        <family val="2"/>
      </rPr>
      <t xml:space="preserve">AUG 6: </t>
    </r>
    <r>
      <rPr>
        <sz val="11"/>
        <color rgb="FF000000"/>
        <rFont val="Arial"/>
        <family val="2"/>
      </rPr>
      <t xml:space="preserve">PEFA pair, 1 chick. CONTROL-25D (blood, band). batt: 99% , m.c: 5% (3047 pic).RG : 0. </t>
    </r>
    <r>
      <rPr>
        <b/>
        <sz val="11"/>
        <color rgb="FF000000"/>
        <rFont val="Arial"/>
        <family val="2"/>
      </rPr>
      <t xml:space="preserve">AUG 11: </t>
    </r>
    <r>
      <rPr>
        <sz val="11"/>
        <color rgb="FF000000"/>
        <rFont val="Arial"/>
        <family val="2"/>
      </rPr>
      <t>PEFA pair, 1 chick, CONTROL-30D (retrieved cam+ I button, last visit). RG : 0</t>
    </r>
  </si>
  <si>
    <r>
      <rPr>
        <b/>
        <sz val="11"/>
        <color rgb="FF000000"/>
        <rFont val="Arial"/>
        <family val="2"/>
      </rPr>
      <t xml:space="preserve">26 May: </t>
    </r>
    <r>
      <rPr>
        <sz val="11"/>
        <color rgb="FF000000"/>
        <rFont val="Arial"/>
        <family val="2"/>
      </rPr>
      <t xml:space="preserve">PEFA pair, tried trapping, unsuccesful, unmarked individual. </t>
    </r>
    <r>
      <rPr>
        <b/>
        <sz val="11"/>
        <color rgb="FF000000"/>
        <rFont val="Arial"/>
        <family val="2"/>
      </rPr>
      <t>7 June :</t>
    </r>
    <r>
      <rPr>
        <sz val="11"/>
        <color rgb="FF000000"/>
        <rFont val="Arial"/>
        <family val="2"/>
      </rPr>
      <t xml:space="preserve"> PEFA pair + 1 egg, Small camera + RG deployed. </t>
    </r>
    <r>
      <rPr>
        <b/>
        <sz val="11"/>
        <color rgb="FF000000"/>
        <rFont val="Arial"/>
        <family val="2"/>
      </rPr>
      <t>WP : 023_2017</t>
    </r>
    <r>
      <rPr>
        <sz val="11"/>
        <color rgb="FF000000"/>
        <rFont val="Arial"/>
        <family val="2"/>
      </rPr>
      <t xml:space="preserve">. Scrap is right by the nestbox.  </t>
    </r>
    <r>
      <rPr>
        <b/>
        <sz val="11"/>
        <color rgb="FF000000"/>
        <rFont val="Arial"/>
        <family val="2"/>
      </rPr>
      <t xml:space="preserve">20 June : </t>
    </r>
    <r>
      <rPr>
        <sz val="11"/>
        <color rgb="FF000000"/>
        <rFont val="Arial"/>
        <family val="2"/>
      </rPr>
      <t xml:space="preserve">PEFA pair + 3 eggs, battery 70%, memory card: 46%. Batterie(6) + memory card changed. 30 June : PEFA pair + 3 egg, mc: 34% (21 801 pics), batt: 66%. M.card + battery changed. Ibutton deployed, Egg: </t>
    </r>
    <r>
      <rPr>
        <b/>
        <sz val="11"/>
        <color rgb="FF000000"/>
        <rFont val="Arial"/>
        <family val="2"/>
      </rPr>
      <t>#1:</t>
    </r>
    <r>
      <rPr>
        <sz val="11"/>
        <color rgb="FF000000"/>
        <rFont val="Arial"/>
        <family val="2"/>
      </rPr>
      <t xml:space="preserve"> L:52.33, W: 41.62, M: 45.8, </t>
    </r>
    <r>
      <rPr>
        <b/>
        <sz val="11"/>
        <color rgb="FF000000"/>
        <rFont val="Arial"/>
        <family val="2"/>
      </rPr>
      <t>#2:</t>
    </r>
    <r>
      <rPr>
        <sz val="11"/>
        <color rgb="FF000000"/>
        <rFont val="Arial"/>
        <family val="2"/>
      </rPr>
      <t xml:space="preserve"> L:52.42, W:42.17, M: 49.2,</t>
    </r>
    <r>
      <rPr>
        <b/>
        <sz val="11"/>
        <color rgb="FF000000"/>
        <rFont val="Arial"/>
        <family val="2"/>
      </rPr>
      <t xml:space="preserve"> #3</t>
    </r>
    <r>
      <rPr>
        <sz val="11"/>
        <color rgb="FF000000"/>
        <rFont val="Arial"/>
        <family val="2"/>
      </rPr>
      <t xml:space="preserve">: L:53.25, W: 41.85, M: 47.6. </t>
    </r>
    <r>
      <rPr>
        <b/>
        <sz val="11"/>
        <color rgb="FF000000"/>
        <rFont val="Arial"/>
        <family val="2"/>
      </rPr>
      <t>12 July</t>
    </r>
    <r>
      <rPr>
        <sz val="11"/>
        <color rgb="FF000000"/>
        <rFont val="Arial"/>
        <family val="2"/>
      </rPr>
      <t xml:space="preserve">: PEFA pair + 3 eggs, RG: trace, MC: 49% (29 000 pictures), Batt: 52%, M. card changed + user label added, Eggs measurement: </t>
    </r>
    <r>
      <rPr>
        <b/>
        <sz val="11"/>
        <color rgb="FF000000"/>
        <rFont val="Arial"/>
        <family val="2"/>
      </rPr>
      <t>#1:</t>
    </r>
    <r>
      <rPr>
        <sz val="11"/>
        <color rgb="FF000000"/>
        <rFont val="Arial"/>
        <family val="2"/>
      </rPr>
      <t xml:space="preserve"> 44.0g,</t>
    </r>
    <r>
      <rPr>
        <b/>
        <sz val="11"/>
        <color rgb="FF000000"/>
        <rFont val="Arial"/>
        <family val="2"/>
      </rPr>
      <t xml:space="preserve"> #2:</t>
    </r>
    <r>
      <rPr>
        <sz val="11"/>
        <color rgb="FF000000"/>
        <rFont val="Arial"/>
        <family val="2"/>
      </rPr>
      <t xml:space="preserve"> 46.2g, </t>
    </r>
    <r>
      <rPr>
        <b/>
        <sz val="11"/>
        <color rgb="FF000000"/>
        <rFont val="Arial"/>
        <family val="2"/>
      </rPr>
      <t xml:space="preserve">3#: </t>
    </r>
    <r>
      <rPr>
        <sz val="11"/>
        <color rgb="FF000000"/>
        <rFont val="Arial"/>
        <family val="2"/>
      </rPr>
      <t xml:space="preserve">44.8g, Egg </t>
    </r>
    <r>
      <rPr>
        <b/>
        <sz val="11"/>
        <color rgb="FF000000"/>
        <rFont val="Arial"/>
        <family val="2"/>
      </rPr>
      <t>#2</t>
    </r>
    <r>
      <rPr>
        <sz val="11"/>
        <color rgb="FF000000"/>
        <rFont val="Arial"/>
        <family val="2"/>
      </rPr>
      <t xml:space="preserve"> was pipping and cracking</t>
    </r>
    <r>
      <rPr>
        <b/>
        <sz val="11"/>
        <color rgb="FF000000"/>
        <rFont val="Arial"/>
        <family val="2"/>
      </rPr>
      <t xml:space="preserve">. 23 July: </t>
    </r>
    <r>
      <rPr>
        <sz val="11"/>
        <color rgb="FF000000"/>
        <rFont val="Arial"/>
        <family val="2"/>
      </rPr>
      <t xml:space="preserve">PEFA female + 1 chick, + 2 eggs, Day 10 control visit, MC: 49%, 32k picture, Batt: dead, MC + battery changed, </t>
    </r>
    <r>
      <rPr>
        <b/>
        <sz val="11"/>
        <color rgb="FF000000"/>
        <rFont val="Arial"/>
        <family val="2"/>
      </rPr>
      <t>R:</t>
    </r>
    <r>
      <rPr>
        <sz val="11"/>
        <color rgb="FF000000"/>
        <rFont val="Arial"/>
        <family val="2"/>
      </rPr>
      <t xml:space="preserve"> 158g. </t>
    </r>
    <r>
      <rPr>
        <b/>
        <sz val="11"/>
        <color rgb="FF000000"/>
        <rFont val="Arial"/>
        <family val="2"/>
      </rPr>
      <t xml:space="preserve">JULY 28: </t>
    </r>
    <r>
      <rPr>
        <sz val="11"/>
        <color rgb="FF000000"/>
        <rFont val="Arial"/>
        <family val="2"/>
      </rPr>
      <t xml:space="preserve">PEFA female, 1 chick, CONTROL-15D. batt: 99%, m.c: 3% (2701 pic). </t>
    </r>
    <r>
      <rPr>
        <b/>
        <sz val="11"/>
        <color rgb="FF000000"/>
        <rFont val="Arial"/>
        <family val="2"/>
      </rPr>
      <t xml:space="preserve">AUG 1: </t>
    </r>
    <r>
      <rPr>
        <sz val="11"/>
        <color rgb="FF000000"/>
        <rFont val="Arial"/>
        <family val="2"/>
      </rPr>
      <t xml:space="preserve">PEFA female, 1 chick. CONTROL-20D. batt: 99%, m.c: 10% (4085 pic.). RG: 3.5 cm. </t>
    </r>
    <r>
      <rPr>
        <b/>
        <sz val="11"/>
        <color rgb="FF000000"/>
        <rFont val="Arial"/>
        <family val="2"/>
      </rPr>
      <t xml:space="preserve">AUG 6: </t>
    </r>
    <r>
      <rPr>
        <sz val="11"/>
        <color rgb="FF000000"/>
        <rFont val="Arial"/>
        <family val="2"/>
      </rPr>
      <t xml:space="preserve">PEFA pair, 1 chick. CONTROL- 25D ( band/ blood). batt: 89%, m.c: 9% (7265 pic). RG: 0. </t>
    </r>
    <r>
      <rPr>
        <b/>
        <sz val="11"/>
        <color rgb="FF000000"/>
        <rFont val="Arial"/>
        <family val="2"/>
      </rPr>
      <t xml:space="preserve">AUG 11: </t>
    </r>
    <r>
      <rPr>
        <sz val="11"/>
        <color rgb="FF000000"/>
        <rFont val="Arial"/>
        <family val="2"/>
      </rPr>
      <t>PEFA pair, 1 chick. CONTROL- 30D (retrieved cam + I button, last visit). RG: 0</t>
    </r>
  </si>
  <si>
    <r>
      <rPr>
        <b/>
        <sz val="11"/>
        <color rgb="FF000000"/>
        <rFont val="Arial"/>
        <family val="2"/>
      </rPr>
      <t>22 May</t>
    </r>
    <r>
      <rPr>
        <sz val="11"/>
        <color rgb="FF000000"/>
        <rFont val="Arial"/>
        <family val="2"/>
      </rPr>
      <t xml:space="preserve">: Empty site </t>
    </r>
    <r>
      <rPr>
        <b/>
        <sz val="11"/>
        <color rgb="FF000000"/>
        <rFont val="Arial"/>
        <family val="2"/>
      </rPr>
      <t>25 May</t>
    </r>
    <r>
      <rPr>
        <sz val="11"/>
        <color rgb="FF000000"/>
        <rFont val="Arial"/>
        <family val="2"/>
      </rPr>
      <t xml:space="preserve">: PEFA (1), tried trapping, unsuccesful.  </t>
    </r>
    <r>
      <rPr>
        <b/>
        <sz val="11"/>
        <color rgb="FF000000"/>
        <rFont val="Arial"/>
        <family val="2"/>
      </rPr>
      <t>29 May</t>
    </r>
    <r>
      <rPr>
        <sz val="11"/>
        <color rgb="FF000000"/>
        <rFont val="Arial"/>
        <family val="2"/>
      </rPr>
      <t>: PEFA pair, tried trapping, unsucessful.</t>
    </r>
    <r>
      <rPr>
        <b/>
        <sz val="11"/>
        <color rgb="FF000000"/>
        <rFont val="Arial"/>
        <family val="2"/>
      </rPr>
      <t xml:space="preserve"> 9 June</t>
    </r>
    <r>
      <rPr>
        <sz val="11"/>
        <color rgb="FF000000"/>
        <rFont val="Arial"/>
        <family val="2"/>
      </rPr>
      <t xml:space="preserve"> : PEFA pair + 3 eggs. Small Camera + RG deployed. </t>
    </r>
    <r>
      <rPr>
        <b/>
        <sz val="11"/>
        <color rgb="FF000000"/>
        <rFont val="Arial"/>
        <family val="2"/>
      </rPr>
      <t>WP: 030_2017.</t>
    </r>
    <r>
      <rPr>
        <sz val="11"/>
        <color rgb="FF000000"/>
        <rFont val="Arial"/>
        <family val="2"/>
      </rPr>
      <t xml:space="preserve"> </t>
    </r>
    <r>
      <rPr>
        <b/>
        <sz val="11"/>
        <color rgb="FF000000"/>
        <rFont val="Arial"/>
        <family val="2"/>
      </rPr>
      <t>20 June :</t>
    </r>
    <r>
      <rPr>
        <sz val="11"/>
        <color rgb="FF000000"/>
        <rFont val="Arial"/>
        <family val="2"/>
      </rPr>
      <t xml:space="preserve"> PEFA pair + 3 eggs, Mem.card 16%, Battery 99%. Mem.card changed.</t>
    </r>
    <r>
      <rPr>
        <b/>
        <sz val="11"/>
        <color rgb="FF000000"/>
        <rFont val="Arial"/>
        <family val="2"/>
      </rPr>
      <t xml:space="preserve"> 4 July: </t>
    </r>
    <r>
      <rPr>
        <sz val="11"/>
        <color rgb="FF000000"/>
        <rFont val="Arial"/>
        <family val="2"/>
      </rPr>
      <t xml:space="preserve">PEFA pair + 3 eggs, MC: 31%(22232 pics) Batt: 89%. Mem.card + Battery changed, User label set, Ibutton deployed, RG: Empty, Egg: </t>
    </r>
    <r>
      <rPr>
        <b/>
        <sz val="11"/>
        <color rgb="FF000000"/>
        <rFont val="Arial"/>
        <family val="2"/>
      </rPr>
      <t>#1:</t>
    </r>
    <r>
      <rPr>
        <sz val="11"/>
        <color rgb="FF000000"/>
        <rFont val="Arial"/>
        <family val="2"/>
      </rPr>
      <t xml:space="preserve"> L: 49.69, W: 39.94, M: 39.2. </t>
    </r>
    <r>
      <rPr>
        <b/>
        <sz val="11"/>
        <color rgb="FF000000"/>
        <rFont val="Arial"/>
        <family val="2"/>
      </rPr>
      <t>#2:</t>
    </r>
    <r>
      <rPr>
        <sz val="11"/>
        <color rgb="FF000000"/>
        <rFont val="Arial"/>
        <family val="2"/>
      </rPr>
      <t xml:space="preserve"> L: 49.40, W: 40.66, M: 39.5</t>
    </r>
    <r>
      <rPr>
        <b/>
        <sz val="11"/>
        <color rgb="FF000000"/>
        <rFont val="Arial"/>
        <family val="2"/>
      </rPr>
      <t>, #3</t>
    </r>
    <r>
      <rPr>
        <sz val="11"/>
        <color rgb="FF000000"/>
        <rFont val="Arial"/>
        <family val="2"/>
      </rPr>
      <t xml:space="preserve">: L: 50.73, W: 40.16, M: 39.7. </t>
    </r>
    <r>
      <rPr>
        <b/>
        <sz val="11"/>
        <color rgb="FF000000"/>
        <rFont val="Arial"/>
        <family val="2"/>
      </rPr>
      <t>11 July:</t>
    </r>
    <r>
      <rPr>
        <sz val="11"/>
        <color rgb="FF000000"/>
        <rFont val="Arial"/>
        <family val="2"/>
      </rPr>
      <t xml:space="preserve"> PEFA pair + 2 chicks + 1 eggs, MC: 6%(4549 pics), Batt: 99%, RG: Empty, Chicks measurement</t>
    </r>
    <r>
      <rPr>
        <b/>
        <sz val="11"/>
        <color rgb="FF000000"/>
        <rFont val="Arial"/>
        <family val="2"/>
      </rPr>
      <t>: RED</t>
    </r>
    <r>
      <rPr>
        <sz val="11"/>
        <color rgb="FF000000"/>
        <rFont val="Arial"/>
        <family val="2"/>
      </rPr>
      <t xml:space="preserve">: Weight: 33.2, </t>
    </r>
    <r>
      <rPr>
        <b/>
        <sz val="11"/>
        <color rgb="FF000000"/>
        <rFont val="Arial"/>
        <family val="2"/>
      </rPr>
      <t>BLUE</t>
    </r>
    <r>
      <rPr>
        <sz val="11"/>
        <color rgb="FF000000"/>
        <rFont val="Arial"/>
        <family val="2"/>
      </rPr>
      <t xml:space="preserve">: Weight: 32.0. Egg measurement: </t>
    </r>
    <r>
      <rPr>
        <b/>
        <sz val="11"/>
        <color rgb="FF000000"/>
        <rFont val="Arial"/>
        <family val="2"/>
      </rPr>
      <t>#1</t>
    </r>
    <r>
      <rPr>
        <sz val="11"/>
        <color rgb="FF000000"/>
        <rFont val="Arial"/>
        <family val="2"/>
      </rPr>
      <t xml:space="preserve">: Mass: 39.0. </t>
    </r>
    <r>
      <rPr>
        <b/>
        <sz val="11"/>
        <color rgb="FF000000"/>
        <rFont val="Arial"/>
        <family val="2"/>
      </rPr>
      <t>16 July:</t>
    </r>
    <r>
      <rPr>
        <sz val="11"/>
        <color rgb="FF000000"/>
        <rFont val="Arial"/>
        <family val="2"/>
      </rPr>
      <t xml:space="preserve"> 1 PEFA + 3 chicks, MC: 11% (8176pic), Batt: 99%, m.card changed,, 4 quails (640g) deployed. </t>
    </r>
    <r>
      <rPr>
        <b/>
        <sz val="11"/>
        <color rgb="FF000000"/>
        <rFont val="Arial"/>
        <family val="2"/>
      </rPr>
      <t>RED:</t>
    </r>
    <r>
      <rPr>
        <sz val="11"/>
        <color rgb="FF000000"/>
        <rFont val="Arial"/>
        <family val="2"/>
      </rPr>
      <t xml:space="preserve"> 79g, </t>
    </r>
    <r>
      <rPr>
        <b/>
        <sz val="11"/>
        <color rgb="FF000000"/>
        <rFont val="Arial"/>
        <family val="2"/>
      </rPr>
      <t>BLUE:</t>
    </r>
    <r>
      <rPr>
        <sz val="11"/>
        <color rgb="FF000000"/>
        <rFont val="Arial"/>
        <family val="2"/>
      </rPr>
      <t xml:space="preserve"> 78g, </t>
    </r>
    <r>
      <rPr>
        <b/>
        <sz val="11"/>
        <color rgb="FF000000"/>
        <rFont val="Arial"/>
        <family val="2"/>
      </rPr>
      <t>GREEN:</t>
    </r>
    <r>
      <rPr>
        <sz val="11"/>
        <color rgb="FF000000"/>
        <rFont val="Arial"/>
        <family val="2"/>
      </rPr>
      <t xml:space="preserve"> 54g.</t>
    </r>
    <r>
      <rPr>
        <b/>
        <sz val="11"/>
        <color rgb="FF000000"/>
        <rFont val="Arial"/>
        <family val="2"/>
      </rPr>
      <t xml:space="preserve"> 21 July:</t>
    </r>
    <r>
      <rPr>
        <sz val="11"/>
        <color rgb="FF000000"/>
        <rFont val="Arial"/>
        <family val="2"/>
      </rPr>
      <t xml:space="preserve"> PEFA female + 3 chicks, MC: 27%(8585pic), batt:99% 5 quails deployed for 10 days visit, </t>
    </r>
    <r>
      <rPr>
        <b/>
        <sz val="11"/>
        <color rgb="FF000000"/>
        <rFont val="Arial"/>
        <family val="2"/>
      </rPr>
      <t>RED:</t>
    </r>
    <r>
      <rPr>
        <sz val="11"/>
        <color rgb="FF000000"/>
        <rFont val="Arial"/>
        <family val="2"/>
      </rPr>
      <t xml:space="preserve"> 209g, </t>
    </r>
    <r>
      <rPr>
        <b/>
        <sz val="11"/>
        <color rgb="FF000000"/>
        <rFont val="Arial"/>
        <family val="2"/>
      </rPr>
      <t>BLUE:</t>
    </r>
    <r>
      <rPr>
        <sz val="11"/>
        <color rgb="FF000000"/>
        <rFont val="Arial"/>
        <family val="2"/>
      </rPr>
      <t xml:space="preserve"> 219g, </t>
    </r>
    <r>
      <rPr>
        <b/>
        <sz val="11"/>
        <color rgb="FF000000"/>
        <rFont val="Arial"/>
        <family val="2"/>
      </rPr>
      <t>GREEN:</t>
    </r>
    <r>
      <rPr>
        <sz val="11"/>
        <color rgb="FF000000"/>
        <rFont val="Arial"/>
        <family val="2"/>
      </rPr>
      <t xml:space="preserve"> 138g, all empty crop. </t>
    </r>
    <r>
      <rPr>
        <b/>
        <sz val="11"/>
        <color rgb="FF000000"/>
        <rFont val="Arial"/>
        <family val="2"/>
      </rPr>
      <t xml:space="preserve">JULY 26: </t>
    </r>
    <r>
      <rPr>
        <sz val="11"/>
        <color rgb="FF000000"/>
        <rFont val="Arial"/>
        <family val="2"/>
      </rPr>
      <t xml:space="preserve">1 PEFA, 3 chicks, batt: 75%, m.c: 16% (11213 pic).  RG : empty.  SUPP-15d (6 quails). </t>
    </r>
    <r>
      <rPr>
        <b/>
        <sz val="11"/>
        <color rgb="FF000000"/>
        <rFont val="Arial"/>
        <family val="2"/>
      </rPr>
      <t xml:space="preserve">JULY 31: </t>
    </r>
    <r>
      <rPr>
        <sz val="11"/>
        <color rgb="FF000000"/>
        <rFont val="Arial"/>
        <family val="2"/>
      </rPr>
      <t xml:space="preserve">PEFA pair, 3 chicks. SUPPL-20D (7 quails). batt: 46%. m.c: 21% . RG: 1.8cm. </t>
    </r>
    <r>
      <rPr>
        <b/>
        <sz val="11"/>
        <color rgb="FF000000"/>
        <rFont val="Arial"/>
        <family val="2"/>
      </rPr>
      <t xml:space="preserve">AUG 5: </t>
    </r>
    <r>
      <rPr>
        <sz val="11"/>
        <color rgb="FF000000"/>
        <rFont val="Arial"/>
        <family val="2"/>
      </rPr>
      <t xml:space="preserve">PEFA female, 3 chicks, SUPPL-25D (band/ blood / 9 quails). batt: 4%, m.c: 24% (19807 pic). RG : traces. </t>
    </r>
    <r>
      <rPr>
        <b/>
        <sz val="11"/>
        <color rgb="FF000000"/>
        <rFont val="Arial"/>
        <family val="2"/>
      </rPr>
      <t xml:space="preserve">AUG 11: </t>
    </r>
    <r>
      <rPr>
        <sz val="11"/>
        <color rgb="FF000000"/>
        <rFont val="Arial"/>
        <family val="2"/>
      </rPr>
      <t>PEFA female, 3 chicks. SUPPL-30D (retrieved cam + I button, last visit). RG : 0</t>
    </r>
  </si>
  <si>
    <r>
      <rPr>
        <b/>
        <sz val="11"/>
        <color rgb="FF000000"/>
        <rFont val="Arial"/>
        <family val="2"/>
      </rPr>
      <t>13 June :</t>
    </r>
    <r>
      <rPr>
        <sz val="11"/>
        <color rgb="FF000000"/>
        <rFont val="Arial"/>
        <family val="2"/>
      </rPr>
      <t xml:space="preserve"> 1 RLHA territorial. </t>
    </r>
    <r>
      <rPr>
        <b/>
        <sz val="11"/>
        <color rgb="FF000000"/>
        <rFont val="Arial"/>
        <family val="2"/>
      </rPr>
      <t xml:space="preserve">AUG 11: </t>
    </r>
    <r>
      <rPr>
        <sz val="11"/>
        <color rgb="FF000000"/>
        <rFont val="Arial"/>
        <family val="2"/>
      </rPr>
      <t>NO RLHA adults, 3 fledged chicks (too old to band), 1 dead. Took WP</t>
    </r>
  </si>
  <si>
    <t>AUG 11: EMPTY</t>
  </si>
  <si>
    <t>62.80404 / -92.20062</t>
  </si>
  <si>
    <r>
      <rPr>
        <b/>
        <sz val="11"/>
        <color rgb="FF000000"/>
        <rFont val="Arial"/>
        <family val="2"/>
      </rPr>
      <t>21 May:</t>
    </r>
    <r>
      <rPr>
        <sz val="11"/>
        <color rgb="FF000000"/>
        <rFont val="Arial"/>
        <family val="2"/>
      </rPr>
      <t xml:space="preserve"> PEFA pair, territorial</t>
    </r>
    <r>
      <rPr>
        <b/>
        <sz val="11"/>
        <color rgb="FF000000"/>
        <rFont val="Arial"/>
        <family val="2"/>
      </rPr>
      <t>. 25 May:</t>
    </r>
    <r>
      <rPr>
        <sz val="11"/>
        <color rgb="FF000000"/>
        <rFont val="Arial"/>
        <family val="2"/>
      </rPr>
      <t xml:space="preserve"> PEFA pair, tried trapping, unsuccesful</t>
    </r>
    <r>
      <rPr>
        <b/>
        <sz val="11"/>
        <color rgb="FF000000"/>
        <rFont val="Arial"/>
        <family val="2"/>
      </rPr>
      <t xml:space="preserve"> 9 June </t>
    </r>
    <r>
      <rPr>
        <sz val="11"/>
        <color rgb="FF000000"/>
        <rFont val="Arial"/>
        <family val="2"/>
      </rPr>
      <t>: PEFA pair + 2 eggs.Large camera + RG deployed, WP 051_2017</t>
    </r>
    <r>
      <rPr>
        <b/>
        <sz val="11"/>
        <color rgb="FF000000"/>
        <rFont val="Arial"/>
        <family val="2"/>
      </rPr>
      <t>. 20 June :</t>
    </r>
    <r>
      <rPr>
        <sz val="11"/>
        <color rgb="FF000000"/>
        <rFont val="Arial"/>
        <family val="2"/>
      </rPr>
      <t xml:space="preserve"> PEFA pair + 3 eggs, memory: 74% Battery : 99%. Mem.card + battery changed. User label added. </t>
    </r>
    <r>
      <rPr>
        <b/>
        <sz val="11"/>
        <color rgb="FF000000"/>
        <rFont val="Arial"/>
        <family val="2"/>
      </rPr>
      <t xml:space="preserve">1 July :  </t>
    </r>
    <r>
      <rPr>
        <sz val="11"/>
        <color rgb="FF000000"/>
        <rFont val="Arial"/>
        <family val="2"/>
      </rPr>
      <t xml:space="preserve">PEFA Pair + 3 eggs, batt: 99%, MC: 44%(6409 pictures), battery + mem.card changed, RG: empty, Ibutton deployed, user label added. Egg measurement: </t>
    </r>
    <r>
      <rPr>
        <b/>
        <sz val="11"/>
        <color rgb="FF000000"/>
        <rFont val="Arial"/>
        <family val="2"/>
      </rPr>
      <t>#1</t>
    </r>
    <r>
      <rPr>
        <sz val="11"/>
        <color rgb="FF000000"/>
        <rFont val="Arial"/>
        <family val="2"/>
      </rPr>
      <t xml:space="preserve">: M: 44.1, L: 51.02, W: 42.20, </t>
    </r>
    <r>
      <rPr>
        <b/>
        <sz val="11"/>
        <color rgb="FF000000"/>
        <rFont val="Arial"/>
        <family val="2"/>
      </rPr>
      <t>#2:</t>
    </r>
    <r>
      <rPr>
        <sz val="11"/>
        <color rgb="FF000000"/>
        <rFont val="Arial"/>
        <family val="2"/>
      </rPr>
      <t xml:space="preserve"> M: 44.9, L: 51.07, W: 42.17 </t>
    </r>
    <r>
      <rPr>
        <b/>
        <sz val="11"/>
        <color rgb="FF000000"/>
        <rFont val="Arial"/>
        <family val="2"/>
      </rPr>
      <t>#3</t>
    </r>
    <r>
      <rPr>
        <sz val="11"/>
        <color rgb="FF000000"/>
        <rFont val="Arial"/>
        <family val="2"/>
      </rPr>
      <t>: M: 45.6, L: 51.10, W: 42.10</t>
    </r>
    <r>
      <rPr>
        <b/>
        <sz val="11"/>
        <color rgb="FF000000"/>
        <rFont val="Arial"/>
        <family val="2"/>
      </rPr>
      <t xml:space="preserve"> 12 July</t>
    </r>
    <r>
      <rPr>
        <sz val="11"/>
        <color rgb="FF000000"/>
        <rFont val="Arial"/>
        <family val="2"/>
      </rPr>
      <t xml:space="preserve">: PEFA female + 3 chicks, RG: trace, MC: Filled on the 06/07, Batt: 99%, M.card changed, Chicks measurement; </t>
    </r>
    <r>
      <rPr>
        <b/>
        <sz val="11"/>
        <color rgb="FF000000"/>
        <rFont val="Arial"/>
        <family val="2"/>
      </rPr>
      <t>RED:</t>
    </r>
    <r>
      <rPr>
        <sz val="11"/>
        <color rgb="FF000000"/>
        <rFont val="Arial"/>
        <family val="2"/>
      </rPr>
      <t xml:space="preserve"> 50g, </t>
    </r>
    <r>
      <rPr>
        <b/>
        <sz val="11"/>
        <color rgb="FF000000"/>
        <rFont val="Arial"/>
        <family val="2"/>
      </rPr>
      <t>BLUE</t>
    </r>
    <r>
      <rPr>
        <sz val="11"/>
        <color rgb="FF000000"/>
        <rFont val="Arial"/>
        <family val="2"/>
      </rPr>
      <t xml:space="preserve">: 42g, </t>
    </r>
    <r>
      <rPr>
        <b/>
        <sz val="11"/>
        <color rgb="FF000000"/>
        <rFont val="Arial"/>
        <family val="2"/>
      </rPr>
      <t>GREEN:</t>
    </r>
    <r>
      <rPr>
        <sz val="11"/>
        <color rgb="FF000000"/>
        <rFont val="Arial"/>
        <family val="2"/>
      </rPr>
      <t xml:space="preserve"> 35g. </t>
    </r>
    <r>
      <rPr>
        <b/>
        <sz val="11"/>
        <color rgb="FF000000"/>
        <rFont val="Arial"/>
        <family val="2"/>
      </rPr>
      <t>17 July</t>
    </r>
    <r>
      <rPr>
        <sz val="11"/>
        <color rgb="FF000000"/>
        <rFont val="Arial"/>
        <family val="2"/>
      </rPr>
      <t xml:space="preserve">: PEFA female + 3 chicks, MC: 77%(10757 picture), Batt: 99%, Large camera replaced by a small camera. </t>
    </r>
    <r>
      <rPr>
        <b/>
        <sz val="11"/>
        <color rgb="FF000000"/>
        <rFont val="Arial"/>
        <family val="2"/>
      </rPr>
      <t>RED:</t>
    </r>
    <r>
      <rPr>
        <sz val="11"/>
        <color rgb="FF000000"/>
        <rFont val="Arial"/>
        <family val="2"/>
      </rPr>
      <t xml:space="preserve"> 165g, T:30.69g, C: empty, </t>
    </r>
    <r>
      <rPr>
        <b/>
        <sz val="11"/>
        <color rgb="FF000000"/>
        <rFont val="Arial"/>
        <family val="2"/>
      </rPr>
      <t>BLUE:</t>
    </r>
    <r>
      <rPr>
        <sz val="11"/>
        <color rgb="FF000000"/>
        <rFont val="Arial"/>
        <family val="2"/>
      </rPr>
      <t xml:space="preserve"> 126g, T:27.68mm, C:empty. </t>
    </r>
    <r>
      <rPr>
        <b/>
        <sz val="11"/>
        <color rgb="FF000000"/>
        <rFont val="Arial"/>
        <family val="2"/>
      </rPr>
      <t>GREEN:</t>
    </r>
    <r>
      <rPr>
        <sz val="11"/>
        <color rgb="FF000000"/>
        <rFont val="Arial"/>
        <family val="2"/>
      </rPr>
      <t xml:space="preserve"> 81g, T:24.42g, C:empty.</t>
    </r>
    <r>
      <rPr>
        <b/>
        <sz val="11"/>
        <color rgb="FF000000"/>
        <rFont val="Arial"/>
        <family val="2"/>
      </rPr>
      <t xml:space="preserve"> 23 July</t>
    </r>
    <r>
      <rPr>
        <sz val="11"/>
        <color rgb="FF000000"/>
        <rFont val="Arial"/>
        <family val="2"/>
      </rPr>
      <t xml:space="preserve">: 1 PEFA female + 3 chicks, 15 days control visit RG: empty, MC: 1%, 1800 picture, Batt: 99%, MC changed, User label added, </t>
    </r>
    <r>
      <rPr>
        <b/>
        <sz val="11"/>
        <color rgb="FF000000"/>
        <rFont val="Arial"/>
        <family val="2"/>
      </rPr>
      <t>R:</t>
    </r>
    <r>
      <rPr>
        <sz val="11"/>
        <color rgb="FF000000"/>
        <rFont val="Arial"/>
        <family val="2"/>
      </rPr>
      <t xml:space="preserve"> 321g, Rect: 1.55mm, </t>
    </r>
    <r>
      <rPr>
        <b/>
        <sz val="11"/>
        <color rgb="FF000000"/>
        <rFont val="Arial"/>
        <family val="2"/>
      </rPr>
      <t>B:</t>
    </r>
    <r>
      <rPr>
        <sz val="11"/>
        <color rgb="FF000000"/>
        <rFont val="Arial"/>
        <family val="2"/>
      </rPr>
      <t xml:space="preserve"> 256g, </t>
    </r>
    <r>
      <rPr>
        <b/>
        <sz val="11"/>
        <color rgb="FF000000"/>
        <rFont val="Arial"/>
        <family val="2"/>
      </rPr>
      <t>G:</t>
    </r>
    <r>
      <rPr>
        <sz val="11"/>
        <color rgb="FF000000"/>
        <rFont val="Arial"/>
        <family val="2"/>
      </rPr>
      <t xml:space="preserve"> 146g. </t>
    </r>
    <r>
      <rPr>
        <b/>
        <sz val="11"/>
        <color rgb="FF000000"/>
        <rFont val="Arial"/>
        <family val="2"/>
      </rPr>
      <t xml:space="preserve">JULY 27: </t>
    </r>
    <r>
      <rPr>
        <sz val="11"/>
        <color rgb="FF000000"/>
        <rFont val="Arial"/>
        <family val="2"/>
      </rPr>
      <t xml:space="preserve">PEFA female, 2 chicks (green not in scrape). CONTROL -20D. batt: 64%, m.c: 11% (9019 pic). </t>
    </r>
    <r>
      <rPr>
        <b/>
        <sz val="11"/>
        <color rgb="FF000000"/>
        <rFont val="Arial"/>
        <family val="2"/>
      </rPr>
      <t xml:space="preserve">AUG 1: </t>
    </r>
    <r>
      <rPr>
        <sz val="11"/>
        <color rgb="FF000000"/>
        <rFont val="Arial"/>
        <family val="2"/>
      </rPr>
      <t xml:space="preserve"> PEFA male, 1 chick (red), remains of blue in nest. CONTROL- 25D (blood). batt: 61%, m.c: 7% (5968 pic.). RG: 0.1 cm. </t>
    </r>
    <r>
      <rPr>
        <b/>
        <sz val="11"/>
        <color rgb="FF000000"/>
        <rFont val="Arial"/>
        <family val="2"/>
      </rPr>
      <t xml:space="preserve">AUG 5: </t>
    </r>
    <r>
      <rPr>
        <sz val="11"/>
        <color rgb="FF000000"/>
        <rFont val="Arial"/>
        <family val="2"/>
      </rPr>
      <t xml:space="preserve">PEFA male, 1 chick. CONTROL- 30 D (band). Did not retrieved cam. batt: 70%, m.c: 4% (3818 pic). RG: 0. </t>
    </r>
    <r>
      <rPr>
        <b/>
        <sz val="11"/>
        <color rgb="FF000000"/>
        <rFont val="Arial"/>
        <family val="2"/>
      </rPr>
      <t xml:space="preserve">AUG 11: </t>
    </r>
    <r>
      <rPr>
        <sz val="11"/>
        <color rgb="FF000000"/>
        <rFont val="Arial"/>
        <family val="2"/>
      </rPr>
      <t>PEFA pair, 1 chick . Replaced band with 7A, retrieved cam + I button, last visit</t>
    </r>
  </si>
  <si>
    <r>
      <rPr>
        <b/>
        <sz val="11"/>
        <color rgb="FF000000"/>
        <rFont val="Arial"/>
        <family val="2"/>
      </rPr>
      <t>22 May:</t>
    </r>
    <r>
      <rPr>
        <sz val="11"/>
        <color rgb="FF000000"/>
        <rFont val="Arial"/>
        <family val="2"/>
      </rPr>
      <t xml:space="preserve"> RLHA Pair, Territorial, </t>
    </r>
    <r>
      <rPr>
        <b/>
        <sz val="11"/>
        <color rgb="FF000000"/>
        <rFont val="Arial"/>
        <family val="2"/>
      </rPr>
      <t xml:space="preserve">Stick nest location: 149_2017. 13 June </t>
    </r>
    <r>
      <rPr>
        <sz val="11"/>
        <color rgb="FF000000"/>
        <rFont val="Arial"/>
        <family val="2"/>
      </rPr>
      <t>: RLHA Pair still present.</t>
    </r>
    <r>
      <rPr>
        <b/>
        <sz val="11"/>
        <color rgb="FF000000"/>
        <rFont val="Arial"/>
        <family val="2"/>
      </rPr>
      <t xml:space="preserve"> 16 July:</t>
    </r>
    <r>
      <rPr>
        <sz val="11"/>
        <color rgb="FF000000"/>
        <rFont val="Arial"/>
        <family val="2"/>
      </rPr>
      <t xml:space="preserve"> RLHA (1) + 3 chicks. </t>
    </r>
    <r>
      <rPr>
        <b/>
        <sz val="11"/>
        <color rgb="FF000000"/>
        <rFont val="Arial"/>
        <family val="2"/>
      </rPr>
      <t>23 July:</t>
    </r>
    <r>
      <rPr>
        <sz val="11"/>
        <color rgb="FF000000"/>
        <rFont val="Arial"/>
        <family val="2"/>
      </rPr>
      <t xml:space="preserve"> No adults seen, 2 chicks, +-15 days old.</t>
    </r>
    <r>
      <rPr>
        <b/>
        <sz val="11"/>
        <color rgb="FF000000"/>
        <rFont val="Arial"/>
        <family val="2"/>
      </rPr>
      <t xml:space="preserve">AUG 11: </t>
    </r>
    <r>
      <rPr>
        <sz val="11"/>
        <color rgb="FF000000"/>
        <rFont val="Arial"/>
        <family val="2"/>
      </rPr>
      <t>NO RLHA adults, 1 chick (banded) remains of other chicks in nest.</t>
    </r>
  </si>
  <si>
    <t>62.80647/-92.20323</t>
  </si>
  <si>
    <t>firs capture</t>
  </si>
  <si>
    <t>87C</t>
  </si>
  <si>
    <t>envelope / quails</t>
  </si>
  <si>
    <r>
      <rPr>
        <b/>
        <sz val="11"/>
        <color rgb="FF000000"/>
        <rFont val="Arial"/>
        <family val="2"/>
      </rPr>
      <t>23 May</t>
    </r>
    <r>
      <rPr>
        <sz val="11"/>
        <color rgb="FF000000"/>
        <rFont val="Arial"/>
        <family val="2"/>
      </rPr>
      <t xml:space="preserve">: PEFA Pair + (1) individual male. Pair unbanded confirmed by Alex's photo. Male (intruder) caught, Recapture, Already banded with USFW band. USFW#: 2206-12989, BB added 40H. Wing: 318mm, 135mm, Keel: 4, Weight: 600g. Blood sample taken under 3 minutes at 15h15. Picture of wing taken by Phil G at 15h30. </t>
    </r>
    <r>
      <rPr>
        <b/>
        <sz val="11"/>
        <color rgb="FF000000"/>
        <rFont val="Arial"/>
        <family val="2"/>
      </rPr>
      <t xml:space="preserve">6 June : </t>
    </r>
    <r>
      <rPr>
        <sz val="11"/>
        <color rgb="FF000000"/>
        <rFont val="Arial"/>
        <family val="2"/>
      </rPr>
      <t xml:space="preserve">PEFA pair + 2 eggs, Large camera + RG deployed, WP: 059_2017. </t>
    </r>
    <r>
      <rPr>
        <b/>
        <sz val="11"/>
        <color rgb="FF000000"/>
        <rFont val="Arial"/>
        <family val="2"/>
      </rPr>
      <t>16 June</t>
    </r>
    <r>
      <rPr>
        <sz val="11"/>
        <color rgb="FF000000"/>
        <rFont val="Arial"/>
        <family val="2"/>
      </rPr>
      <t xml:space="preserve"> : PEFA pair + 4 eggs, Batt: 99%, mem.card: Filled. Mem.card changed, No user label added. </t>
    </r>
    <r>
      <rPr>
        <b/>
        <sz val="11"/>
        <color rgb="FF000000"/>
        <rFont val="Arial"/>
        <family val="2"/>
      </rPr>
      <t>25 June :</t>
    </r>
    <r>
      <rPr>
        <sz val="11"/>
        <color rgb="FF000000"/>
        <rFont val="Arial"/>
        <family val="2"/>
      </rPr>
      <t xml:space="preserve"> PEFA pair + 4 eggs, Empty battery, battery + mem.card changed. User label added, I button deployed. Egg measurment:</t>
    </r>
    <r>
      <rPr>
        <b/>
        <sz val="11"/>
        <color rgb="FF000000"/>
        <rFont val="Arial"/>
        <family val="2"/>
      </rPr>
      <t xml:space="preserve"> #1:</t>
    </r>
    <r>
      <rPr>
        <sz val="11"/>
        <color rgb="FF000000"/>
        <rFont val="Arial"/>
        <family val="2"/>
      </rPr>
      <t xml:space="preserve"> M: 44.1, L:52.08, W: 40.52</t>
    </r>
    <r>
      <rPr>
        <b/>
        <sz val="11"/>
        <color rgb="FF000000"/>
        <rFont val="Arial"/>
        <family val="2"/>
      </rPr>
      <t xml:space="preserve"> #2: </t>
    </r>
    <r>
      <rPr>
        <sz val="11"/>
        <color rgb="FF000000"/>
        <rFont val="Arial"/>
        <family val="2"/>
      </rPr>
      <t xml:space="preserve">M:42.8, L:49.82, W:41.24 </t>
    </r>
    <r>
      <rPr>
        <b/>
        <sz val="11"/>
        <color rgb="FF000000"/>
        <rFont val="Arial"/>
        <family val="2"/>
      </rPr>
      <t>#3</t>
    </r>
    <r>
      <rPr>
        <sz val="11"/>
        <color rgb="FF000000"/>
        <rFont val="Arial"/>
        <family val="2"/>
      </rPr>
      <t xml:space="preserve">: M:42.7, L:51.28, W: 40.64 </t>
    </r>
    <r>
      <rPr>
        <b/>
        <sz val="11"/>
        <color rgb="FF000000"/>
        <rFont val="Arial"/>
        <family val="2"/>
      </rPr>
      <t xml:space="preserve">#4: </t>
    </r>
    <r>
      <rPr>
        <sz val="11"/>
        <color rgb="FF000000"/>
        <rFont val="Arial"/>
        <family val="2"/>
      </rPr>
      <t xml:space="preserve">M:44.0, L: 51.03, W: 41.22. 05 July: PEFA pair + 4 eggs, RG: trace, MC: 100% (14363 pics), Batt:98% M.card changed, egg: #1: L:52.50, W: 40.36, M: 42.7, #2: L: 49.75, W: 41.23, M: 41.5, #3: L: 51.15, W: 40.57, M: 40.8, #4: L:51.28, W: 41.29, M: 42.3, 9 July: PEFA pair + 4 chicks,  Camera was still running, MC: 25%(3500 pictures), Batt: 75%, RG: empty, Egg measurement (Mass) : </t>
    </r>
    <r>
      <rPr>
        <b/>
        <sz val="11"/>
        <color rgb="FF000000"/>
        <rFont val="Arial"/>
        <family val="2"/>
      </rPr>
      <t>#1</t>
    </r>
    <r>
      <rPr>
        <sz val="11"/>
        <color rgb="FF000000"/>
        <rFont val="Arial"/>
        <family val="2"/>
      </rPr>
      <t xml:space="preserve">: 41.3, </t>
    </r>
    <r>
      <rPr>
        <b/>
        <sz val="11"/>
        <color rgb="FF000000"/>
        <rFont val="Arial"/>
        <family val="2"/>
      </rPr>
      <t>#2</t>
    </r>
    <r>
      <rPr>
        <sz val="11"/>
        <color rgb="FF000000"/>
        <rFont val="Arial"/>
        <family val="2"/>
      </rPr>
      <t xml:space="preserve">: 40.3, </t>
    </r>
    <r>
      <rPr>
        <b/>
        <sz val="11"/>
        <color rgb="FF000000"/>
        <rFont val="Arial"/>
        <family val="2"/>
      </rPr>
      <t>3#:</t>
    </r>
    <r>
      <rPr>
        <sz val="11"/>
        <color rgb="FF000000"/>
        <rFont val="Arial"/>
        <family val="2"/>
      </rPr>
      <t xml:space="preserve"> 39.6,</t>
    </r>
    <r>
      <rPr>
        <b/>
        <sz val="11"/>
        <color rgb="FF000000"/>
        <rFont val="Arial"/>
        <family val="2"/>
      </rPr>
      <t xml:space="preserve"> #4:</t>
    </r>
    <r>
      <rPr>
        <sz val="11"/>
        <color rgb="FF000000"/>
        <rFont val="Arial"/>
        <family val="2"/>
      </rPr>
      <t xml:space="preserve"> 41.1. </t>
    </r>
    <r>
      <rPr>
        <b/>
        <sz val="11"/>
        <color rgb="FF000000"/>
        <rFont val="Arial"/>
        <family val="2"/>
      </rPr>
      <t>12 July:</t>
    </r>
    <r>
      <rPr>
        <sz val="11"/>
        <color rgb="FF000000"/>
        <rFont val="Arial"/>
        <family val="2"/>
      </rPr>
      <t xml:space="preserve"> PEFA pair + 4 eggs, RG: empty, MC: 17% (2799 picture), batt:38%, batt+ mem.card changed Eggs measurement: #1: 40.7g, #2: 39.4g, #3: 39.0g, #4: 40.4g. </t>
    </r>
    <r>
      <rPr>
        <b/>
        <sz val="11"/>
        <color rgb="FF000000"/>
        <rFont val="Arial"/>
        <family val="2"/>
      </rPr>
      <t>16 July</t>
    </r>
    <r>
      <rPr>
        <sz val="11"/>
        <color rgb="FF000000"/>
        <rFont val="Arial"/>
        <family val="2"/>
      </rPr>
      <t>: PEFA pair + 4 chicks, MC: 40%(6850 pic), Batt: 99%, RG: empty, 850g of quails deployed</t>
    </r>
    <r>
      <rPr>
        <b/>
        <sz val="11"/>
        <color rgb="FF000000"/>
        <rFont val="Arial"/>
        <family val="2"/>
      </rPr>
      <t>. RED</t>
    </r>
    <r>
      <rPr>
        <sz val="11"/>
        <color rgb="FF000000"/>
        <rFont val="Arial"/>
        <family val="2"/>
      </rPr>
      <t xml:space="preserve">: 67g, Tarse: 21.47mm, </t>
    </r>
    <r>
      <rPr>
        <b/>
        <sz val="11"/>
        <color rgb="FF000000"/>
        <rFont val="Arial"/>
        <family val="2"/>
      </rPr>
      <t>BLUE:</t>
    </r>
    <r>
      <rPr>
        <sz val="11"/>
        <color rgb="FF000000"/>
        <rFont val="Arial"/>
        <family val="2"/>
      </rPr>
      <t xml:space="preserve"> 62g, Tarsus: 20.46mm, </t>
    </r>
    <r>
      <rPr>
        <b/>
        <sz val="11"/>
        <color rgb="FF000000"/>
        <rFont val="Arial"/>
        <family val="2"/>
      </rPr>
      <t>GREEN:</t>
    </r>
    <r>
      <rPr>
        <sz val="11"/>
        <color rgb="FF000000"/>
        <rFont val="Arial"/>
        <family val="2"/>
      </rPr>
      <t xml:space="preserve"> 62g, Tarsus: 19.21mm,</t>
    </r>
    <r>
      <rPr>
        <b/>
        <sz val="11"/>
        <color rgb="FF000000"/>
        <rFont val="Arial"/>
        <family val="2"/>
      </rPr>
      <t xml:space="preserve"> WHITE:</t>
    </r>
    <r>
      <rPr>
        <sz val="11"/>
        <color rgb="FF000000"/>
        <rFont val="Arial"/>
        <family val="2"/>
      </rPr>
      <t xml:space="preserve"> 60g, Tarsus: 19.21mm.</t>
    </r>
    <r>
      <rPr>
        <b/>
        <sz val="11"/>
        <color rgb="FF000000"/>
        <rFont val="Arial"/>
        <family val="2"/>
      </rPr>
      <t xml:space="preserve"> 20 July:</t>
    </r>
    <r>
      <rPr>
        <sz val="11"/>
        <color rgb="FF000000"/>
        <rFont val="Arial"/>
        <family val="2"/>
      </rPr>
      <t xml:space="preserve"> PEFA pair + 4 chicks, 10 Day visit. Supplemented with 6 quails, RG: empty, MC: 43%,7k picture, batt:88%, </t>
    </r>
    <r>
      <rPr>
        <b/>
        <sz val="11"/>
        <color rgb="FF000000"/>
        <rFont val="Arial"/>
        <family val="2"/>
      </rPr>
      <t>R:</t>
    </r>
    <r>
      <rPr>
        <sz val="11"/>
        <color rgb="FF000000"/>
        <rFont val="Arial"/>
        <family val="2"/>
      </rPr>
      <t xml:space="preserve"> 178g, </t>
    </r>
    <r>
      <rPr>
        <b/>
        <sz val="11"/>
        <color rgb="FF000000"/>
        <rFont val="Arial"/>
        <family val="2"/>
      </rPr>
      <t>B:</t>
    </r>
    <r>
      <rPr>
        <sz val="11"/>
        <color rgb="FF000000"/>
        <rFont val="Arial"/>
        <family val="2"/>
      </rPr>
      <t xml:space="preserve"> 154g, </t>
    </r>
    <r>
      <rPr>
        <b/>
        <sz val="11"/>
        <color rgb="FF000000"/>
        <rFont val="Arial"/>
        <family val="2"/>
      </rPr>
      <t>G:</t>
    </r>
    <r>
      <rPr>
        <sz val="11"/>
        <color rgb="FF000000"/>
        <rFont val="Arial"/>
        <family val="2"/>
      </rPr>
      <t xml:space="preserve"> 152g, </t>
    </r>
    <r>
      <rPr>
        <b/>
        <sz val="11"/>
        <color rgb="FF000000"/>
        <rFont val="Arial"/>
        <family val="2"/>
      </rPr>
      <t>W:</t>
    </r>
    <r>
      <rPr>
        <sz val="11"/>
        <color rgb="FF000000"/>
        <rFont val="Arial"/>
        <family val="2"/>
      </rPr>
      <t xml:space="preserve"> 162g. </t>
    </r>
    <r>
      <rPr>
        <b/>
        <sz val="11"/>
        <color rgb="FF000000"/>
        <rFont val="Arial"/>
        <family val="2"/>
      </rPr>
      <t>JULY 26:</t>
    </r>
    <r>
      <rPr>
        <sz val="11"/>
        <color rgb="FF000000"/>
        <rFont val="Arial"/>
        <family val="2"/>
      </rPr>
      <t xml:space="preserve"> PEFA pair, 4 chicks, No scale , took weight with a pesola. batt: dead. M.c: 55% ( 8527). RG: 0,2 cm. SUPP-15d (8 quails). </t>
    </r>
    <r>
      <rPr>
        <b/>
        <sz val="11"/>
        <color rgb="FF000000"/>
        <rFont val="Arial"/>
        <family val="2"/>
      </rPr>
      <t xml:space="preserve">JULY 31: </t>
    </r>
    <r>
      <rPr>
        <sz val="11"/>
        <color rgb="FF000000"/>
        <rFont val="Arial"/>
        <family val="2"/>
      </rPr>
      <t xml:space="preserve">PEFA pair, 4 chicks. SUPP-20D (10 quails). batt: 0% , m.c: 75% (13122 pic.). RG: 4 cm. </t>
    </r>
    <r>
      <rPr>
        <b/>
        <sz val="11"/>
        <color rgb="FF000000"/>
        <rFont val="Arial"/>
        <family val="2"/>
      </rPr>
      <t xml:space="preserve">AUG 5: </t>
    </r>
    <r>
      <rPr>
        <sz val="11"/>
        <color rgb="FF000000"/>
        <rFont val="Arial"/>
        <family val="2"/>
      </rPr>
      <t xml:space="preserve">PEFA pair, 4 chicks, SUPPL-25D (blood/bands/ 11 quails). batt: 0%, m.c: 26% (4820 pic). RG: 0 . </t>
    </r>
    <r>
      <rPr>
        <b/>
        <sz val="11"/>
        <color rgb="FF000000"/>
        <rFont val="Arial"/>
        <family val="2"/>
      </rPr>
      <t xml:space="preserve">AUG 12: </t>
    </r>
    <r>
      <rPr>
        <sz val="11"/>
        <color rgb="FF000000"/>
        <rFont val="Arial"/>
        <family val="2"/>
      </rPr>
      <t>PEFA pair (TRAPPED FEMALE). 4 chicks --&gt; red and blue ran on cliff--&gt;unaccessible. SUPPL-30D (retrieved cam + I button, last visit)</t>
    </r>
  </si>
  <si>
    <r>
      <rPr>
        <b/>
        <sz val="11"/>
        <color rgb="FF000000"/>
        <rFont val="Arial"/>
        <family val="2"/>
      </rPr>
      <t xml:space="preserve">2 June : </t>
    </r>
    <r>
      <rPr>
        <sz val="11"/>
        <color rgb="FF000000"/>
        <rFont val="Arial"/>
        <family val="2"/>
      </rPr>
      <t xml:space="preserve"> NEW RLHA site. 1 eggs, RLHA pair, 1 dark morph. </t>
    </r>
    <r>
      <rPr>
        <b/>
        <sz val="11"/>
        <color rgb="FF000000"/>
        <rFont val="Arial"/>
        <family val="2"/>
      </rPr>
      <t xml:space="preserve">WP : NEW_SITE_D. JULY 26: </t>
    </r>
    <r>
      <rPr>
        <sz val="11"/>
        <color rgb="FF000000"/>
        <rFont val="Arial"/>
        <family val="2"/>
      </rPr>
      <t xml:space="preserve"> RLHA pair, 1 chick (15D). </t>
    </r>
    <r>
      <rPr>
        <b/>
        <sz val="11"/>
        <color rgb="FF000000"/>
        <rFont val="Arial"/>
        <family val="2"/>
      </rPr>
      <t xml:space="preserve">AUG 12: </t>
    </r>
    <r>
      <rPr>
        <sz val="11"/>
        <color rgb="FF000000"/>
        <rFont val="Arial"/>
        <family val="2"/>
      </rPr>
      <t>RLHA mae (dark), 1 chick--&gt;banded. Retrieved cam (Jeff's).</t>
    </r>
  </si>
  <si>
    <t>Blood  - 1 ml</t>
  </si>
  <si>
    <r>
      <t xml:space="preserve">June 18: </t>
    </r>
    <r>
      <rPr>
        <sz val="11"/>
        <color rgb="FF000000"/>
        <rFont val="Arial"/>
        <family val="2"/>
      </rPr>
      <t xml:space="preserve">RLHA pair + 5 eggs close from the site 94 which is occupied by PEFA.  WP: 94 _RLHA_2017. </t>
    </r>
    <r>
      <rPr>
        <b/>
        <sz val="11"/>
        <color rgb="FF000000"/>
        <rFont val="Arial"/>
        <family val="2"/>
      </rPr>
      <t xml:space="preserve">AUG 12:  </t>
    </r>
    <r>
      <rPr>
        <sz val="11"/>
        <color rgb="FF000000"/>
        <rFont val="Arial"/>
        <family val="2"/>
      </rPr>
      <t>EMPTY SITE--&gt; FAILED</t>
    </r>
  </si>
  <si>
    <r>
      <rPr>
        <b/>
        <sz val="11"/>
        <color rgb="FF000000"/>
        <rFont val="Arial"/>
        <family val="2"/>
      </rPr>
      <t xml:space="preserve">18 June : </t>
    </r>
    <r>
      <rPr>
        <sz val="11"/>
        <color rgb="FF000000"/>
        <rFont val="Arial"/>
        <family val="2"/>
      </rPr>
      <t xml:space="preserve">RLHA pair + 5 eggs , WP: Same as site coordinates. </t>
    </r>
    <r>
      <rPr>
        <b/>
        <sz val="11"/>
        <color rgb="FF000000"/>
        <rFont val="Arial"/>
        <family val="2"/>
      </rPr>
      <t xml:space="preserve">AUG 13: </t>
    </r>
    <r>
      <rPr>
        <sz val="11"/>
        <color rgb="FF000000"/>
        <rFont val="Arial"/>
        <family val="2"/>
      </rPr>
      <t>RLHA pair, 3 chicks (1 fledged, 1 inaccessible in nest, 1 banded)</t>
    </r>
  </si>
  <si>
    <r>
      <t>18 June :</t>
    </r>
    <r>
      <rPr>
        <sz val="11"/>
        <color rgb="FF000000"/>
        <rFont val="Arial"/>
        <family val="2"/>
      </rPr>
      <t>PEFA pair + 4 eggs, WP: Same as site location</t>
    </r>
    <r>
      <rPr>
        <b/>
        <sz val="11"/>
        <color rgb="FF000000"/>
        <rFont val="Arial"/>
        <family val="2"/>
      </rPr>
      <t xml:space="preserve">. AUG 13: </t>
    </r>
    <r>
      <rPr>
        <sz val="11"/>
        <color rgb="FF000000"/>
        <rFont val="Arial"/>
        <family val="2"/>
      </rPr>
      <t>PEFA female, 2 chicks --&gt; banded</t>
    </r>
  </si>
  <si>
    <r>
      <t xml:space="preserve">18 June : </t>
    </r>
    <r>
      <rPr>
        <sz val="11"/>
        <color rgb="FF000000"/>
        <rFont val="Arial"/>
        <family val="2"/>
      </rPr>
      <t xml:space="preserve">PEFA (1) + 4 eggs, 92_2017. </t>
    </r>
    <r>
      <rPr>
        <b/>
        <sz val="11"/>
        <color rgb="FF000000"/>
        <rFont val="Arial"/>
        <family val="2"/>
      </rPr>
      <t xml:space="preserve">AUG 13: </t>
    </r>
    <r>
      <rPr>
        <sz val="11"/>
        <color rgb="FF000000"/>
        <rFont val="Arial"/>
        <family val="2"/>
      </rPr>
      <t>CANT ACCESS ISLAND (RABBIT) IN HELICOPTER</t>
    </r>
  </si>
  <si>
    <r>
      <rPr>
        <b/>
        <sz val="11"/>
        <color rgb="FF000000"/>
        <rFont val="Arial"/>
        <family val="2"/>
      </rPr>
      <t xml:space="preserve">18 June </t>
    </r>
    <r>
      <rPr>
        <sz val="11"/>
        <color rgb="FF000000"/>
        <rFont val="Arial"/>
        <family val="2"/>
      </rPr>
      <t>: PEFA (1) + 3 eggs</t>
    </r>
    <r>
      <rPr>
        <b/>
        <sz val="11"/>
        <color rgb="FF000000"/>
        <rFont val="Arial"/>
        <family val="2"/>
      </rPr>
      <t xml:space="preserve">. Wp: 143_2017. AUG 13: </t>
    </r>
    <r>
      <rPr>
        <sz val="11"/>
        <color rgb="FF000000"/>
        <rFont val="Arial"/>
        <family val="2"/>
      </rPr>
      <t xml:space="preserve"> PEFA pair, 2 chicks--&gt; banded.</t>
    </r>
  </si>
  <si>
    <r>
      <rPr>
        <b/>
        <sz val="11"/>
        <color rgb="FF000000"/>
        <rFont val="Arial"/>
        <family val="2"/>
      </rPr>
      <t>23 May</t>
    </r>
    <r>
      <rPr>
        <sz val="11"/>
        <color rgb="FF000000"/>
        <rFont val="Arial"/>
        <family val="2"/>
      </rPr>
      <t>: Empty site.</t>
    </r>
    <r>
      <rPr>
        <b/>
        <sz val="11"/>
        <color rgb="FF000000"/>
        <rFont val="Arial"/>
        <family val="2"/>
      </rPr>
      <t>18 June</t>
    </r>
    <r>
      <rPr>
        <sz val="11"/>
        <color rgb="FF000000"/>
        <rFont val="Arial"/>
        <family val="2"/>
      </rPr>
      <t xml:space="preserve"> : PEFA pair + 4 eggs. WP: 64_2017. </t>
    </r>
    <r>
      <rPr>
        <b/>
        <sz val="11"/>
        <color rgb="FF000000"/>
        <rFont val="Arial"/>
        <family val="2"/>
      </rPr>
      <t xml:space="preserve">AUG 13: </t>
    </r>
    <r>
      <rPr>
        <sz val="11"/>
        <color rgb="FF000000"/>
        <rFont val="Arial"/>
        <family val="2"/>
      </rPr>
      <t>EMPTY--&gt; FAILED?</t>
    </r>
  </si>
  <si>
    <r>
      <t xml:space="preserve">18 June : </t>
    </r>
    <r>
      <rPr>
        <sz val="11"/>
        <color rgb="FF000000"/>
        <rFont val="Arial"/>
        <family val="2"/>
      </rPr>
      <t xml:space="preserve">Empty site. </t>
    </r>
    <r>
      <rPr>
        <b/>
        <sz val="11"/>
        <color rgb="FF000000"/>
        <rFont val="Arial"/>
        <family val="2"/>
      </rPr>
      <t xml:space="preserve">AUG 13: </t>
    </r>
    <r>
      <rPr>
        <sz val="11"/>
        <color rgb="FF000000"/>
        <rFont val="Arial"/>
        <family val="2"/>
      </rPr>
      <t>Empty</t>
    </r>
  </si>
  <si>
    <r>
      <t xml:space="preserve">18 June : </t>
    </r>
    <r>
      <rPr>
        <sz val="11"/>
        <color rgb="FF000000"/>
        <rFont val="Arial"/>
        <family val="2"/>
      </rPr>
      <t xml:space="preserve">PEFA pair + 4 eggs, </t>
    </r>
    <r>
      <rPr>
        <b/>
        <sz val="11"/>
        <color rgb="FF000000"/>
        <rFont val="Arial"/>
        <family val="2"/>
      </rPr>
      <t xml:space="preserve">wp: 68_2017. AUG 13: </t>
    </r>
    <r>
      <rPr>
        <sz val="11"/>
        <color rgb="FF000000"/>
        <rFont val="Arial"/>
        <family val="2"/>
      </rPr>
      <t>EMPTY site--&gt; FAILED?</t>
    </r>
  </si>
  <si>
    <r>
      <t>18 June :</t>
    </r>
    <r>
      <rPr>
        <sz val="11"/>
        <color rgb="FF000000"/>
        <rFont val="Arial"/>
        <family val="2"/>
      </rPr>
      <t xml:space="preserve"> PEFA pair + 4 eggs </t>
    </r>
    <r>
      <rPr>
        <b/>
        <sz val="11"/>
        <color rgb="FF000000"/>
        <rFont val="Arial"/>
        <family val="2"/>
      </rPr>
      <t>WP: Same as site location. AUG 13:</t>
    </r>
    <r>
      <rPr>
        <sz val="11"/>
        <color rgb="FF000000"/>
        <rFont val="Arial"/>
        <family val="2"/>
      </rPr>
      <t xml:space="preserve"> PEFA female, 4 chicks--&gt; banded</t>
    </r>
  </si>
  <si>
    <r>
      <rPr>
        <b/>
        <sz val="11"/>
        <color rgb="FF000000"/>
        <rFont val="Arial"/>
        <family val="2"/>
      </rPr>
      <t xml:space="preserve">27 May: </t>
    </r>
    <r>
      <rPr>
        <sz val="11"/>
        <color rgb="FF000000"/>
        <rFont val="Arial"/>
        <family val="2"/>
      </rPr>
      <t xml:space="preserve">PEFA pair, flying around, not territorial. </t>
    </r>
    <r>
      <rPr>
        <b/>
        <sz val="11"/>
        <color rgb="FF000000"/>
        <rFont val="Arial"/>
        <family val="2"/>
      </rPr>
      <t>5 June:</t>
    </r>
    <r>
      <rPr>
        <sz val="11"/>
        <color rgb="FF000000"/>
        <rFont val="Arial"/>
        <family val="2"/>
      </rPr>
      <t xml:space="preserve"> PEFA pair flying really high over the site. RLHA (1) went by but leave. Seem unoccupied. </t>
    </r>
    <r>
      <rPr>
        <b/>
        <sz val="11"/>
        <color rgb="FF000000"/>
        <rFont val="Arial"/>
        <family val="2"/>
      </rPr>
      <t xml:space="preserve">JULY 21: </t>
    </r>
    <r>
      <rPr>
        <sz val="11"/>
        <color rgb="FF000000"/>
        <rFont val="Arial"/>
        <family val="2"/>
      </rPr>
      <t xml:space="preserve">RLHA pair, territorial. </t>
    </r>
    <r>
      <rPr>
        <b/>
        <sz val="11"/>
        <color rgb="FF000000"/>
        <rFont val="Arial"/>
        <family val="2"/>
      </rPr>
      <t xml:space="preserve">AUG 13: </t>
    </r>
    <r>
      <rPr>
        <sz val="11"/>
        <color rgb="FF000000"/>
        <rFont val="Arial"/>
        <family val="2"/>
      </rPr>
      <t>RLHA, no adults, 4 fledglings (too old to band and site hard to access)</t>
    </r>
  </si>
  <si>
    <r>
      <rPr>
        <b/>
        <sz val="11"/>
        <color rgb="FF000000"/>
        <rFont val="Arial"/>
        <family val="2"/>
      </rPr>
      <t xml:space="preserve">25 May: </t>
    </r>
    <r>
      <rPr>
        <sz val="11"/>
        <color rgb="FF000000"/>
        <rFont val="Arial"/>
        <family val="2"/>
      </rPr>
      <t>RLHA pair, territorial,</t>
    </r>
    <r>
      <rPr>
        <b/>
        <sz val="11"/>
        <color rgb="FF000000"/>
        <rFont val="Arial"/>
        <family val="2"/>
      </rPr>
      <t xml:space="preserve"> 5 June</t>
    </r>
    <r>
      <rPr>
        <sz val="11"/>
        <color rgb="FF000000"/>
        <rFont val="Arial"/>
        <family val="2"/>
      </rPr>
      <t xml:space="preserve"> : RLHA pair, aggressive. 1 egg, </t>
    </r>
    <r>
      <rPr>
        <b/>
        <sz val="11"/>
        <color rgb="FF000000"/>
        <rFont val="Arial"/>
        <family val="2"/>
      </rPr>
      <t xml:space="preserve">WP 43_2017 </t>
    </r>
    <r>
      <rPr>
        <sz val="11"/>
        <color rgb="FF000000"/>
        <rFont val="Arial"/>
        <family val="2"/>
      </rPr>
      <t xml:space="preserve">Same bird that were at 45. </t>
    </r>
    <r>
      <rPr>
        <b/>
        <sz val="11"/>
        <color rgb="FF000000"/>
        <rFont val="Arial"/>
        <family val="2"/>
      </rPr>
      <t>21 July :</t>
    </r>
    <r>
      <rPr>
        <sz val="11"/>
        <color rgb="FF000000"/>
        <rFont val="Arial"/>
        <family val="2"/>
      </rPr>
      <t xml:space="preserve"> No bird seen. </t>
    </r>
    <r>
      <rPr>
        <b/>
        <sz val="11"/>
        <color rgb="FF000000"/>
        <rFont val="Arial"/>
        <family val="2"/>
      </rPr>
      <t xml:space="preserve">AUG 13: </t>
    </r>
    <r>
      <rPr>
        <sz val="11"/>
        <color rgb="FF000000"/>
        <rFont val="Arial"/>
        <family val="2"/>
      </rPr>
      <t>EMPTY--&gt; FAILED</t>
    </r>
  </si>
  <si>
    <r>
      <rPr>
        <b/>
        <sz val="11"/>
        <color rgb="FF000000"/>
        <rFont val="Arial"/>
        <family val="2"/>
      </rPr>
      <t xml:space="preserve">25 May: </t>
    </r>
    <r>
      <rPr>
        <sz val="11"/>
        <color rgb="FF000000"/>
        <rFont val="Arial"/>
        <family val="2"/>
      </rPr>
      <t xml:space="preserve">RLHA pair, territorial with CORA. </t>
    </r>
    <r>
      <rPr>
        <b/>
        <sz val="11"/>
        <color rgb="FF000000"/>
        <rFont val="Arial"/>
        <family val="2"/>
      </rPr>
      <t>27 May:</t>
    </r>
    <r>
      <rPr>
        <sz val="11"/>
        <color rgb="FF000000"/>
        <rFont val="Arial"/>
        <family val="2"/>
      </rPr>
      <t xml:space="preserve"> CORA pair + PEFA around site.</t>
    </r>
    <r>
      <rPr>
        <b/>
        <sz val="11"/>
        <color rgb="FF000000"/>
        <rFont val="Arial"/>
        <family val="2"/>
      </rPr>
      <t xml:space="preserve"> 5 June</t>
    </r>
    <r>
      <rPr>
        <sz val="11"/>
        <color rgb="FF000000"/>
        <rFont val="Arial"/>
        <family val="2"/>
      </rPr>
      <t xml:space="preserve"> : Ravens still present, one chicks fall of the nest. PEFA pair was perched around site. Passe twice during the day :PEFA pair + 1 eggs. WP: NEW PEFA </t>
    </r>
    <r>
      <rPr>
        <b/>
        <sz val="11"/>
        <color rgb="FF000000"/>
        <rFont val="Arial"/>
        <family val="2"/>
      </rPr>
      <t>2017.</t>
    </r>
    <r>
      <rPr>
        <sz val="11"/>
        <color rgb="FF000000"/>
        <rFont val="Arial"/>
        <family val="2"/>
      </rPr>
      <t xml:space="preserve"> Seems likes CORA are at 102 and RLHA at 44.  Small Camera (S044) deployed on nest: No Ibutton and RG yet. Both PEFA unbanded. </t>
    </r>
    <r>
      <rPr>
        <b/>
        <sz val="11"/>
        <color rgb="FF000000"/>
        <rFont val="Arial"/>
        <family val="2"/>
      </rPr>
      <t xml:space="preserve">18 June : </t>
    </r>
    <r>
      <rPr>
        <sz val="11"/>
        <color rgb="FF000000"/>
        <rFont val="Arial"/>
        <family val="2"/>
      </rPr>
      <t xml:space="preserve">RLHA pair + 4 eggs. </t>
    </r>
    <r>
      <rPr>
        <b/>
        <sz val="11"/>
        <color rgb="FF000000"/>
        <rFont val="Arial"/>
        <family val="2"/>
      </rPr>
      <t>21 July:</t>
    </r>
    <r>
      <rPr>
        <sz val="11"/>
        <color rgb="FF000000"/>
        <rFont val="Arial"/>
        <family val="2"/>
      </rPr>
      <t xml:space="preserve"> No adult RLHA, nestling seen from the bottom of the cliff. </t>
    </r>
    <r>
      <rPr>
        <b/>
        <sz val="11"/>
        <color rgb="FF000000"/>
        <rFont val="Arial"/>
        <family val="2"/>
      </rPr>
      <t xml:space="preserve">AUG 13: </t>
    </r>
    <r>
      <rPr>
        <sz val="11"/>
        <color rgb="FF000000"/>
        <rFont val="Arial"/>
        <family val="2"/>
      </rPr>
      <t>RLHA, no adults, 2 fledglings (too old to band)</t>
    </r>
  </si>
  <si>
    <r>
      <rPr>
        <b/>
        <sz val="11"/>
        <color rgb="FF000000"/>
        <rFont val="Arial"/>
        <family val="2"/>
      </rPr>
      <t xml:space="preserve">25 May: </t>
    </r>
    <r>
      <rPr>
        <sz val="11"/>
        <color rgb="FF000000"/>
        <rFont val="Arial"/>
        <family val="2"/>
      </rPr>
      <t xml:space="preserve">RLHA (1), dark morph, territorial. </t>
    </r>
    <r>
      <rPr>
        <b/>
        <sz val="11"/>
        <color rgb="FF000000"/>
        <rFont val="Arial"/>
        <family val="2"/>
      </rPr>
      <t xml:space="preserve">27 May: </t>
    </r>
    <r>
      <rPr>
        <sz val="11"/>
        <color rgb="FF000000"/>
        <rFont val="Arial"/>
        <family val="2"/>
      </rPr>
      <t xml:space="preserve">RLHA pair. </t>
    </r>
    <r>
      <rPr>
        <b/>
        <sz val="11"/>
        <color rgb="FF000000"/>
        <rFont val="Arial"/>
        <family val="2"/>
      </rPr>
      <t>5 June :</t>
    </r>
    <r>
      <rPr>
        <sz val="11"/>
        <color rgb="FF000000"/>
        <rFont val="Arial"/>
        <family val="2"/>
      </rPr>
      <t xml:space="preserve"> RLHA pair, was flying high over the site. Perched after a while. RLHA pair seems to be at site 43 instead.</t>
    </r>
    <r>
      <rPr>
        <b/>
        <sz val="11"/>
        <color rgb="FF000000"/>
        <rFont val="Arial"/>
        <family val="2"/>
      </rPr>
      <t xml:space="preserve"> 18 June </t>
    </r>
    <r>
      <rPr>
        <sz val="11"/>
        <color rgb="FF000000"/>
        <rFont val="Arial"/>
        <family val="2"/>
      </rPr>
      <t xml:space="preserve">: RLHA + 3 eggs. 21 July: RLHA still present in the area. </t>
    </r>
    <r>
      <rPr>
        <b/>
        <sz val="11"/>
        <color rgb="FF000000"/>
        <rFont val="Arial"/>
        <family val="2"/>
      </rPr>
      <t xml:space="preserve">AUG 5: </t>
    </r>
    <r>
      <rPr>
        <sz val="11"/>
        <color rgb="FF000000"/>
        <rFont val="Arial"/>
        <family val="2"/>
      </rPr>
      <t xml:space="preserve">RLHA pair ( 1 dark). Nest dificult to access. minimum 1 chick (took WP-45_2017). </t>
    </r>
    <r>
      <rPr>
        <b/>
        <sz val="11"/>
        <color rgb="FF000000"/>
        <rFont val="Arial"/>
        <family val="2"/>
      </rPr>
      <t xml:space="preserve">AUG 13: </t>
    </r>
    <r>
      <rPr>
        <sz val="11"/>
        <color rgb="FF000000"/>
        <rFont val="Arial"/>
        <family val="2"/>
      </rPr>
      <t>RLHA, no adult, 1 fledling--&gt; nest inaccessible, left unbanded</t>
    </r>
  </si>
  <si>
    <r>
      <t xml:space="preserve">June 18 : </t>
    </r>
    <r>
      <rPr>
        <sz val="11"/>
        <color rgb="FF000000"/>
        <rFont val="Arial"/>
        <family val="2"/>
      </rPr>
      <t>PEFA + 4 eggs</t>
    </r>
    <r>
      <rPr>
        <b/>
        <sz val="11"/>
        <color rgb="FF000000"/>
        <rFont val="Arial"/>
        <family val="2"/>
      </rPr>
      <t xml:space="preserve">, WP: 139_2017. AUG 13: </t>
    </r>
    <r>
      <rPr>
        <sz val="11"/>
        <color rgb="FF000000"/>
        <rFont val="Arial"/>
        <family val="2"/>
      </rPr>
      <t>SITE EMPTY, no traces of any PEFA--&gt; FAILED?</t>
    </r>
  </si>
  <si>
    <r>
      <t xml:space="preserve">June 18 : </t>
    </r>
    <r>
      <rPr>
        <sz val="11"/>
        <color rgb="FF000000"/>
        <rFont val="Arial"/>
        <family val="2"/>
      </rPr>
      <t>PEFA + 3 eggs</t>
    </r>
    <r>
      <rPr>
        <b/>
        <sz val="11"/>
        <color rgb="FF000000"/>
        <rFont val="Arial"/>
        <family val="2"/>
      </rPr>
      <t xml:space="preserve">, WP: 140_2017. AUG 13: </t>
    </r>
    <r>
      <rPr>
        <sz val="11"/>
        <color rgb="FF000000"/>
        <rFont val="Arial"/>
        <family val="2"/>
      </rPr>
      <t>SITE EMPTY, 1 PEFA flying around, not territorial--&gt; FAILED?</t>
    </r>
  </si>
  <si>
    <r>
      <rPr>
        <b/>
        <sz val="11"/>
        <color rgb="FF000000"/>
        <rFont val="Arial"/>
        <family val="2"/>
      </rPr>
      <t xml:space="preserve">June 18 : </t>
    </r>
    <r>
      <rPr>
        <sz val="11"/>
        <color rgb="FF000000"/>
        <rFont val="Arial"/>
        <family val="2"/>
      </rPr>
      <t xml:space="preserve">Empty site. </t>
    </r>
    <r>
      <rPr>
        <b/>
        <sz val="11"/>
        <color rgb="FF000000"/>
        <rFont val="Arial"/>
        <family val="2"/>
      </rPr>
      <t xml:space="preserve">AUG 13: </t>
    </r>
    <r>
      <rPr>
        <sz val="11"/>
        <color rgb="FF000000"/>
        <rFont val="Arial"/>
        <family val="2"/>
      </rPr>
      <t>PEFA, no adults, 3 fledglings. Nest probably missed on first survey in june!. Banded 2 chicks, 3rd one flying around cliff</t>
    </r>
  </si>
  <si>
    <r>
      <t>18 June :</t>
    </r>
    <r>
      <rPr>
        <sz val="11"/>
        <color rgb="FF000000"/>
        <rFont val="Arial"/>
        <family val="2"/>
      </rPr>
      <t xml:space="preserve"> Empty. </t>
    </r>
    <r>
      <rPr>
        <b/>
        <sz val="11"/>
        <color rgb="FF000000"/>
        <rFont val="Arial"/>
        <family val="2"/>
      </rPr>
      <t xml:space="preserve">AUG 13: </t>
    </r>
    <r>
      <rPr>
        <sz val="11"/>
        <color rgb="FF000000"/>
        <rFont val="Arial"/>
        <family val="2"/>
      </rPr>
      <t>EMPTY</t>
    </r>
  </si>
  <si>
    <r>
      <rPr>
        <b/>
        <sz val="11"/>
        <color rgb="FF000000"/>
        <rFont val="Arial"/>
        <family val="2"/>
      </rPr>
      <t>19 June</t>
    </r>
    <r>
      <rPr>
        <sz val="11"/>
        <color rgb="FF000000"/>
        <rFont val="Arial"/>
        <family val="2"/>
      </rPr>
      <t xml:space="preserve"> : PEFA pair + 4 eggs, wp: Same as 129 site. </t>
    </r>
    <r>
      <rPr>
        <b/>
        <sz val="11"/>
        <color rgb="FF000000"/>
        <rFont val="Arial"/>
        <family val="2"/>
      </rPr>
      <t xml:space="preserve">AUG 14: </t>
    </r>
    <r>
      <rPr>
        <sz val="11"/>
        <color rgb="FF000000"/>
        <rFont val="Arial"/>
        <family val="2"/>
      </rPr>
      <t>PEFA pair, 2 fledlings, too old to band</t>
    </r>
  </si>
  <si>
    <r>
      <t>19 June :</t>
    </r>
    <r>
      <rPr>
        <sz val="11"/>
        <color rgb="FF000000"/>
        <rFont val="Arial"/>
        <family val="2"/>
      </rPr>
      <t xml:space="preserve"> RLHA pair + 5 eggs between site 135 and 117</t>
    </r>
    <r>
      <rPr>
        <b/>
        <sz val="11"/>
        <color rgb="FF000000"/>
        <rFont val="Arial"/>
        <family val="2"/>
      </rPr>
      <t>. Wp: 135_RLHA_2017--&gt;</t>
    </r>
    <r>
      <rPr>
        <sz val="11"/>
        <color rgb="FF000000"/>
        <rFont val="Arial"/>
        <family val="2"/>
      </rPr>
      <t xml:space="preserve"> PEFA closer to 135 original location, so PEFA = site 135 and RLHA = site 117 (M.T)</t>
    </r>
    <r>
      <rPr>
        <b/>
        <sz val="11"/>
        <color rgb="FF000000"/>
        <rFont val="Arial"/>
        <family val="2"/>
      </rPr>
      <t xml:space="preserve">. AUG 14: </t>
    </r>
    <r>
      <rPr>
        <sz val="11"/>
        <color rgb="FF000000"/>
        <rFont val="Arial"/>
        <family val="2"/>
      </rPr>
      <t xml:space="preserve"> RLHA, no adults, 2 fledglings, too old to band</t>
    </r>
  </si>
  <si>
    <r>
      <t>19 June : P</t>
    </r>
    <r>
      <rPr>
        <sz val="11"/>
        <color rgb="FF000000"/>
        <rFont val="Arial"/>
        <family val="2"/>
      </rPr>
      <t>EFA pair + 3 eggs,</t>
    </r>
    <r>
      <rPr>
        <b/>
        <sz val="11"/>
        <color rgb="FF000000"/>
        <rFont val="Arial"/>
        <family val="2"/>
      </rPr>
      <t xml:space="preserve"> wp 135_2017.</t>
    </r>
    <r>
      <rPr>
        <sz val="11"/>
        <color rgb="FF000000"/>
        <rFont val="Arial"/>
        <family val="2"/>
      </rPr>
      <t xml:space="preserve"> </t>
    </r>
    <r>
      <rPr>
        <b/>
        <sz val="11"/>
        <color rgb="FF000000"/>
        <rFont val="Arial"/>
        <family val="2"/>
      </rPr>
      <t xml:space="preserve">AUG 13: </t>
    </r>
    <r>
      <rPr>
        <sz val="11"/>
        <color rgb="FF000000"/>
        <rFont val="Arial"/>
        <family val="2"/>
      </rPr>
      <t>PEFA pair, 2 chicks--&gt; banded</t>
    </r>
  </si>
  <si>
    <r>
      <t>19 June :</t>
    </r>
    <r>
      <rPr>
        <sz val="11"/>
        <color rgb="FF000000"/>
        <rFont val="Arial"/>
        <family val="2"/>
      </rPr>
      <t xml:space="preserve"> PEFA pair + 4 eggs,</t>
    </r>
    <r>
      <rPr>
        <b/>
        <sz val="11"/>
        <color rgb="FF000000"/>
        <rFont val="Arial"/>
        <family val="2"/>
      </rPr>
      <t xml:space="preserve">  WP: same as site. AUG 14: </t>
    </r>
    <r>
      <rPr>
        <sz val="11"/>
        <color rgb="FF000000"/>
        <rFont val="Arial"/>
        <family val="2"/>
      </rPr>
      <t>PEFA female + 1 fledgling (banded)+ 2 dead chicks in nest</t>
    </r>
  </si>
  <si>
    <t>O</t>
  </si>
  <si>
    <r>
      <t xml:space="preserve">AUG8 : </t>
    </r>
    <r>
      <rPr>
        <sz val="11"/>
        <color rgb="FF000000"/>
        <rFont val="Arial"/>
        <family val="2"/>
      </rPr>
      <t>RLHA nest discovered during copter survey. On a boulder. Unnocupied but has clearly been used for more than one year</t>
    </r>
  </si>
  <si>
    <t>62.94993 / 092.55701</t>
  </si>
  <si>
    <r>
      <t xml:space="preserve">19 June : </t>
    </r>
    <r>
      <rPr>
        <sz val="11"/>
        <color rgb="FF000000"/>
        <rFont val="Arial"/>
        <family val="2"/>
      </rPr>
      <t>RLHA pair + 5 eggs,</t>
    </r>
    <r>
      <rPr>
        <b/>
        <sz val="11"/>
        <color rgb="FF000000"/>
        <rFont val="Arial"/>
        <family val="2"/>
      </rPr>
      <t xml:space="preserve"> 46_RLHA1_2017(A.P)--&gt; Moved site to 103, PEFA occupy territory 46,on a boulder on an island not so far from 46 original location (M.T). AUG 14: </t>
    </r>
    <r>
      <rPr>
        <sz val="11"/>
        <color rgb="FF000000"/>
        <rFont val="Arial"/>
        <family val="2"/>
      </rPr>
      <t>RLHA, no adults, 4 fledglings, too old to band</t>
    </r>
  </si>
  <si>
    <t>63.06976 / 092.33450</t>
  </si>
  <si>
    <r>
      <t>June 19:</t>
    </r>
    <r>
      <rPr>
        <sz val="11"/>
        <color rgb="FF000000"/>
        <rFont val="Arial"/>
        <family val="2"/>
      </rPr>
      <t xml:space="preserve"> Original site unnocupied</t>
    </r>
    <r>
      <rPr>
        <b/>
        <sz val="11"/>
        <color rgb="FF000000"/>
        <rFont val="Arial"/>
        <family val="2"/>
      </rPr>
      <t>. AUG 14:</t>
    </r>
    <r>
      <rPr>
        <sz val="11"/>
        <color rgb="FF000000"/>
        <rFont val="Arial"/>
        <family val="2"/>
      </rPr>
      <t xml:space="preserve"> Found territorial pair with empty scrape on a boulder on island near 46 ( same location as 2014). Probably FAILED.</t>
    </r>
  </si>
  <si>
    <r>
      <rPr>
        <b/>
        <sz val="11"/>
        <color rgb="FF000000"/>
        <rFont val="Arial"/>
        <family val="2"/>
      </rPr>
      <t>19 June</t>
    </r>
    <r>
      <rPr>
        <sz val="11"/>
        <color rgb="FF000000"/>
        <rFont val="Arial"/>
        <family val="2"/>
      </rPr>
      <t xml:space="preserve">: PEFA pair + 4 eggs, Scrap is on the ground, WP: same as site. </t>
    </r>
    <r>
      <rPr>
        <b/>
        <sz val="11"/>
        <color rgb="FF000000"/>
        <rFont val="Arial"/>
        <family val="2"/>
      </rPr>
      <t xml:space="preserve">AUG 14: </t>
    </r>
    <r>
      <rPr>
        <sz val="11"/>
        <color rgb="FF000000"/>
        <rFont val="Arial"/>
        <family val="2"/>
      </rPr>
      <t>PEFA female, 2 chicks--&gt; banded</t>
    </r>
  </si>
  <si>
    <r>
      <t xml:space="preserve">19 June : </t>
    </r>
    <r>
      <rPr>
        <sz val="11"/>
        <color rgb="FF000000"/>
        <rFont val="Arial"/>
        <family val="2"/>
      </rPr>
      <t xml:space="preserve">Unoccupied. </t>
    </r>
    <r>
      <rPr>
        <b/>
        <sz val="11"/>
        <color rgb="FF000000"/>
        <rFont val="Arial"/>
        <family val="2"/>
      </rPr>
      <t xml:space="preserve">AUG 13: </t>
    </r>
    <r>
      <rPr>
        <sz val="11"/>
        <color rgb="FF000000"/>
        <rFont val="Arial"/>
        <family val="2"/>
      </rPr>
      <t>Original site unnocupied but found a nest 800 m away from location, so called it 90 (probably same territory. PEFA female, 1 chick--&gt; banded. Took WP</t>
    </r>
  </si>
  <si>
    <t>63.03366/092.62798</t>
  </si>
  <si>
    <r>
      <t>19 June:</t>
    </r>
    <r>
      <rPr>
        <sz val="11"/>
        <color rgb="FF000000"/>
        <rFont val="Arial"/>
        <family val="2"/>
      </rPr>
      <t xml:space="preserve"> Unoccupied. </t>
    </r>
    <r>
      <rPr>
        <b/>
        <sz val="11"/>
        <color rgb="FF000000"/>
        <rFont val="Arial"/>
        <family val="2"/>
      </rPr>
      <t xml:space="preserve">AUG 14: </t>
    </r>
    <r>
      <rPr>
        <sz val="11"/>
        <color rgb="FF000000"/>
        <rFont val="Arial"/>
        <family val="2"/>
      </rPr>
      <t>EMPTY</t>
    </r>
  </si>
  <si>
    <r>
      <rPr>
        <b/>
        <sz val="11"/>
        <color rgb="FF000000"/>
        <rFont val="Arial"/>
        <family val="2"/>
      </rPr>
      <t xml:space="preserve">AUG 14: </t>
    </r>
    <r>
      <rPr>
        <sz val="11"/>
        <color rgb="FF000000"/>
        <rFont val="Arial"/>
        <family val="2"/>
      </rPr>
      <t>EMPTY</t>
    </r>
  </si>
  <si>
    <r>
      <t xml:space="preserve">AUG 14 : </t>
    </r>
    <r>
      <rPr>
        <sz val="11"/>
        <color rgb="FF000000"/>
        <rFont val="Arial"/>
        <family val="2"/>
      </rPr>
      <t>RLHA nest discovered during copter survey. On a boulder. has clearly been used for more than one year. 1 dead egg in it. FAILED</t>
    </r>
  </si>
  <si>
    <t>62.86970 / 092.66291</t>
  </si>
  <si>
    <r>
      <t xml:space="preserve">AUG 14 : </t>
    </r>
    <r>
      <rPr>
        <sz val="11"/>
        <color rgb="FF000000"/>
        <rFont val="Arial"/>
        <family val="2"/>
      </rPr>
      <t>RLHA pair seen during transect with at least one fledgling. Did not find nest, APPROXIMATE WP</t>
    </r>
  </si>
  <si>
    <t>63.02383/092.57773</t>
  </si>
  <si>
    <r>
      <t>23 June : SNOW pair + 2 chicks still eye closed + 5 eggs, WP: SNOW(Alex) 26 June : SNOW pair + 4 chicks + 3 eggs, Female captured on nest using bownet. USFW: (#9) 59943101, Sex: Female, Age: ASY, Wing: 446mm, Tail: 218mm, Tarsus: 68.78mm, Keel: 1, Weight: 2154</t>
    </r>
    <r>
      <rPr>
        <sz val="11"/>
        <rFont val="Arial"/>
        <family val="2"/>
      </rPr>
      <t xml:space="preserve">, Blood sample, feather sample, Photo from Wing, breast, back, tail taken (Alex). </t>
    </r>
    <r>
      <rPr>
        <b/>
        <sz val="11"/>
        <rFont val="Arial"/>
        <family val="2"/>
      </rPr>
      <t xml:space="preserve">JULY 22: </t>
    </r>
    <r>
      <rPr>
        <sz val="11"/>
        <rFont val="Arial"/>
        <family val="2"/>
      </rPr>
      <t xml:space="preserve">SNOW pair, 5 chicks. </t>
    </r>
    <r>
      <rPr>
        <b/>
        <sz val="11"/>
        <rFont val="Arial"/>
        <family val="2"/>
      </rPr>
      <t xml:space="preserve">JULY 24: </t>
    </r>
    <r>
      <rPr>
        <sz val="11"/>
        <rFont val="Arial"/>
        <family val="2"/>
      </rPr>
      <t>3 chicks found ( 1 dead, 2 others banded)</t>
    </r>
  </si>
  <si>
    <r>
      <t xml:space="preserve">JUNE 18: </t>
    </r>
    <r>
      <rPr>
        <sz val="11"/>
        <color rgb="FF000000"/>
        <rFont val="Arial"/>
        <family val="2"/>
      </rPr>
      <t xml:space="preserve">SNOW nest found during transect ( #212). Territorial pair, 8 eggs, took WP. </t>
    </r>
    <r>
      <rPr>
        <b/>
        <sz val="11"/>
        <color rgb="FF000000"/>
        <rFont val="Arial"/>
        <family val="2"/>
      </rPr>
      <t xml:space="preserve">AUG 13: </t>
    </r>
    <r>
      <rPr>
        <sz val="11"/>
        <color rgb="FF000000"/>
        <rFont val="Arial"/>
        <family val="2"/>
      </rPr>
      <t>EMPTY--&gt; clearly hatched but no birds seen.</t>
    </r>
  </si>
  <si>
    <t>62.98698 / 091.55979</t>
  </si>
  <si>
    <t>SNOW1</t>
  </si>
  <si>
    <t>62.95695 / 092.28958</t>
  </si>
  <si>
    <r>
      <t xml:space="preserve">JUNE 18: </t>
    </r>
    <r>
      <rPr>
        <sz val="11"/>
        <color rgb="FF000000"/>
        <rFont val="Arial"/>
        <family val="2"/>
      </rPr>
      <t>Territorial RLHA pair, did not find nest, approx location (near transect # 126).</t>
    </r>
    <r>
      <rPr>
        <b/>
        <sz val="11"/>
        <color rgb="FF000000"/>
        <rFont val="Arial"/>
        <family val="2"/>
      </rPr>
      <t xml:space="preserve">AUG 13 : </t>
    </r>
    <r>
      <rPr>
        <sz val="11"/>
        <color rgb="FF000000"/>
        <rFont val="Arial"/>
        <family val="2"/>
      </rPr>
      <t>RLHA pair seen during transect with at least two fledgling. Saw nest from far away on large boulder, APPROXIMATE WP</t>
    </r>
  </si>
  <si>
    <t>62.96940 / 091.55034</t>
  </si>
  <si>
    <t>102_PEFA</t>
  </si>
  <si>
    <t>62.82287 / 091.91119</t>
  </si>
  <si>
    <r>
      <rPr>
        <b/>
        <sz val="11"/>
        <color rgb="FF000000"/>
        <rFont val="Arial"/>
        <family val="2"/>
      </rPr>
      <t>20 May:</t>
    </r>
    <r>
      <rPr>
        <sz val="11"/>
        <color rgb="FF000000"/>
        <rFont val="Arial"/>
        <family val="2"/>
      </rPr>
      <t xml:space="preserve"> No birds on visit, sign of presence around stick nest (feces), Fresh material on stick nest. </t>
    </r>
    <r>
      <rPr>
        <b/>
        <sz val="11"/>
        <color rgb="FF000000"/>
        <rFont val="Arial"/>
        <family val="2"/>
      </rPr>
      <t xml:space="preserve">AUG 14: </t>
    </r>
    <r>
      <rPr>
        <sz val="11"/>
        <color rgb="FF000000"/>
        <rFont val="Arial"/>
        <family val="2"/>
      </rPr>
      <t>PEFA scrape with 1 addled egg--&gt; Failed</t>
    </r>
  </si>
  <si>
    <t>62.91406 / 092.14070</t>
  </si>
  <si>
    <r>
      <t xml:space="preserve">21 June : </t>
    </r>
    <r>
      <rPr>
        <sz val="11"/>
        <color rgb="FF000000"/>
        <rFont val="Arial"/>
        <family val="2"/>
      </rPr>
      <t xml:space="preserve">RLHA pair + eggs (unknown number). </t>
    </r>
    <r>
      <rPr>
        <b/>
        <sz val="11"/>
        <color rgb="FF000000"/>
        <rFont val="Arial"/>
        <family val="2"/>
      </rPr>
      <t xml:space="preserve">AUG 14: </t>
    </r>
    <r>
      <rPr>
        <sz val="11"/>
        <color rgb="FF000000"/>
        <rFont val="Arial"/>
        <family val="2"/>
      </rPr>
      <t>RLHA pair, 4 chicks--&gt; banded</t>
    </r>
  </si>
  <si>
    <r>
      <rPr>
        <b/>
        <sz val="11"/>
        <color rgb="FF000000"/>
        <rFont val="Arial"/>
        <family val="2"/>
      </rPr>
      <t>20 May:</t>
    </r>
    <r>
      <rPr>
        <sz val="11"/>
        <color rgb="FF000000"/>
        <rFont val="Arial"/>
        <family val="2"/>
      </rPr>
      <t xml:space="preserve"> PEFA pair territorial, female banded. </t>
    </r>
    <r>
      <rPr>
        <b/>
        <sz val="11"/>
        <color rgb="FF000000"/>
        <rFont val="Arial"/>
        <family val="2"/>
      </rPr>
      <t xml:space="preserve">5 June </t>
    </r>
    <r>
      <rPr>
        <sz val="11"/>
        <color rgb="FF000000"/>
        <rFont val="Arial"/>
        <family val="2"/>
      </rPr>
      <t>: PEFA pair, territorial, female is not incubating yet. No egg found.</t>
    </r>
    <r>
      <rPr>
        <b/>
        <sz val="11"/>
        <color rgb="FF000000"/>
        <rFont val="Arial"/>
        <family val="2"/>
      </rPr>
      <t xml:space="preserve"> 8 June </t>
    </r>
    <r>
      <rPr>
        <sz val="11"/>
        <color rgb="FF000000"/>
        <rFont val="Arial"/>
        <family val="2"/>
      </rPr>
      <t xml:space="preserve">: PEFA pair + 1 egg, egg look washed already. Cam + RG deployed. No WP taken yet. </t>
    </r>
    <r>
      <rPr>
        <b/>
        <sz val="11"/>
        <color rgb="FF000000"/>
        <rFont val="Arial"/>
        <family val="2"/>
      </rPr>
      <t xml:space="preserve">15 June </t>
    </r>
    <r>
      <rPr>
        <sz val="11"/>
        <color rgb="FF000000"/>
        <rFont val="Arial"/>
        <family val="2"/>
      </rPr>
      <t xml:space="preserve">: PEFA pair, non territorial, no more eggs, (Fox predation). 0,2mm in RG. Camera + Rg removed. </t>
    </r>
    <r>
      <rPr>
        <b/>
        <sz val="11"/>
        <color rgb="FF000000"/>
        <rFont val="Arial"/>
        <family val="2"/>
      </rPr>
      <t xml:space="preserve">AUG 14: </t>
    </r>
    <r>
      <rPr>
        <sz val="11"/>
        <color rgb="FF000000"/>
        <rFont val="Arial"/>
        <family val="2"/>
      </rPr>
      <t>Territorial PEFA pair, no occupied nest...confirmed failed. Took WP.</t>
    </r>
  </si>
  <si>
    <t>62.88861 / 092.15273</t>
  </si>
  <si>
    <t>62.74450 / 092.35470</t>
  </si>
  <si>
    <r>
      <rPr>
        <b/>
        <sz val="11"/>
        <color rgb="FF000000"/>
        <rFont val="Arial"/>
        <family val="2"/>
      </rPr>
      <t>26 May:</t>
    </r>
    <r>
      <rPr>
        <sz val="11"/>
        <color rgb="FF000000"/>
        <rFont val="Arial"/>
        <family val="2"/>
      </rPr>
      <t xml:space="preserve"> RLHA pair, territorial over the site. </t>
    </r>
    <r>
      <rPr>
        <b/>
        <sz val="11"/>
        <color rgb="FF000000"/>
        <rFont val="Arial"/>
        <family val="2"/>
      </rPr>
      <t xml:space="preserve">AUG 15: </t>
    </r>
    <r>
      <rPr>
        <sz val="11"/>
        <color rgb="FF000000"/>
        <rFont val="Arial"/>
        <family val="2"/>
      </rPr>
      <t xml:space="preserve"> RLHA, no adults, 2 fledglings, took WP</t>
    </r>
  </si>
  <si>
    <t>P</t>
  </si>
  <si>
    <t>Q</t>
  </si>
  <si>
    <t>S</t>
  </si>
  <si>
    <t>62.82779 / 092.2247</t>
  </si>
  <si>
    <r>
      <t>AUG 15 :</t>
    </r>
    <r>
      <rPr>
        <sz val="11"/>
        <color rgb="FF000000"/>
        <rFont val="Arial"/>
        <family val="2"/>
      </rPr>
      <t>NEW RLHA SITE found on island east of 33 while copter survey. At least one fledgling (in nest) did not see more aroound. Took WP.</t>
    </r>
  </si>
  <si>
    <t>62.76091 / 092.38719</t>
  </si>
  <si>
    <r>
      <rPr>
        <b/>
        <sz val="11"/>
        <color rgb="FF000000"/>
        <rFont val="Arial"/>
        <family val="2"/>
      </rPr>
      <t>AUG 15</t>
    </r>
    <r>
      <rPr>
        <sz val="11"/>
        <color rgb="FF000000"/>
        <rFont val="Arial"/>
        <family val="2"/>
      </rPr>
      <t>: NEW SITE NEAR 9, PEFA pair, 3 chicks --&gt;banded + 1 dead around scrape. TOOK WP (kev's gps--&gt; 155)</t>
    </r>
  </si>
  <si>
    <r>
      <rPr>
        <b/>
        <sz val="11"/>
        <color rgb="FF000000"/>
        <rFont val="Arial"/>
        <family val="2"/>
      </rPr>
      <t>22 May</t>
    </r>
    <r>
      <rPr>
        <sz val="11"/>
        <color rgb="FF000000"/>
        <rFont val="Arial"/>
        <family val="2"/>
      </rPr>
      <t xml:space="preserve">: Empty site, cliff covered by snow. </t>
    </r>
    <r>
      <rPr>
        <b/>
        <sz val="11"/>
        <color rgb="FF000000"/>
        <rFont val="Arial"/>
        <family val="2"/>
      </rPr>
      <t xml:space="preserve">AUG 15: </t>
    </r>
    <r>
      <rPr>
        <sz val="11"/>
        <color rgb="FF000000"/>
        <rFont val="Arial"/>
        <family val="2"/>
      </rPr>
      <t>EMPTY (checked both original site and island).</t>
    </r>
  </si>
  <si>
    <r>
      <rPr>
        <b/>
        <sz val="11"/>
        <color rgb="FF000000"/>
        <rFont val="Arial"/>
        <family val="2"/>
      </rPr>
      <t>21 July:</t>
    </r>
    <r>
      <rPr>
        <sz val="11"/>
        <color rgb="FF000000"/>
        <rFont val="Arial"/>
        <family val="2"/>
      </rPr>
      <t xml:space="preserve"> RLHA pair (1 dark morph) Empty fresh stick nest. Must check again.</t>
    </r>
    <r>
      <rPr>
        <b/>
        <sz val="11"/>
        <color rgb="FF000000"/>
        <rFont val="Arial"/>
        <family val="2"/>
      </rPr>
      <t xml:space="preserve">AUG 15: </t>
    </r>
    <r>
      <rPr>
        <sz val="11"/>
        <color rgb="FF000000"/>
        <rFont val="Arial"/>
        <family val="2"/>
      </rPr>
      <t>Empty site…fresh nest, empty, did not seem to have been used a lot--&gt; FAILED (probably during or just before incubation)</t>
    </r>
  </si>
  <si>
    <r>
      <rPr>
        <b/>
        <sz val="11"/>
        <color rgb="FF000000"/>
        <rFont val="Arial"/>
        <family val="2"/>
      </rPr>
      <t>23 May</t>
    </r>
    <r>
      <rPr>
        <sz val="11"/>
        <color rgb="FF000000"/>
        <rFont val="Arial"/>
        <family val="2"/>
      </rPr>
      <t xml:space="preserve">: PEFA female fight against RLHA for 5 minutes, PEFA seems to own the site, </t>
    </r>
    <r>
      <rPr>
        <b/>
        <sz val="11"/>
        <color rgb="FF000000"/>
        <rFont val="Arial"/>
        <family val="2"/>
      </rPr>
      <t>31 May:</t>
    </r>
    <r>
      <rPr>
        <sz val="11"/>
        <color rgb="FF000000"/>
        <rFont val="Arial"/>
        <family val="2"/>
      </rPr>
      <t xml:space="preserve"> PEFA pair, territorial, Tried trapping, unsucessful. </t>
    </r>
    <r>
      <rPr>
        <b/>
        <sz val="11"/>
        <color rgb="FF000000"/>
        <rFont val="Arial"/>
        <family val="2"/>
      </rPr>
      <t>9 June :</t>
    </r>
    <r>
      <rPr>
        <sz val="11"/>
        <color rgb="FF000000"/>
        <rFont val="Arial"/>
        <family val="2"/>
      </rPr>
      <t xml:space="preserve"> PEFA pair + 2 eggs, Scrap is located on a cliff closer to the sea. No WP taken yet. Large camera + RG deployed. </t>
    </r>
    <r>
      <rPr>
        <b/>
        <sz val="11"/>
        <color rgb="FF000000"/>
        <rFont val="Arial"/>
        <family val="2"/>
      </rPr>
      <t>16 June</t>
    </r>
    <r>
      <rPr>
        <sz val="11"/>
        <color rgb="FF000000"/>
        <rFont val="Arial"/>
        <family val="2"/>
      </rPr>
      <t xml:space="preserve"> : PEFA pair + 4 eggs, Batt: 91%, mem.card: 54%. Mem.card changed, No user label added. </t>
    </r>
    <r>
      <rPr>
        <b/>
        <sz val="11"/>
        <color rgb="FF000000"/>
        <rFont val="Arial"/>
        <family val="2"/>
      </rPr>
      <t>25 June</t>
    </r>
    <r>
      <rPr>
        <sz val="11"/>
        <color rgb="FF000000"/>
        <rFont val="Arial"/>
        <family val="2"/>
      </rPr>
      <t xml:space="preserve"> : PEFA pair + 4 eggs, battery: empty, Battery + mem.card replaced, Ibutton deployed, RG: empty, Egg measurment : </t>
    </r>
    <r>
      <rPr>
        <b/>
        <sz val="11"/>
        <color rgb="FF000000"/>
        <rFont val="Arial"/>
        <family val="2"/>
      </rPr>
      <t>#1</t>
    </r>
    <r>
      <rPr>
        <sz val="11"/>
        <color rgb="FF000000"/>
        <rFont val="Arial"/>
        <family val="2"/>
      </rPr>
      <t xml:space="preserve">: M:44.4, L: 50.37, W: 41.04 </t>
    </r>
    <r>
      <rPr>
        <b/>
        <sz val="11"/>
        <color rgb="FF000000"/>
        <rFont val="Arial"/>
        <family val="2"/>
      </rPr>
      <t xml:space="preserve">#2 </t>
    </r>
    <r>
      <rPr>
        <sz val="11"/>
        <color rgb="FF000000"/>
        <rFont val="Arial"/>
        <family val="2"/>
      </rPr>
      <t xml:space="preserve">M: 49.8, L: 41.05, W: 42,62 </t>
    </r>
    <r>
      <rPr>
        <b/>
        <sz val="11"/>
        <color rgb="FF000000"/>
        <rFont val="Arial"/>
        <family val="2"/>
      </rPr>
      <t>#3</t>
    </r>
    <r>
      <rPr>
        <sz val="11"/>
        <color rgb="FF000000"/>
        <rFont val="Arial"/>
        <family val="2"/>
      </rPr>
      <t xml:space="preserve">: M: 46.9, L: 51.18, W: 42.09 </t>
    </r>
    <r>
      <rPr>
        <b/>
        <sz val="11"/>
        <color rgb="FF000000"/>
        <rFont val="Arial"/>
        <family val="2"/>
      </rPr>
      <t>#4</t>
    </r>
    <r>
      <rPr>
        <sz val="11"/>
        <color rgb="FF000000"/>
        <rFont val="Arial"/>
        <family val="2"/>
      </rPr>
      <t xml:space="preserve">: M: 46.2, L: 52.59, W: 41,07. </t>
    </r>
    <r>
      <rPr>
        <b/>
        <sz val="11"/>
        <color rgb="FF000000"/>
        <rFont val="Arial"/>
        <family val="2"/>
      </rPr>
      <t xml:space="preserve">05 July: </t>
    </r>
    <r>
      <rPr>
        <sz val="11"/>
        <color rgb="FF000000"/>
        <rFont val="Arial"/>
        <family val="2"/>
      </rPr>
      <t>PEFA pair + 4 eggs, RG: Trace, MC: 99% (17086 pics), Batt: 99%, Egg:</t>
    </r>
    <r>
      <rPr>
        <b/>
        <sz val="11"/>
        <color rgb="FF000000"/>
        <rFont val="Arial"/>
        <family val="2"/>
      </rPr>
      <t xml:space="preserve"> #1</t>
    </r>
    <r>
      <rPr>
        <sz val="11"/>
        <color rgb="FF000000"/>
        <rFont val="Arial"/>
        <family val="2"/>
      </rPr>
      <t xml:space="preserve"> L: 50.44, W: 41.40, M: 42.3, </t>
    </r>
    <r>
      <rPr>
        <b/>
        <sz val="11"/>
        <color rgb="FF000000"/>
        <rFont val="Arial"/>
        <family val="2"/>
      </rPr>
      <t xml:space="preserve">#2: </t>
    </r>
    <r>
      <rPr>
        <sz val="11"/>
        <color rgb="FF000000"/>
        <rFont val="Arial"/>
        <family val="2"/>
      </rPr>
      <t>L: 51.49, W: 42.87, M: 48.0,</t>
    </r>
    <r>
      <rPr>
        <b/>
        <sz val="11"/>
        <color rgb="FF000000"/>
        <rFont val="Arial"/>
        <family val="2"/>
      </rPr>
      <t xml:space="preserve"> #3:</t>
    </r>
    <r>
      <rPr>
        <sz val="11"/>
        <color rgb="FF000000"/>
        <rFont val="Arial"/>
        <family val="2"/>
      </rPr>
      <t xml:space="preserve"> L: 50.84, W: 42.16, M: 44.9,</t>
    </r>
    <r>
      <rPr>
        <b/>
        <sz val="11"/>
        <color rgb="FF000000"/>
        <rFont val="Arial"/>
        <family val="2"/>
      </rPr>
      <t xml:space="preserve"> #4</t>
    </r>
    <r>
      <rPr>
        <sz val="11"/>
        <color rgb="FF000000"/>
        <rFont val="Arial"/>
        <family val="2"/>
      </rPr>
      <t>: L:52.46, W: 41.20, M: 44.3.</t>
    </r>
    <r>
      <rPr>
        <b/>
        <sz val="11"/>
        <color rgb="FF000000"/>
        <rFont val="Arial"/>
        <family val="2"/>
      </rPr>
      <t xml:space="preserve"> 9 July</t>
    </r>
    <r>
      <rPr>
        <sz val="11"/>
        <color rgb="FF000000"/>
        <rFont val="Arial"/>
        <family val="2"/>
      </rPr>
      <t>: PEFA pair + 4 eggs: MC: 39%(6828 pictures), Batt: 17 %, Battery + M. card changed, user label added, RG: Empty, Egg measurement(Mass)</t>
    </r>
    <r>
      <rPr>
        <b/>
        <sz val="11"/>
        <color rgb="FF000000"/>
        <rFont val="Arial"/>
        <family val="2"/>
      </rPr>
      <t>: #1</t>
    </r>
    <r>
      <rPr>
        <sz val="11"/>
        <color rgb="FF000000"/>
        <rFont val="Arial"/>
        <family val="2"/>
      </rPr>
      <t xml:space="preserve">: 41.8, </t>
    </r>
    <r>
      <rPr>
        <b/>
        <sz val="11"/>
        <color rgb="FF000000"/>
        <rFont val="Arial"/>
        <family val="2"/>
      </rPr>
      <t>#2</t>
    </r>
    <r>
      <rPr>
        <sz val="11"/>
        <color rgb="FF000000"/>
        <rFont val="Arial"/>
        <family val="2"/>
      </rPr>
      <t xml:space="preserve">: 47.5, </t>
    </r>
    <r>
      <rPr>
        <b/>
        <sz val="11"/>
        <color rgb="FF000000"/>
        <rFont val="Arial"/>
        <family val="2"/>
      </rPr>
      <t>#3</t>
    </r>
    <r>
      <rPr>
        <sz val="11"/>
        <color rgb="FF000000"/>
        <rFont val="Arial"/>
        <family val="2"/>
      </rPr>
      <t xml:space="preserve">: 44.1, </t>
    </r>
    <r>
      <rPr>
        <b/>
        <sz val="11"/>
        <color rgb="FF000000"/>
        <rFont val="Arial"/>
        <family val="2"/>
      </rPr>
      <t>#4</t>
    </r>
    <r>
      <rPr>
        <sz val="11"/>
        <color rgb="FF000000"/>
        <rFont val="Arial"/>
        <family val="2"/>
      </rPr>
      <t>: 43.8.</t>
    </r>
    <r>
      <rPr>
        <b/>
        <sz val="11"/>
        <color rgb="FF000000"/>
        <rFont val="Arial"/>
        <family val="2"/>
      </rPr>
      <t xml:space="preserve"> 12 July</t>
    </r>
    <r>
      <rPr>
        <sz val="11"/>
        <color rgb="FF000000"/>
        <rFont val="Arial"/>
        <family val="2"/>
      </rPr>
      <t xml:space="preserve">: PEFA pair + 4 eggs, MC: 31% (5919 pictures), Batt: 94%, RG: trace, Eggs measurement: </t>
    </r>
    <r>
      <rPr>
        <b/>
        <sz val="11"/>
        <color rgb="FF000000"/>
        <rFont val="Arial"/>
        <family val="2"/>
      </rPr>
      <t>#1</t>
    </r>
    <r>
      <rPr>
        <sz val="11"/>
        <color rgb="FF000000"/>
        <rFont val="Arial"/>
        <family val="2"/>
      </rPr>
      <t>: 41.3g,</t>
    </r>
    <r>
      <rPr>
        <b/>
        <sz val="11"/>
        <color rgb="FF000000"/>
        <rFont val="Arial"/>
        <family val="2"/>
      </rPr>
      <t xml:space="preserve"> #2</t>
    </r>
    <r>
      <rPr>
        <sz val="11"/>
        <color rgb="FF000000"/>
        <rFont val="Arial"/>
        <family val="2"/>
      </rPr>
      <t>: 46.8g,</t>
    </r>
    <r>
      <rPr>
        <b/>
        <sz val="11"/>
        <color rgb="FF000000"/>
        <rFont val="Arial"/>
        <family val="2"/>
      </rPr>
      <t xml:space="preserve"> #3</t>
    </r>
    <r>
      <rPr>
        <sz val="11"/>
        <color rgb="FF000000"/>
        <rFont val="Arial"/>
        <family val="2"/>
      </rPr>
      <t>: 43.6g,</t>
    </r>
    <r>
      <rPr>
        <b/>
        <sz val="11"/>
        <color rgb="FF000000"/>
        <rFont val="Arial"/>
        <family val="2"/>
      </rPr>
      <t xml:space="preserve"> #4:</t>
    </r>
    <r>
      <rPr>
        <sz val="11"/>
        <color rgb="FF000000"/>
        <rFont val="Arial"/>
        <family val="2"/>
      </rPr>
      <t xml:space="preserve"> 43.3g.  </t>
    </r>
    <r>
      <rPr>
        <b/>
        <sz val="11"/>
        <color rgb="FF000000"/>
        <rFont val="Arial"/>
        <family val="2"/>
      </rPr>
      <t>18 July</t>
    </r>
    <r>
      <rPr>
        <sz val="11"/>
        <color rgb="FF000000"/>
        <rFont val="Arial"/>
        <family val="2"/>
      </rPr>
      <t xml:space="preserve">: PEFA pair + 4 chicks, Day 5 supplement, MC: 39% 7.7k picture, batt: 69%, M.card changed, RG: empty, </t>
    </r>
    <r>
      <rPr>
        <b/>
        <sz val="11"/>
        <color rgb="FF000000"/>
        <rFont val="Arial"/>
        <family val="2"/>
      </rPr>
      <t>R:</t>
    </r>
    <r>
      <rPr>
        <sz val="11"/>
        <color rgb="FF000000"/>
        <rFont val="Arial"/>
        <family val="2"/>
      </rPr>
      <t xml:space="preserve"> 55g, </t>
    </r>
    <r>
      <rPr>
        <b/>
        <sz val="11"/>
        <color rgb="FF000000"/>
        <rFont val="Arial"/>
        <family val="2"/>
      </rPr>
      <t>B:</t>
    </r>
    <r>
      <rPr>
        <sz val="11"/>
        <color rgb="FF000000"/>
        <rFont val="Arial"/>
        <family val="2"/>
      </rPr>
      <t xml:space="preserve"> 54g, </t>
    </r>
    <r>
      <rPr>
        <b/>
        <sz val="11"/>
        <color rgb="FF000000"/>
        <rFont val="Arial"/>
        <family val="2"/>
      </rPr>
      <t>G:</t>
    </r>
    <r>
      <rPr>
        <sz val="11"/>
        <color rgb="FF000000"/>
        <rFont val="Arial"/>
        <family val="2"/>
      </rPr>
      <t xml:space="preserve"> 42g, </t>
    </r>
    <r>
      <rPr>
        <b/>
        <sz val="11"/>
        <color rgb="FF000000"/>
        <rFont val="Arial"/>
        <family val="2"/>
      </rPr>
      <t>W:</t>
    </r>
    <r>
      <rPr>
        <sz val="11"/>
        <color rgb="FF000000"/>
        <rFont val="Arial"/>
        <family val="2"/>
      </rPr>
      <t xml:space="preserve"> 39g. </t>
    </r>
    <r>
      <rPr>
        <b/>
        <sz val="11"/>
        <color rgb="FF000000"/>
        <rFont val="Arial"/>
        <family val="2"/>
      </rPr>
      <t xml:space="preserve">JULY 25:  </t>
    </r>
    <r>
      <rPr>
        <sz val="11"/>
        <color rgb="FF000000"/>
        <rFont val="Arial"/>
        <family val="2"/>
      </rPr>
      <t xml:space="preserve">PEFA female, 4 chicks, batt: dead, m.c: 15% (3253). RG: empty. CONTROL-10D. </t>
    </r>
    <r>
      <rPr>
        <b/>
        <sz val="11"/>
        <color rgb="FF000000"/>
        <rFont val="Arial"/>
        <family val="2"/>
      </rPr>
      <t xml:space="preserve">JULY 30: </t>
    </r>
    <r>
      <rPr>
        <sz val="11"/>
        <color rgb="FF000000"/>
        <rFont val="Arial"/>
        <family val="2"/>
      </rPr>
      <t xml:space="preserve">PEFA pair, 4 chicks, CONTROL-15D. batt: 0%, m.c: 30% (6488 pic). RG: 3 cm. </t>
    </r>
    <r>
      <rPr>
        <b/>
        <sz val="11"/>
        <color rgb="FF000000"/>
        <rFont val="Arial"/>
        <family val="2"/>
      </rPr>
      <t xml:space="preserve">AUG 3: </t>
    </r>
    <r>
      <rPr>
        <sz val="11"/>
        <color rgb="FF000000"/>
        <rFont val="Arial"/>
        <family val="2"/>
      </rPr>
      <t xml:space="preserve">1 PEFA, 4 chicks, CONTROL-20D. batt: 0%, m.c: 43% (8471 pics). </t>
    </r>
    <r>
      <rPr>
        <b/>
        <sz val="11"/>
        <color rgb="FF000000"/>
        <rFont val="Arial"/>
        <family val="2"/>
      </rPr>
      <t xml:space="preserve">AUG 8: </t>
    </r>
    <r>
      <rPr>
        <sz val="11"/>
        <color rgb="FF000000"/>
        <rFont val="Arial"/>
        <family val="2"/>
      </rPr>
      <t xml:space="preserve">PEFA pair, TRAPPED BOTH ON NOOSE ENVELOPE WITH DEAD PIGEON. MALE ALREADY BANDED' FEMALE = 1st CAPTURE. 4 chicks- SUPP-25D (blood samples, bands).RG : 0. </t>
    </r>
    <r>
      <rPr>
        <b/>
        <sz val="11"/>
        <color rgb="FF000000"/>
        <rFont val="Arial"/>
        <family val="2"/>
      </rPr>
      <t xml:space="preserve">AUG 15: </t>
    </r>
    <r>
      <rPr>
        <sz val="11"/>
        <color rgb="FF000000"/>
        <rFont val="Arial"/>
        <family val="2"/>
      </rPr>
      <t>PEFA pair, 4 chicks. CONTROL 30D (retrieved cam + I button, last visit). RG:traces</t>
    </r>
  </si>
  <si>
    <r>
      <rPr>
        <b/>
        <sz val="11"/>
        <color rgb="FF000000"/>
        <rFont val="Arial"/>
        <family val="2"/>
      </rPr>
      <t>27 May</t>
    </r>
    <r>
      <rPr>
        <sz val="11"/>
        <color rgb="FF000000"/>
        <rFont val="Arial"/>
        <family val="2"/>
      </rPr>
      <t xml:space="preserve">: Empty site. </t>
    </r>
    <r>
      <rPr>
        <b/>
        <sz val="11"/>
        <color rgb="FF000000"/>
        <rFont val="Arial"/>
        <family val="2"/>
      </rPr>
      <t>30 May:</t>
    </r>
    <r>
      <rPr>
        <sz val="11"/>
        <color rgb="FF000000"/>
        <rFont val="Arial"/>
        <family val="2"/>
      </rPr>
      <t xml:space="preserve"> PEFA pair, both unbanded, territorial.</t>
    </r>
    <r>
      <rPr>
        <b/>
        <sz val="11"/>
        <color rgb="FF000000"/>
        <rFont val="Arial"/>
        <family val="2"/>
      </rPr>
      <t xml:space="preserve"> 2 June </t>
    </r>
    <r>
      <rPr>
        <sz val="11"/>
        <color rgb="FF000000"/>
        <rFont val="Arial"/>
        <family val="2"/>
      </rPr>
      <t>: PEFA pair arrived after us, Tried trapping, Unsucessful.</t>
    </r>
    <r>
      <rPr>
        <b/>
        <sz val="11"/>
        <color rgb="FF000000"/>
        <rFont val="Arial"/>
        <family val="2"/>
      </rPr>
      <t xml:space="preserve">   6 June : </t>
    </r>
    <r>
      <rPr>
        <sz val="11"/>
        <color rgb="FF000000"/>
        <rFont val="Arial"/>
        <family val="2"/>
      </rPr>
      <t xml:space="preserve">PEFA Female, incubation 1 egg. Large camera + RG deployed, Male came in after 5 min. </t>
    </r>
    <r>
      <rPr>
        <b/>
        <sz val="11"/>
        <color rgb="FF000000"/>
        <rFont val="Arial"/>
        <family val="2"/>
      </rPr>
      <t>WP: 005_2017  9 June</t>
    </r>
    <r>
      <rPr>
        <sz val="11"/>
        <color rgb="FF000000"/>
        <rFont val="Arial"/>
        <family val="2"/>
      </rPr>
      <t xml:space="preserve">: PEFA pair + still only one egg. Camera only took 817 pictures. M.card (2%) Battery (82%) </t>
    </r>
    <r>
      <rPr>
        <b/>
        <sz val="11"/>
        <color rgb="FF000000"/>
        <rFont val="Arial"/>
        <family val="2"/>
      </rPr>
      <t>12 June</t>
    </r>
    <r>
      <rPr>
        <sz val="11"/>
        <color rgb="FF000000"/>
        <rFont val="Arial"/>
        <family val="2"/>
      </rPr>
      <t xml:space="preserve"> : PEFA pair + 2 eggs, Large camera + RG moved to the new scrap. 1 egg still in the old scrap WP:  </t>
    </r>
    <r>
      <rPr>
        <b/>
        <sz val="11"/>
        <color rgb="FF000000"/>
        <rFont val="Arial"/>
        <family val="2"/>
      </rPr>
      <t>21 June</t>
    </r>
    <r>
      <rPr>
        <sz val="11"/>
        <color rgb="FF000000"/>
        <rFont val="Arial"/>
        <family val="2"/>
      </rPr>
      <t xml:space="preserve"> : PEFA pair + 4 eggs, mem.card filled. MC + battery cahnged. RG: 10mm. Egg measurement: </t>
    </r>
    <r>
      <rPr>
        <b/>
        <sz val="11"/>
        <color rgb="FF000000"/>
        <rFont val="Arial"/>
        <family val="2"/>
      </rPr>
      <t>1:</t>
    </r>
    <r>
      <rPr>
        <sz val="11"/>
        <color rgb="FF000000"/>
        <rFont val="Arial"/>
        <family val="2"/>
      </rPr>
      <t xml:space="preserve"> M: 39.8, L: 50.72, W: 38.67 </t>
    </r>
    <r>
      <rPr>
        <b/>
        <sz val="11"/>
        <color rgb="FF000000"/>
        <rFont val="Arial"/>
        <family val="2"/>
      </rPr>
      <t>2:</t>
    </r>
    <r>
      <rPr>
        <sz val="11"/>
        <color rgb="FF000000"/>
        <rFont val="Arial"/>
        <family val="2"/>
      </rPr>
      <t xml:space="preserve"> M: 40.3, L: 50.84, W: 38.76 </t>
    </r>
    <r>
      <rPr>
        <b/>
        <sz val="11"/>
        <color rgb="FF000000"/>
        <rFont val="Arial"/>
        <family val="2"/>
      </rPr>
      <t>3:</t>
    </r>
    <r>
      <rPr>
        <sz val="11"/>
        <color rgb="FF000000"/>
        <rFont val="Arial"/>
        <family val="2"/>
      </rPr>
      <t xml:space="preserve"> M: 40.3, L: 51.08, W: 39.09 </t>
    </r>
    <r>
      <rPr>
        <b/>
        <sz val="11"/>
        <color rgb="FF000000"/>
        <rFont val="Arial"/>
        <family val="2"/>
      </rPr>
      <t>4:</t>
    </r>
    <r>
      <rPr>
        <sz val="11"/>
        <color rgb="FF000000"/>
        <rFont val="Arial"/>
        <family val="2"/>
      </rPr>
      <t xml:space="preserve"> M: 38.5 L: 49.44, W: 38.55. </t>
    </r>
    <r>
      <rPr>
        <b/>
        <sz val="11"/>
        <color rgb="FF000000"/>
        <rFont val="Arial"/>
        <family val="2"/>
      </rPr>
      <t>12 July:</t>
    </r>
    <r>
      <rPr>
        <sz val="11"/>
        <color rgb="FF000000"/>
        <rFont val="Arial"/>
        <family val="2"/>
      </rPr>
      <t xml:space="preserve"> PEFA pair + 4 eggs, MC: 70% 10369 pictures, Batt: 0%, RG: trace, Egg measurement: </t>
    </r>
    <r>
      <rPr>
        <b/>
        <sz val="11"/>
        <color rgb="FF000000"/>
        <rFont val="Arial"/>
        <family val="2"/>
      </rPr>
      <t>#1</t>
    </r>
    <r>
      <rPr>
        <sz val="11"/>
        <color rgb="FF000000"/>
        <rFont val="Arial"/>
        <family val="2"/>
      </rPr>
      <t xml:space="preserve">: 36.6g, </t>
    </r>
    <r>
      <rPr>
        <b/>
        <sz val="11"/>
        <color rgb="FF000000"/>
        <rFont val="Arial"/>
        <family val="2"/>
      </rPr>
      <t>#2</t>
    </r>
    <r>
      <rPr>
        <sz val="11"/>
        <color rgb="FF000000"/>
        <rFont val="Arial"/>
        <family val="2"/>
      </rPr>
      <t>: 36.8g,</t>
    </r>
    <r>
      <rPr>
        <b/>
        <sz val="11"/>
        <color rgb="FF000000"/>
        <rFont val="Arial"/>
        <family val="2"/>
      </rPr>
      <t xml:space="preserve"> #3</t>
    </r>
    <r>
      <rPr>
        <sz val="11"/>
        <color rgb="FF000000"/>
        <rFont val="Arial"/>
        <family val="2"/>
      </rPr>
      <t xml:space="preserve">: 37.1g, </t>
    </r>
    <r>
      <rPr>
        <b/>
        <sz val="11"/>
        <color rgb="FF000000"/>
        <rFont val="Arial"/>
        <family val="2"/>
      </rPr>
      <t>#4</t>
    </r>
    <r>
      <rPr>
        <sz val="11"/>
        <color rgb="FF000000"/>
        <rFont val="Arial"/>
        <family val="2"/>
      </rPr>
      <t>: 35.2g.</t>
    </r>
    <r>
      <rPr>
        <b/>
        <sz val="11"/>
        <color rgb="FF000000"/>
        <rFont val="Arial"/>
        <family val="2"/>
      </rPr>
      <t xml:space="preserve"> 16 July</t>
    </r>
    <r>
      <rPr>
        <sz val="11"/>
        <color rgb="FF000000"/>
        <rFont val="Arial"/>
        <family val="2"/>
      </rPr>
      <t xml:space="preserve">: PEFA pair + 2 chicks + 2 eggs, MC: 33%(6191picture), Batt:99%, M.card changed, RG: empty, </t>
    </r>
    <r>
      <rPr>
        <b/>
        <sz val="11"/>
        <color rgb="FF000000"/>
        <rFont val="Arial"/>
        <family val="2"/>
      </rPr>
      <t>RED:</t>
    </r>
    <r>
      <rPr>
        <sz val="11"/>
        <color rgb="FF000000"/>
        <rFont val="Arial"/>
        <family val="2"/>
      </rPr>
      <t xml:space="preserve"> 34g, </t>
    </r>
    <r>
      <rPr>
        <b/>
        <sz val="11"/>
        <color rgb="FF000000"/>
        <rFont val="Arial"/>
        <family val="2"/>
      </rPr>
      <t>BLUE:</t>
    </r>
    <r>
      <rPr>
        <sz val="11"/>
        <color rgb="FF000000"/>
        <rFont val="Arial"/>
        <family val="2"/>
      </rPr>
      <t xml:space="preserve"> 29g. Egg: </t>
    </r>
    <r>
      <rPr>
        <b/>
        <sz val="11"/>
        <color rgb="FF000000"/>
        <rFont val="Arial"/>
        <family val="2"/>
      </rPr>
      <t>#2</t>
    </r>
    <r>
      <rPr>
        <sz val="11"/>
        <color rgb="FF000000"/>
        <rFont val="Arial"/>
        <family val="2"/>
      </rPr>
      <t xml:space="preserve"> Cracked and pipping, </t>
    </r>
    <r>
      <rPr>
        <b/>
        <sz val="11"/>
        <color rgb="FF000000"/>
        <rFont val="Arial"/>
        <family val="2"/>
      </rPr>
      <t>#4</t>
    </r>
    <r>
      <rPr>
        <sz val="11"/>
        <color rgb="FF000000"/>
        <rFont val="Arial"/>
        <family val="2"/>
      </rPr>
      <t xml:space="preserve"> Cracked. </t>
    </r>
    <r>
      <rPr>
        <b/>
        <sz val="11"/>
        <color rgb="FF000000"/>
        <rFont val="Arial"/>
        <family val="2"/>
      </rPr>
      <t>20 July:</t>
    </r>
    <r>
      <rPr>
        <sz val="11"/>
        <color rgb="FF000000"/>
        <rFont val="Arial"/>
        <family val="2"/>
      </rPr>
      <t xml:space="preserve"> PEFA pair + 4 chicks, Day 5 visit, 4 and 1/2 quails deployed, MC: 32%, 6k picture, batt: 88%, RG: trace, </t>
    </r>
    <r>
      <rPr>
        <b/>
        <sz val="11"/>
        <color rgb="FF000000"/>
        <rFont val="Arial"/>
        <family val="2"/>
      </rPr>
      <t>R:</t>
    </r>
    <r>
      <rPr>
        <sz val="11"/>
        <color rgb="FF000000"/>
        <rFont val="Arial"/>
        <family val="2"/>
      </rPr>
      <t xml:space="preserve"> 92g, </t>
    </r>
    <r>
      <rPr>
        <b/>
        <sz val="11"/>
        <color rgb="FF000000"/>
        <rFont val="Arial"/>
        <family val="2"/>
      </rPr>
      <t>B:</t>
    </r>
    <r>
      <rPr>
        <sz val="11"/>
        <color rgb="FF000000"/>
        <rFont val="Arial"/>
        <family val="2"/>
      </rPr>
      <t xml:space="preserve"> 80g, </t>
    </r>
    <r>
      <rPr>
        <b/>
        <sz val="11"/>
        <color rgb="FF000000"/>
        <rFont val="Arial"/>
        <family val="2"/>
      </rPr>
      <t>G:</t>
    </r>
    <r>
      <rPr>
        <sz val="11"/>
        <color rgb="FF000000"/>
        <rFont val="Arial"/>
        <family val="2"/>
      </rPr>
      <t xml:space="preserve"> 60g, </t>
    </r>
    <r>
      <rPr>
        <b/>
        <sz val="11"/>
        <color rgb="FF000000"/>
        <rFont val="Arial"/>
        <family val="2"/>
      </rPr>
      <t>W:</t>
    </r>
    <r>
      <rPr>
        <sz val="11"/>
        <color rgb="FF000000"/>
        <rFont val="Arial"/>
        <family val="2"/>
      </rPr>
      <t xml:space="preserve"> 27g, all empty crop. </t>
    </r>
    <r>
      <rPr>
        <b/>
        <sz val="11"/>
        <color rgb="FF000000"/>
        <rFont val="Arial"/>
        <family val="2"/>
      </rPr>
      <t xml:space="preserve">JULY 26: </t>
    </r>
    <r>
      <rPr>
        <sz val="11"/>
        <color rgb="FF000000"/>
        <rFont val="Arial"/>
        <family val="2"/>
      </rPr>
      <t xml:space="preserve">PEFA female, 4 chicks -supp-10d (6 quails). batt: 0. m.c: 62 (10070). No scale so took weight with pesola. RG: 0,2 cm. </t>
    </r>
    <r>
      <rPr>
        <b/>
        <sz val="11"/>
        <color rgb="FF000000"/>
        <rFont val="Arial"/>
        <family val="2"/>
      </rPr>
      <t xml:space="preserve">JULY 31: TRAPPED FEMALE. </t>
    </r>
    <r>
      <rPr>
        <sz val="11"/>
        <color rgb="FF000000"/>
        <rFont val="Arial"/>
        <family val="2"/>
      </rPr>
      <t xml:space="preserve">Male also on site. 4 chicks. SUPPL. 15D (9 quails (1 extra for trapping disturbance)). batt: 0%, m.c: 8% (1538 pic). </t>
    </r>
    <r>
      <rPr>
        <b/>
        <sz val="11"/>
        <color rgb="FF000000"/>
        <rFont val="Arial"/>
        <family val="2"/>
      </rPr>
      <t xml:space="preserve">AUG 5:  </t>
    </r>
    <r>
      <rPr>
        <sz val="11"/>
        <color rgb="FF000000"/>
        <rFont val="Arial"/>
        <family val="2"/>
      </rPr>
      <t xml:space="preserve">PEFA pair, 4 chicks, SUPPL- 20D (10 quails). batt: 0, m.c: 53% (9671 pic). RG: 0. </t>
    </r>
    <r>
      <rPr>
        <b/>
        <sz val="11"/>
        <color rgb="FF000000"/>
        <rFont val="Arial"/>
        <family val="2"/>
      </rPr>
      <t xml:space="preserve">AUG 12: </t>
    </r>
    <r>
      <rPr>
        <sz val="11"/>
        <color rgb="FF000000"/>
        <rFont val="Arial"/>
        <family val="2"/>
      </rPr>
      <t xml:space="preserve">PEFA pair, 4 chicks. SUPPL-25D (11 quails, blood samples, banded). changed MC. RG: 0,2 cm. </t>
    </r>
    <r>
      <rPr>
        <b/>
        <sz val="11"/>
        <color rgb="FF000000"/>
        <rFont val="Arial"/>
        <family val="2"/>
      </rPr>
      <t xml:space="preserve">AUG 15: </t>
    </r>
    <r>
      <rPr>
        <sz val="11"/>
        <color rgb="FF000000"/>
        <rFont val="Arial"/>
        <family val="2"/>
      </rPr>
      <t>PEFA pair, 4 chicks. SUPP-30D (retrieved cam + I button, last visit). RG: 0.</t>
    </r>
  </si>
  <si>
    <t>90C</t>
  </si>
  <si>
    <t>noose carpet / quails</t>
  </si>
  <si>
    <t>silver banded</t>
  </si>
  <si>
    <t>no blue band</t>
  </si>
  <si>
    <r>
      <rPr>
        <b/>
        <sz val="11"/>
        <color rgb="FF000000"/>
        <rFont val="Arial"/>
        <family val="2"/>
      </rPr>
      <t>20 May:</t>
    </r>
    <r>
      <rPr>
        <sz val="11"/>
        <color rgb="FF000000"/>
        <rFont val="Arial"/>
        <family val="2"/>
      </rPr>
      <t xml:space="preserve"> Empty, Cliff covered by snow. </t>
    </r>
    <r>
      <rPr>
        <b/>
        <sz val="11"/>
        <color rgb="FF000000"/>
        <rFont val="Arial"/>
        <family val="2"/>
      </rPr>
      <t xml:space="preserve">29 May: </t>
    </r>
    <r>
      <rPr>
        <sz val="11"/>
        <color rgb="FF000000"/>
        <rFont val="Arial"/>
        <family val="2"/>
      </rPr>
      <t xml:space="preserve">PEFA perched on site. Site still covered by snow, </t>
    </r>
    <r>
      <rPr>
        <b/>
        <sz val="11"/>
        <color rgb="FF000000"/>
        <rFont val="Arial"/>
        <family val="2"/>
      </rPr>
      <t>1 June:</t>
    </r>
    <r>
      <rPr>
        <sz val="11"/>
        <color rgb="FF000000"/>
        <rFont val="Arial"/>
        <family val="2"/>
      </rPr>
      <t xml:space="preserve"> PEFA pair, flying above site. </t>
    </r>
    <r>
      <rPr>
        <b/>
        <sz val="11"/>
        <color rgb="FF000000"/>
        <rFont val="Arial"/>
        <family val="2"/>
      </rPr>
      <t>7 June :</t>
    </r>
    <r>
      <rPr>
        <sz val="11"/>
        <color rgb="FF000000"/>
        <rFont val="Arial"/>
        <family val="2"/>
      </rPr>
      <t xml:space="preserve"> PEFA pair + 2 eggs, territorial, Large camera + RG deployed. </t>
    </r>
    <r>
      <rPr>
        <b/>
        <sz val="11"/>
        <color rgb="FF000000"/>
        <rFont val="Arial"/>
        <family val="2"/>
      </rPr>
      <t>11 June :</t>
    </r>
    <r>
      <rPr>
        <sz val="11"/>
        <color rgb="FF000000"/>
        <rFont val="Arial"/>
        <family val="2"/>
      </rPr>
      <t xml:space="preserve"> No birds seen, no more ggs in the nest, Camera + Rg removed. </t>
    </r>
    <r>
      <rPr>
        <b/>
        <sz val="11"/>
        <color rgb="FF000000"/>
        <rFont val="Arial"/>
        <family val="2"/>
      </rPr>
      <t>15 June</t>
    </r>
    <r>
      <rPr>
        <sz val="11"/>
        <color rgb="FF000000"/>
        <rFont val="Arial"/>
        <family val="2"/>
      </rPr>
      <t xml:space="preserve"> : Empty site. </t>
    </r>
    <r>
      <rPr>
        <b/>
        <sz val="11"/>
        <color rgb="FF000000"/>
        <rFont val="Arial"/>
        <family val="2"/>
      </rPr>
      <t>17 June :</t>
    </r>
    <r>
      <rPr>
        <sz val="11"/>
        <color rgb="FF000000"/>
        <rFont val="Arial"/>
        <family val="2"/>
      </rPr>
      <t xml:space="preserve"> Unoccupied. </t>
    </r>
    <r>
      <rPr>
        <b/>
        <sz val="11"/>
        <color rgb="FF000000"/>
        <rFont val="Arial"/>
        <family val="2"/>
      </rPr>
      <t>04 July:</t>
    </r>
    <r>
      <rPr>
        <sz val="11"/>
        <color rgb="FF000000"/>
        <rFont val="Arial"/>
        <family val="2"/>
      </rPr>
      <t xml:space="preserve"> PEFA pair + 3 eggs, Large camera deployed, Ibutton deployed, Egg: </t>
    </r>
    <r>
      <rPr>
        <b/>
        <sz val="11"/>
        <color rgb="FF000000"/>
        <rFont val="Arial"/>
        <family val="2"/>
      </rPr>
      <t>#1</t>
    </r>
    <r>
      <rPr>
        <sz val="11"/>
        <color rgb="FF000000"/>
        <rFont val="Arial"/>
        <family val="2"/>
      </rPr>
      <t xml:space="preserve">: L:49.92, W: 39.97, M: 39.7, </t>
    </r>
    <r>
      <rPr>
        <b/>
        <sz val="11"/>
        <color rgb="FF000000"/>
        <rFont val="Arial"/>
        <family val="2"/>
      </rPr>
      <t>#2</t>
    </r>
    <r>
      <rPr>
        <sz val="11"/>
        <color rgb="FF000000"/>
        <rFont val="Arial"/>
        <family val="2"/>
      </rPr>
      <t xml:space="preserve">: L:49.46, W: 40.68 M: 39.8, </t>
    </r>
    <r>
      <rPr>
        <b/>
        <sz val="11"/>
        <color rgb="FF000000"/>
        <rFont val="Arial"/>
        <family val="2"/>
      </rPr>
      <t xml:space="preserve">#3: </t>
    </r>
    <r>
      <rPr>
        <sz val="11"/>
        <color rgb="FF000000"/>
        <rFont val="Arial"/>
        <family val="2"/>
      </rPr>
      <t xml:space="preserve">L:52.73, W: 39.89, M: 40.4. 10 July: PEFA pair + 3 eggs, MC: 48% (7337 pictures), Batt: 30%, RG: Empty, Egg: measurement: </t>
    </r>
    <r>
      <rPr>
        <b/>
        <sz val="11"/>
        <color rgb="FF000000"/>
        <rFont val="Arial"/>
        <family val="2"/>
      </rPr>
      <t>#1</t>
    </r>
    <r>
      <rPr>
        <sz val="11"/>
        <color rgb="FF000000"/>
        <rFont val="Arial"/>
        <family val="2"/>
      </rPr>
      <t xml:space="preserve">: 36.7g, </t>
    </r>
    <r>
      <rPr>
        <b/>
        <sz val="11"/>
        <color rgb="FF000000"/>
        <rFont val="Arial"/>
        <family val="2"/>
      </rPr>
      <t>#2:</t>
    </r>
    <r>
      <rPr>
        <sz val="11"/>
        <color rgb="FF000000"/>
        <rFont val="Arial"/>
        <family val="2"/>
      </rPr>
      <t xml:space="preserve"> 38.6g, </t>
    </r>
    <r>
      <rPr>
        <b/>
        <sz val="11"/>
        <color rgb="FF000000"/>
        <rFont val="Arial"/>
        <family val="2"/>
      </rPr>
      <t>#3</t>
    </r>
    <r>
      <rPr>
        <sz val="11"/>
        <color rgb="FF000000"/>
        <rFont val="Arial"/>
        <family val="2"/>
      </rPr>
      <t xml:space="preserve">: 37.5g. </t>
    </r>
    <r>
      <rPr>
        <b/>
        <sz val="11"/>
        <color rgb="FF000000"/>
        <rFont val="Arial"/>
        <family val="2"/>
      </rPr>
      <t>15 July</t>
    </r>
    <r>
      <rPr>
        <sz val="11"/>
        <color rgb="FF000000"/>
        <rFont val="Arial"/>
        <family val="2"/>
      </rPr>
      <t xml:space="preserve">: PEFA pair + 3 eggs, MC: 10% (1900 pic), Batt: 1%, RG: empty, M.card changed, egg </t>
    </r>
    <r>
      <rPr>
        <b/>
        <sz val="11"/>
        <color rgb="FF000000"/>
        <rFont val="Arial"/>
        <family val="2"/>
      </rPr>
      <t>#1:</t>
    </r>
    <r>
      <rPr>
        <sz val="11"/>
        <color rgb="FF000000"/>
        <rFont val="Arial"/>
        <family val="2"/>
      </rPr>
      <t xml:space="preserve"> 37.9g, </t>
    </r>
    <r>
      <rPr>
        <b/>
        <sz val="11"/>
        <color rgb="FF000000"/>
        <rFont val="Arial"/>
        <family val="2"/>
      </rPr>
      <t>#2:</t>
    </r>
    <r>
      <rPr>
        <sz val="11"/>
        <color rgb="FF000000"/>
        <rFont val="Arial"/>
        <family val="2"/>
      </rPr>
      <t xml:space="preserve"> 38.9, </t>
    </r>
    <r>
      <rPr>
        <b/>
        <sz val="11"/>
        <color rgb="FF000000"/>
        <rFont val="Arial"/>
        <family val="2"/>
      </rPr>
      <t>#3:</t>
    </r>
    <r>
      <rPr>
        <sz val="11"/>
        <color rgb="FF000000"/>
        <rFont val="Arial"/>
        <family val="2"/>
      </rPr>
      <t xml:space="preserve"> 36.0, Egg #2 was cracked</t>
    </r>
    <r>
      <rPr>
        <b/>
        <sz val="11"/>
        <color rgb="FF000000"/>
        <rFont val="Arial"/>
        <family val="2"/>
      </rPr>
      <t>. 20 July</t>
    </r>
    <r>
      <rPr>
        <sz val="11"/>
        <color rgb="FF000000"/>
        <rFont val="Arial"/>
        <family val="2"/>
      </rPr>
      <t xml:space="preserve">: PEFA + 3 chicks, MC: 0%(153 picture), Batt: 6%, </t>
    </r>
    <r>
      <rPr>
        <b/>
        <sz val="11"/>
        <color rgb="FF000000"/>
        <rFont val="Arial"/>
        <family val="2"/>
      </rPr>
      <t>RED:</t>
    </r>
    <r>
      <rPr>
        <sz val="11"/>
        <color rgb="FF000000"/>
        <rFont val="Arial"/>
        <family val="2"/>
      </rPr>
      <t xml:space="preserve"> 49g, </t>
    </r>
    <r>
      <rPr>
        <b/>
        <sz val="11"/>
        <color rgb="FF000000"/>
        <rFont val="Arial"/>
        <family val="2"/>
      </rPr>
      <t>BLUE:</t>
    </r>
    <r>
      <rPr>
        <sz val="11"/>
        <color rgb="FF000000"/>
        <rFont val="Arial"/>
        <family val="2"/>
      </rPr>
      <t xml:space="preserve"> 35g, </t>
    </r>
    <r>
      <rPr>
        <b/>
        <sz val="11"/>
        <color rgb="FF000000"/>
        <rFont val="Arial"/>
        <family val="2"/>
      </rPr>
      <t>GREEN:</t>
    </r>
    <r>
      <rPr>
        <sz val="11"/>
        <color rgb="FF000000"/>
        <rFont val="Arial"/>
        <family val="2"/>
      </rPr>
      <t xml:space="preserve"> 27g, 4 quails deployed.  </t>
    </r>
    <r>
      <rPr>
        <b/>
        <sz val="11"/>
        <color rgb="FF000000"/>
        <rFont val="Arial"/>
        <family val="2"/>
      </rPr>
      <t xml:space="preserve">JULY 25: </t>
    </r>
    <r>
      <rPr>
        <sz val="11"/>
        <color rgb="FF000000"/>
        <rFont val="Arial"/>
        <family val="2"/>
      </rPr>
      <t xml:space="preserve">PEFA pair, 3 chicks, batt: 99%, m.c: 27%, 3122 pic. RG EMPTY. </t>
    </r>
    <r>
      <rPr>
        <b/>
        <sz val="11"/>
        <color rgb="FF000000"/>
        <rFont val="Arial"/>
        <family val="2"/>
      </rPr>
      <t xml:space="preserve">JULY 30: </t>
    </r>
    <r>
      <rPr>
        <sz val="11"/>
        <color rgb="FF000000"/>
        <rFont val="Arial"/>
        <family val="2"/>
      </rPr>
      <t xml:space="preserve">PEFA pair, 3 chicks, SUPPLEMENT-15D (6 quails). batt: 99%, m.c: 20% (2678 pic.). RG: 3,4 cm. </t>
    </r>
    <r>
      <rPr>
        <b/>
        <sz val="11"/>
        <color rgb="FF000000"/>
        <rFont val="Arial"/>
        <family val="2"/>
      </rPr>
      <t xml:space="preserve">AUG 4 : </t>
    </r>
    <r>
      <rPr>
        <sz val="11"/>
        <color rgb="FF000000"/>
        <rFont val="Arial"/>
        <family val="2"/>
      </rPr>
      <t xml:space="preserve">PEFA female, 3 chicks SUPPLEMENT-20D ( 7 quails). batt: 86%, m.c: 41% (5272 pic). RG: 0 cm. </t>
    </r>
    <r>
      <rPr>
        <b/>
        <sz val="11"/>
        <color rgb="FF000000"/>
        <rFont val="Arial"/>
        <family val="2"/>
      </rPr>
      <t xml:space="preserve">AUG 10: </t>
    </r>
    <r>
      <rPr>
        <sz val="11"/>
        <color rgb="FF000000"/>
        <rFont val="Arial"/>
        <family val="2"/>
      </rPr>
      <t xml:space="preserve">PEFA adult, 3 chicks. SUPP-25D (8 quails (1 short)-No blood or bands).SASP in nest. batt: 0, m.c: 37% (5380 pic.). RG : 0. </t>
    </r>
    <r>
      <rPr>
        <b/>
        <sz val="11"/>
        <color rgb="FF000000"/>
        <rFont val="Arial"/>
        <family val="2"/>
      </rPr>
      <t xml:space="preserve">AUG 16: </t>
    </r>
    <r>
      <rPr>
        <sz val="11"/>
        <color rgb="FF000000"/>
        <rFont val="Arial"/>
        <family val="2"/>
      </rPr>
      <t>PEFA pair, 3 chicks, TRAPPED FEMALE ON NOOSE CARPET. SUPP-30D (Bands, blood samples, retrieved camera + I button, last visit). RG: 0</t>
    </r>
  </si>
  <si>
    <t>molt</t>
  </si>
  <si>
    <t>92H</t>
  </si>
  <si>
    <r>
      <rPr>
        <b/>
        <sz val="11"/>
        <color rgb="FF000000"/>
        <rFont val="Arial"/>
        <family val="2"/>
      </rPr>
      <t xml:space="preserve">25 May: </t>
    </r>
    <r>
      <rPr>
        <sz val="11"/>
        <color rgb="FF000000"/>
        <rFont val="Arial"/>
        <family val="2"/>
      </rPr>
      <t xml:space="preserve">PEFA pair territorial on north side of the cliff. </t>
    </r>
    <r>
      <rPr>
        <b/>
        <sz val="11"/>
        <color rgb="FF000000"/>
        <rFont val="Arial"/>
        <family val="2"/>
      </rPr>
      <t xml:space="preserve">27 May: </t>
    </r>
    <r>
      <rPr>
        <sz val="11"/>
        <color rgb="FF000000"/>
        <rFont val="Arial"/>
        <family val="2"/>
      </rPr>
      <t>No birds, might have been disturbed by local hunting activity.</t>
    </r>
    <r>
      <rPr>
        <b/>
        <sz val="11"/>
        <color rgb="FF000000"/>
        <rFont val="Arial"/>
        <family val="2"/>
      </rPr>
      <t xml:space="preserve"> 1 June:</t>
    </r>
    <r>
      <rPr>
        <sz val="11"/>
        <color rgb="FF000000"/>
        <rFont val="Arial"/>
        <family val="2"/>
      </rPr>
      <t xml:space="preserve"> PEFA pair , male is banded. Female was sitting on cliff. 1 intruder (Juvy PEFA). </t>
    </r>
    <r>
      <rPr>
        <b/>
        <sz val="11"/>
        <color rgb="FF000000"/>
        <rFont val="Arial"/>
        <family val="2"/>
      </rPr>
      <t xml:space="preserve">7 June: </t>
    </r>
    <r>
      <rPr>
        <sz val="11"/>
        <color rgb="FF000000"/>
        <rFont val="Arial"/>
        <family val="2"/>
      </rPr>
      <t xml:space="preserve">PEFA pair, territorial, have search for 30 min around, no scrap found.  </t>
    </r>
    <r>
      <rPr>
        <b/>
        <sz val="11"/>
        <color rgb="FF000000"/>
        <rFont val="Arial"/>
        <family val="2"/>
      </rPr>
      <t xml:space="preserve">11 June :  </t>
    </r>
    <r>
      <rPr>
        <sz val="11"/>
        <color rgb="FF000000"/>
        <rFont val="Arial"/>
        <family val="2"/>
      </rPr>
      <t xml:space="preserve">PEFA pair, still territorial, no eggs found. </t>
    </r>
    <r>
      <rPr>
        <b/>
        <sz val="11"/>
        <color rgb="FF000000"/>
        <rFont val="Arial"/>
        <family val="2"/>
      </rPr>
      <t xml:space="preserve">15 June : </t>
    </r>
    <r>
      <rPr>
        <sz val="11"/>
        <color rgb="FF000000"/>
        <rFont val="Arial"/>
        <family val="2"/>
      </rPr>
      <t xml:space="preserve">PEFA pair, territorial, no nest found after 20 min of search. </t>
    </r>
    <r>
      <rPr>
        <b/>
        <sz val="11"/>
        <color rgb="FF000000"/>
        <rFont val="Arial"/>
        <family val="2"/>
      </rPr>
      <t>17 June</t>
    </r>
    <r>
      <rPr>
        <sz val="11"/>
        <color rgb="FF000000"/>
        <rFont val="Arial"/>
        <family val="2"/>
      </rPr>
      <t xml:space="preserve"> : PEFA pair, territorial, no nest found after 30 min of search.</t>
    </r>
    <r>
      <rPr>
        <b/>
        <sz val="11"/>
        <color rgb="FF000000"/>
        <rFont val="Arial"/>
        <family val="2"/>
      </rPr>
      <t xml:space="preserve"> 3 July </t>
    </r>
    <r>
      <rPr>
        <sz val="11"/>
        <color rgb="FF000000"/>
        <rFont val="Arial"/>
        <family val="2"/>
      </rPr>
      <t>: Nest found, Camera + RG + Ibutton deployed, Band : Female ??K, Male : 92H. Egg measurment (No caliper).</t>
    </r>
    <r>
      <rPr>
        <b/>
        <sz val="11"/>
        <color rgb="FF000000"/>
        <rFont val="Arial"/>
        <family val="2"/>
      </rPr>
      <t xml:space="preserve"> #1:</t>
    </r>
    <r>
      <rPr>
        <sz val="11"/>
        <color rgb="FF000000"/>
        <rFont val="Arial"/>
        <family val="2"/>
      </rPr>
      <t xml:space="preserve"> M: 46.1, </t>
    </r>
    <r>
      <rPr>
        <b/>
        <sz val="11"/>
        <color rgb="FF000000"/>
        <rFont val="Arial"/>
        <family val="2"/>
      </rPr>
      <t>#2 :</t>
    </r>
    <r>
      <rPr>
        <sz val="11"/>
        <color rgb="FF000000"/>
        <rFont val="Arial"/>
        <family val="2"/>
      </rPr>
      <t xml:space="preserve"> M: 43.5, </t>
    </r>
    <r>
      <rPr>
        <b/>
        <sz val="11"/>
        <color rgb="FF000000"/>
        <rFont val="Arial"/>
        <family val="2"/>
      </rPr>
      <t>#3:</t>
    </r>
    <r>
      <rPr>
        <sz val="11"/>
        <color rgb="FF000000"/>
        <rFont val="Arial"/>
        <family val="2"/>
      </rPr>
      <t xml:space="preserve"> M: 47.8. </t>
    </r>
    <r>
      <rPr>
        <b/>
        <sz val="11"/>
        <color rgb="FF000000"/>
        <rFont val="Arial"/>
        <family val="2"/>
      </rPr>
      <t xml:space="preserve">10 July: </t>
    </r>
    <r>
      <rPr>
        <sz val="11"/>
        <color rgb="FF000000"/>
        <rFont val="Arial"/>
        <family val="2"/>
      </rPr>
      <t xml:space="preserve">PEFA pair + 3 eggs, MC: 42% (6536 pictures), Batt: 99%, RG:Empty, Mem.card filling on 09 July, 2/3 eggs were whittish. Egg measurement: </t>
    </r>
    <r>
      <rPr>
        <b/>
        <sz val="11"/>
        <color rgb="FF000000"/>
        <rFont val="Arial"/>
        <family val="2"/>
      </rPr>
      <t>#1:</t>
    </r>
    <r>
      <rPr>
        <sz val="11"/>
        <color rgb="FF000000"/>
        <rFont val="Arial"/>
        <family val="2"/>
      </rPr>
      <t xml:space="preserve"> 43.7g, </t>
    </r>
    <r>
      <rPr>
        <b/>
        <sz val="11"/>
        <color rgb="FF000000"/>
        <rFont val="Arial"/>
        <family val="2"/>
      </rPr>
      <t>#2:</t>
    </r>
    <r>
      <rPr>
        <sz val="11"/>
        <color rgb="FF000000"/>
        <rFont val="Arial"/>
        <family val="2"/>
      </rPr>
      <t xml:space="preserve"> 41.0, </t>
    </r>
    <r>
      <rPr>
        <b/>
        <sz val="11"/>
        <color rgb="FF000000"/>
        <rFont val="Arial"/>
        <family val="2"/>
      </rPr>
      <t xml:space="preserve">#3: </t>
    </r>
    <r>
      <rPr>
        <sz val="11"/>
        <color rgb="FF000000"/>
        <rFont val="Arial"/>
        <family val="2"/>
      </rPr>
      <t>45.0g</t>
    </r>
    <r>
      <rPr>
        <b/>
        <sz val="11"/>
        <color rgb="FF000000"/>
        <rFont val="Arial"/>
        <family val="2"/>
      </rPr>
      <t>. 15 July:</t>
    </r>
    <r>
      <rPr>
        <sz val="11"/>
        <color rgb="FF000000"/>
        <rFont val="Arial"/>
        <family val="2"/>
      </rPr>
      <t xml:space="preserve"> PEFA pair + 3 eggs, MC: 48%(7900 pictures), Batt: 82%, M.card changed, RG: empty, Egg: </t>
    </r>
    <r>
      <rPr>
        <b/>
        <sz val="11"/>
        <color rgb="FF000000"/>
        <rFont val="Arial"/>
        <family val="2"/>
      </rPr>
      <t>#1:</t>
    </r>
    <r>
      <rPr>
        <sz val="11"/>
        <color rgb="FF000000"/>
        <rFont val="Arial"/>
        <family val="2"/>
      </rPr>
      <t xml:space="preserve"> 44.2g, </t>
    </r>
    <r>
      <rPr>
        <b/>
        <sz val="11"/>
        <color rgb="FF000000"/>
        <rFont val="Arial"/>
        <family val="2"/>
      </rPr>
      <t>#2:</t>
    </r>
    <r>
      <rPr>
        <sz val="11"/>
        <color rgb="FF000000"/>
        <rFont val="Arial"/>
        <family val="2"/>
      </rPr>
      <t xml:space="preserve"> 42.1, </t>
    </r>
    <r>
      <rPr>
        <b/>
        <sz val="11"/>
        <color rgb="FF000000"/>
        <rFont val="Arial"/>
        <family val="2"/>
      </rPr>
      <t>#3:</t>
    </r>
    <r>
      <rPr>
        <sz val="11"/>
        <color rgb="FF000000"/>
        <rFont val="Arial"/>
        <family val="2"/>
      </rPr>
      <t xml:space="preserve"> 46.0g. </t>
    </r>
    <r>
      <rPr>
        <b/>
        <sz val="11"/>
        <color rgb="FF000000"/>
        <rFont val="Arial"/>
        <family val="2"/>
      </rPr>
      <t xml:space="preserve">20 July: </t>
    </r>
    <r>
      <rPr>
        <sz val="11"/>
        <color rgb="FF000000"/>
        <rFont val="Arial"/>
        <family val="2"/>
      </rPr>
      <t xml:space="preserve">PEFA pair + 3 eggs, no pipping or cracked. MC: 28%(4737pic.), Batt: 0%, </t>
    </r>
    <r>
      <rPr>
        <b/>
        <sz val="11"/>
        <color rgb="FF000000"/>
        <rFont val="Arial"/>
        <family val="2"/>
      </rPr>
      <t xml:space="preserve">JULY 30: </t>
    </r>
    <r>
      <rPr>
        <sz val="11"/>
        <color rgb="FF000000"/>
        <rFont val="Arial"/>
        <family val="2"/>
      </rPr>
      <t xml:space="preserve">PEFA pair, 3 chicks, batt: 99%, M.c: 99% (16086 pic.). RG: 2.8 cm. </t>
    </r>
    <r>
      <rPr>
        <b/>
        <sz val="11"/>
        <color rgb="FF000000"/>
        <rFont val="Arial"/>
        <family val="2"/>
      </rPr>
      <t xml:space="preserve">AUG 4: </t>
    </r>
    <r>
      <rPr>
        <sz val="11"/>
        <color rgb="FF000000"/>
        <rFont val="Arial"/>
        <family val="2"/>
      </rPr>
      <t xml:space="preserve">PEFA pair, 3 chicks. batt: 13%, m.c: 34% (5926 pic). RG: 0 cm. </t>
    </r>
    <r>
      <rPr>
        <b/>
        <sz val="11"/>
        <color rgb="FF000000"/>
        <rFont val="Arial"/>
        <family val="2"/>
      </rPr>
      <t xml:space="preserve">AUG 10: </t>
    </r>
    <r>
      <rPr>
        <sz val="11"/>
        <color rgb="FF000000"/>
        <rFont val="Arial"/>
        <family val="2"/>
      </rPr>
      <t>PEFA pair, 3 chicks. Batt : 0%, m.c: 26% (4572 pic.) RG: traces.</t>
    </r>
    <r>
      <rPr>
        <b/>
        <sz val="11"/>
        <color rgb="FF000000"/>
        <rFont val="Arial"/>
        <family val="2"/>
      </rPr>
      <t xml:space="preserve">AUG 16: </t>
    </r>
    <r>
      <rPr>
        <sz val="11"/>
        <color rgb="FF000000"/>
        <rFont val="Arial"/>
        <family val="2"/>
      </rPr>
      <t>PEFA pair, 3 chicks--&gt; banded. Retrieved cam + I button. RG : 0.</t>
    </r>
  </si>
  <si>
    <r>
      <rPr>
        <b/>
        <sz val="11"/>
        <color rgb="FF000000"/>
        <rFont val="Arial"/>
        <family val="2"/>
      </rPr>
      <t>20 May:</t>
    </r>
    <r>
      <rPr>
        <sz val="11"/>
        <color rgb="FF000000"/>
        <rFont val="Arial"/>
        <family val="2"/>
      </rPr>
      <t xml:space="preserve"> Empty site, 1 RLHA passed by but never came back.  </t>
    </r>
    <r>
      <rPr>
        <b/>
        <sz val="11"/>
        <color rgb="FF000000"/>
        <rFont val="Arial"/>
        <family val="2"/>
      </rPr>
      <t>June 1 :</t>
    </r>
    <r>
      <rPr>
        <sz val="11"/>
        <color rgb="FF000000"/>
        <rFont val="Arial"/>
        <family val="2"/>
      </rPr>
      <t xml:space="preserve"> PEFA pair on small cliff located 100m south east of WP. Silent birds but seems occupied. </t>
    </r>
    <r>
      <rPr>
        <b/>
        <sz val="11"/>
        <color rgb="FF000000"/>
        <rFont val="Arial"/>
        <family val="2"/>
      </rPr>
      <t>7 June:</t>
    </r>
    <r>
      <rPr>
        <sz val="11"/>
        <color rgb="FF000000"/>
        <rFont val="Arial"/>
        <family val="2"/>
      </rPr>
      <t xml:space="preserve"> PEFA female around potential scrap, but non territorial. </t>
    </r>
    <r>
      <rPr>
        <b/>
        <sz val="11"/>
        <color rgb="FF000000"/>
        <rFont val="Arial"/>
        <family val="2"/>
      </rPr>
      <t>11 June :</t>
    </r>
    <r>
      <rPr>
        <sz val="11"/>
        <color rgb="FF000000"/>
        <rFont val="Arial"/>
        <family val="2"/>
      </rPr>
      <t xml:space="preserve"> PEFA pair + 1 egg, Small camera + RG deployed. Female have a USFW band but no BB. </t>
    </r>
    <r>
      <rPr>
        <b/>
        <sz val="11"/>
        <color rgb="FF000000"/>
        <rFont val="Arial"/>
        <family val="2"/>
      </rPr>
      <t>17 June</t>
    </r>
    <r>
      <rPr>
        <sz val="11"/>
        <color rgb="FF000000"/>
        <rFont val="Arial"/>
        <family val="2"/>
      </rPr>
      <t xml:space="preserve"> : PEFA Female, 1 eggs, Rg: trace, M. card changed, batterie 74% </t>
    </r>
    <r>
      <rPr>
        <b/>
        <sz val="11"/>
        <color rgb="FF000000"/>
        <rFont val="Arial"/>
        <family val="2"/>
      </rPr>
      <t>27 June</t>
    </r>
    <r>
      <rPr>
        <sz val="11"/>
        <color rgb="FF000000"/>
        <rFont val="Arial"/>
        <family val="2"/>
      </rPr>
      <t xml:space="preserve"> : PEFA pair + 1egg, m.card was 28% full. Battery +mem.card changed,RG: empty, Ibutton deployed. Egg measurement: </t>
    </r>
    <r>
      <rPr>
        <b/>
        <sz val="11"/>
        <color rgb="FF000000"/>
        <rFont val="Arial"/>
        <family val="2"/>
      </rPr>
      <t>#1</t>
    </r>
    <r>
      <rPr>
        <sz val="11"/>
        <color rgb="FF000000"/>
        <rFont val="Arial"/>
        <family val="2"/>
      </rPr>
      <t xml:space="preserve">: L: 49.85, W: 37.74, M: 36.8. </t>
    </r>
    <r>
      <rPr>
        <b/>
        <sz val="11"/>
        <color rgb="FF000000"/>
        <rFont val="Arial"/>
        <family val="2"/>
      </rPr>
      <t>15 July:</t>
    </r>
    <r>
      <rPr>
        <sz val="11"/>
        <color rgb="FF000000"/>
        <rFont val="Arial"/>
        <family val="2"/>
      </rPr>
      <t xml:space="preserve"> PEFA female + 1 egg, MC: 72%(13841pictures), Batt: 99%, M.card changed, RG: trace,  Egg </t>
    </r>
    <r>
      <rPr>
        <b/>
        <sz val="11"/>
        <color rgb="FF000000"/>
        <rFont val="Arial"/>
        <family val="2"/>
      </rPr>
      <t>#1:</t>
    </r>
    <r>
      <rPr>
        <sz val="11"/>
        <color rgb="FF000000"/>
        <rFont val="Arial"/>
        <family val="2"/>
      </rPr>
      <t xml:space="preserve"> 33.3g, was pipping and cracked.  </t>
    </r>
    <r>
      <rPr>
        <b/>
        <sz val="11"/>
        <color rgb="FF000000"/>
        <rFont val="Arial"/>
        <family val="2"/>
      </rPr>
      <t xml:space="preserve">20 July: </t>
    </r>
    <r>
      <rPr>
        <sz val="11"/>
        <color rgb="FF000000"/>
        <rFont val="Arial"/>
        <family val="2"/>
      </rPr>
      <t xml:space="preserve">PEFA pair + 1 chicks, camera changed. </t>
    </r>
    <r>
      <rPr>
        <b/>
        <sz val="11"/>
        <color rgb="FF000000"/>
        <rFont val="Arial"/>
        <family val="2"/>
      </rPr>
      <t>RED:</t>
    </r>
    <r>
      <rPr>
        <sz val="11"/>
        <color rgb="FF000000"/>
        <rFont val="Arial"/>
        <family val="2"/>
      </rPr>
      <t xml:space="preserve"> 66g.  </t>
    </r>
    <r>
      <rPr>
        <b/>
        <sz val="11"/>
        <color rgb="FF000000"/>
        <rFont val="Arial"/>
        <family val="2"/>
      </rPr>
      <t xml:space="preserve">JULY 25: </t>
    </r>
    <r>
      <rPr>
        <sz val="11"/>
        <color rgb="FF000000"/>
        <rFont val="Arial"/>
        <family val="2"/>
      </rPr>
      <t xml:space="preserve">PEFA female, 1 chick, batt: 66%, m.c: 24%, 16798 pic. RG: empty. </t>
    </r>
    <r>
      <rPr>
        <b/>
        <sz val="11"/>
        <color rgb="FF000000"/>
        <rFont val="Arial"/>
        <family val="2"/>
      </rPr>
      <t xml:space="preserve">JULY 30: </t>
    </r>
    <r>
      <rPr>
        <sz val="11"/>
        <color rgb="FF000000"/>
        <rFont val="Arial"/>
        <family val="2"/>
      </rPr>
      <t xml:space="preserve">PEFA pair, 1 chick. CONTROL-15D. batt: 66% (changed), m.c : 18% (12908 pic.) RG: 4cm. </t>
    </r>
    <r>
      <rPr>
        <b/>
        <sz val="11"/>
        <color rgb="FF000000"/>
        <rFont val="Arial"/>
        <family val="2"/>
      </rPr>
      <t xml:space="preserve">AUG 4: </t>
    </r>
    <r>
      <rPr>
        <sz val="11"/>
        <color rgb="FF000000"/>
        <rFont val="Arial"/>
        <family val="2"/>
      </rPr>
      <t xml:space="preserve">PEFA pair, 1 chick- CONTROL-20D. batt: 99%, m.c: 2% (2471 pic). RG: 0 cm. </t>
    </r>
    <r>
      <rPr>
        <b/>
        <sz val="11"/>
        <color rgb="FF000000"/>
        <rFont val="Arial"/>
        <family val="2"/>
      </rPr>
      <t xml:space="preserve">AUG 10: </t>
    </r>
    <r>
      <rPr>
        <sz val="11"/>
        <color rgb="FF000000"/>
        <rFont val="Arial"/>
        <family val="2"/>
      </rPr>
      <t xml:space="preserve">PEFA pair (TRIED TRAPPING WITHOUT SUCCESS, LEFT A PIGEON BEHIND). CONTROL-25D (blood sample, band). Batt: 2%, m.c: 18% (13205 pic.) RG: traces. </t>
    </r>
    <r>
      <rPr>
        <b/>
        <sz val="11"/>
        <color rgb="FF000000"/>
        <rFont val="Arial"/>
        <family val="2"/>
      </rPr>
      <t xml:space="preserve">AUG 16: </t>
    </r>
    <r>
      <rPr>
        <sz val="11"/>
        <color rgb="FF000000"/>
        <rFont val="Arial"/>
        <family val="2"/>
      </rPr>
      <t>NO ADULTS, 1 chick . CONTROL-30D (retrieved cam, No I button, last visit). RG: 0</t>
    </r>
  </si>
  <si>
    <t>19K</t>
  </si>
  <si>
    <r>
      <rPr>
        <b/>
        <sz val="11"/>
        <color rgb="FF000000"/>
        <rFont val="Arial"/>
        <family val="2"/>
      </rPr>
      <t>21 May:</t>
    </r>
    <r>
      <rPr>
        <sz val="11"/>
        <color rgb="FF000000"/>
        <rFont val="Arial"/>
        <family val="2"/>
      </rPr>
      <t xml:space="preserve"> RLHA (1), territorial. </t>
    </r>
    <r>
      <rPr>
        <b/>
        <sz val="11"/>
        <color rgb="FF000000"/>
        <rFont val="Arial"/>
        <family val="2"/>
      </rPr>
      <t>3 June</t>
    </r>
    <r>
      <rPr>
        <sz val="11"/>
        <color rgb="FF000000"/>
        <rFont val="Arial"/>
        <family val="2"/>
      </rPr>
      <t>: RLHA (1), incubating.</t>
    </r>
  </si>
  <si>
    <r>
      <rPr>
        <b/>
        <sz val="11"/>
        <color rgb="FF000000"/>
        <rFont val="Arial"/>
        <family val="2"/>
      </rPr>
      <t>21 May:</t>
    </r>
    <r>
      <rPr>
        <sz val="11"/>
        <color rgb="FF000000"/>
        <rFont val="Arial"/>
        <family val="2"/>
      </rPr>
      <t xml:space="preserve"> RLHA (1), territorial.</t>
    </r>
    <r>
      <rPr>
        <b/>
        <sz val="11"/>
        <color rgb="FF000000"/>
        <rFont val="Arial"/>
        <family val="2"/>
      </rPr>
      <t xml:space="preserve"> 25 May: </t>
    </r>
    <r>
      <rPr>
        <sz val="11"/>
        <color rgb="FF000000"/>
        <rFont val="Arial"/>
        <family val="2"/>
      </rPr>
      <t xml:space="preserve">RLHA still present. </t>
    </r>
    <r>
      <rPr>
        <b/>
        <sz val="11"/>
        <color rgb="FF000000"/>
        <rFont val="Arial"/>
        <family val="2"/>
      </rPr>
      <t xml:space="preserve">JULY 27: </t>
    </r>
    <r>
      <rPr>
        <sz val="11"/>
        <color rgb="FF000000"/>
        <rFont val="Arial"/>
        <family val="2"/>
      </rPr>
      <t xml:space="preserve"> NO RLHA, no nests seemed to have been built / used--&gt; FAILED before incubation</t>
    </r>
  </si>
  <si>
    <r>
      <t xml:space="preserve">19 June : </t>
    </r>
    <r>
      <rPr>
        <sz val="11"/>
        <color rgb="FF000000"/>
        <rFont val="Arial"/>
        <family val="2"/>
      </rPr>
      <t xml:space="preserve">Unoccupied. </t>
    </r>
    <r>
      <rPr>
        <b/>
        <sz val="11"/>
        <color rgb="FF000000"/>
        <rFont val="Arial"/>
        <family val="2"/>
      </rPr>
      <t>AUG 14</t>
    </r>
    <r>
      <rPr>
        <sz val="11"/>
        <color rgb="FF000000"/>
        <rFont val="Arial"/>
        <family val="2"/>
      </rPr>
      <t>: Empty</t>
    </r>
  </si>
  <si>
    <r>
      <rPr>
        <b/>
        <sz val="11"/>
        <color rgb="FF000000"/>
        <rFont val="Arial"/>
        <family val="2"/>
      </rPr>
      <t xml:space="preserve">26 May: </t>
    </r>
    <r>
      <rPr>
        <sz val="11"/>
        <color rgb="FF000000"/>
        <rFont val="Arial"/>
        <family val="2"/>
      </rPr>
      <t>PEFA pair flying around site.</t>
    </r>
    <r>
      <rPr>
        <b/>
        <sz val="11"/>
        <color rgb="FF000000"/>
        <rFont val="Arial"/>
        <family val="2"/>
      </rPr>
      <t xml:space="preserve"> 3 June</t>
    </r>
    <r>
      <rPr>
        <sz val="11"/>
        <color rgb="FF000000"/>
        <rFont val="Arial"/>
        <family val="2"/>
      </rPr>
      <t xml:space="preserve">: PEFA pair just flying around site, no cacking. </t>
    </r>
    <r>
      <rPr>
        <b/>
        <sz val="11"/>
        <color rgb="FF000000"/>
        <rFont val="Arial"/>
        <family val="2"/>
      </rPr>
      <t>10 June :</t>
    </r>
    <r>
      <rPr>
        <sz val="11"/>
        <color rgb="FF000000"/>
        <rFont val="Arial"/>
        <family val="2"/>
      </rPr>
      <t xml:space="preserve"> PEFA pair + PEFA pair intruder from 19, Did not found the nest. FAILED, probably pre-laying.</t>
    </r>
  </si>
  <si>
    <t>62.75482 / -92.24776</t>
  </si>
  <si>
    <r>
      <rPr>
        <b/>
        <sz val="11"/>
        <color rgb="FF000000"/>
        <rFont val="Arial"/>
        <family val="2"/>
      </rPr>
      <t xml:space="preserve">26 May: </t>
    </r>
    <r>
      <rPr>
        <sz val="11"/>
        <color rgb="FF000000"/>
        <rFont val="Arial"/>
        <family val="2"/>
      </rPr>
      <t xml:space="preserve">RLHA pair territorial </t>
    </r>
    <r>
      <rPr>
        <b/>
        <sz val="11"/>
        <color rgb="FF000000"/>
        <rFont val="Arial"/>
        <family val="2"/>
      </rPr>
      <t>21 July</t>
    </r>
    <r>
      <rPr>
        <sz val="11"/>
        <color rgb="FF000000"/>
        <rFont val="Arial"/>
        <family val="2"/>
      </rPr>
      <t xml:space="preserve">: RLHA pair + 1 chick, WP taken in Math GPS, +-15days. </t>
    </r>
    <r>
      <rPr>
        <b/>
        <sz val="11"/>
        <color rgb="FF000000"/>
        <rFont val="Arial"/>
        <family val="2"/>
      </rPr>
      <t xml:space="preserve">AUG 6: </t>
    </r>
    <r>
      <rPr>
        <sz val="11"/>
        <color rgb="FF000000"/>
        <rFont val="Arial"/>
        <family val="2"/>
      </rPr>
      <t>RLHA female, 1 chick--&gt; banded</t>
    </r>
  </si>
  <si>
    <r>
      <rPr>
        <b/>
        <sz val="11"/>
        <color rgb="FF000000"/>
        <rFont val="Arial"/>
        <family val="2"/>
      </rPr>
      <t>22 May</t>
    </r>
    <r>
      <rPr>
        <sz val="11"/>
        <color rgb="FF000000"/>
        <rFont val="Arial"/>
        <family val="2"/>
      </rPr>
      <t>: Empty site</t>
    </r>
    <r>
      <rPr>
        <b/>
        <sz val="11"/>
        <color rgb="FF000000"/>
        <rFont val="Arial"/>
        <family val="2"/>
      </rPr>
      <t xml:space="preserve"> 23 July:</t>
    </r>
    <r>
      <rPr>
        <sz val="11"/>
        <color rgb="FF000000"/>
        <rFont val="Arial"/>
        <family val="2"/>
      </rPr>
      <t xml:space="preserve"> RLHA pair + 1 chicks +-20days old. </t>
    </r>
    <r>
      <rPr>
        <b/>
        <sz val="11"/>
        <color rgb="FF000000"/>
        <rFont val="Arial"/>
        <family val="2"/>
      </rPr>
      <t xml:space="preserve">July 27: </t>
    </r>
    <r>
      <rPr>
        <sz val="11"/>
        <color rgb="FF000000"/>
        <rFont val="Arial"/>
        <family val="2"/>
      </rPr>
      <t>RLHA pair, 1 chick --&gt; banded</t>
    </r>
  </si>
  <si>
    <r>
      <rPr>
        <b/>
        <sz val="11"/>
        <color rgb="FF000000"/>
        <rFont val="Arial"/>
        <family val="2"/>
      </rPr>
      <t>23 May</t>
    </r>
    <r>
      <rPr>
        <sz val="11"/>
        <color rgb="FF000000"/>
        <rFont val="Arial"/>
        <family val="2"/>
      </rPr>
      <t xml:space="preserve">: PEFA Pair + 1 indiviual PEFA male. Pair Caught at the same time on enveloppe trap, Female unbanded: USFW#: 1947-26368, BB: 45K, Wing: 358mm, Tail: 155, Keel: 3, Weight: 910g. Male Recapture: USFW#: 2206-12758, BB: 02M, Wing: 313mm, Tail: 141mm, Keel: 3, Weight: 690g, Band was ajusted(wasn't round anymore). </t>
    </r>
    <r>
      <rPr>
        <b/>
        <sz val="11"/>
        <color rgb="FF000000"/>
        <rFont val="Arial"/>
        <family val="2"/>
      </rPr>
      <t xml:space="preserve">  9 June :</t>
    </r>
    <r>
      <rPr>
        <sz val="11"/>
        <color rgb="FF000000"/>
        <rFont val="Arial"/>
        <family val="2"/>
      </rPr>
      <t xml:space="preserve"> 57 now unoccupied, PEFA pair switch to 31. </t>
    </r>
    <r>
      <rPr>
        <b/>
        <sz val="11"/>
        <color rgb="FF000000"/>
        <rFont val="Arial"/>
        <family val="2"/>
      </rPr>
      <t>15 July</t>
    </r>
    <r>
      <rPr>
        <sz val="11"/>
        <color rgb="FF000000"/>
        <rFont val="Arial"/>
        <family val="2"/>
      </rPr>
      <t xml:space="preserve">: RLHA nest found 500m near 57 cliff. WP: RLHA near 57. RLHA pair + 4 chicks and 1 baby eider in the nest. </t>
    </r>
    <r>
      <rPr>
        <b/>
        <sz val="11"/>
        <color rgb="FF000000"/>
        <rFont val="Arial"/>
        <family val="2"/>
      </rPr>
      <t xml:space="preserve">23 July: </t>
    </r>
    <r>
      <rPr>
        <sz val="11"/>
        <color rgb="FF000000"/>
        <rFont val="Arial"/>
        <family val="2"/>
      </rPr>
      <t xml:space="preserve">RLHA pair + 4 chicks +-25 days old.  </t>
    </r>
    <r>
      <rPr>
        <b/>
        <sz val="11"/>
        <color rgb="FF000000"/>
        <rFont val="Arial"/>
        <family val="2"/>
      </rPr>
      <t xml:space="preserve">JULY 27, </t>
    </r>
    <r>
      <rPr>
        <sz val="11"/>
        <color rgb="FF000000"/>
        <rFont val="Arial"/>
        <family val="2"/>
      </rPr>
      <t>RLHA pair, 4 chicks--&gt; banded</t>
    </r>
  </si>
  <si>
    <r>
      <rPr>
        <b/>
        <sz val="11"/>
        <color rgb="FF000000"/>
        <rFont val="Arial"/>
        <family val="2"/>
      </rPr>
      <t xml:space="preserve">20 May </t>
    </r>
    <r>
      <rPr>
        <sz val="11"/>
        <color rgb="FF000000"/>
        <rFont val="Arial"/>
        <family val="2"/>
      </rPr>
      <t xml:space="preserve">: PEFA pair, leave quickly after arrival. </t>
    </r>
    <r>
      <rPr>
        <b/>
        <sz val="11"/>
        <color rgb="FF000000"/>
        <rFont val="Arial"/>
        <family val="2"/>
      </rPr>
      <t>10 June :</t>
    </r>
    <r>
      <rPr>
        <sz val="11"/>
        <color rgb="FF000000"/>
        <rFont val="Arial"/>
        <family val="2"/>
      </rPr>
      <t xml:space="preserve">  PEFA pair + 2 eggs, Small camera + solar panel, RG deployed. </t>
    </r>
    <r>
      <rPr>
        <b/>
        <sz val="11"/>
        <color rgb="FF000000"/>
        <rFont val="Arial"/>
        <family val="2"/>
      </rPr>
      <t>22 June :</t>
    </r>
    <r>
      <rPr>
        <sz val="11"/>
        <color rgb="FF000000"/>
        <rFont val="Arial"/>
        <family val="2"/>
      </rPr>
      <t xml:space="preserve"> PEFA pair + 3 eggs, RG: Empty, MC: 57% Batt: 93% + Solar panel. Mem.card changed. Egg measurement:</t>
    </r>
    <r>
      <rPr>
        <b/>
        <sz val="11"/>
        <color rgb="FF000000"/>
        <rFont val="Arial"/>
        <family val="2"/>
      </rPr>
      <t xml:space="preserve"> 1: </t>
    </r>
    <r>
      <rPr>
        <sz val="11"/>
        <color rgb="FF000000"/>
        <rFont val="Arial"/>
        <family val="2"/>
      </rPr>
      <t xml:space="preserve">M: 52.1, L: 56.71, W: 41.5 </t>
    </r>
    <r>
      <rPr>
        <b/>
        <sz val="11"/>
        <color rgb="FF000000"/>
        <rFont val="Arial"/>
        <family val="2"/>
      </rPr>
      <t>2</t>
    </r>
    <r>
      <rPr>
        <sz val="11"/>
        <color rgb="FF000000"/>
        <rFont val="Arial"/>
        <family val="2"/>
      </rPr>
      <t>: M: 51.7, L: 53.46, W: 42.96</t>
    </r>
    <r>
      <rPr>
        <b/>
        <sz val="11"/>
        <color rgb="FF000000"/>
        <rFont val="Arial"/>
        <family val="2"/>
      </rPr>
      <t xml:space="preserve"> 3</t>
    </r>
    <r>
      <rPr>
        <sz val="11"/>
        <color rgb="FF000000"/>
        <rFont val="Arial"/>
        <family val="2"/>
      </rPr>
      <t>: M: 48.5, L: 52.48, W: 41.86.</t>
    </r>
    <r>
      <rPr>
        <b/>
        <sz val="11"/>
        <color rgb="FF000000"/>
        <rFont val="Arial"/>
        <family val="2"/>
      </rPr>
      <t xml:space="preserve"> 08 July :</t>
    </r>
    <r>
      <rPr>
        <sz val="11"/>
        <color rgb="FF000000"/>
        <rFont val="Arial"/>
        <family val="2"/>
      </rPr>
      <t xml:space="preserve"> PEFA pair + 3 eggs, MC: 80%(12,788 pictures), Batt: 72%, M.card changed, Eggs measurement: </t>
    </r>
    <r>
      <rPr>
        <b/>
        <sz val="11"/>
        <color rgb="FF000000"/>
        <rFont val="Arial"/>
        <family val="2"/>
      </rPr>
      <t>#1</t>
    </r>
    <r>
      <rPr>
        <sz val="11"/>
        <color rgb="FF000000"/>
        <rFont val="Arial"/>
        <family val="2"/>
      </rPr>
      <t xml:space="preserve">: 48.5g, </t>
    </r>
    <r>
      <rPr>
        <b/>
        <sz val="11"/>
        <color rgb="FF000000"/>
        <rFont val="Arial"/>
        <family val="2"/>
      </rPr>
      <t>#2</t>
    </r>
    <r>
      <rPr>
        <sz val="11"/>
        <color rgb="FF000000"/>
        <rFont val="Arial"/>
        <family val="2"/>
      </rPr>
      <t xml:space="preserve">: 47.7g, #3: 44.5g, </t>
    </r>
    <r>
      <rPr>
        <b/>
        <sz val="11"/>
        <color rgb="FF000000"/>
        <rFont val="Arial"/>
        <family val="2"/>
      </rPr>
      <t xml:space="preserve">13 July: </t>
    </r>
    <r>
      <rPr>
        <sz val="11"/>
        <color rgb="FF000000"/>
        <rFont val="Arial"/>
        <family val="2"/>
      </rPr>
      <t xml:space="preserve">PEFA pair + 1 chicks + 2 eggs, MC: 23%(3942 pictures), Batt: 94%, M.card changed, RG: 2mm, Chicks measurement: </t>
    </r>
    <r>
      <rPr>
        <b/>
        <sz val="11"/>
        <color rgb="FF000000"/>
        <rFont val="Arial"/>
        <family val="2"/>
      </rPr>
      <t xml:space="preserve">RED: </t>
    </r>
    <r>
      <rPr>
        <sz val="11"/>
        <color rgb="FF000000"/>
        <rFont val="Arial"/>
        <family val="2"/>
      </rPr>
      <t xml:space="preserve">36.6g, Eggs measurement: </t>
    </r>
    <r>
      <rPr>
        <b/>
        <sz val="11"/>
        <color rgb="FF000000"/>
        <rFont val="Arial"/>
        <family val="2"/>
      </rPr>
      <t>#1:</t>
    </r>
    <r>
      <rPr>
        <sz val="11"/>
        <color rgb="FF000000"/>
        <rFont val="Arial"/>
        <family val="2"/>
      </rPr>
      <t xml:space="preserve"> 46.7g, </t>
    </r>
    <r>
      <rPr>
        <b/>
        <sz val="11"/>
        <color rgb="FF000000"/>
        <rFont val="Arial"/>
        <family val="2"/>
      </rPr>
      <t>#2:</t>
    </r>
    <r>
      <rPr>
        <sz val="11"/>
        <color rgb="FF000000"/>
        <rFont val="Arial"/>
        <family val="2"/>
      </rPr>
      <t xml:space="preserve"> 45.4g. </t>
    </r>
    <r>
      <rPr>
        <b/>
        <sz val="11"/>
        <color rgb="FF000000"/>
        <rFont val="Arial"/>
        <family val="2"/>
      </rPr>
      <t xml:space="preserve">AUG 18: </t>
    </r>
    <r>
      <rPr>
        <sz val="11"/>
        <color rgb="FF000000"/>
        <rFont val="Arial"/>
        <family val="2"/>
      </rPr>
      <t>PEFA male, territorial, scrape empty, does not seem to have been highly used. RG: 0.6 cm. Cam still running but M.C  full. Brought back cam + I button. WOLVERINE PREDATION ON JULY 20 (RECONYX).</t>
    </r>
  </si>
  <si>
    <t>T</t>
  </si>
  <si>
    <r>
      <rPr>
        <sz val="11"/>
        <color rgb="FF000000"/>
        <rFont val="Arial"/>
        <family val="2"/>
      </rPr>
      <t>.</t>
    </r>
    <r>
      <rPr>
        <b/>
        <sz val="11"/>
        <color rgb="FF000000"/>
        <rFont val="Arial"/>
        <family val="2"/>
      </rPr>
      <t xml:space="preserve">AUG 18 : </t>
    </r>
    <r>
      <rPr>
        <sz val="11"/>
        <color rgb="FF000000"/>
        <rFont val="Arial"/>
        <family val="2"/>
      </rPr>
      <t>RLHA pair , territorial (screaming). seen during transect. Did not found nest, APPROXIMATE WP</t>
    </r>
  </si>
  <si>
    <t>62.95798 / 091.92937</t>
  </si>
  <si>
    <r>
      <t xml:space="preserve">18 June : </t>
    </r>
    <r>
      <rPr>
        <sz val="11"/>
        <color rgb="FF000000"/>
        <rFont val="Arial"/>
        <family val="2"/>
      </rPr>
      <t>PEFA (1) was incubating 3 eggs.</t>
    </r>
    <r>
      <rPr>
        <b/>
        <sz val="11"/>
        <color rgb="FF000000"/>
        <rFont val="Arial"/>
        <family val="2"/>
      </rPr>
      <t xml:space="preserve"> WP: 94_PEFA_2017.</t>
    </r>
    <r>
      <rPr>
        <sz val="11"/>
        <color rgb="FF000000"/>
        <rFont val="Arial"/>
        <family val="2"/>
      </rPr>
      <t xml:space="preserve">  </t>
    </r>
    <r>
      <rPr>
        <b/>
        <sz val="11"/>
        <color rgb="FF000000"/>
        <rFont val="Arial"/>
        <family val="2"/>
      </rPr>
      <t xml:space="preserve">AUG 13: </t>
    </r>
    <r>
      <rPr>
        <sz val="11"/>
        <color rgb="FF000000"/>
        <rFont val="Arial"/>
        <family val="2"/>
      </rPr>
      <t>SITE EMPTY--&gt; FAILED ?</t>
    </r>
  </si>
  <si>
    <t>AHY</t>
  </si>
  <si>
    <t>bal-chatri</t>
  </si>
  <si>
    <t>CTT # deployed</t>
  </si>
  <si>
    <t>YES</t>
  </si>
  <si>
    <t>62.85592 /092.35782</t>
  </si>
  <si>
    <t>1/1</t>
  </si>
  <si>
    <r>
      <rPr>
        <b/>
        <sz val="11"/>
        <color rgb="FF000000"/>
        <rFont val="Arial"/>
        <family val="2"/>
      </rPr>
      <t xml:space="preserve">25 May: </t>
    </r>
    <r>
      <rPr>
        <sz val="11"/>
        <color rgb="FF000000"/>
        <rFont val="Arial"/>
        <family val="2"/>
      </rPr>
      <t xml:space="preserve">Raven pair on nest, territorial with RLHA neighbours. </t>
    </r>
    <r>
      <rPr>
        <b/>
        <sz val="11"/>
        <color rgb="FF000000"/>
        <rFont val="Arial"/>
        <family val="2"/>
      </rPr>
      <t xml:space="preserve">5 June : </t>
    </r>
    <r>
      <rPr>
        <sz val="11"/>
        <color rgb="FF000000"/>
        <rFont val="Arial"/>
        <family val="2"/>
      </rPr>
      <t>RLHA pair, one bird was incubating (RLHA from site 44).</t>
    </r>
  </si>
  <si>
    <r>
      <t>19 June :</t>
    </r>
    <r>
      <rPr>
        <sz val="11"/>
        <color rgb="FF000000"/>
        <rFont val="Arial"/>
        <family val="2"/>
      </rPr>
      <t xml:space="preserve"> Empty, no nest on the boulder.</t>
    </r>
  </si>
  <si>
    <r>
      <t>Aug 18 :</t>
    </r>
    <r>
      <rPr>
        <sz val="11"/>
        <color rgb="FF000000"/>
        <rFont val="Arial"/>
        <family val="2"/>
      </rPr>
      <t xml:space="preserve"> Site unnocupied</t>
    </r>
  </si>
  <si>
    <r>
      <rPr>
        <b/>
        <sz val="11"/>
        <color rgb="FF000000"/>
        <rFont val="Arial"/>
        <family val="2"/>
      </rPr>
      <t xml:space="preserve">26 May: </t>
    </r>
    <r>
      <rPr>
        <sz val="11"/>
        <color rgb="FF000000"/>
        <rFont val="Arial"/>
        <family val="2"/>
      </rPr>
      <t xml:space="preserve">RLHA (1) territorial at site. </t>
    </r>
    <r>
      <rPr>
        <b/>
        <sz val="11"/>
        <color rgb="FF000000"/>
        <rFont val="Arial"/>
        <family val="2"/>
      </rPr>
      <t xml:space="preserve">30 June: </t>
    </r>
    <r>
      <rPr>
        <sz val="11"/>
        <color rgb="FF000000"/>
        <rFont val="Arial"/>
        <family val="2"/>
      </rPr>
      <t xml:space="preserve">RLHA pair + 3 eggs. </t>
    </r>
    <r>
      <rPr>
        <b/>
        <sz val="11"/>
        <color rgb="FF000000"/>
        <rFont val="Arial"/>
        <family val="2"/>
      </rPr>
      <t xml:space="preserve">JULY 22: </t>
    </r>
    <r>
      <rPr>
        <sz val="11"/>
        <color rgb="FF000000"/>
        <rFont val="Arial"/>
        <family val="2"/>
      </rPr>
      <t xml:space="preserve"> Nest empty, no RLHA--&gt; FAILED</t>
    </r>
  </si>
  <si>
    <t>62.80580 / -92.14925</t>
  </si>
  <si>
    <r>
      <rPr>
        <b/>
        <sz val="11"/>
        <color rgb="FF000000"/>
        <rFont val="Arial"/>
        <family val="2"/>
      </rPr>
      <t xml:space="preserve">20 May : </t>
    </r>
    <r>
      <rPr>
        <sz val="11"/>
        <color rgb="FF000000"/>
        <rFont val="Arial"/>
        <family val="2"/>
      </rPr>
      <t xml:space="preserve">RLHA (1), Fresh material on old sitck nest. </t>
    </r>
    <r>
      <rPr>
        <b/>
        <sz val="11"/>
        <color rgb="FF000000"/>
        <rFont val="Arial"/>
        <family val="2"/>
      </rPr>
      <t xml:space="preserve">AUG 14: </t>
    </r>
    <r>
      <rPr>
        <sz val="11"/>
        <color rgb="FF000000"/>
        <rFont val="Arial"/>
        <family val="2"/>
      </rPr>
      <t xml:space="preserve">EMPTY site, no RLHA </t>
    </r>
  </si>
  <si>
    <r>
      <rPr>
        <b/>
        <sz val="11"/>
        <color rgb="FF000000"/>
        <rFont val="Arial"/>
        <family val="2"/>
      </rPr>
      <t xml:space="preserve">22 May: </t>
    </r>
    <r>
      <rPr>
        <sz val="11"/>
        <color rgb="FF000000"/>
        <rFont val="Arial"/>
        <family val="2"/>
      </rPr>
      <t>RLHA Pair,</t>
    </r>
    <r>
      <rPr>
        <b/>
        <sz val="11"/>
        <color rgb="FF000000"/>
        <rFont val="Arial"/>
        <family val="2"/>
      </rPr>
      <t xml:space="preserve"> wp: 54_2017.</t>
    </r>
    <r>
      <rPr>
        <sz val="11"/>
        <color rgb="FF000000"/>
        <rFont val="Arial"/>
        <family val="2"/>
      </rPr>
      <t xml:space="preserve"> </t>
    </r>
    <r>
      <rPr>
        <b/>
        <sz val="11"/>
        <color rgb="FF000000"/>
        <rFont val="Arial"/>
        <family val="2"/>
      </rPr>
      <t>21 July:</t>
    </r>
    <r>
      <rPr>
        <sz val="11"/>
        <color rgb="FF000000"/>
        <rFont val="Arial"/>
        <family val="2"/>
      </rPr>
      <t xml:space="preserve"> RLHA pair + 5 chicks, 20 days old, WP: 54_2017. </t>
    </r>
    <r>
      <rPr>
        <b/>
        <sz val="11"/>
        <color rgb="FF000000"/>
        <rFont val="Arial"/>
        <family val="2"/>
      </rPr>
      <t xml:space="preserve">July 27: </t>
    </r>
    <r>
      <rPr>
        <sz val="11"/>
        <color rgb="FF000000"/>
        <rFont val="Arial"/>
        <family val="2"/>
      </rPr>
      <t>RLHA pair, 5 chicks--&gt; banded.</t>
    </r>
  </si>
  <si>
    <r>
      <rPr>
        <b/>
        <sz val="11"/>
        <color rgb="FF000000"/>
        <rFont val="Arial"/>
        <family val="2"/>
      </rPr>
      <t>22 May</t>
    </r>
    <r>
      <rPr>
        <sz val="11"/>
        <color rgb="FF000000"/>
        <rFont val="Arial"/>
        <family val="2"/>
      </rPr>
      <t xml:space="preserve">: (1) RLHA territorial on site. </t>
    </r>
    <r>
      <rPr>
        <b/>
        <sz val="11"/>
        <color rgb="FF000000"/>
        <rFont val="Arial"/>
        <family val="2"/>
      </rPr>
      <t xml:space="preserve"> Aug 21: </t>
    </r>
    <r>
      <rPr>
        <sz val="11"/>
        <color rgb="FF000000"/>
        <rFont val="Arial"/>
        <family val="2"/>
      </rPr>
      <t>No fresh nest. 1 fledgling around site but went far way when approached, porbably from 104 or 36--&gt; site unnocupied</t>
    </r>
  </si>
  <si>
    <r>
      <rPr>
        <b/>
        <sz val="11"/>
        <color rgb="FF000000"/>
        <rFont val="Arial"/>
        <family val="2"/>
      </rPr>
      <t>22 May</t>
    </r>
    <r>
      <rPr>
        <sz val="11"/>
        <color rgb="FF000000"/>
        <rFont val="Arial"/>
        <family val="2"/>
      </rPr>
      <t xml:space="preserve">: Empty site. </t>
    </r>
    <r>
      <rPr>
        <b/>
        <sz val="11"/>
        <color rgb="FF000000"/>
        <rFont val="Arial"/>
        <family val="2"/>
      </rPr>
      <t xml:space="preserve">AUG15: </t>
    </r>
    <r>
      <rPr>
        <sz val="11"/>
        <color rgb="FF000000"/>
        <rFont val="Arial"/>
        <family val="2"/>
      </rPr>
      <t xml:space="preserve">1 PEFA, left when approached, multiple spot for scrape but no traces of eggshells / chicks. </t>
    </r>
    <r>
      <rPr>
        <b/>
        <sz val="11"/>
        <color rgb="FF000000"/>
        <rFont val="Arial"/>
        <family val="2"/>
      </rPr>
      <t xml:space="preserve">AUG 21: </t>
    </r>
    <r>
      <rPr>
        <sz val="11"/>
        <color rgb="FF000000"/>
        <rFont val="Arial"/>
        <family val="2"/>
      </rPr>
      <t xml:space="preserve"> PEFA pair, territorial but not screaming. Probably occupied in the spring but never leayed eggs</t>
    </r>
  </si>
  <si>
    <r>
      <rPr>
        <b/>
        <sz val="11"/>
        <color rgb="FF000000"/>
        <rFont val="Arial"/>
        <family val="2"/>
      </rPr>
      <t>AUG 11</t>
    </r>
    <r>
      <rPr>
        <sz val="11"/>
        <color rgb="FF000000"/>
        <rFont val="Arial"/>
        <family val="2"/>
      </rPr>
      <t xml:space="preserve">: NEW SITE NEAR 36, PEFA female, 2 chicks --`banded. TOOK WP (mat's gps--&gt; 154). </t>
    </r>
    <r>
      <rPr>
        <b/>
        <sz val="11"/>
        <color rgb="FF000000"/>
        <rFont val="Arial"/>
        <family val="2"/>
      </rPr>
      <t xml:space="preserve">AUG 21: </t>
    </r>
    <r>
      <rPr>
        <sz val="11"/>
        <color rgb="FF000000"/>
        <rFont val="Arial"/>
        <family val="2"/>
      </rPr>
      <t xml:space="preserve"> PEFA pair, 1 fledgling flew away when approached nest, the other one found dead near scrape--&gt; retrieved band</t>
    </r>
  </si>
  <si>
    <t>between aug 11 - aug 21</t>
  </si>
  <si>
    <t>88K</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</si>
</sst>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1009]General"/>
    <numFmt numFmtId="165" formatCode="[$-1009]0"/>
    <numFmt numFmtId="166" formatCode="0.00000"/>
    <numFmt numFmtId="167" formatCode="[$-F800]dddd\,\ mmmm\ dd\,\ yyyy"/>
    <numFmt numFmtId="168" formatCode="yyyy/mm/dd;@"/>
    <numFmt numFmtId="169" formatCode="yy/mm/dd;@"/>
    <numFmt numFmtId="170" formatCode="[$-C0C]d\ mmm\ yyyy;@"/>
  </numFmts>
  <fonts count="21" x14ac:knownFonts="1">
    <font>
      <sz val="11"/>
      <color rgb="FF000000"/>
      <name val="Arial"/>
    </font>
    <font>
      <b/>
      <sz val="10"/>
      <color rgb="FF000000"/>
      <name val="Times New Roman"/>
      <family val="1"/>
    </font>
    <font>
      <sz val="11"/>
      <name val="Arial"/>
      <family val="2"/>
    </font>
    <font>
      <sz val="10"/>
      <color rgb="FF000000"/>
      <name val="Arial"/>
      <family val="2"/>
    </font>
    <font>
      <sz val="10"/>
      <color rgb="FF000000"/>
      <name val="Times New Roman"/>
      <family val="1"/>
    </font>
    <font>
      <sz val="9"/>
      <color rgb="FF000000"/>
      <name val="Times New Roman"/>
      <family val="1"/>
    </font>
    <font>
      <b/>
      <sz val="11"/>
      <color rgb="FF000000"/>
      <name val="Arial"/>
      <family val="2"/>
    </font>
    <font>
      <sz val="11"/>
      <color rgb="FF000000"/>
      <name val="Arial"/>
      <family val="2"/>
    </font>
    <font>
      <b/>
      <sz val="11"/>
      <name val="Arial"/>
      <family val="2"/>
    </font>
    <font>
      <sz val="9"/>
      <color rgb="FF000000"/>
      <name val="Times New Roman"/>
      <family val="1"/>
    </font>
    <font>
      <sz val="10"/>
      <color rgb="FF000000"/>
      <name val="Times New Roman"/>
      <family val="1"/>
    </font>
    <font>
      <sz val="11"/>
      <color rgb="FFFF0000"/>
      <name val="Arial"/>
      <family val="2"/>
    </font>
    <font>
      <b/>
      <sz val="11"/>
      <color rgb="FFFF0000"/>
      <name val="Arial"/>
      <family val="2"/>
    </font>
    <font>
      <sz val="9"/>
      <name val="Times New Roman"/>
      <family val="1"/>
    </font>
    <font>
      <b/>
      <sz val="8"/>
      <color rgb="FF000000"/>
      <name val="Times New Roman"/>
      <family val="1"/>
    </font>
    <font>
      <sz val="8"/>
      <name val="Times New Roman"/>
      <family val="1"/>
    </font>
    <font>
      <sz val="8"/>
      <color rgb="FF000000"/>
      <name val="Times New Roman"/>
      <family val="1"/>
    </font>
    <font>
      <sz val="9"/>
      <color indexed="81"/>
      <name val="Tahoma"/>
      <family val="2"/>
    </font>
    <font>
      <b/>
      <sz val="9"/>
      <color indexed="81"/>
      <name val="Tahoma"/>
      <family val="2"/>
    </font>
    <font>
      <sz val="10"/>
      <name val="Times New Roman"/>
      <family val="1"/>
    </font>
    <font>
      <sz val="10"/>
      <color rgb="FF000000"/>
      <name val="Calibri"/>
      <family val="2"/>
    </font>
  </fonts>
  <fills count="6">
    <fill>
      <patternFill patternType="none"/>
    </fill>
    <fill>
      <patternFill patternType="gray125"/>
    </fill>
    <fill>
      <patternFill patternType="solid">
        <fgColor rgb="FFC0C0C0"/>
        <bgColor rgb="FFC0C0C0"/>
      </patternFill>
    </fill>
    <fill>
      <patternFill patternType="solid">
        <fgColor rgb="FFBFBFBF"/>
        <bgColor rgb="FFBFBFBF"/>
      </patternFill>
    </fill>
    <fill>
      <patternFill patternType="solid">
        <fgColor theme="0" tint="-0.249977111117893"/>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8">
    <xf numFmtId="0" fontId="0" fillId="0" borderId="0" xfId="0" applyFont="1" applyAlignment="1"/>
    <xf numFmtId="164" fontId="1" fillId="2" borderId="1" xfId="0" applyNumberFormat="1" applyFont="1" applyFill="1" applyBorder="1" applyAlignment="1">
      <alignment vertical="center"/>
    </xf>
    <xf numFmtId="164" fontId="1" fillId="0" borderId="1" xfId="0" applyNumberFormat="1" applyFont="1" applyBorder="1" applyAlignment="1">
      <alignment horizontal="center" vertical="center"/>
    </xf>
    <xf numFmtId="164" fontId="1" fillId="2" borderId="1" xfId="0" applyNumberFormat="1" applyFont="1" applyFill="1" applyBorder="1" applyAlignment="1">
      <alignment horizontal="center" vertical="center"/>
    </xf>
    <xf numFmtId="164" fontId="1" fillId="0" borderId="4" xfId="0" applyNumberFormat="1" applyFont="1" applyBorder="1" applyAlignment="1">
      <alignment vertical="center"/>
    </xf>
    <xf numFmtId="164" fontId="1" fillId="0" borderId="5" xfId="0" applyNumberFormat="1" applyFont="1" applyBorder="1" applyAlignment="1">
      <alignment vertical="center"/>
    </xf>
    <xf numFmtId="164" fontId="3" fillId="0" borderId="0" xfId="0" applyNumberFormat="1" applyFont="1" applyAlignment="1">
      <alignment wrapText="1"/>
    </xf>
    <xf numFmtId="0" fontId="0" fillId="0" borderId="0" xfId="0" applyFont="1"/>
    <xf numFmtId="164" fontId="1" fillId="2" borderId="6" xfId="0" applyNumberFormat="1" applyFont="1" applyFill="1" applyBorder="1" applyAlignment="1">
      <alignment horizontal="center" vertical="center" wrapText="1"/>
    </xf>
    <xf numFmtId="164" fontId="4" fillId="2" borderId="6" xfId="0" applyNumberFormat="1"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164" fontId="3" fillId="3" borderId="1" xfId="0" applyNumberFormat="1" applyFont="1" applyFill="1" applyBorder="1" applyAlignment="1">
      <alignment wrapText="1"/>
    </xf>
    <xf numFmtId="164" fontId="5" fillId="0" borderId="1" xfId="0" applyNumberFormat="1" applyFont="1" applyBorder="1" applyAlignment="1">
      <alignment horizontal="center"/>
    </xf>
    <xf numFmtId="164" fontId="5" fillId="2" borderId="1" xfId="0" applyNumberFormat="1" applyFont="1" applyFill="1" applyBorder="1" applyAlignment="1">
      <alignment horizontal="center"/>
    </xf>
    <xf numFmtId="164" fontId="5" fillId="2" borderId="6" xfId="0" applyNumberFormat="1" applyFont="1" applyFill="1" applyBorder="1" applyAlignment="1">
      <alignment horizontal="center"/>
    </xf>
    <xf numFmtId="164" fontId="1" fillId="2" borderId="1" xfId="0" applyNumberFormat="1" applyFont="1" applyFill="1" applyBorder="1" applyAlignment="1">
      <alignment horizontal="center" vertical="center" wrapText="1"/>
    </xf>
    <xf numFmtId="164" fontId="5" fillId="0" borderId="9" xfId="0" applyNumberFormat="1" applyFont="1" applyBorder="1" applyAlignment="1">
      <alignment horizontal="center"/>
    </xf>
    <xf numFmtId="164" fontId="5" fillId="2" borderId="9" xfId="0" applyNumberFormat="1" applyFont="1" applyFill="1" applyBorder="1" applyAlignment="1">
      <alignment horizontal="center"/>
    </xf>
    <xf numFmtId="164" fontId="1" fillId="2" borderId="1" xfId="0" applyNumberFormat="1" applyFont="1" applyFill="1" applyBorder="1" applyAlignment="1">
      <alignment horizontal="left" vertical="center"/>
    </xf>
    <xf numFmtId="164" fontId="4" fillId="2" borderId="1" xfId="0" applyNumberFormat="1" applyFont="1" applyFill="1" applyBorder="1" applyAlignment="1">
      <alignment horizontal="center" vertical="center"/>
    </xf>
    <xf numFmtId="164" fontId="1" fillId="2" borderId="2" xfId="0" applyNumberFormat="1" applyFont="1" applyFill="1" applyBorder="1" applyAlignment="1">
      <alignment vertical="center"/>
    </xf>
    <xf numFmtId="164" fontId="3" fillId="3" borderId="10" xfId="0" applyNumberFormat="1" applyFont="1" applyFill="1" applyBorder="1" applyAlignment="1">
      <alignment wrapText="1"/>
    </xf>
    <xf numFmtId="164" fontId="4" fillId="2" borderId="1" xfId="0" applyNumberFormat="1" applyFont="1" applyFill="1" applyBorder="1" applyAlignment="1">
      <alignment horizontal="left" vertical="center" wrapText="1"/>
    </xf>
    <xf numFmtId="16" fontId="5" fillId="0" borderId="1" xfId="0" applyNumberFormat="1" applyFont="1" applyBorder="1" applyAlignment="1">
      <alignment horizontal="center"/>
    </xf>
    <xf numFmtId="16" fontId="4" fillId="2" borderId="1" xfId="0" applyNumberFormat="1" applyFont="1" applyFill="1" applyBorder="1" applyAlignment="1">
      <alignment horizontal="center" vertical="center"/>
    </xf>
    <xf numFmtId="164" fontId="4" fillId="2" borderId="1" xfId="0" applyNumberFormat="1" applyFont="1" applyFill="1" applyBorder="1" applyAlignment="1">
      <alignment horizontal="left" vertical="center"/>
    </xf>
    <xf numFmtId="164" fontId="4" fillId="2" borderId="8" xfId="0" applyNumberFormat="1" applyFont="1" applyFill="1" applyBorder="1" applyAlignment="1">
      <alignment horizontal="left" vertical="center"/>
    </xf>
    <xf numFmtId="164" fontId="4" fillId="2" borderId="12" xfId="0" applyNumberFormat="1" applyFont="1" applyFill="1" applyBorder="1"/>
    <xf numFmtId="164" fontId="4" fillId="2" borderId="11" xfId="0" applyNumberFormat="1" applyFont="1" applyFill="1" applyBorder="1"/>
    <xf numFmtId="164" fontId="4" fillId="2" borderId="1" xfId="0" applyNumberFormat="1" applyFont="1" applyFill="1" applyBorder="1"/>
    <xf numFmtId="16" fontId="4" fillId="0" borderId="1" xfId="0" applyNumberFormat="1" applyFont="1" applyBorder="1" applyAlignment="1">
      <alignment horizontal="center"/>
    </xf>
    <xf numFmtId="164" fontId="4" fillId="2" borderId="13" xfId="0" applyNumberFormat="1" applyFont="1" applyFill="1" applyBorder="1"/>
    <xf numFmtId="164" fontId="4" fillId="2" borderId="14" xfId="0" applyNumberFormat="1" applyFont="1" applyFill="1" applyBorder="1"/>
    <xf numFmtId="164" fontId="4" fillId="0" borderId="3" xfId="0" applyNumberFormat="1" applyFont="1" applyBorder="1" applyAlignment="1">
      <alignment horizontal="left" vertical="center"/>
    </xf>
    <xf numFmtId="164" fontId="4" fillId="2" borderId="3" xfId="0" applyNumberFormat="1" applyFont="1" applyFill="1" applyBorder="1" applyAlignment="1">
      <alignment horizontal="left" vertical="center"/>
    </xf>
    <xf numFmtId="164" fontId="5" fillId="0" borderId="12" xfId="0" applyNumberFormat="1" applyFont="1" applyBorder="1" applyAlignment="1">
      <alignment horizontal="center"/>
    </xf>
    <xf numFmtId="164" fontId="4" fillId="2" borderId="1" xfId="0" applyNumberFormat="1" applyFont="1" applyFill="1" applyBorder="1" applyAlignment="1">
      <alignment vertical="center" wrapText="1"/>
    </xf>
    <xf numFmtId="165" fontId="5" fillId="0" borderId="9" xfId="0" applyNumberFormat="1" applyFont="1" applyBorder="1" applyAlignment="1">
      <alignment horizontal="center"/>
    </xf>
    <xf numFmtId="165" fontId="4" fillId="2" borderId="9" xfId="0" applyNumberFormat="1" applyFont="1" applyFill="1" applyBorder="1" applyAlignment="1">
      <alignment horizontal="center" vertical="center"/>
    </xf>
    <xf numFmtId="164" fontId="5" fillId="0" borderId="6" xfId="0" applyNumberFormat="1" applyFont="1" applyBorder="1" applyAlignment="1">
      <alignment horizontal="center"/>
    </xf>
    <xf numFmtId="164" fontId="4" fillId="2" borderId="12" xfId="0" applyNumberFormat="1" applyFont="1" applyFill="1" applyBorder="1" applyAlignment="1">
      <alignment horizontal="left" vertical="center"/>
    </xf>
    <xf numFmtId="0" fontId="0" fillId="0" borderId="0" xfId="0" applyFont="1" applyAlignment="1"/>
    <xf numFmtId="164" fontId="5" fillId="0" borderId="2" xfId="0" applyNumberFormat="1" applyFont="1" applyBorder="1" applyAlignment="1">
      <alignment horizontal="center"/>
    </xf>
    <xf numFmtId="164" fontId="5" fillId="0" borderId="2" xfId="0" applyNumberFormat="1" applyFont="1" applyBorder="1" applyAlignment="1">
      <alignment horizontal="center"/>
    </xf>
    <xf numFmtId="0" fontId="0" fillId="0" borderId="0" xfId="0" applyFont="1" applyAlignment="1"/>
    <xf numFmtId="0" fontId="0" fillId="0" borderId="0" xfId="0" applyFont="1" applyAlignment="1"/>
    <xf numFmtId="164" fontId="5" fillId="0" borderId="2" xfId="0" applyNumberFormat="1" applyFont="1" applyBorder="1" applyAlignment="1">
      <alignment horizontal="center"/>
    </xf>
    <xf numFmtId="164" fontId="9" fillId="0" borderId="1" xfId="0" applyNumberFormat="1" applyFont="1" applyBorder="1" applyAlignment="1">
      <alignment horizontal="center"/>
    </xf>
    <xf numFmtId="164" fontId="5" fillId="0" borderId="2" xfId="0" applyNumberFormat="1" applyFont="1" applyBorder="1" applyAlignment="1">
      <alignment horizontal="center"/>
    </xf>
    <xf numFmtId="0" fontId="0" fillId="0" borderId="0" xfId="0" applyFont="1" applyAlignment="1"/>
    <xf numFmtId="164" fontId="10" fillId="2" borderId="6" xfId="0" applyNumberFormat="1" applyFont="1" applyFill="1" applyBorder="1" applyAlignment="1">
      <alignment horizontal="center" vertical="center" wrapText="1"/>
    </xf>
    <xf numFmtId="164" fontId="5" fillId="0" borderId="2" xfId="0" applyNumberFormat="1" applyFont="1" applyBorder="1" applyAlignment="1">
      <alignment horizontal="center"/>
    </xf>
    <xf numFmtId="0" fontId="0" fillId="0" borderId="0" xfId="0" applyFont="1" applyAlignment="1"/>
    <xf numFmtId="164" fontId="5" fillId="0" borderId="2" xfId="0" applyNumberFormat="1" applyFont="1" applyBorder="1" applyAlignment="1">
      <alignment horizontal="center"/>
    </xf>
    <xf numFmtId="164" fontId="5" fillId="0" borderId="2" xfId="0" applyNumberFormat="1" applyFont="1" applyBorder="1" applyAlignment="1">
      <alignment horizontal="center"/>
    </xf>
    <xf numFmtId="0" fontId="0" fillId="0" borderId="0" xfId="0" applyFont="1" applyAlignment="1"/>
    <xf numFmtId="164" fontId="5" fillId="0" borderId="2" xfId="0" applyNumberFormat="1" applyFont="1" applyBorder="1" applyAlignment="1">
      <alignment horizontal="center"/>
    </xf>
    <xf numFmtId="164" fontId="5" fillId="0" borderId="2" xfId="0" applyNumberFormat="1" applyFont="1" applyBorder="1" applyAlignment="1">
      <alignment horizontal="center"/>
    </xf>
    <xf numFmtId="0" fontId="0" fillId="0" borderId="0" xfId="0" applyFont="1" applyAlignment="1"/>
    <xf numFmtId="164" fontId="5" fillId="0" borderId="2" xfId="0" applyNumberFormat="1" applyFont="1" applyBorder="1" applyAlignment="1">
      <alignment horizontal="center"/>
    </xf>
    <xf numFmtId="0" fontId="0" fillId="0" borderId="0" xfId="0" applyFont="1" applyAlignment="1"/>
    <xf numFmtId="164" fontId="5" fillId="0" borderId="2" xfId="0" applyNumberFormat="1" applyFont="1" applyBorder="1" applyAlignment="1">
      <alignment horizontal="center"/>
    </xf>
    <xf numFmtId="164" fontId="4" fillId="2" borderId="0" xfId="0" applyNumberFormat="1" applyFont="1" applyFill="1" applyBorder="1" applyAlignment="1"/>
    <xf numFmtId="164" fontId="5" fillId="0" borderId="2" xfId="0" applyNumberFormat="1" applyFont="1" applyBorder="1" applyAlignment="1">
      <alignment horizontal="center"/>
    </xf>
    <xf numFmtId="0" fontId="0" fillId="0" borderId="0" xfId="0" applyFont="1" applyAlignment="1"/>
    <xf numFmtId="164" fontId="5" fillId="0" borderId="2" xfId="0" applyNumberFormat="1" applyFont="1" applyBorder="1" applyAlignment="1">
      <alignment horizontal="center"/>
    </xf>
    <xf numFmtId="0" fontId="0" fillId="0" borderId="0" xfId="0" applyFont="1" applyAlignment="1"/>
    <xf numFmtId="164" fontId="5" fillId="0" borderId="2" xfId="0" applyNumberFormat="1" applyFont="1" applyBorder="1" applyAlignment="1">
      <alignment horizontal="center"/>
    </xf>
    <xf numFmtId="166" fontId="0" fillId="0" borderId="15" xfId="0" applyNumberFormat="1" applyFont="1" applyBorder="1" applyAlignment="1">
      <alignment horizontal="center"/>
    </xf>
    <xf numFmtId="0" fontId="2" fillId="0" borderId="4" xfId="0" applyFont="1" applyBorder="1"/>
    <xf numFmtId="0" fontId="2" fillId="0" borderId="10" xfId="0" applyFont="1" applyBorder="1"/>
    <xf numFmtId="0" fontId="2" fillId="0" borderId="5" xfId="0" applyFont="1" applyBorder="1"/>
    <xf numFmtId="0" fontId="0" fillId="0" borderId="0" xfId="0" applyFont="1" applyAlignment="1"/>
    <xf numFmtId="0" fontId="0" fillId="0" borderId="0" xfId="0" applyFont="1" applyAlignment="1"/>
    <xf numFmtId="164" fontId="1" fillId="4" borderId="4" xfId="0" applyNumberFormat="1" applyFont="1" applyFill="1" applyBorder="1" applyAlignment="1">
      <alignment vertical="center"/>
    </xf>
    <xf numFmtId="0" fontId="2" fillId="0" borderId="0" xfId="0" applyFont="1" applyBorder="1"/>
    <xf numFmtId="0" fontId="13" fillId="0" borderId="0" xfId="0" applyFont="1" applyBorder="1"/>
    <xf numFmtId="164" fontId="1" fillId="2" borderId="4" xfId="0" applyNumberFormat="1" applyFont="1" applyFill="1" applyBorder="1" applyAlignment="1">
      <alignment horizontal="left" vertical="center"/>
    </xf>
    <xf numFmtId="164" fontId="4" fillId="2" borderId="10" xfId="0" applyNumberFormat="1" applyFont="1" applyFill="1" applyBorder="1" applyAlignment="1">
      <alignment horizontal="center" vertical="center"/>
    </xf>
    <xf numFmtId="164" fontId="5" fillId="0" borderId="10" xfId="0" applyNumberFormat="1" applyFont="1" applyBorder="1" applyAlignment="1">
      <alignment horizontal="center"/>
    </xf>
    <xf numFmtId="165" fontId="4" fillId="0" borderId="0" xfId="0" applyNumberFormat="1" applyFont="1" applyBorder="1" applyAlignment="1">
      <alignment horizontal="center" vertical="center"/>
    </xf>
    <xf numFmtId="164" fontId="5" fillId="0" borderId="0" xfId="0" applyNumberFormat="1" applyFont="1" applyBorder="1" applyAlignment="1">
      <alignment horizontal="center"/>
    </xf>
    <xf numFmtId="164" fontId="5" fillId="2" borderId="0" xfId="0" applyNumberFormat="1" applyFont="1" applyFill="1" applyBorder="1" applyAlignment="1">
      <alignment horizontal="center"/>
    </xf>
    <xf numFmtId="165" fontId="5" fillId="0" borderId="0" xfId="0" applyNumberFormat="1" applyFont="1" applyBorder="1" applyAlignment="1">
      <alignment horizontal="center"/>
    </xf>
    <xf numFmtId="164" fontId="5" fillId="2" borderId="10" xfId="0" applyNumberFormat="1" applyFont="1" applyFill="1" applyBorder="1" applyAlignment="1">
      <alignment horizontal="center"/>
    </xf>
    <xf numFmtId="164" fontId="5" fillId="2" borderId="5" xfId="0" applyNumberFormat="1" applyFont="1" applyFill="1" applyBorder="1" applyAlignment="1">
      <alignment horizontal="center"/>
    </xf>
    <xf numFmtId="0" fontId="7" fillId="0" borderId="0" xfId="0" applyFont="1" applyAlignment="1">
      <alignment horizontal="center"/>
    </xf>
    <xf numFmtId="0" fontId="0" fillId="0" borderId="0" xfId="0" applyFont="1" applyAlignment="1">
      <alignment horizontal="center"/>
    </xf>
    <xf numFmtId="14" fontId="5" fillId="0" borderId="1" xfId="0" applyNumberFormat="1" applyFont="1" applyBorder="1" applyAlignment="1">
      <alignment horizontal="center"/>
    </xf>
    <xf numFmtId="14" fontId="5" fillId="0" borderId="2" xfId="0" applyNumberFormat="1" applyFont="1" applyBorder="1" applyAlignment="1">
      <alignment horizontal="center"/>
    </xf>
    <xf numFmtId="164" fontId="5" fillId="0" borderId="16" xfId="0" applyNumberFormat="1" applyFont="1" applyBorder="1" applyAlignment="1">
      <alignment horizontal="center"/>
    </xf>
    <xf numFmtId="0" fontId="0" fillId="0" borderId="16" xfId="0" applyFont="1" applyBorder="1" applyAlignment="1"/>
    <xf numFmtId="0" fontId="5" fillId="0" borderId="16" xfId="0" applyFont="1" applyBorder="1" applyAlignment="1">
      <alignment horizontal="center"/>
    </xf>
    <xf numFmtId="167" fontId="4" fillId="0" borderId="3" xfId="0" applyNumberFormat="1" applyFont="1" applyBorder="1" applyAlignment="1">
      <alignment horizontal="left" vertical="center"/>
    </xf>
    <xf numFmtId="164" fontId="5" fillId="0" borderId="2" xfId="0" applyNumberFormat="1" applyFont="1" applyBorder="1" applyAlignment="1">
      <alignment horizontal="center"/>
    </xf>
    <xf numFmtId="164" fontId="5" fillId="0" borderId="3" xfId="0" applyNumberFormat="1" applyFont="1" applyBorder="1" applyAlignment="1">
      <alignment horizontal="center"/>
    </xf>
    <xf numFmtId="0" fontId="2" fillId="0" borderId="3" xfId="0" applyFont="1" applyBorder="1"/>
    <xf numFmtId="0" fontId="2" fillId="0" borderId="8" xfId="0" applyFont="1" applyBorder="1"/>
    <xf numFmtId="0" fontId="0" fillId="0" borderId="0" xfId="0" applyFont="1" applyAlignment="1"/>
    <xf numFmtId="168" fontId="5" fillId="0" borderId="1" xfId="0" applyNumberFormat="1" applyFont="1" applyBorder="1" applyAlignment="1">
      <alignment horizontal="center"/>
    </xf>
    <xf numFmtId="164" fontId="5" fillId="5" borderId="9" xfId="0" applyNumberFormat="1" applyFont="1" applyFill="1" applyBorder="1" applyAlignment="1">
      <alignment horizontal="center"/>
    </xf>
    <xf numFmtId="169" fontId="5" fillId="0" borderId="1" xfId="0" applyNumberFormat="1" applyFont="1" applyBorder="1" applyAlignment="1">
      <alignment horizontal="center"/>
    </xf>
    <xf numFmtId="169" fontId="5" fillId="0" borderId="2" xfId="0" applyNumberFormat="1" applyFont="1" applyBorder="1" applyAlignment="1">
      <alignment horizontal="center"/>
    </xf>
    <xf numFmtId="170" fontId="4" fillId="0" borderId="3" xfId="0" applyNumberFormat="1" applyFont="1" applyBorder="1" applyAlignment="1">
      <alignment horizontal="left" vertical="center"/>
    </xf>
    <xf numFmtId="15" fontId="0" fillId="0" borderId="0" xfId="0" applyNumberFormat="1"/>
    <xf numFmtId="164" fontId="14" fillId="2" borderId="1" xfId="0" applyNumberFormat="1" applyFont="1" applyFill="1" applyBorder="1" applyAlignment="1">
      <alignment vertical="center"/>
    </xf>
    <xf numFmtId="164" fontId="14" fillId="0" borderId="1" xfId="0" applyNumberFormat="1" applyFont="1" applyBorder="1" applyAlignment="1">
      <alignment horizontal="center" vertical="center"/>
    </xf>
    <xf numFmtId="164" fontId="14" fillId="2" borderId="1" xfId="0" applyNumberFormat="1" applyFont="1" applyFill="1" applyBorder="1" applyAlignment="1">
      <alignment horizontal="center" vertical="center"/>
    </xf>
    <xf numFmtId="164" fontId="14" fillId="0" borderId="4" xfId="0" applyNumberFormat="1" applyFont="1" applyBorder="1" applyAlignment="1">
      <alignment vertical="center"/>
    </xf>
    <xf numFmtId="164" fontId="14" fillId="0" borderId="5" xfId="0" applyNumberFormat="1" applyFont="1" applyBorder="1" applyAlignment="1">
      <alignment vertical="center"/>
    </xf>
    <xf numFmtId="164" fontId="16" fillId="0" borderId="0" xfId="0" applyNumberFormat="1" applyFont="1" applyAlignment="1">
      <alignment wrapText="1"/>
    </xf>
    <xf numFmtId="164" fontId="14" fillId="2" borderId="6" xfId="0" applyNumberFormat="1" applyFont="1" applyFill="1" applyBorder="1" applyAlignment="1">
      <alignment horizontal="center" vertical="center" wrapText="1"/>
    </xf>
    <xf numFmtId="164" fontId="16" fillId="2" borderId="6" xfId="0" applyNumberFormat="1" applyFont="1" applyFill="1" applyBorder="1" applyAlignment="1">
      <alignment horizontal="center" vertical="center" wrapText="1"/>
    </xf>
    <xf numFmtId="164" fontId="16" fillId="2" borderId="1" xfId="0" applyNumberFormat="1" applyFont="1" applyFill="1" applyBorder="1" applyAlignment="1">
      <alignment horizontal="center" vertical="center" wrapText="1"/>
    </xf>
    <xf numFmtId="164" fontId="16" fillId="3" borderId="1" xfId="0" applyNumberFormat="1" applyFont="1" applyFill="1" applyBorder="1" applyAlignment="1">
      <alignment horizontal="center" vertical="center" wrapText="1"/>
    </xf>
    <xf numFmtId="164" fontId="16" fillId="3" borderId="1" xfId="0" applyNumberFormat="1" applyFont="1" applyFill="1" applyBorder="1" applyAlignment="1">
      <alignment wrapText="1"/>
    </xf>
    <xf numFmtId="164" fontId="16" fillId="0" borderId="1" xfId="0" applyNumberFormat="1" applyFont="1" applyBorder="1" applyAlignment="1">
      <alignment horizontal="center"/>
    </xf>
    <xf numFmtId="164" fontId="16" fillId="2" borderId="1" xfId="0" applyNumberFormat="1" applyFont="1" applyFill="1" applyBorder="1" applyAlignment="1">
      <alignment horizontal="center"/>
    </xf>
    <xf numFmtId="164" fontId="16" fillId="2" borderId="6" xfId="0" applyNumberFormat="1" applyFont="1" applyFill="1" applyBorder="1" applyAlignment="1">
      <alignment horizontal="center"/>
    </xf>
    <xf numFmtId="164" fontId="14" fillId="2" borderId="1" xfId="0" applyNumberFormat="1" applyFont="1" applyFill="1" applyBorder="1" applyAlignment="1">
      <alignment horizontal="center" vertical="center" wrapText="1"/>
    </xf>
    <xf numFmtId="164" fontId="16" fillId="0" borderId="9" xfId="0" applyNumberFormat="1" applyFont="1" applyBorder="1" applyAlignment="1">
      <alignment horizontal="center"/>
    </xf>
    <xf numFmtId="164" fontId="16" fillId="2" borderId="9" xfId="0" applyNumberFormat="1" applyFont="1" applyFill="1" applyBorder="1" applyAlignment="1">
      <alignment horizontal="center"/>
    </xf>
    <xf numFmtId="164" fontId="14" fillId="2" borderId="1" xfId="0" applyNumberFormat="1" applyFont="1" applyFill="1" applyBorder="1" applyAlignment="1">
      <alignment horizontal="left" vertical="center"/>
    </xf>
    <xf numFmtId="164" fontId="16" fillId="2" borderId="1" xfId="0" applyNumberFormat="1" applyFont="1" applyFill="1" applyBorder="1" applyAlignment="1">
      <alignment horizontal="center" vertical="center"/>
    </xf>
    <xf numFmtId="164" fontId="14" fillId="2" borderId="2" xfId="0" applyNumberFormat="1" applyFont="1" applyFill="1" applyBorder="1" applyAlignment="1">
      <alignment vertical="center"/>
    </xf>
    <xf numFmtId="164" fontId="16" fillId="3" borderId="10" xfId="0" applyNumberFormat="1" applyFont="1" applyFill="1" applyBorder="1" applyAlignment="1">
      <alignment wrapText="1"/>
    </xf>
    <xf numFmtId="164" fontId="16" fillId="2" borderId="1" xfId="0" applyNumberFormat="1" applyFont="1" applyFill="1" applyBorder="1" applyAlignment="1">
      <alignment horizontal="left" vertical="center" wrapText="1"/>
    </xf>
    <xf numFmtId="16" fontId="16" fillId="0" borderId="1" xfId="0" applyNumberFormat="1" applyFont="1" applyBorder="1" applyAlignment="1">
      <alignment horizontal="center"/>
    </xf>
    <xf numFmtId="16" fontId="16" fillId="2" borderId="1" xfId="0" applyNumberFormat="1" applyFont="1" applyFill="1" applyBorder="1" applyAlignment="1">
      <alignment horizontal="center" vertical="center"/>
    </xf>
    <xf numFmtId="164" fontId="16" fillId="2" borderId="1" xfId="0" applyNumberFormat="1" applyFont="1" applyFill="1" applyBorder="1" applyAlignment="1">
      <alignment horizontal="left" vertical="center"/>
    </xf>
    <xf numFmtId="164" fontId="16" fillId="2" borderId="8" xfId="0" applyNumberFormat="1" applyFont="1" applyFill="1" applyBorder="1" applyAlignment="1">
      <alignment horizontal="left" vertical="center"/>
    </xf>
    <xf numFmtId="164" fontId="16" fillId="2" borderId="12" xfId="0" applyNumberFormat="1" applyFont="1" applyFill="1" applyBorder="1"/>
    <xf numFmtId="164" fontId="16" fillId="2" borderId="11" xfId="0" applyNumberFormat="1" applyFont="1" applyFill="1" applyBorder="1"/>
    <xf numFmtId="164" fontId="16" fillId="0" borderId="2" xfId="0" applyNumberFormat="1" applyFont="1" applyBorder="1" applyAlignment="1">
      <alignment horizontal="center"/>
    </xf>
    <xf numFmtId="164" fontId="16" fillId="2" borderId="1" xfId="0" applyNumberFormat="1" applyFont="1" applyFill="1" applyBorder="1"/>
    <xf numFmtId="164" fontId="16" fillId="2" borderId="13" xfId="0" applyNumberFormat="1" applyFont="1" applyFill="1" applyBorder="1"/>
    <xf numFmtId="164" fontId="16" fillId="2" borderId="14" xfId="0" applyNumberFormat="1" applyFont="1" applyFill="1" applyBorder="1"/>
    <xf numFmtId="164" fontId="16" fillId="0" borderId="3" xfId="0" applyNumberFormat="1" applyFont="1" applyBorder="1" applyAlignment="1">
      <alignment horizontal="left" vertical="center"/>
    </xf>
    <xf numFmtId="164" fontId="16" fillId="2" borderId="3" xfId="0" applyNumberFormat="1" applyFont="1" applyFill="1" applyBorder="1" applyAlignment="1">
      <alignment horizontal="left" vertical="center"/>
    </xf>
    <xf numFmtId="164" fontId="16" fillId="0" borderId="12" xfId="0" applyNumberFormat="1" applyFont="1" applyBorder="1" applyAlignment="1">
      <alignment horizontal="center"/>
    </xf>
    <xf numFmtId="164" fontId="16" fillId="2" borderId="1" xfId="0" applyNumberFormat="1" applyFont="1" applyFill="1" applyBorder="1" applyAlignment="1">
      <alignment vertical="center" wrapText="1"/>
    </xf>
    <xf numFmtId="165" fontId="16" fillId="0" borderId="9" xfId="0" applyNumberFormat="1" applyFont="1" applyBorder="1" applyAlignment="1">
      <alignment horizontal="center"/>
    </xf>
    <xf numFmtId="165" fontId="16" fillId="2" borderId="9" xfId="0" applyNumberFormat="1" applyFont="1" applyFill="1" applyBorder="1" applyAlignment="1">
      <alignment horizontal="center" vertical="center"/>
    </xf>
    <xf numFmtId="0" fontId="16" fillId="0" borderId="0" xfId="0" applyFont="1"/>
    <xf numFmtId="164" fontId="16" fillId="0" borderId="6" xfId="0" applyNumberFormat="1" applyFont="1" applyBorder="1" applyAlignment="1">
      <alignment horizontal="center"/>
    </xf>
    <xf numFmtId="164" fontId="16" fillId="2" borderId="12" xfId="0" applyNumberFormat="1" applyFont="1" applyFill="1" applyBorder="1" applyAlignment="1">
      <alignment horizontal="left" vertical="center"/>
    </xf>
    <xf numFmtId="15" fontId="16" fillId="0" borderId="0" xfId="0" applyNumberFormat="1" applyFont="1" applyAlignment="1">
      <alignment horizontal="center" vertical="center"/>
    </xf>
    <xf numFmtId="15" fontId="0" fillId="0" borderId="0" xfId="0" applyNumberFormat="1" applyFill="1"/>
    <xf numFmtId="0" fontId="7" fillId="0" borderId="0" xfId="0" applyFont="1" applyAlignment="1"/>
    <xf numFmtId="1" fontId="5" fillId="0" borderId="9" xfId="0" applyNumberFormat="1" applyFont="1" applyBorder="1" applyAlignment="1">
      <alignment horizontal="center"/>
    </xf>
    <xf numFmtId="15" fontId="0" fillId="0" borderId="0" xfId="0" applyNumberFormat="1" applyAlignment="1">
      <alignment horizontal="center"/>
    </xf>
    <xf numFmtId="164" fontId="5" fillId="0" borderId="2" xfId="0" applyNumberFormat="1" applyFont="1" applyBorder="1" applyAlignment="1">
      <alignment horizontal="center"/>
    </xf>
    <xf numFmtId="0" fontId="0" fillId="0" borderId="0" xfId="0" applyFont="1" applyAlignment="1"/>
    <xf numFmtId="14" fontId="16" fillId="0" borderId="3" xfId="0" applyNumberFormat="1" applyFont="1" applyBorder="1" applyAlignment="1">
      <alignment horizontal="left" vertical="center"/>
    </xf>
    <xf numFmtId="14" fontId="16" fillId="0" borderId="1" xfId="0" applyNumberFormat="1" applyFont="1" applyBorder="1" applyAlignment="1">
      <alignment horizontal="center"/>
    </xf>
    <xf numFmtId="16" fontId="5" fillId="0" borderId="16" xfId="0" applyNumberFormat="1" applyFont="1" applyBorder="1" applyAlignment="1">
      <alignment horizontal="center" vertical="top"/>
    </xf>
    <xf numFmtId="0" fontId="20" fillId="0" borderId="0" xfId="0" applyFont="1" applyAlignment="1">
      <alignment horizontal="center"/>
    </xf>
    <xf numFmtId="0" fontId="20" fillId="0" borderId="0" xfId="0" applyFont="1" applyAlignment="1">
      <alignment horizontal="center" wrapText="1"/>
    </xf>
    <xf numFmtId="164" fontId="5" fillId="0" borderId="2" xfId="0" applyNumberFormat="1" applyFont="1" applyBorder="1" applyAlignment="1">
      <alignment horizontal="center"/>
    </xf>
    <xf numFmtId="0" fontId="0" fillId="0" borderId="0" xfId="0" applyFont="1" applyAlignment="1"/>
    <xf numFmtId="167" fontId="4" fillId="2" borderId="3" xfId="0" applyNumberFormat="1" applyFont="1" applyFill="1" applyBorder="1" applyAlignment="1">
      <alignment horizontal="left" vertical="center"/>
    </xf>
    <xf numFmtId="0" fontId="5" fillId="0" borderId="0" xfId="0" applyFont="1" applyAlignment="1">
      <alignment horizontal="center"/>
    </xf>
    <xf numFmtId="167" fontId="5" fillId="0" borderId="1" xfId="0" applyNumberFormat="1" applyFont="1" applyBorder="1" applyAlignment="1">
      <alignment horizontal="center"/>
    </xf>
    <xf numFmtId="14" fontId="5" fillId="5" borderId="1" xfId="0" applyNumberFormat="1" applyFont="1" applyFill="1" applyBorder="1" applyAlignment="1">
      <alignment horizontal="center"/>
    </xf>
    <xf numFmtId="164" fontId="5" fillId="0" borderId="2" xfId="0" applyNumberFormat="1" applyFont="1" applyBorder="1" applyAlignment="1">
      <alignment horizontal="center"/>
    </xf>
    <xf numFmtId="0" fontId="0" fillId="0" borderId="0" xfId="0" applyFont="1" applyAlignment="1"/>
    <xf numFmtId="16" fontId="0" fillId="0" borderId="0" xfId="0" applyNumberFormat="1" applyFont="1" applyAlignment="1"/>
    <xf numFmtId="164" fontId="5" fillId="5" borderId="1" xfId="0" applyNumberFormat="1" applyFont="1" applyFill="1" applyBorder="1" applyAlignment="1">
      <alignment horizontal="center"/>
    </xf>
    <xf numFmtId="14" fontId="5" fillId="0" borderId="1" xfId="0" applyNumberFormat="1" applyFont="1" applyBorder="1" applyAlignment="1">
      <alignment horizontal="center" wrapText="1"/>
    </xf>
    <xf numFmtId="164" fontId="5" fillId="0" borderId="2" xfId="0" applyNumberFormat="1" applyFont="1" applyBorder="1" applyAlignment="1">
      <alignment horizontal="center"/>
    </xf>
    <xf numFmtId="0" fontId="0" fillId="0" borderId="0" xfId="0" applyFont="1" applyAlignment="1"/>
    <xf numFmtId="164" fontId="5" fillId="2" borderId="2" xfId="0" applyNumberFormat="1" applyFont="1" applyFill="1" applyBorder="1" applyAlignment="1">
      <alignment horizontal="center"/>
    </xf>
    <xf numFmtId="164" fontId="5" fillId="2" borderId="3" xfId="0" applyNumberFormat="1" applyFont="1" applyFill="1" applyBorder="1" applyAlignment="1">
      <alignment horizontal="center"/>
    </xf>
    <xf numFmtId="165" fontId="4" fillId="0" borderId="2" xfId="0" applyNumberFormat="1" applyFont="1" applyBorder="1" applyAlignment="1">
      <alignment horizontal="center"/>
    </xf>
    <xf numFmtId="165" fontId="4" fillId="0" borderId="3" xfId="0" applyNumberFormat="1" applyFont="1" applyBorder="1" applyAlignment="1">
      <alignment horizontal="center"/>
    </xf>
    <xf numFmtId="164" fontId="5" fillId="0" borderId="2" xfId="0" applyNumberFormat="1" applyFont="1" applyBorder="1" applyAlignment="1">
      <alignment horizontal="center"/>
    </xf>
    <xf numFmtId="164" fontId="5" fillId="0" borderId="3" xfId="0" applyNumberFormat="1" applyFont="1" applyBorder="1" applyAlignment="1">
      <alignment horizontal="center"/>
    </xf>
    <xf numFmtId="164" fontId="4" fillId="2" borderId="2" xfId="0" applyNumberFormat="1" applyFont="1" applyFill="1" applyBorder="1" applyAlignment="1">
      <alignment horizontal="center" vertical="center"/>
    </xf>
    <xf numFmtId="164" fontId="4" fillId="2" borderId="3" xfId="0" applyNumberFormat="1" applyFont="1" applyFill="1" applyBorder="1" applyAlignment="1">
      <alignment horizontal="center" vertical="center"/>
    </xf>
    <xf numFmtId="164" fontId="4" fillId="2" borderId="9" xfId="0" applyNumberFormat="1" applyFont="1" applyFill="1" applyBorder="1" applyAlignment="1">
      <alignment horizontal="center" vertical="center"/>
    </xf>
    <xf numFmtId="164" fontId="4" fillId="2" borderId="6" xfId="0" applyNumberFormat="1" applyFont="1" applyFill="1" applyBorder="1" applyAlignment="1">
      <alignment horizontal="center" vertical="center"/>
    </xf>
    <xf numFmtId="164" fontId="4" fillId="2" borderId="2" xfId="0" applyNumberFormat="1" applyFont="1" applyFill="1" applyBorder="1" applyAlignment="1">
      <alignment horizontal="center" vertical="center" wrapText="1"/>
    </xf>
    <xf numFmtId="164" fontId="4" fillId="2" borderId="3" xfId="0" applyNumberFormat="1" applyFont="1" applyFill="1" applyBorder="1" applyAlignment="1">
      <alignment horizontal="center" vertical="center" wrapText="1"/>
    </xf>
    <xf numFmtId="164" fontId="1" fillId="2" borderId="10" xfId="0" applyNumberFormat="1" applyFont="1" applyFill="1" applyBorder="1" applyAlignment="1">
      <alignment horizontal="center" vertical="center"/>
    </xf>
    <xf numFmtId="164" fontId="1" fillId="2" borderId="11" xfId="0" applyNumberFormat="1" applyFont="1" applyFill="1" applyBorder="1" applyAlignment="1">
      <alignment horizontal="center" vertical="center"/>
    </xf>
    <xf numFmtId="164" fontId="1" fillId="2" borderId="5" xfId="0" applyNumberFormat="1" applyFont="1" applyFill="1" applyBorder="1" applyAlignment="1">
      <alignment horizontal="center" vertical="center"/>
    </xf>
    <xf numFmtId="164" fontId="1" fillId="2" borderId="8" xfId="0" applyNumberFormat="1" applyFont="1" applyFill="1" applyBorder="1" applyAlignment="1">
      <alignment horizontal="center" vertical="center"/>
    </xf>
    <xf numFmtId="164" fontId="4" fillId="0" borderId="7" xfId="0" applyNumberFormat="1" applyFont="1" applyBorder="1" applyAlignment="1">
      <alignment horizontal="center" vertical="top"/>
    </xf>
    <xf numFmtId="164" fontId="4" fillId="0" borderId="5" xfId="0" applyNumberFormat="1" applyFont="1" applyBorder="1" applyAlignment="1">
      <alignment horizontal="center" vertical="top"/>
    </xf>
    <xf numFmtId="164" fontId="4" fillId="0" borderId="8" xfId="0" applyNumberFormat="1" applyFont="1" applyBorder="1" applyAlignment="1">
      <alignment horizontal="center" vertical="top"/>
    </xf>
    <xf numFmtId="165" fontId="5" fillId="0" borderId="2" xfId="0" applyNumberFormat="1" applyFont="1" applyBorder="1" applyAlignment="1">
      <alignment horizontal="center"/>
    </xf>
    <xf numFmtId="165" fontId="5" fillId="0" borderId="3" xfId="0" applyNumberFormat="1" applyFont="1" applyBorder="1" applyAlignment="1">
      <alignment horizontal="center"/>
    </xf>
    <xf numFmtId="0" fontId="0" fillId="0" borderId="12" xfId="0" applyFont="1" applyBorder="1"/>
    <xf numFmtId="0" fontId="0" fillId="0" borderId="10" xfId="0" applyFont="1" applyBorder="1"/>
    <xf numFmtId="0" fontId="0" fillId="0" borderId="11" xfId="0" applyFont="1" applyBorder="1"/>
    <xf numFmtId="0" fontId="0" fillId="0" borderId="13" xfId="0" applyFont="1" applyBorder="1"/>
    <xf numFmtId="0" fontId="0" fillId="0" borderId="0" xfId="0" applyFont="1" applyBorder="1"/>
    <xf numFmtId="0" fontId="0" fillId="0" borderId="14" xfId="0" applyFont="1" applyBorder="1"/>
    <xf numFmtId="164" fontId="1" fillId="2" borderId="12" xfId="0" applyNumberFormat="1" applyFont="1" applyFill="1" applyBorder="1" applyAlignment="1">
      <alignment horizontal="center" vertical="center"/>
    </xf>
    <xf numFmtId="164" fontId="1" fillId="2" borderId="7"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2" borderId="3" xfId="0" applyNumberFormat="1" applyFont="1" applyFill="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2" xfId="0" applyNumberFormat="1" applyFont="1" applyBorder="1" applyAlignment="1">
      <alignment horizontal="center"/>
    </xf>
    <xf numFmtId="164" fontId="4" fillId="0" borderId="3" xfId="0" applyNumberFormat="1" applyFont="1" applyBorder="1" applyAlignment="1">
      <alignment horizontal="center"/>
    </xf>
    <xf numFmtId="164" fontId="4" fillId="2" borderId="2" xfId="0" applyNumberFormat="1" applyFont="1" applyFill="1" applyBorder="1" applyAlignment="1">
      <alignment horizontal="center"/>
    </xf>
    <xf numFmtId="164" fontId="4" fillId="2" borderId="3" xfId="0" applyNumberFormat="1" applyFont="1" applyFill="1" applyBorder="1" applyAlignment="1">
      <alignment horizontal="center"/>
    </xf>
    <xf numFmtId="164" fontId="4" fillId="2" borderId="12" xfId="0" applyNumberFormat="1" applyFont="1" applyFill="1" applyBorder="1" applyAlignment="1">
      <alignment horizontal="center" vertical="center"/>
    </xf>
    <xf numFmtId="164" fontId="4" fillId="2" borderId="11" xfId="0" applyNumberFormat="1" applyFont="1" applyFill="1" applyBorder="1" applyAlignment="1">
      <alignment horizontal="center" vertical="center"/>
    </xf>
    <xf numFmtId="164" fontId="4" fillId="2" borderId="7" xfId="0" applyNumberFormat="1" applyFont="1" applyFill="1" applyBorder="1" applyAlignment="1">
      <alignment horizontal="center" vertical="center"/>
    </xf>
    <xf numFmtId="164" fontId="4" fillId="2" borderId="8" xfId="0" applyNumberFormat="1" applyFont="1" applyFill="1" applyBorder="1" applyAlignment="1">
      <alignment horizontal="center" vertical="center"/>
    </xf>
    <xf numFmtId="165" fontId="4" fillId="0" borderId="2" xfId="0" applyNumberFormat="1" applyFont="1" applyBorder="1" applyAlignment="1">
      <alignment horizontal="center" vertical="center"/>
    </xf>
    <xf numFmtId="165" fontId="4" fillId="0" borderId="3" xfId="0" applyNumberFormat="1" applyFont="1" applyBorder="1" applyAlignment="1">
      <alignment horizontal="center" vertical="center"/>
    </xf>
    <xf numFmtId="164" fontId="1" fillId="2" borderId="4"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4" fontId="5" fillId="0" borderId="2" xfId="0" applyNumberFormat="1" applyFont="1" applyBorder="1" applyAlignment="1">
      <alignment horizontal="center" vertical="center"/>
    </xf>
    <xf numFmtId="164" fontId="5" fillId="0" borderId="3" xfId="0" applyNumberFormat="1" applyFont="1" applyBorder="1" applyAlignment="1">
      <alignment horizontal="center" vertical="center"/>
    </xf>
    <xf numFmtId="164" fontId="4" fillId="0" borderId="13" xfId="0" applyNumberFormat="1" applyFont="1" applyBorder="1" applyAlignment="1">
      <alignment horizontal="center" vertical="top"/>
    </xf>
    <xf numFmtId="164" fontId="4" fillId="0" borderId="0" xfId="0" applyNumberFormat="1" applyFont="1" applyBorder="1" applyAlignment="1">
      <alignment horizontal="center" vertical="top"/>
    </xf>
    <xf numFmtId="164" fontId="4" fillId="0" borderId="14" xfId="0" applyNumberFormat="1" applyFont="1" applyBorder="1" applyAlignment="1">
      <alignment horizontal="center" vertical="top"/>
    </xf>
    <xf numFmtId="164" fontId="4" fillId="2" borderId="4" xfId="0" applyNumberFormat="1" applyFont="1" applyFill="1" applyBorder="1" applyAlignment="1">
      <alignment horizontal="center"/>
    </xf>
    <xf numFmtId="164" fontId="4" fillId="2" borderId="2" xfId="0" applyNumberFormat="1" applyFont="1" applyFill="1" applyBorder="1" applyAlignment="1">
      <alignment horizontal="center" vertical="top"/>
    </xf>
    <xf numFmtId="164" fontId="4" fillId="2" borderId="4" xfId="0" applyNumberFormat="1" applyFont="1" applyFill="1" applyBorder="1" applyAlignment="1">
      <alignment horizontal="center" vertical="top"/>
    </xf>
    <xf numFmtId="164" fontId="4" fillId="2" borderId="3" xfId="0" applyNumberFormat="1" applyFont="1" applyFill="1" applyBorder="1" applyAlignment="1">
      <alignment horizontal="center" vertical="top"/>
    </xf>
    <xf numFmtId="164" fontId="1" fillId="2" borderId="2" xfId="0" applyNumberFormat="1" applyFont="1" applyFill="1" applyBorder="1" applyAlignment="1">
      <alignment horizontal="center" vertical="center"/>
    </xf>
    <xf numFmtId="0" fontId="0" fillId="0" borderId="2" xfId="0" applyFont="1" applyBorder="1"/>
    <xf numFmtId="0" fontId="0" fillId="0" borderId="4" xfId="0" applyFont="1" applyBorder="1"/>
    <xf numFmtId="0" fontId="0" fillId="0" borderId="3" xfId="0" applyFont="1" applyBorder="1"/>
    <xf numFmtId="164" fontId="4" fillId="0" borderId="12" xfId="0" applyNumberFormat="1" applyFont="1" applyBorder="1" applyAlignment="1">
      <alignment horizontal="center" vertical="top"/>
    </xf>
    <xf numFmtId="164" fontId="4" fillId="0" borderId="10" xfId="0" applyNumberFormat="1" applyFont="1" applyBorder="1" applyAlignment="1">
      <alignment horizontal="center" vertical="top"/>
    </xf>
    <xf numFmtId="164" fontId="4" fillId="0" borderId="11" xfId="0" applyNumberFormat="1" applyFont="1" applyBorder="1" applyAlignment="1">
      <alignment horizontal="center" vertical="top"/>
    </xf>
    <xf numFmtId="164" fontId="1" fillId="2" borderId="2" xfId="0" applyNumberFormat="1" applyFont="1" applyFill="1" applyBorder="1" applyAlignment="1">
      <alignment horizontal="left" vertical="center"/>
    </xf>
    <xf numFmtId="164" fontId="1" fillId="2" borderId="3" xfId="0" applyNumberFormat="1" applyFont="1" applyFill="1" applyBorder="1" applyAlignment="1">
      <alignment horizontal="left" vertical="center"/>
    </xf>
    <xf numFmtId="0" fontId="7" fillId="0" borderId="2" xfId="0" applyFont="1" applyBorder="1"/>
    <xf numFmtId="164" fontId="4" fillId="2" borderId="4" xfId="0" applyNumberFormat="1" applyFont="1" applyFill="1" applyBorder="1" applyAlignment="1">
      <alignment horizontal="center" vertical="center" wrapText="1"/>
    </xf>
    <xf numFmtId="0" fontId="7" fillId="0" borderId="12" xfId="0" applyFont="1" applyBorder="1" applyAlignment="1">
      <alignment vertical="top" wrapText="1"/>
    </xf>
    <xf numFmtId="0" fontId="0" fillId="0" borderId="10" xfId="0" applyFont="1" applyBorder="1" applyAlignment="1">
      <alignment vertical="top" wrapText="1"/>
    </xf>
    <xf numFmtId="0" fontId="0" fillId="0" borderId="11" xfId="0" applyFont="1" applyBorder="1" applyAlignment="1">
      <alignment vertical="top" wrapText="1"/>
    </xf>
    <xf numFmtId="0" fontId="0" fillId="0" borderId="13" xfId="0" applyFont="1" applyBorder="1" applyAlignment="1">
      <alignment vertical="top" wrapText="1"/>
    </xf>
    <xf numFmtId="0" fontId="0" fillId="0" borderId="0" xfId="0" applyFont="1" applyBorder="1" applyAlignment="1">
      <alignment vertical="top" wrapText="1"/>
    </xf>
    <xf numFmtId="0" fontId="0" fillId="0" borderId="14" xfId="0" applyFont="1" applyBorder="1" applyAlignment="1">
      <alignment vertical="top" wrapText="1"/>
    </xf>
    <xf numFmtId="0" fontId="7" fillId="0" borderId="16" xfId="0" applyFont="1" applyBorder="1" applyAlignment="1">
      <alignment horizontal="center"/>
    </xf>
    <xf numFmtId="164" fontId="4" fillId="2" borderId="16" xfId="0" applyNumberFormat="1" applyFont="1" applyFill="1" applyBorder="1" applyAlignment="1">
      <alignment horizontal="center" vertical="center"/>
    </xf>
    <xf numFmtId="0" fontId="6" fillId="0" borderId="12" xfId="0" applyFont="1" applyBorder="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6" fillId="0" borderId="13" xfId="0" applyFont="1" applyBorder="1" applyAlignment="1">
      <alignment vertical="top" wrapText="1"/>
    </xf>
    <xf numFmtId="0" fontId="6" fillId="0" borderId="0" xfId="0" applyFont="1" applyBorder="1" applyAlignment="1">
      <alignment vertical="top" wrapText="1"/>
    </xf>
    <xf numFmtId="0" fontId="6" fillId="0" borderId="14" xfId="0" applyFont="1" applyBorder="1" applyAlignment="1">
      <alignment vertical="top" wrapText="1"/>
    </xf>
    <xf numFmtId="0" fontId="2" fillId="0" borderId="3" xfId="0" applyFont="1" applyBorder="1"/>
    <xf numFmtId="0" fontId="2" fillId="0" borderId="4" xfId="0" applyFont="1" applyBorder="1"/>
    <xf numFmtId="0" fontId="7" fillId="0" borderId="4" xfId="0" applyFont="1" applyBorder="1"/>
    <xf numFmtId="164" fontId="4" fillId="2" borderId="7" xfId="0" applyNumberFormat="1" applyFont="1" applyFill="1" applyBorder="1" applyAlignment="1">
      <alignment horizontal="center" vertical="center" wrapText="1"/>
    </xf>
    <xf numFmtId="0" fontId="2" fillId="0" borderId="8" xfId="0" applyFont="1" applyBorder="1"/>
    <xf numFmtId="0" fontId="2" fillId="0" borderId="10" xfId="0" applyFont="1" applyBorder="1"/>
    <xf numFmtId="0" fontId="2" fillId="0" borderId="11" xfId="0" applyFont="1" applyBorder="1"/>
    <xf numFmtId="0" fontId="0" fillId="0" borderId="0" xfId="0" applyFont="1" applyAlignment="1"/>
    <xf numFmtId="0" fontId="2" fillId="0" borderId="14" xfId="0" applyFont="1" applyBorder="1"/>
    <xf numFmtId="164" fontId="5" fillId="0" borderId="7" xfId="0" applyNumberFormat="1" applyFont="1" applyBorder="1" applyAlignment="1">
      <alignment horizontal="center" vertical="center"/>
    </xf>
    <xf numFmtId="164" fontId="4" fillId="0" borderId="7" xfId="0" applyNumberFormat="1" applyFont="1" applyBorder="1" applyAlignment="1">
      <alignment horizontal="center" vertical="center"/>
    </xf>
    <xf numFmtId="164" fontId="5" fillId="0" borderId="7" xfId="0" applyNumberFormat="1" applyFont="1" applyBorder="1" applyAlignment="1">
      <alignment horizontal="center"/>
    </xf>
    <xf numFmtId="164" fontId="4" fillId="2" borderId="12" xfId="0" applyNumberFormat="1" applyFont="1" applyFill="1" applyBorder="1" applyAlignment="1">
      <alignment horizontal="center"/>
    </xf>
    <xf numFmtId="0" fontId="2" fillId="0" borderId="5" xfId="0" applyFont="1" applyBorder="1"/>
    <xf numFmtId="0" fontId="2" fillId="0" borderId="7" xfId="0" applyFont="1" applyBorder="1"/>
    <xf numFmtId="164" fontId="5" fillId="2" borderId="12" xfId="0" applyNumberFormat="1" applyFont="1" applyFill="1" applyBorder="1" applyAlignment="1">
      <alignment horizontal="center"/>
    </xf>
    <xf numFmtId="0" fontId="2" fillId="0" borderId="6" xfId="0" applyFont="1" applyBorder="1"/>
    <xf numFmtId="0" fontId="7" fillId="0" borderId="12" xfId="0" applyFont="1" applyBorder="1" applyAlignment="1">
      <alignment vertical="top"/>
    </xf>
    <xf numFmtId="0" fontId="0" fillId="0" borderId="10" xfId="0" applyFont="1" applyBorder="1" applyAlignment="1">
      <alignment vertical="top"/>
    </xf>
    <xf numFmtId="0" fontId="0" fillId="0" borderId="11" xfId="0" applyFont="1" applyBorder="1" applyAlignment="1">
      <alignment vertical="top"/>
    </xf>
    <xf numFmtId="0" fontId="0" fillId="0" borderId="13" xfId="0" applyFont="1" applyBorder="1" applyAlignment="1">
      <alignment vertical="top"/>
    </xf>
    <xf numFmtId="0" fontId="0" fillId="0" borderId="0" xfId="0" applyFont="1" applyBorder="1" applyAlignment="1">
      <alignment vertical="top"/>
    </xf>
    <xf numFmtId="0" fontId="0" fillId="0" borderId="14" xfId="0" applyFont="1" applyBorder="1" applyAlignment="1">
      <alignment vertical="top"/>
    </xf>
    <xf numFmtId="0" fontId="6" fillId="0" borderId="10" xfId="0" applyFont="1" applyBorder="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0" fillId="0" borderId="0" xfId="0" applyFont="1" applyAlignment="1">
      <alignment vertical="top"/>
    </xf>
    <xf numFmtId="0" fontId="2" fillId="0" borderId="14" xfId="0" applyFont="1" applyBorder="1" applyAlignment="1">
      <alignment vertical="top"/>
    </xf>
    <xf numFmtId="0" fontId="2" fillId="0" borderId="10" xfId="0" applyFont="1" applyBorder="1" applyAlignment="1">
      <alignment vertical="top" wrapText="1"/>
    </xf>
    <xf numFmtId="0" fontId="2" fillId="0" borderId="11" xfId="0" applyFont="1" applyBorder="1" applyAlignment="1">
      <alignment vertical="top" wrapText="1"/>
    </xf>
    <xf numFmtId="0" fontId="0" fillId="0" borderId="0" xfId="0" applyFont="1" applyAlignment="1">
      <alignment vertical="top" wrapText="1"/>
    </xf>
    <xf numFmtId="0" fontId="2" fillId="0" borderId="14" xfId="0" applyFont="1" applyBorder="1" applyAlignment="1">
      <alignment vertical="top" wrapText="1"/>
    </xf>
    <xf numFmtId="164" fontId="4" fillId="2" borderId="5" xfId="0" applyNumberFormat="1" applyFont="1" applyFill="1" applyBorder="1" applyAlignment="1">
      <alignment horizontal="center" vertical="center" wrapText="1"/>
    </xf>
    <xf numFmtId="0" fontId="6" fillId="0" borderId="12" xfId="0" applyFont="1" applyBorder="1" applyAlignment="1">
      <alignment vertical="top"/>
    </xf>
    <xf numFmtId="164" fontId="16" fillId="0" borderId="2" xfId="0" applyNumberFormat="1" applyFont="1" applyBorder="1" applyAlignment="1">
      <alignment horizontal="center"/>
    </xf>
    <xf numFmtId="0" fontId="15" fillId="0" borderId="3" xfId="0" applyFont="1" applyBorder="1"/>
    <xf numFmtId="164" fontId="16" fillId="0" borderId="2" xfId="0" applyNumberFormat="1" applyFont="1" applyBorder="1" applyAlignment="1">
      <alignment horizontal="center" vertical="center"/>
    </xf>
    <xf numFmtId="0" fontId="15" fillId="0" borderId="4" xfId="0" applyFont="1" applyBorder="1"/>
    <xf numFmtId="164" fontId="14" fillId="2" borderId="2" xfId="0" applyNumberFormat="1" applyFont="1" applyFill="1" applyBorder="1" applyAlignment="1">
      <alignment horizontal="center" vertical="center"/>
    </xf>
    <xf numFmtId="0" fontId="16" fillId="0" borderId="2" xfId="0" applyFont="1" applyBorder="1"/>
    <xf numFmtId="164" fontId="14" fillId="2" borderId="2" xfId="0" applyNumberFormat="1" applyFont="1" applyFill="1" applyBorder="1" applyAlignment="1">
      <alignment horizontal="left" vertical="center"/>
    </xf>
    <xf numFmtId="165" fontId="16" fillId="0" borderId="2" xfId="0" applyNumberFormat="1" applyFont="1" applyBorder="1" applyAlignment="1">
      <alignment horizontal="center" vertical="center"/>
    </xf>
    <xf numFmtId="164" fontId="16" fillId="2" borderId="2" xfId="0" applyNumberFormat="1" applyFont="1" applyFill="1" applyBorder="1" applyAlignment="1">
      <alignment horizontal="center" vertical="center"/>
    </xf>
    <xf numFmtId="164" fontId="16" fillId="2" borderId="12" xfId="0" applyNumberFormat="1" applyFont="1" applyFill="1" applyBorder="1" applyAlignment="1">
      <alignment horizontal="center"/>
    </xf>
    <xf numFmtId="0" fontId="15" fillId="0" borderId="11" xfId="0" applyFont="1" applyBorder="1"/>
    <xf numFmtId="0" fontId="16" fillId="0" borderId="4" xfId="0" applyFont="1" applyBorder="1"/>
    <xf numFmtId="164" fontId="16" fillId="2" borderId="7" xfId="0" applyNumberFormat="1" applyFont="1" applyFill="1" applyBorder="1" applyAlignment="1">
      <alignment horizontal="center" vertical="center" wrapText="1"/>
    </xf>
    <xf numFmtId="0" fontId="15" fillId="0" borderId="8" xfId="0" applyFont="1" applyBorder="1"/>
    <xf numFmtId="164" fontId="16" fillId="2" borderId="2" xfId="0" applyNumberFormat="1" applyFont="1" applyFill="1" applyBorder="1" applyAlignment="1">
      <alignment horizontal="center" vertical="center" wrapText="1"/>
    </xf>
    <xf numFmtId="164" fontId="14" fillId="2" borderId="10" xfId="0" applyNumberFormat="1" applyFont="1" applyFill="1" applyBorder="1" applyAlignment="1">
      <alignment horizontal="center" vertical="center"/>
    </xf>
    <xf numFmtId="0" fontId="15" fillId="0" borderId="10" xfId="0" applyFont="1" applyBorder="1"/>
    <xf numFmtId="164" fontId="16" fillId="2" borderId="2" xfId="0" applyNumberFormat="1" applyFont="1" applyFill="1" applyBorder="1" applyAlignment="1">
      <alignment horizontal="center" vertical="top"/>
    </xf>
    <xf numFmtId="164" fontId="16" fillId="0" borderId="13" xfId="0" applyNumberFormat="1" applyFont="1" applyBorder="1" applyAlignment="1">
      <alignment horizontal="center" vertical="top"/>
    </xf>
    <xf numFmtId="0" fontId="16" fillId="0" borderId="0" xfId="0" applyFont="1" applyAlignment="1"/>
    <xf numFmtId="0" fontId="15" fillId="0" borderId="14" xfId="0" applyFont="1" applyBorder="1"/>
    <xf numFmtId="164" fontId="16" fillId="0" borderId="7" xfId="0" applyNumberFormat="1" applyFont="1" applyBorder="1" applyAlignment="1">
      <alignment horizontal="center" vertical="center"/>
    </xf>
    <xf numFmtId="164" fontId="16" fillId="0" borderId="7" xfId="0" applyNumberFormat="1" applyFont="1" applyBorder="1" applyAlignment="1">
      <alignment horizontal="center"/>
    </xf>
    <xf numFmtId="164" fontId="16" fillId="2" borderId="2" xfId="0" applyNumberFormat="1" applyFont="1" applyFill="1" applyBorder="1" applyAlignment="1">
      <alignment horizontal="center"/>
    </xf>
    <xf numFmtId="164" fontId="16" fillId="0" borderId="12" xfId="0" applyNumberFormat="1" applyFont="1" applyBorder="1" applyAlignment="1">
      <alignment horizontal="center" vertical="top"/>
    </xf>
    <xf numFmtId="164" fontId="16" fillId="0" borderId="7" xfId="0" applyNumberFormat="1" applyFont="1" applyBorder="1" applyAlignment="1">
      <alignment horizontal="center" vertical="top"/>
    </xf>
    <xf numFmtId="0" fontId="15" fillId="0" borderId="5" xfId="0" applyFont="1" applyBorder="1"/>
    <xf numFmtId="164" fontId="14" fillId="2" borderId="12" xfId="0" applyNumberFormat="1" applyFont="1" applyFill="1" applyBorder="1" applyAlignment="1">
      <alignment horizontal="center" vertical="center"/>
    </xf>
    <xf numFmtId="0" fontId="15" fillId="0" borderId="7" xfId="0" applyFont="1" applyBorder="1"/>
    <xf numFmtId="0" fontId="4" fillId="0" borderId="10" xfId="0" applyFont="1" applyBorder="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4" fillId="0" borderId="0" xfId="0" applyFont="1" applyAlignment="1">
      <alignment vertical="top" wrapText="1"/>
    </xf>
    <xf numFmtId="0" fontId="19" fillId="0" borderId="14" xfId="0" applyFont="1" applyBorder="1" applyAlignment="1">
      <alignment vertical="top" wrapText="1"/>
    </xf>
    <xf numFmtId="165" fontId="16" fillId="0" borderId="2" xfId="0" applyNumberFormat="1" applyFont="1" applyBorder="1" applyAlignment="1">
      <alignment horizontal="center"/>
    </xf>
    <xf numFmtId="164" fontId="16" fillId="2" borderId="9" xfId="0" applyNumberFormat="1" applyFont="1" applyFill="1" applyBorder="1" applyAlignment="1">
      <alignment horizontal="center" vertical="center"/>
    </xf>
    <xf numFmtId="0" fontId="15" fillId="0" borderId="6" xfId="0" applyFont="1" applyBorder="1"/>
    <xf numFmtId="164" fontId="16" fillId="2" borderId="12" xfId="0" applyNumberFormat="1" applyFont="1" applyFill="1" applyBorder="1" applyAlignment="1">
      <alignment horizontal="center" vertical="center"/>
    </xf>
    <xf numFmtId="164" fontId="16" fillId="2" borderId="7" xfId="0" applyNumberFormat="1" applyFont="1" applyFill="1" applyBorder="1" applyAlignment="1">
      <alignment horizontal="center" vertical="center"/>
    </xf>
    <xf numFmtId="0" fontId="7" fillId="0" borderId="10" xfId="0" applyFont="1" applyBorder="1" applyAlignment="1">
      <alignment vertical="top" wrapText="1"/>
    </xf>
    <xf numFmtId="0" fontId="7" fillId="0" borderId="10" xfId="0" applyFont="1" applyBorder="1" applyAlignment="1">
      <alignment vertical="top"/>
    </xf>
    <xf numFmtId="0" fontId="7" fillId="0" borderId="12"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3" xfId="0" applyFont="1" applyBorder="1" applyAlignment="1">
      <alignment horizontal="left" vertical="top" wrapText="1"/>
    </xf>
    <xf numFmtId="0" fontId="7" fillId="0" borderId="0" xfId="0" applyFont="1" applyBorder="1" applyAlignment="1">
      <alignment horizontal="left" vertical="top" wrapText="1"/>
    </xf>
    <xf numFmtId="0" fontId="7" fillId="0" borderId="14" xfId="0" applyFont="1" applyBorder="1" applyAlignment="1">
      <alignment horizontal="left" vertical="top" wrapText="1"/>
    </xf>
    <xf numFmtId="165" fontId="4" fillId="0" borderId="2" xfId="0" applyNumberFormat="1" applyFont="1" applyFill="1" applyBorder="1" applyAlignment="1">
      <alignment horizontal="center"/>
    </xf>
    <xf numFmtId="0" fontId="2" fillId="0" borderId="3" xfId="0" applyFont="1" applyFill="1" applyBorder="1"/>
    <xf numFmtId="165" fontId="5" fillId="0" borderId="2" xfId="0" applyNumberFormat="1" applyFont="1" applyFill="1" applyBorder="1" applyAlignment="1">
      <alignment horizontal="center"/>
    </xf>
    <xf numFmtId="0" fontId="8" fillId="0" borderId="10" xfId="0" applyFont="1" applyBorder="1" applyAlignment="1">
      <alignment vertical="top" wrapText="1"/>
    </xf>
    <xf numFmtId="0" fontId="8" fillId="0" borderId="11" xfId="0" applyFont="1" applyBorder="1" applyAlignment="1">
      <alignment vertical="top" wrapText="1"/>
    </xf>
    <xf numFmtId="0" fontId="6" fillId="0" borderId="0" xfId="0" applyFont="1" applyAlignment="1">
      <alignment vertical="top" wrapText="1"/>
    </xf>
    <xf numFmtId="0" fontId="8" fillId="0" borderId="14" xfId="0" applyFont="1" applyBorder="1" applyAlignment="1">
      <alignment vertical="top" wrapText="1"/>
    </xf>
    <xf numFmtId="0" fontId="7" fillId="0" borderId="12" xfId="0" applyFont="1" applyBorder="1" applyAlignment="1">
      <alignment wrapText="1"/>
    </xf>
    <xf numFmtId="0" fontId="0" fillId="0" borderId="10" xfId="0" applyFont="1" applyBorder="1" applyAlignment="1">
      <alignment wrapText="1"/>
    </xf>
    <xf numFmtId="0" fontId="0" fillId="0" borderId="11" xfId="0" applyFont="1" applyBorder="1" applyAlignment="1">
      <alignment wrapText="1"/>
    </xf>
    <xf numFmtId="0" fontId="0" fillId="0" borderId="13" xfId="0" applyFont="1" applyBorder="1" applyAlignment="1">
      <alignment wrapText="1"/>
    </xf>
    <xf numFmtId="0" fontId="0" fillId="0" borderId="0" xfId="0" applyFont="1" applyBorder="1" applyAlignment="1">
      <alignment wrapText="1"/>
    </xf>
    <xf numFmtId="0" fontId="0" fillId="0" borderId="14" xfId="0" applyFont="1" applyBorder="1" applyAlignment="1">
      <alignment wrapText="1"/>
    </xf>
    <xf numFmtId="0" fontId="7" fillId="0" borderId="2" xfId="0" applyFont="1" applyBorder="1" applyAlignment="1">
      <alignment horizontal="center"/>
    </xf>
    <xf numFmtId="0" fontId="0" fillId="0" borderId="4" xfId="0" applyFont="1" applyBorder="1" applyAlignment="1">
      <alignment horizontal="center"/>
    </xf>
    <xf numFmtId="0" fontId="0" fillId="0" borderId="3" xfId="0" applyFont="1" applyBorder="1" applyAlignment="1">
      <alignment horizontal="center"/>
    </xf>
    <xf numFmtId="0" fontId="7" fillId="0" borderId="12" xfId="0" applyFont="1" applyBorder="1" applyAlignment="1">
      <alignment horizontal="left" vertical="center" wrapText="1"/>
    </xf>
    <xf numFmtId="0" fontId="0" fillId="0" borderId="10" xfId="0" applyFont="1" applyBorder="1" applyAlignment="1">
      <alignment horizontal="left" vertical="center" wrapText="1"/>
    </xf>
    <xf numFmtId="0" fontId="0" fillId="0" borderId="11" xfId="0" applyFont="1" applyBorder="1" applyAlignment="1">
      <alignment horizontal="left" vertical="center" wrapText="1"/>
    </xf>
    <xf numFmtId="0" fontId="0" fillId="0" borderId="13" xfId="0" applyFont="1" applyBorder="1" applyAlignment="1">
      <alignment horizontal="left" vertical="center" wrapText="1"/>
    </xf>
    <xf numFmtId="0" fontId="0" fillId="0" borderId="0" xfId="0" applyFont="1" applyBorder="1" applyAlignment="1">
      <alignment horizontal="left" vertical="center" wrapText="1"/>
    </xf>
    <xf numFmtId="0" fontId="0" fillId="0" borderId="14" xfId="0" applyFont="1" applyBorder="1" applyAlignment="1">
      <alignment horizontal="left" vertical="center" wrapText="1"/>
    </xf>
    <xf numFmtId="0" fontId="7" fillId="5" borderId="2" xfId="0" applyFont="1" applyFill="1" applyBorder="1"/>
    <xf numFmtId="0" fontId="0" fillId="5" borderId="4" xfId="0" applyFont="1" applyFill="1" applyBorder="1"/>
    <xf numFmtId="0" fontId="0" fillId="5" borderId="3" xfId="0" applyFont="1" applyFill="1" applyBorder="1"/>
    <xf numFmtId="0" fontId="7" fillId="0" borderId="12" xfId="0" applyFont="1" applyBorder="1"/>
    <xf numFmtId="0" fontId="7" fillId="0" borderId="12" xfId="0" applyFont="1" applyBorder="1" applyAlignment="1">
      <alignment horizontal="left" vertical="top"/>
    </xf>
    <xf numFmtId="0" fontId="0" fillId="0" borderId="10" xfId="0" applyFont="1" applyBorder="1" applyAlignment="1">
      <alignment horizontal="left" vertical="top"/>
    </xf>
    <xf numFmtId="0" fontId="0" fillId="0" borderId="11" xfId="0" applyFont="1" applyBorder="1" applyAlignment="1">
      <alignment horizontal="left" vertical="top"/>
    </xf>
    <xf numFmtId="0" fontId="0" fillId="0" borderId="13" xfId="0" applyFont="1" applyBorder="1" applyAlignment="1">
      <alignment horizontal="left" vertical="top"/>
    </xf>
    <xf numFmtId="0" fontId="0" fillId="0" borderId="0" xfId="0" applyFont="1" applyBorder="1" applyAlignment="1">
      <alignment horizontal="left" vertical="top"/>
    </xf>
    <xf numFmtId="0" fontId="0" fillId="0" borderId="14" xfId="0" applyFont="1" applyBorder="1" applyAlignment="1">
      <alignment horizontal="left" vertical="top"/>
    </xf>
    <xf numFmtId="0" fontId="6" fillId="0" borderId="12" xfId="0" applyFont="1" applyBorder="1"/>
    <xf numFmtId="164" fontId="6" fillId="0" borderId="2" xfId="0" applyNumberFormat="1" applyFont="1" applyBorder="1" applyAlignment="1">
      <alignment horizontal="center"/>
    </xf>
    <xf numFmtId="49" fontId="5"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sharedStrings" Target="sharedStrings.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theme" Target="theme/theme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styles" Target="style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2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workbookViewId="0">
      <selection activeCell="AD27" sqref="A1:AD27"/>
    </sheetView>
  </sheetViews>
  <sheetFormatPr defaultColWidth="15.125" defaultRowHeight="15" customHeight="1" x14ac:dyDescent="0.2"/>
  <cols>
    <col min="1" max="1" width="8.25" customWidth="1"/>
    <col min="2" max="2" width="7.375" customWidth="1"/>
    <col min="3" max="3" width="8.5" customWidth="1"/>
    <col min="4" max="6" width="7" customWidth="1"/>
    <col min="7" max="7" width="6.625" customWidth="1"/>
    <col min="8" max="8" width="12.75" customWidth="1"/>
    <col min="9" max="9" width="8.5" customWidth="1"/>
    <col min="10" max="10" width="7.5" customWidth="1"/>
    <col min="11" max="11" width="7" customWidth="1"/>
    <col min="12" max="12" width="5.875" customWidth="1"/>
    <col min="13" max="13" width="6.5" customWidth="1"/>
    <col min="14" max="14" width="5.625" customWidth="1"/>
    <col min="15" max="15" width="5.875" customWidth="1"/>
    <col min="16" max="16" width="4.375" customWidth="1"/>
    <col min="17" max="18" width="5" customWidth="1"/>
    <col min="19" max="19" width="4.875" customWidth="1"/>
    <col min="20" max="20" width="6" customWidth="1"/>
    <col min="21" max="21" width="8" customWidth="1"/>
    <col min="22" max="23" width="9" customWidth="1"/>
    <col min="24" max="24" width="6.375" customWidth="1"/>
    <col min="25" max="25" width="6" customWidth="1"/>
    <col min="26" max="26" width="4.375" customWidth="1"/>
    <col min="27" max="27" width="4.25" customWidth="1"/>
    <col min="28" max="30" width="9.25" customWidth="1"/>
    <col min="31" max="40" width="10.625" customWidth="1"/>
  </cols>
  <sheetData>
    <row r="1" spans="1:40" ht="14.25" customHeight="1" x14ac:dyDescent="0.2">
      <c r="A1" s="1" t="s">
        <v>0</v>
      </c>
      <c r="B1" s="2">
        <v>2017</v>
      </c>
      <c r="C1" s="1" t="s">
        <v>1</v>
      </c>
      <c r="D1" s="2"/>
      <c r="E1" s="1" t="s">
        <v>2</v>
      </c>
      <c r="F1" s="2"/>
      <c r="G1" s="3" t="s">
        <v>3</v>
      </c>
      <c r="H1" s="2"/>
      <c r="I1" s="227" t="s">
        <v>4</v>
      </c>
      <c r="J1" s="217"/>
      <c r="K1" s="228"/>
      <c r="L1" s="229"/>
      <c r="M1" s="229"/>
      <c r="N1" s="229"/>
      <c r="O1" s="230"/>
      <c r="P1" s="234" t="s">
        <v>5</v>
      </c>
      <c r="Q1" s="235"/>
      <c r="R1" s="228"/>
      <c r="S1" s="229"/>
      <c r="T1" s="4"/>
      <c r="U1" s="4"/>
      <c r="V1" s="4"/>
      <c r="W1" s="4"/>
      <c r="X1" s="4"/>
      <c r="Y1" s="4"/>
      <c r="Z1" s="5"/>
      <c r="AA1" s="6"/>
      <c r="AB1" s="6"/>
      <c r="AC1" s="6"/>
      <c r="AD1" s="6"/>
      <c r="AE1" s="7"/>
      <c r="AF1" s="7"/>
      <c r="AG1" s="7"/>
      <c r="AH1" s="7"/>
      <c r="AI1" s="7"/>
      <c r="AJ1" s="7"/>
      <c r="AK1" s="7"/>
      <c r="AL1" s="7"/>
      <c r="AM1" s="7"/>
      <c r="AN1" s="7"/>
    </row>
    <row r="2" spans="1:40" ht="38.25" customHeight="1"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c r="AE2" s="7"/>
      <c r="AF2" s="7"/>
      <c r="AG2" s="7"/>
      <c r="AH2" s="7"/>
      <c r="AI2" s="7"/>
      <c r="AJ2" s="7"/>
      <c r="AK2" s="7"/>
      <c r="AL2" s="7"/>
      <c r="AM2" s="7"/>
      <c r="AN2" s="7"/>
    </row>
    <row r="3" spans="1:40" ht="14.25" customHeight="1"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c r="AE3" s="7"/>
      <c r="AF3" s="7"/>
      <c r="AG3" s="7"/>
      <c r="AH3" s="7"/>
      <c r="AI3" s="7"/>
      <c r="AJ3" s="7"/>
      <c r="AK3" s="7"/>
      <c r="AL3" s="7"/>
      <c r="AM3" s="7"/>
      <c r="AN3" s="7"/>
    </row>
    <row r="4" spans="1:40" ht="38.25" customHeight="1"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c r="AE4" s="7"/>
      <c r="AF4" s="7"/>
      <c r="AG4" s="7"/>
      <c r="AH4" s="7"/>
      <c r="AI4" s="7"/>
      <c r="AJ4" s="7"/>
      <c r="AK4" s="7"/>
      <c r="AL4" s="7"/>
      <c r="AM4" s="7"/>
      <c r="AN4" s="7"/>
    </row>
    <row r="5" spans="1:40" ht="14.25" customHeight="1"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c r="AE5" s="7"/>
      <c r="AF5" s="7"/>
      <c r="AG5" s="7"/>
      <c r="AH5" s="7"/>
      <c r="AI5" s="7"/>
      <c r="AJ5" s="7"/>
      <c r="AK5" s="7"/>
      <c r="AL5" s="7"/>
      <c r="AM5" s="7"/>
      <c r="AN5" s="7"/>
    </row>
    <row r="6" spans="1:40" ht="14.25" customHeight="1"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c r="AE6" s="7"/>
      <c r="AF6" s="7"/>
      <c r="AG6" s="7"/>
      <c r="AH6" s="7"/>
      <c r="AI6" s="7"/>
      <c r="AJ6" s="7"/>
      <c r="AK6" s="7"/>
      <c r="AL6" s="7"/>
      <c r="AM6" s="7"/>
      <c r="AN6" s="7"/>
    </row>
    <row r="7" spans="1:40" ht="14.25" customHeight="1"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c r="AA7" s="6"/>
      <c r="AB7" s="6"/>
      <c r="AC7" s="6"/>
      <c r="AD7" s="6"/>
      <c r="AE7" s="7"/>
      <c r="AF7" s="7"/>
      <c r="AG7" s="7"/>
      <c r="AH7" s="7"/>
      <c r="AI7" s="7"/>
      <c r="AJ7" s="7"/>
      <c r="AK7" s="7"/>
      <c r="AL7" s="7"/>
      <c r="AM7" s="7"/>
      <c r="AN7" s="7"/>
    </row>
    <row r="8" spans="1:40" ht="14.25" customHeight="1"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c r="AA8" s="6"/>
      <c r="AB8" s="6"/>
      <c r="AC8" s="6"/>
      <c r="AD8" s="6"/>
      <c r="AE8" s="7"/>
      <c r="AF8" s="7"/>
      <c r="AG8" s="7"/>
      <c r="AH8" s="7"/>
      <c r="AI8" s="7"/>
      <c r="AJ8" s="7"/>
      <c r="AK8" s="7"/>
      <c r="AL8" s="7"/>
      <c r="AM8" s="7"/>
      <c r="AN8" s="7"/>
    </row>
    <row r="9" spans="1:40" ht="14.25" customHeight="1"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c r="AA9" s="6"/>
      <c r="AB9" s="6"/>
      <c r="AC9" s="6"/>
      <c r="AD9" s="6"/>
      <c r="AE9" s="7"/>
      <c r="AF9" s="7"/>
      <c r="AG9" s="7"/>
      <c r="AH9" s="7"/>
      <c r="AI9" s="7"/>
      <c r="AJ9" s="7"/>
      <c r="AK9" s="7"/>
      <c r="AL9" s="7"/>
      <c r="AM9" s="7"/>
      <c r="AN9" s="7"/>
    </row>
    <row r="10" spans="1:40" ht="14.25" customHeight="1"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c r="AE10" s="7"/>
      <c r="AF10" s="7"/>
      <c r="AG10" s="7"/>
      <c r="AH10" s="7"/>
      <c r="AI10" s="7"/>
      <c r="AJ10" s="7"/>
      <c r="AK10" s="7"/>
      <c r="AL10" s="7"/>
      <c r="AM10" s="7"/>
      <c r="AN10" s="7"/>
    </row>
    <row r="11" spans="1:40" ht="14.25" customHeight="1"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c r="AA11" s="6"/>
      <c r="AB11" s="6"/>
      <c r="AC11" s="6"/>
      <c r="AD11" s="6"/>
      <c r="AE11" s="7"/>
      <c r="AF11" s="7"/>
      <c r="AG11" s="7"/>
      <c r="AH11" s="7"/>
      <c r="AI11" s="7"/>
      <c r="AJ11" s="7"/>
      <c r="AK11" s="7"/>
      <c r="AL11" s="7"/>
      <c r="AM11" s="7"/>
      <c r="AN11" s="7"/>
    </row>
    <row r="12" spans="1:40" ht="14.25" customHeight="1"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c r="AE12" s="7"/>
      <c r="AF12" s="7"/>
      <c r="AG12" s="7"/>
      <c r="AH12" s="7"/>
      <c r="AI12" s="7"/>
      <c r="AJ12" s="7"/>
      <c r="AK12" s="7"/>
      <c r="AL12" s="7"/>
      <c r="AM12" s="7"/>
      <c r="AN12" s="7"/>
    </row>
    <row r="13" spans="1:40" ht="14.25" customHeight="1"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c r="AE13" s="7"/>
      <c r="AF13" s="7"/>
      <c r="AG13" s="7"/>
      <c r="AH13" s="7"/>
      <c r="AI13" s="7"/>
      <c r="AJ13" s="7"/>
      <c r="AK13" s="7"/>
      <c r="AL13" s="7"/>
      <c r="AM13" s="7"/>
      <c r="AN13" s="7"/>
    </row>
    <row r="14" spans="1:40" ht="14.25" customHeight="1"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c r="AE14" s="7"/>
      <c r="AF14" s="7"/>
      <c r="AG14" s="7"/>
      <c r="AH14" s="7"/>
      <c r="AI14" s="7"/>
      <c r="AJ14" s="7"/>
      <c r="AK14" s="7"/>
      <c r="AL14" s="7"/>
      <c r="AM14" s="7"/>
      <c r="AN14" s="7"/>
    </row>
    <row r="15" spans="1:40" ht="14.25" customHeight="1"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194"/>
      <c r="S15" s="195"/>
      <c r="T15" s="195"/>
      <c r="U15" s="195"/>
      <c r="V15" s="195"/>
      <c r="W15" s="195"/>
      <c r="X15" s="195"/>
      <c r="Y15" s="195"/>
      <c r="Z15" s="196"/>
      <c r="AA15" s="6"/>
      <c r="AB15" s="6"/>
      <c r="AC15" s="6"/>
      <c r="AD15" s="6"/>
      <c r="AE15" s="7"/>
      <c r="AF15" s="7"/>
      <c r="AG15" s="7"/>
      <c r="AH15" s="7"/>
      <c r="AI15" s="7"/>
      <c r="AJ15" s="7"/>
      <c r="AK15" s="7"/>
      <c r="AL15" s="7"/>
      <c r="AM15" s="7"/>
      <c r="AN15" s="7"/>
    </row>
    <row r="16" spans="1:40" ht="14.25" customHeight="1"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197"/>
      <c r="S16" s="198"/>
      <c r="T16" s="198"/>
      <c r="U16" s="198"/>
      <c r="V16" s="198"/>
      <c r="W16" s="198"/>
      <c r="X16" s="198"/>
      <c r="Y16" s="198"/>
      <c r="Z16" s="199"/>
      <c r="AA16" s="6"/>
      <c r="AB16" s="6"/>
      <c r="AC16" s="6"/>
      <c r="AD16" s="6"/>
      <c r="AE16" s="7"/>
      <c r="AF16" s="7"/>
      <c r="AG16" s="7"/>
      <c r="AH16" s="7"/>
      <c r="AI16" s="7"/>
      <c r="AJ16" s="7"/>
      <c r="AK16" s="7"/>
      <c r="AL16" s="7"/>
      <c r="AM16" s="7"/>
      <c r="AN16" s="7"/>
    </row>
    <row r="17" spans="1:40" ht="15" customHeight="1"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197"/>
      <c r="S17" s="198"/>
      <c r="T17" s="198"/>
      <c r="U17" s="198"/>
      <c r="V17" s="198"/>
      <c r="W17" s="198"/>
      <c r="X17" s="198"/>
      <c r="Y17" s="198"/>
      <c r="Z17" s="199"/>
      <c r="AA17" s="7"/>
      <c r="AB17" s="7"/>
      <c r="AC17" s="7"/>
      <c r="AD17" s="7"/>
      <c r="AE17" s="7"/>
      <c r="AF17" s="7"/>
      <c r="AG17" s="7"/>
      <c r="AH17" s="7"/>
      <c r="AI17" s="7"/>
      <c r="AJ17" s="7"/>
      <c r="AK17" s="7"/>
      <c r="AL17" s="7"/>
      <c r="AM17" s="7"/>
      <c r="AN17" s="7"/>
    </row>
    <row r="18" spans="1:40" ht="14.25" customHeight="1"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197"/>
      <c r="S18" s="198"/>
      <c r="T18" s="198"/>
      <c r="U18" s="198"/>
      <c r="V18" s="198"/>
      <c r="W18" s="198"/>
      <c r="X18" s="198"/>
      <c r="Y18" s="198"/>
      <c r="Z18" s="199"/>
      <c r="AA18" s="7"/>
      <c r="AB18" s="7"/>
      <c r="AC18" s="7"/>
      <c r="AD18" s="7"/>
      <c r="AE18" s="7"/>
      <c r="AF18" s="7"/>
      <c r="AG18" s="7"/>
      <c r="AH18" s="7"/>
      <c r="AI18" s="7"/>
      <c r="AJ18" s="7"/>
      <c r="AK18" s="7"/>
      <c r="AL18" s="7"/>
      <c r="AM18" s="7"/>
      <c r="AN18" s="7"/>
    </row>
    <row r="19" spans="1:40" ht="14.25" customHeight="1" x14ac:dyDescent="0.2">
      <c r="A19" s="187"/>
      <c r="B19" s="188"/>
      <c r="C19" s="182"/>
      <c r="D19" s="182"/>
      <c r="E19" s="182"/>
      <c r="F19" s="182"/>
      <c r="G19" s="182"/>
      <c r="H19" s="36" t="s">
        <v>70</v>
      </c>
      <c r="I19" s="36"/>
      <c r="J19" s="173" t="s">
        <v>33</v>
      </c>
      <c r="K19" s="174"/>
      <c r="L19" s="179" t="s">
        <v>33</v>
      </c>
      <c r="M19" s="180"/>
      <c r="N19" s="208" t="s">
        <v>33</v>
      </c>
      <c r="O19" s="209"/>
      <c r="P19" s="173" t="s">
        <v>33</v>
      </c>
      <c r="Q19" s="174"/>
      <c r="R19" s="197"/>
      <c r="S19" s="198"/>
      <c r="T19" s="198"/>
      <c r="U19" s="198"/>
      <c r="V19" s="198"/>
      <c r="W19" s="198"/>
      <c r="X19" s="198"/>
      <c r="Y19" s="198"/>
      <c r="Z19" s="199"/>
      <c r="AA19" s="7"/>
      <c r="AB19" s="7"/>
      <c r="AC19" s="7"/>
      <c r="AD19" s="7"/>
      <c r="AE19" s="7"/>
      <c r="AF19" s="7"/>
      <c r="AG19" s="7"/>
      <c r="AH19" s="7"/>
      <c r="AI19" s="7"/>
      <c r="AJ19" s="7"/>
      <c r="AK19" s="7"/>
      <c r="AL19" s="7"/>
      <c r="AM19" s="7"/>
      <c r="AN19" s="7"/>
    </row>
    <row r="20" spans="1:40" ht="14.25" customHeight="1"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197"/>
      <c r="S20" s="198"/>
      <c r="T20" s="198"/>
      <c r="U20" s="198"/>
      <c r="V20" s="198"/>
      <c r="W20" s="198"/>
      <c r="X20" s="198"/>
      <c r="Y20" s="198"/>
      <c r="Z20" s="199"/>
      <c r="AA20" s="7"/>
      <c r="AB20" s="7"/>
      <c r="AC20" s="7"/>
      <c r="AD20" s="7"/>
      <c r="AE20" s="7"/>
      <c r="AF20" s="7"/>
      <c r="AG20" s="7"/>
      <c r="AH20" s="7"/>
      <c r="AI20" s="7"/>
      <c r="AJ20" s="7"/>
      <c r="AK20" s="7"/>
      <c r="AL20" s="7"/>
      <c r="AM20" s="7"/>
      <c r="AN20" s="7"/>
    </row>
    <row r="21" spans="1:40" ht="14.25" customHeight="1"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197"/>
      <c r="S21" s="198"/>
      <c r="T21" s="198"/>
      <c r="U21" s="198"/>
      <c r="V21" s="198"/>
      <c r="W21" s="198"/>
      <c r="X21" s="198"/>
      <c r="Y21" s="198"/>
      <c r="Z21" s="199"/>
      <c r="AA21" s="7"/>
      <c r="AB21" s="7"/>
      <c r="AC21" s="7"/>
      <c r="AD21" s="7"/>
      <c r="AE21" s="7"/>
      <c r="AF21" s="7"/>
      <c r="AG21" s="7"/>
      <c r="AH21" s="7"/>
      <c r="AI21" s="7"/>
      <c r="AJ21" s="7"/>
      <c r="AK21" s="7"/>
      <c r="AL21" s="7"/>
      <c r="AM21" s="7"/>
      <c r="AN21" s="7"/>
    </row>
    <row r="22" spans="1:40" ht="14.25" customHeight="1"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197"/>
      <c r="S22" s="198"/>
      <c r="T22" s="198"/>
      <c r="U22" s="198"/>
      <c r="V22" s="198"/>
      <c r="W22" s="198"/>
      <c r="X22" s="198"/>
      <c r="Y22" s="198"/>
      <c r="Z22" s="199"/>
      <c r="AA22" s="7"/>
      <c r="AB22" s="7"/>
      <c r="AC22" s="7"/>
      <c r="AD22" s="7"/>
      <c r="AE22" s="7"/>
      <c r="AF22" s="7"/>
      <c r="AG22" s="7"/>
      <c r="AH22" s="7"/>
      <c r="AI22" s="7"/>
      <c r="AJ22" s="7"/>
      <c r="AK22" s="7"/>
      <c r="AL22" s="7"/>
      <c r="AM22" s="7"/>
      <c r="AN22" s="7"/>
    </row>
    <row r="23" spans="1:40" ht="14.25" customHeight="1"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197"/>
      <c r="S23" s="198"/>
      <c r="T23" s="198"/>
      <c r="U23" s="198"/>
      <c r="V23" s="198"/>
      <c r="W23" s="198"/>
      <c r="X23" s="198"/>
      <c r="Y23" s="198"/>
      <c r="Z23" s="199"/>
      <c r="AA23" s="7"/>
      <c r="AB23" s="7"/>
      <c r="AC23" s="7"/>
      <c r="AD23" s="7"/>
      <c r="AE23" s="7"/>
      <c r="AF23" s="7"/>
      <c r="AG23" s="7"/>
      <c r="AH23" s="7"/>
      <c r="AI23" s="7"/>
      <c r="AJ23" s="7"/>
      <c r="AK23" s="7"/>
      <c r="AL23" s="7"/>
      <c r="AM23" s="7"/>
      <c r="AN23" s="7"/>
    </row>
    <row r="24" spans="1:40" ht="14.25" customHeight="1"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197"/>
      <c r="S24" s="198"/>
      <c r="T24" s="198"/>
      <c r="U24" s="198"/>
      <c r="V24" s="198"/>
      <c r="W24" s="198"/>
      <c r="X24" s="198"/>
      <c r="Y24" s="198"/>
      <c r="Z24" s="199"/>
      <c r="AA24" s="7"/>
      <c r="AB24" s="7"/>
      <c r="AC24" s="7"/>
      <c r="AD24" s="7"/>
      <c r="AE24" s="7"/>
      <c r="AF24" s="7"/>
      <c r="AG24" s="7"/>
      <c r="AH24" s="7"/>
      <c r="AI24" s="7"/>
      <c r="AJ24" s="7"/>
      <c r="AK24" s="7"/>
      <c r="AL24" s="7"/>
      <c r="AM24" s="7"/>
      <c r="AN24" s="7"/>
    </row>
    <row r="25" spans="1:40" ht="14.25" customHeight="1"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197"/>
      <c r="S25" s="198"/>
      <c r="T25" s="198"/>
      <c r="U25" s="198"/>
      <c r="V25" s="198"/>
      <c r="W25" s="198"/>
      <c r="X25" s="198"/>
      <c r="Y25" s="198"/>
      <c r="Z25" s="199"/>
      <c r="AA25" s="7"/>
      <c r="AB25" s="7"/>
      <c r="AC25" s="7"/>
      <c r="AD25" s="7"/>
      <c r="AE25" s="7"/>
      <c r="AF25" s="7"/>
      <c r="AG25" s="7"/>
      <c r="AH25" s="7"/>
      <c r="AI25" s="7"/>
      <c r="AJ25" s="7"/>
      <c r="AK25" s="7"/>
      <c r="AL25" s="7"/>
      <c r="AM25" s="7"/>
      <c r="AN25" s="7"/>
    </row>
    <row r="26" spans="1:40" ht="14.25" customHeight="1"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197"/>
      <c r="S26" s="198"/>
      <c r="T26" s="198"/>
      <c r="U26" s="198"/>
      <c r="V26" s="198"/>
      <c r="W26" s="198"/>
      <c r="X26" s="198"/>
      <c r="Y26" s="198"/>
      <c r="Z26" s="199"/>
      <c r="AA26" s="7"/>
      <c r="AB26" s="7"/>
      <c r="AC26" s="7"/>
      <c r="AD26" s="7"/>
      <c r="AE26" s="7"/>
      <c r="AF26" s="7"/>
      <c r="AG26" s="7"/>
      <c r="AH26" s="7"/>
      <c r="AI26" s="7"/>
      <c r="AJ26" s="7"/>
      <c r="AK26" s="7"/>
      <c r="AL26" s="7"/>
      <c r="AM26" s="7"/>
      <c r="AN26" s="7"/>
    </row>
    <row r="27" spans="1:40" ht="14.25" customHeight="1"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197"/>
      <c r="S27" s="198"/>
      <c r="T27" s="198"/>
      <c r="U27" s="198"/>
      <c r="V27" s="198"/>
      <c r="W27" s="198"/>
      <c r="X27" s="198"/>
      <c r="Y27" s="198"/>
      <c r="Z27" s="199"/>
      <c r="AA27" s="7"/>
      <c r="AB27" s="7"/>
      <c r="AC27" s="7"/>
      <c r="AD27" s="7"/>
      <c r="AE27" s="7"/>
      <c r="AF27" s="7"/>
      <c r="AG27" s="7"/>
      <c r="AH27" s="7"/>
      <c r="AI27" s="7"/>
      <c r="AJ27" s="7"/>
      <c r="AK27" s="7"/>
      <c r="AL27" s="7"/>
      <c r="AM27" s="7"/>
      <c r="AN27" s="7"/>
    </row>
    <row r="28" spans="1:40" ht="14.2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spans="1:40" ht="14.2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spans="1:40" ht="14.2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spans="1:40" ht="14.2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spans="1:40" ht="14.2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spans="1:40" ht="14.2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spans="1:40" ht="14.2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spans="1:40" ht="14.2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spans="1:40" ht="14.2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spans="1:40" ht="14.2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spans="1:40" ht="14.2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spans="1:40" ht="14.2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spans="1:40" ht="14.2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spans="1:40" ht="14.2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spans="1:40" ht="14.2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spans="1:40" ht="14.2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spans="1:40" ht="14.2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spans="1:40" ht="14.2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spans="1:40" ht="14.2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spans="1:40" ht="14.2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spans="1:40" ht="14.2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spans="1:40" ht="14.2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spans="1:40" ht="14.2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spans="1:40" ht="14.2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spans="1:40" ht="14.2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spans="1:40" ht="14.2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spans="1:40" ht="14.2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spans="1:40" ht="14.2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spans="1:40" ht="14.2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spans="1:40" ht="14.2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spans="1:40" ht="14.2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spans="1:40" ht="14.2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spans="1:40" ht="14.2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spans="1:40" ht="14.2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spans="1:40" ht="14.2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spans="1:40" ht="14.2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spans="1:40" ht="14.2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spans="1:40" ht="14.2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spans="1:40" ht="14.2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spans="1:40" ht="14.2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spans="1:40" ht="14.2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spans="1:40" ht="14.2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spans="1:40" ht="14.2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spans="1:40" ht="14.2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spans="1:40" ht="14.2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spans="1:40" ht="14.2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spans="1:40" ht="14.2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spans="1:40" ht="14.2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spans="1:40" ht="14.2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spans="1:40" ht="14.2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ht="14.2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spans="1:40" ht="14.2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spans="1:40" ht="14.2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spans="1:40" ht="14.2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spans="1:40" ht="14.2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spans="1:40" ht="14.2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spans="1:40" ht="14.2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spans="1:40" ht="14.2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spans="1:40" ht="14.2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spans="1:40" ht="14.2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spans="1:40" ht="14.2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spans="1:40" ht="14.2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spans="1:40" ht="14.2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spans="1:40" ht="14.2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spans="1:40" ht="14.2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spans="1:40" ht="14.2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spans="1:40" ht="14.2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spans="1:40" ht="14.2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spans="1:40" ht="14.2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spans="1:40" ht="14.2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spans="1:40" ht="14.2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spans="1:40" ht="14.2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spans="1:40" ht="14.2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spans="1:40" ht="14.2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spans="1:40" ht="14.2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spans="1:40" ht="14.2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spans="1:40" ht="14.2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spans="1:40" ht="14.2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spans="1:40" ht="14.2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spans="1:40" ht="14.2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spans="1:40" ht="14.2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spans="1:40" ht="14.2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spans="1:40" ht="14.2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spans="1:40" ht="14.2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spans="1:40" ht="14.2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spans="1:40" ht="14.2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spans="1:40" ht="14.2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spans="1:40" ht="14.2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spans="1:40" ht="14.2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spans="1:40" ht="14.2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spans="1:40" ht="14.2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spans="1:40" ht="14.2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spans="1:40" ht="14.2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spans="1:40" ht="14.2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spans="1:40" ht="14.2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spans="1:40" ht="14.2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spans="1:40" ht="14.2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spans="1:40" ht="14.2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spans="1:40" ht="14.2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spans="1:40" ht="14.2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spans="1:40" ht="14.2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spans="1:40" ht="14.2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spans="1:40" ht="14.2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spans="1:40" ht="14.2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spans="1:40" ht="14.2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spans="1:40" ht="14.2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spans="1:40" ht="14.2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spans="1:40" ht="14.2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spans="1:40" ht="14.2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spans="1:40" ht="14.2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spans="1:40" ht="14.2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spans="1:40" ht="14.2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spans="1:40" ht="14.2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spans="1:40" ht="14.2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spans="1:40" ht="14.2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spans="1:40" ht="14.2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spans="1:40" ht="14.2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spans="1:40" ht="14.2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spans="1:40" ht="14.2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spans="1:40" ht="14.2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spans="1:40" ht="14.2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spans="1:40" ht="14.2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spans="1:40" ht="14.2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spans="1:40" ht="14.2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spans="1:40" ht="14.2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spans="1:40" ht="14.2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spans="1:40" ht="14.2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spans="1:40" ht="14.2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spans="1:40" ht="14.2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spans="1:40" ht="14.2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spans="1:40" ht="14.2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spans="1:40" ht="14.2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spans="1:40" ht="14.2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spans="1:40" ht="14.2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spans="1:40" ht="14.2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spans="1:40" ht="14.2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spans="1:40" ht="14.2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spans="1:40" ht="14.2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spans="1:40" ht="14.2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spans="1:40" ht="14.2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spans="1:40" ht="14.2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spans="1:40" ht="14.2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spans="1:40" ht="14.2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spans="1:40" ht="14.2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spans="1:40" ht="14.2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spans="1:40" ht="14.2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spans="1:40" ht="14.2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spans="1:40" ht="14.2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spans="1:40" ht="14.2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spans="1:40" ht="14.2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spans="1:40" ht="14.2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spans="1:40" ht="14.2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spans="1:40" ht="14.2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spans="1:40" ht="14.2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spans="1:40" ht="14.2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spans="1:40" ht="14.2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spans="1:40" ht="14.2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spans="1:40" ht="14.2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spans="1:40" ht="14.2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spans="1:40" ht="14.2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spans="1:40" ht="14.2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spans="1:40" ht="14.2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spans="1:40" ht="14.2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spans="1:40" ht="14.2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spans="1:40" ht="14.2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spans="1:40" ht="14.2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spans="1:40" ht="14.2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spans="1:40" ht="14.2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spans="1:40" ht="14.2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spans="1:40" ht="14.2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spans="1:40" ht="14.2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spans="1:40" ht="14.2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spans="1:40" ht="14.2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spans="1:40" ht="14.2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spans="1:40" ht="14.2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spans="1:40" ht="14.2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spans="1:40" ht="14.2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spans="1:40" ht="14.2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spans="1:40" ht="14.2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spans="1:40" ht="14.2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spans="1:40" ht="14.2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spans="1:40" ht="14.2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spans="1:40" ht="14.2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spans="1:40" ht="14.2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spans="1:40" ht="14.2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spans="1:40" ht="14.2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spans="1:40" ht="14.2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spans="1:40" ht="14.2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spans="1:40" ht="14.2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spans="1:40" ht="14.2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spans="1:40" ht="14.2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spans="1:40" ht="14.2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spans="1:40" ht="14.2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spans="1:40" ht="14.2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spans="1:40" ht="14.2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spans="1:40" ht="14.2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spans="1:40" ht="14.2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spans="1:40" ht="14.2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spans="1:40" ht="14.2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spans="1:40" ht="14.2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spans="1:40" ht="14.2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spans="1:40" ht="14.2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spans="1:40" ht="14.2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spans="1:40" ht="14.2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spans="1:40" ht="14.2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spans="1:40" ht="14.2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spans="1:40" ht="14.2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spans="1:40" ht="14.2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spans="1:40" ht="14.2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spans="1:40" ht="14.2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spans="1:40" ht="14.2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spans="1:40" ht="14.2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spans="1:40" ht="14.2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spans="1:40" ht="14.2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spans="1:40" ht="14.2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spans="1:40" ht="14.2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spans="1:40" ht="14.2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spans="1:40" ht="14.2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spans="1:40" ht="14.2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spans="1:40" ht="14.2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spans="1:40" ht="14.2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spans="1:40" ht="14.2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spans="1:40" ht="14.2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spans="1:40" ht="14.2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spans="1:40" ht="14.2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spans="1:40" ht="14.2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spans="1:40" ht="14.2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spans="1:40" ht="14.2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spans="1:40" ht="14.2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spans="1:40" ht="14.2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spans="1:40" ht="14.2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spans="1:40" ht="14.2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spans="1:40" ht="14.2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spans="1:40" ht="14.2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spans="1:40" ht="14.2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spans="1:40" ht="14.2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spans="1:40" ht="14.2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spans="1:40" ht="14.2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spans="1:40" ht="14.2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spans="1:40" ht="14.2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spans="1:40" ht="14.2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spans="1:40" ht="14.2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spans="1:40" ht="14.2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spans="1:40" ht="14.2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spans="1:40" ht="14.2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spans="1:40" ht="14.2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spans="1:40" ht="14.2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spans="1:40" ht="14.2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spans="1:40" ht="14.2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spans="1:40" ht="14.2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spans="1:40" ht="14.2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spans="1:40" ht="14.2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spans="1:40" ht="14.2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spans="1:40" ht="14.2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spans="1:40" ht="14.2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spans="1:40" ht="14.2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spans="1:40" ht="14.2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spans="1:40" ht="14.2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spans="1:40" ht="14.2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spans="1:40" ht="14.2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spans="1:40" ht="14.2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spans="1:40" ht="14.2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spans="1:40" ht="14.2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spans="1:40" ht="14.2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spans="1:40" ht="14.2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spans="1:40" ht="14.2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spans="1:40" ht="14.2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spans="1:40" ht="14.2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spans="1:40" ht="14.2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spans="1:40" ht="14.2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spans="1:40" ht="14.2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spans="1:40" ht="14.2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spans="1:40" ht="14.2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spans="1:40" ht="14.2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spans="1:40" ht="14.2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spans="1:40" ht="14.2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spans="1:40" ht="14.2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spans="1:40" ht="14.2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spans="1:40" ht="14.2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spans="1:40" ht="14.2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spans="1:40" ht="14.2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spans="1:40" ht="14.2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spans="1:40" ht="14.2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spans="1:40" ht="14.2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spans="1:40" ht="14.2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spans="1:40" ht="14.2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spans="1:40" ht="14.2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spans="1:40" ht="14.2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spans="1:40" ht="14.2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spans="1:40" ht="14.2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spans="1:40" ht="14.2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spans="1:40" ht="14.2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spans="1:40" ht="14.2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spans="1:40" ht="14.2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spans="1:40" ht="14.2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spans="1:40" ht="14.2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spans="1:40" ht="14.2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spans="1:40" ht="14.2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spans="1:40" ht="14.2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spans="1:40" ht="14.2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spans="1:40" ht="14.2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spans="1:40" ht="14.2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spans="1:40" ht="14.2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spans="1:40" ht="14.2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spans="1:40" ht="14.2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spans="1:40" ht="14.2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spans="1:40" ht="14.2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spans="1:40" ht="14.2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spans="1:40" ht="14.2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spans="1:40" ht="14.2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spans="1:40" ht="14.2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spans="1:40" ht="14.2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spans="1:40" ht="14.2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spans="1:40" ht="14.2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spans="1:40" ht="14.2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spans="1:40" ht="14.2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spans="1:40" ht="14.2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spans="1:40" ht="14.2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spans="1:40" ht="14.2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spans="1:40" ht="14.2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spans="1:40" ht="14.2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spans="1:40" ht="14.2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spans="1:40" ht="14.2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spans="1:40" ht="14.2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spans="1:40" ht="14.2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spans="1:40" ht="14.2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spans="1:40" ht="14.2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spans="1:40" ht="14.2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spans="1:40" ht="14.2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spans="1:40" ht="14.2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spans="1:40" ht="14.2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spans="1:40" ht="14.2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spans="1:40" ht="14.2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spans="1:40" ht="14.2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spans="1:40" ht="14.2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spans="1:40" ht="14.2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spans="1:40" ht="14.2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spans="1:40" ht="14.2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spans="1:40" ht="14.2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spans="1:40" ht="14.2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spans="1:40" ht="14.2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spans="1:40" ht="14.2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spans="1:40" ht="14.2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spans="1:40" ht="14.2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spans="1:40" ht="14.2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spans="1:40" ht="14.2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spans="1:40" ht="14.2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spans="1:40" ht="14.2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spans="1:40" ht="14.2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spans="1:40" ht="14.2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spans="1:40" ht="14.2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spans="1:40" ht="14.2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spans="1:40" ht="14.2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spans="1:40" ht="14.2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spans="1:40" ht="14.2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spans="1:40" ht="14.2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spans="1:40" ht="14.2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spans="1:40" ht="14.2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spans="1:40" ht="14.2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spans="1:40" ht="14.2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spans="1:40" ht="14.2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spans="1:40" ht="14.2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spans="1:40" ht="14.2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spans="1:40" ht="14.2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spans="1:40" ht="14.2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spans="1:40" ht="14.2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spans="1:40" ht="14.2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spans="1:40" ht="14.2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spans="1:40" ht="14.2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spans="1:40" ht="14.2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spans="1:40" ht="14.2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spans="1:40" ht="14.2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spans="1:40" ht="14.2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spans="1:40" ht="14.2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spans="1:40" ht="14.2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spans="1:40" ht="14.2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spans="1:40" ht="14.2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spans="1:40" ht="14.2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spans="1:40" ht="14.2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spans="1:40" ht="14.2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spans="1:40" ht="14.2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spans="1:40" ht="14.2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spans="1:40" ht="14.2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spans="1:40" ht="14.2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spans="1:40" ht="14.2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spans="1:40" ht="14.2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spans="1:40" ht="14.2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spans="1:40" ht="14.2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spans="1:40" ht="14.2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spans="1:40" ht="14.2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spans="1:40" ht="14.2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spans="1:40" ht="14.2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spans="1:40" ht="14.2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spans="1:40" ht="14.2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spans="1:40" ht="14.2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spans="1:40" ht="14.2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spans="1:40" ht="14.2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spans="1:40" ht="14.2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spans="1:40" ht="14.2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spans="1:40" ht="14.2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spans="1:40" ht="14.2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spans="1:40" ht="14.2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spans="1:40" ht="14.2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spans="1:40" ht="14.2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spans="1:40" ht="14.2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spans="1:40" ht="14.2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spans="1:40" ht="14.2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spans="1:40" ht="14.2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spans="1:40" ht="14.2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spans="1:40" ht="14.2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spans="1:40" ht="14.2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spans="1:40" ht="14.2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spans="1:40" ht="14.2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spans="1:40" ht="14.2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spans="1:40" ht="14.2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spans="1:40" ht="14.2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spans="1:40" ht="14.2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spans="1:40" ht="14.2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spans="1:40" ht="14.2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spans="1:40" ht="14.2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spans="1:40" ht="14.2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spans="1:40" ht="14.2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spans="1:40" ht="14.2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spans="1:40" ht="14.2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spans="1:40" ht="14.2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spans="1:40" ht="14.2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spans="1:40" ht="14.2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spans="1:40" ht="14.2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spans="1:40" ht="14.2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spans="1:40" ht="14.2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spans="1:40" ht="14.2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spans="1:40" ht="14.2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spans="1:40" ht="14.2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spans="1:40" ht="14.2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spans="1:40" ht="14.2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spans="1:40" ht="14.2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spans="1:40" ht="14.2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spans="1:40" ht="14.2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spans="1:40" ht="14.2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spans="1:40" ht="14.2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spans="1:40" ht="14.2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spans="1:40" ht="14.2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spans="1:40" ht="14.2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spans="1:40" ht="14.2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spans="1:40" ht="14.2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spans="1:40" ht="14.2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spans="1:40" ht="14.2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spans="1:40" ht="14.2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spans="1:40" ht="14.2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spans="1:40" ht="14.2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spans="1:40" ht="14.2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spans="1:40" ht="14.2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spans="1:40" ht="14.2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spans="1:40" ht="14.2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spans="1:40" ht="14.2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spans="1:40" ht="14.2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spans="1:40" ht="14.2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spans="1:40" ht="14.2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spans="1:40" ht="14.2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spans="1:40" ht="14.2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spans="1:40" ht="14.2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spans="1:40" ht="14.2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spans="1:40" ht="14.2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spans="1:40" ht="14.2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spans="1:40" ht="14.2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spans="1:40" ht="14.2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spans="1:40" ht="14.2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spans="1:40" ht="14.2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spans="1:40" ht="14.2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spans="1:40" ht="14.2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spans="1:40" ht="14.2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spans="1:40" ht="14.2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spans="1:40" ht="14.2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spans="1:40" ht="14.2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spans="1:40" ht="14.2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spans="1:40" ht="14.2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spans="1:40" ht="14.2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spans="1:40" ht="14.2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spans="1:40" ht="14.2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spans="1:40" ht="14.2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spans="1:40" ht="14.2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spans="1:40" ht="14.2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spans="1:40" ht="14.2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spans="1:40" ht="14.2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spans="1:40" ht="14.2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spans="1:40" ht="14.2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spans="1:40" ht="14.2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spans="1:40" ht="14.2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spans="1:40" ht="14.2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spans="1:40" ht="14.2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spans="1:40" ht="14.2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spans="1:40" ht="14.2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spans="1:40" ht="14.2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spans="1:40" ht="14.2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spans="1:40" ht="14.2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spans="1:40" ht="14.2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spans="1:40" ht="14.2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spans="1:40" ht="14.2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spans="1:40" ht="14.2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spans="1:40" ht="14.2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spans="1:40" ht="14.2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spans="1:40" ht="14.2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spans="1:40" ht="14.2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spans="1:40" ht="14.2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spans="1:40" ht="14.2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spans="1:40" ht="14.2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spans="1:40" ht="14.2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spans="1:40" ht="14.2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spans="1:40" ht="14.2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spans="1:40" ht="14.2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spans="1:40" ht="14.2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spans="1:40" ht="14.2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spans="1:40" ht="14.2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spans="1:40" ht="14.2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spans="1:40" ht="14.2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spans="1:40" ht="14.2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spans="1:40" ht="14.2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spans="1:40" ht="14.2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spans="1:40" ht="14.2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spans="1:40" ht="14.2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spans="1:40" ht="14.2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spans="1:40" ht="14.2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spans="1:40" ht="14.2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spans="1:40" ht="14.2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spans="1:40" ht="14.2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spans="1:40" ht="14.2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spans="1:40" ht="14.2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spans="1:40" ht="14.2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spans="1:40" ht="14.2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spans="1:40" ht="14.2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spans="1:40" ht="14.2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spans="1:40" ht="14.2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spans="1:40" ht="14.2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spans="1:40" ht="14.2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spans="1:40" ht="14.2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spans="1:40" ht="14.2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spans="1:40" ht="14.2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spans="1:40" ht="14.2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spans="1:40" ht="14.2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spans="1:40" ht="14.2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spans="1:40" ht="14.2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spans="1:40" ht="14.2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spans="1:40" ht="14.2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spans="1:40" ht="14.2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spans="1:40" ht="14.2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spans="1:40" ht="14.2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spans="1:40" ht="14.2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spans="1:40" ht="14.2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spans="1:40" ht="14.2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spans="1:40" ht="14.2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spans="1:40" ht="14.2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spans="1:40" ht="14.2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spans="1:40" ht="14.2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spans="1:40" ht="14.2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spans="1:40" ht="14.2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spans="1:40" ht="14.2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spans="1:40" ht="14.2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spans="1:40" ht="14.2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spans="1:40" ht="14.2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spans="1:40" ht="14.2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spans="1:40" ht="14.2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spans="1:40" ht="14.2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spans="1:40" ht="14.2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spans="1:40" ht="14.2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spans="1:40" ht="14.2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spans="1:40" ht="14.2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spans="1:40" ht="14.2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spans="1:40" ht="14.2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spans="1:40" ht="14.2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spans="1:40" ht="14.2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spans="1:40" ht="14.2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spans="1:40" ht="14.2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spans="1:40" ht="14.2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spans="1:40" ht="14.2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spans="1:40" ht="14.2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spans="1:40" ht="14.2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spans="1:40" ht="14.2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spans="1:40" ht="14.2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spans="1:40" ht="14.2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spans="1:40" ht="14.2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spans="1:40" ht="14.2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spans="1:40" ht="14.2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spans="1:40" ht="14.2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spans="1:40" ht="14.2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spans="1:40" ht="14.2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spans="1:40" ht="14.2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spans="1:40" ht="14.2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spans="1:40" ht="14.2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spans="1:40" ht="14.2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spans="1:40" ht="14.2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spans="1:40" ht="14.2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spans="1:40" ht="14.2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spans="1:40" ht="14.2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spans="1:40" ht="14.2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spans="1:40" ht="14.2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spans="1:40" ht="14.2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spans="1:40" ht="14.2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spans="1:40" ht="14.2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spans="1:40" ht="14.2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spans="1:40" ht="14.2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spans="1:40" ht="14.2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spans="1:40" ht="14.2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spans="1:40" ht="14.2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spans="1:40" ht="14.2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spans="1:40" ht="14.2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spans="1:40" ht="14.2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spans="1:40" ht="14.2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spans="1:40" ht="14.2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spans="1:40" ht="14.2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spans="1:40" ht="14.2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spans="1:40" ht="14.2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spans="1:40" ht="14.2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spans="1:40" ht="14.2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spans="1:40" ht="14.2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spans="1:40" ht="14.2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spans="1:40" ht="14.2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spans="1:40" ht="14.2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spans="1:40" ht="14.2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spans="1:40" ht="14.2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spans="1:40" ht="14.2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spans="1:40" ht="14.2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spans="1:40" ht="14.2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spans="1:40" ht="14.2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spans="1:40" ht="14.2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spans="1:40" ht="14.2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spans="1:40" ht="14.2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spans="1:40" ht="14.2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spans="1:40" ht="14.2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spans="1:40" ht="14.2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spans="1:40" ht="14.2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spans="1:40" ht="14.2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spans="1:40" ht="14.2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spans="1:40" ht="14.2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spans="1:40" ht="14.2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spans="1:40" ht="14.2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spans="1:40" ht="14.2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spans="1:40" ht="14.2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spans="1:40" ht="14.2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spans="1:40" ht="14.2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spans="1:40" ht="14.2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spans="1:40" ht="14.2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spans="1:40" ht="14.2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spans="1:40" ht="14.2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spans="1:40" ht="14.2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spans="1:40" ht="14.2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spans="1:40" ht="14.2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spans="1:40" ht="14.2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spans="1:40" ht="14.2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spans="1:40" ht="14.2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spans="1:40" ht="14.2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spans="1:40" ht="14.2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spans="1:40" ht="14.2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spans="1:40" ht="14.2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spans="1:40" ht="14.2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spans="1:40" ht="14.2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spans="1:40" ht="14.2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spans="1:40" ht="14.2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spans="1:40" ht="14.2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spans="1:40" ht="14.2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spans="1:40" ht="14.2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spans="1:40" ht="14.2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spans="1:40" ht="14.2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spans="1:40" ht="14.2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spans="1:40" ht="14.2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spans="1:40" ht="14.2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spans="1:40" ht="14.2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spans="1:40" ht="14.2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spans="1:40" ht="14.2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spans="1:40" ht="14.2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spans="1:40" ht="14.2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spans="1:40" ht="14.2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spans="1:40" ht="14.2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spans="1:40" ht="14.2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spans="1:40" ht="14.2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spans="1:40" ht="14.2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spans="1:40" ht="14.2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spans="1:40" ht="14.2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spans="1:40" ht="14.2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spans="1:40" ht="14.2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spans="1:40" ht="14.2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spans="1:40" ht="14.2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spans="1:40" ht="14.2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spans="1:40" ht="14.2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spans="1:40" ht="14.2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spans="1:40" ht="14.2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spans="1:40" ht="14.2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spans="1:40" ht="14.2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spans="1:40" ht="14.2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spans="1:40" ht="14.2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spans="1:40" ht="14.2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spans="1:40" ht="14.2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spans="1:40" ht="14.2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spans="1:40" ht="14.2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spans="1:40" ht="14.2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spans="1:40" ht="14.2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spans="1:40" ht="14.2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spans="1:40" ht="14.2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spans="1:40" ht="14.2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spans="1:40" ht="14.2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spans="1:40" ht="14.2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spans="1:40" ht="14.2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spans="1:40" ht="14.2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spans="1:40" ht="14.2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spans="1:40" ht="14.2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spans="1:40" ht="14.2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spans="1:40" ht="14.2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spans="1:40" ht="14.2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spans="1:40" ht="14.2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spans="1:40" ht="14.2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spans="1:40" ht="14.2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spans="1:40" ht="14.2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spans="1:40" ht="14.2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spans="1:40" ht="14.2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spans="1:40" ht="14.2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spans="1:40" ht="14.2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spans="1:40" ht="14.2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spans="1:40" ht="14.2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spans="1:40" ht="14.2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spans="1:40" ht="14.2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spans="1:40" ht="14.2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spans="1:40" ht="14.2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spans="1:40" ht="14.2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spans="1:40" ht="14.2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spans="1:40" ht="14.2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spans="1:40" ht="14.2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spans="1:40" ht="14.2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spans="1:40" ht="14.2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spans="1:40" ht="14.2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spans="1:40" ht="14.2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spans="1:40" ht="14.2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spans="1:40" ht="14.2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spans="1:40" ht="14.2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spans="1:40" ht="14.2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spans="1:40" ht="14.2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spans="1:40" ht="14.2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spans="1:40" ht="14.2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spans="1:40" ht="14.2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spans="1:40" ht="14.2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spans="1:40" ht="14.2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spans="1:40" ht="14.2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spans="1:40" ht="14.2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spans="1:40" ht="14.2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spans="1:40" ht="14.2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spans="1:40" ht="14.2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spans="1:40" ht="14.2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spans="1:40" ht="14.2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spans="1:40" ht="14.2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spans="1:40" ht="14.2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spans="1:40" ht="14.2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spans="1:40" ht="14.2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spans="1:40" ht="14.2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spans="1:40" ht="14.2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spans="1:40" ht="14.2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spans="1:40" ht="14.2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spans="1:40" ht="14.2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spans="1:40" ht="14.2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spans="1:40" ht="14.2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spans="1:40" ht="14.2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spans="1:40" ht="14.2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spans="1:40" ht="14.2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spans="1:40" ht="14.2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spans="1:40" ht="14.2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spans="1:40" ht="14.2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spans="1:40" ht="14.2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spans="1:40" ht="14.2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spans="1:40" ht="14.2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spans="1:40" ht="14.2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spans="1:40" ht="14.2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spans="1:40" ht="14.2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spans="1:40" ht="14.2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spans="1:40" ht="14.2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spans="1:40" ht="14.2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spans="1:40" ht="14.2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spans="1:40" ht="14.2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spans="1:40" ht="14.2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spans="1:40" ht="14.2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spans="1:40" ht="14.2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spans="1:40" ht="14.2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spans="1:40" ht="14.2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spans="1:40" ht="14.2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spans="1:40" ht="14.2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spans="1:40" ht="14.2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spans="1:40" ht="14.2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spans="1:40" ht="14.2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spans="1:40" ht="14.2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spans="1:40" ht="14.2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spans="1:40" ht="14.2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spans="1:40" ht="14.2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spans="1:40" ht="14.2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spans="1:40" ht="14.2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spans="1:40" ht="14.2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spans="1:40" ht="14.2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spans="1:40" ht="14.2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spans="1:40" ht="14.2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spans="1:40" ht="14.2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spans="1:40" ht="14.2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spans="1:40" ht="14.2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spans="1:40" ht="14.2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spans="1:40" ht="14.2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spans="1:40" ht="14.2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spans="1:40" ht="14.2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spans="1:40" ht="14.2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spans="1:40" ht="14.2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spans="1:40" ht="14.2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spans="1:40" ht="14.2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spans="1:40" ht="14.2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spans="1:40" ht="14.2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spans="1:40" ht="14.2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spans="1:40" ht="14.2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spans="1:40" ht="14.2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spans="1:40" ht="14.2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spans="1:40" ht="14.2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spans="1:40" ht="14.2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spans="1:40" ht="14.2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spans="1:40" ht="14.2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spans="1:40" ht="14.2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spans="1:40" ht="14.2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spans="1:40" ht="14.2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spans="1:40" ht="14.2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spans="1:40" ht="14.2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spans="1:40" ht="14.2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spans="1:40" ht="14.2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spans="1:40" ht="14.2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spans="1:40" ht="14.2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spans="1:40" ht="14.2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spans="1:40" ht="14.2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spans="1:40" ht="14.2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spans="1:40" ht="14.2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spans="1:40" ht="14.2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spans="1:40" ht="14.2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spans="1:40" ht="14.2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spans="1:40" ht="14.2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spans="1:40" ht="14.2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spans="1:40" ht="14.2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spans="1:40" ht="14.2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spans="1:40" ht="14.2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spans="1:40" ht="14.2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spans="1:40" ht="14.2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spans="1:40" ht="14.2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spans="1:40" ht="14.2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spans="1:40" ht="14.2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spans="1:40" ht="14.2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spans="1:40" ht="14.2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spans="1:40" ht="14.2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spans="1:40" ht="14.2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spans="1:40" ht="14.2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spans="1:40" ht="14.2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spans="1:40" ht="14.2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spans="1:40" ht="14.2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spans="1:40" ht="14.2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spans="1:40" ht="14.2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spans="1:40" ht="14.2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spans="1:40" ht="14.2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spans="1:40" ht="14.2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spans="1:40" ht="14.2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spans="1:40" ht="14.2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spans="1:40" ht="14.2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spans="1:40" ht="14.2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spans="1:40" ht="14.2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spans="1:40" ht="14.2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spans="1:40" ht="14.2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spans="1:40" ht="14.2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spans="1:40" ht="14.2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spans="1:40" ht="14.2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spans="1:40" ht="14.2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spans="1:40" ht="14.2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spans="1:40" ht="14.2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spans="1:40" ht="14.2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spans="1:40" ht="14.2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spans="1:40" ht="14.2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spans="1:40" ht="14.2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spans="1:40" ht="14.2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spans="1:40" ht="14.2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spans="1:40" ht="14.2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spans="1:40" ht="14.2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spans="1:40" ht="14.2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spans="1:40" ht="14.2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spans="1:40" ht="14.2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spans="1:40" ht="14.2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spans="1:40" ht="14.2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spans="1:40" ht="14.2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spans="1:40" ht="14.2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spans="1:40" ht="14.2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spans="1:40" ht="14.2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spans="1:40" ht="14.2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spans="1:40" ht="14.2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spans="1:40" ht="14.2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spans="1:40" ht="14.2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spans="1:40" ht="14.2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spans="1:40" ht="14.2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spans="1:40" ht="14.2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spans="1:40" ht="14.2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spans="1:40" ht="14.2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spans="1:40" ht="14.2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spans="1:40" ht="14.2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spans="1:40" ht="14.2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spans="1:40" ht="14.2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spans="1:40" ht="14.2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spans="1:40" ht="14.2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spans="1:40" ht="14.2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spans="1:40" ht="14.2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spans="1:40" ht="14.2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spans="1:40" ht="14.2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spans="1:40" ht="14.2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spans="1:40" ht="14.2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spans="1:40" ht="14.2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spans="1:40" ht="14.2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spans="1:40" ht="14.2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spans="1:40" ht="14.2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spans="1:40" ht="14.2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spans="1:40" ht="14.2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spans="1:40" ht="14.2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spans="1:40" ht="14.2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spans="1:40" ht="14.2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spans="1:40" ht="14.2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spans="1:40" ht="14.2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spans="1:40" ht="14.2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spans="1:40" ht="14.2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spans="1:40" ht="14.2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spans="1:40" ht="14.2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spans="1:40" ht="14.2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spans="1:40" ht="14.2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spans="1:40" ht="14.2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spans="1:40" ht="14.2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spans="1:40" ht="14.2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spans="1:40" ht="14.2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row r="954" spans="1:40" ht="14.2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row>
    <row r="955" spans="1:40" ht="14.2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row>
    <row r="956" spans="1:40" ht="14.2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row>
    <row r="957" spans="1:40" ht="14.2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row>
    <row r="958" spans="1:40" ht="14.2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row>
    <row r="959" spans="1:40" ht="14.2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row>
    <row r="960" spans="1:40" ht="14.2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row>
    <row r="961" spans="1:40" ht="14.2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row>
    <row r="962" spans="1:40" ht="14.2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row>
    <row r="963" spans="1:40" ht="14.2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row>
    <row r="964" spans="1:40" ht="14.2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row>
    <row r="965" spans="1:40" ht="14.2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row>
    <row r="966" spans="1:40" ht="14.2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row>
    <row r="967" spans="1:40" ht="14.2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row>
    <row r="968" spans="1:40" ht="14.2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row>
    <row r="969" spans="1:40" ht="14.2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row>
    <row r="970" spans="1:40" ht="14.2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row>
    <row r="971" spans="1:40" ht="14.2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row>
    <row r="972" spans="1:40" ht="14.2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row>
    <row r="973" spans="1:40" ht="14.2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row>
    <row r="974" spans="1:40" ht="14.2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row>
    <row r="975" spans="1:40" ht="14.2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row>
    <row r="976" spans="1:40" ht="14.2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row>
    <row r="977" spans="1:40" ht="14.2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row>
    <row r="978" spans="1:40" ht="14.2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row>
    <row r="979" spans="1:40" ht="14.2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row>
    <row r="980" spans="1:40" ht="14.2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row>
    <row r="981" spans="1:40" ht="14.2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row>
    <row r="982" spans="1:40" ht="14.2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row>
    <row r="983" spans="1:40" ht="14.2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row>
    <row r="984" spans="1:40" ht="14.2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row>
    <row r="985" spans="1:40" ht="14.2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row>
    <row r="986" spans="1:40" ht="14.2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row>
    <row r="987" spans="1:40" ht="14.2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row>
    <row r="988" spans="1:40" ht="14.2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row>
    <row r="989" spans="1:40" ht="14.2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row>
    <row r="990" spans="1:40" ht="14.2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row>
    <row r="991" spans="1:40" ht="14.2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row>
    <row r="992" spans="1:40" ht="14.2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row>
    <row r="993" spans="1:40" ht="14.2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row>
    <row r="994" spans="1:40" ht="14.2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row>
    <row r="995" spans="1:40" ht="14.2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row>
    <row r="996" spans="1:40" ht="14.2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row>
    <row r="997" spans="1:40" ht="14.2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row>
    <row r="998" spans="1:40" ht="14.2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row>
    <row r="999" spans="1:40" ht="14.2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row>
    <row r="1000" spans="1:40" ht="14.2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row>
  </sheetData>
  <mergeCells count="128">
    <mergeCell ref="J10:K10"/>
    <mergeCell ref="J11:K11"/>
    <mergeCell ref="J8:K8"/>
    <mergeCell ref="J6:K6"/>
    <mergeCell ref="I1:J1"/>
    <mergeCell ref="K1:O1"/>
    <mergeCell ref="L2:M2"/>
    <mergeCell ref="L4:M4"/>
    <mergeCell ref="Y4:Z4"/>
    <mergeCell ref="X9:Z9"/>
    <mergeCell ref="X8:Z8"/>
    <mergeCell ref="X10:Z10"/>
    <mergeCell ref="X7:Z7"/>
    <mergeCell ref="U7:W7"/>
    <mergeCell ref="U8:W8"/>
    <mergeCell ref="U10:W10"/>
    <mergeCell ref="U9:W9"/>
    <mergeCell ref="Q2:R2"/>
    <mergeCell ref="Q4:R4"/>
    <mergeCell ref="P6:Q6"/>
    <mergeCell ref="P7:Q7"/>
    <mergeCell ref="P1:Q1"/>
    <mergeCell ref="R1:S1"/>
    <mergeCell ref="Y2:Z2"/>
    <mergeCell ref="S6:Z6"/>
    <mergeCell ref="J7:K7"/>
    <mergeCell ref="J9:K9"/>
    <mergeCell ref="L6:M6"/>
    <mergeCell ref="N6:O6"/>
    <mergeCell ref="P8:Q8"/>
    <mergeCell ref="P21:Q21"/>
    <mergeCell ref="P22:Q22"/>
    <mergeCell ref="P15:Q15"/>
    <mergeCell ref="P16:Q16"/>
    <mergeCell ref="L8:M8"/>
    <mergeCell ref="N8:O8"/>
    <mergeCell ref="L9:M9"/>
    <mergeCell ref="N9:O9"/>
    <mergeCell ref="L10:M10"/>
    <mergeCell ref="N10:O10"/>
    <mergeCell ref="P10:Q10"/>
    <mergeCell ref="P9:Q9"/>
    <mergeCell ref="L7:M7"/>
    <mergeCell ref="N7:O7"/>
    <mergeCell ref="J12:K12"/>
    <mergeCell ref="X11:Z11"/>
    <mergeCell ref="U12:W12"/>
    <mergeCell ref="U11:W11"/>
    <mergeCell ref="P18:Q18"/>
    <mergeCell ref="P17:Q17"/>
    <mergeCell ref="P24:Q24"/>
    <mergeCell ref="L13:M13"/>
    <mergeCell ref="N14:O14"/>
    <mergeCell ref="N11:O11"/>
    <mergeCell ref="L14:M14"/>
    <mergeCell ref="L11:M11"/>
    <mergeCell ref="N25:O25"/>
    <mergeCell ref="L17:M17"/>
    <mergeCell ref="N17:O17"/>
    <mergeCell ref="L15:M15"/>
    <mergeCell ref="N15:O15"/>
    <mergeCell ref="L12:M12"/>
    <mergeCell ref="N12:O12"/>
    <mergeCell ref="A25:B25"/>
    <mergeCell ref="A26:B26"/>
    <mergeCell ref="A27:B27"/>
    <mergeCell ref="L21:M21"/>
    <mergeCell ref="N21:O21"/>
    <mergeCell ref="P19:Q19"/>
    <mergeCell ref="P20:Q20"/>
    <mergeCell ref="L22:M22"/>
    <mergeCell ref="N22:O22"/>
    <mergeCell ref="J27:K27"/>
    <mergeCell ref="L27:M27"/>
    <mergeCell ref="P26:Q26"/>
    <mergeCell ref="P27:Q27"/>
    <mergeCell ref="J25:K25"/>
    <mergeCell ref="L25:M25"/>
    <mergeCell ref="L26:M26"/>
    <mergeCell ref="J26:K26"/>
    <mergeCell ref="N26:O26"/>
    <mergeCell ref="N27:O27"/>
    <mergeCell ref="J24:K24"/>
    <mergeCell ref="J23:K23"/>
    <mergeCell ref="J22:K22"/>
    <mergeCell ref="P25:Q25"/>
    <mergeCell ref="X12:Z12"/>
    <mergeCell ref="P11:Q11"/>
    <mergeCell ref="P12:Q12"/>
    <mergeCell ref="R15:Z27"/>
    <mergeCell ref="R13:Z14"/>
    <mergeCell ref="N13:O13"/>
    <mergeCell ref="P13:Q13"/>
    <mergeCell ref="J14:K14"/>
    <mergeCell ref="J13:K13"/>
    <mergeCell ref="J15:K15"/>
    <mergeCell ref="L16:M16"/>
    <mergeCell ref="N16:O16"/>
    <mergeCell ref="P14:Q14"/>
    <mergeCell ref="P23:Q23"/>
    <mergeCell ref="L23:M23"/>
    <mergeCell ref="N23:O23"/>
    <mergeCell ref="L24:M24"/>
    <mergeCell ref="N24:O24"/>
    <mergeCell ref="L20:M20"/>
    <mergeCell ref="N20:O20"/>
    <mergeCell ref="L18:M18"/>
    <mergeCell ref="N18:O18"/>
    <mergeCell ref="L19:M19"/>
    <mergeCell ref="N19:O19"/>
    <mergeCell ref="J18:K18"/>
    <mergeCell ref="J16:K16"/>
    <mergeCell ref="J17:K17"/>
    <mergeCell ref="A20:B20"/>
    <mergeCell ref="A24:B24"/>
    <mergeCell ref="A23:B23"/>
    <mergeCell ref="A21:B21"/>
    <mergeCell ref="A22:B22"/>
    <mergeCell ref="J19:K19"/>
    <mergeCell ref="G18:G19"/>
    <mergeCell ref="J20:K20"/>
    <mergeCell ref="J21:K21"/>
    <mergeCell ref="A17:B17"/>
    <mergeCell ref="A18:B19"/>
    <mergeCell ref="C18:C19"/>
    <mergeCell ref="D18:D19"/>
    <mergeCell ref="E18:E19"/>
    <mergeCell ref="F18:F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E29"/>
  <sheetViews>
    <sheetView topLeftCell="O1" workbookViewId="0">
      <selection activeCell="E5" sqref="E5"/>
    </sheetView>
  </sheetViews>
  <sheetFormatPr defaultColWidth="11" defaultRowHeight="14.25" x14ac:dyDescent="0.2"/>
  <cols>
    <col min="18" max="18" width="11" style="74"/>
  </cols>
  <sheetData>
    <row r="1" spans="1:31" x14ac:dyDescent="0.2">
      <c r="A1" s="1" t="s">
        <v>0</v>
      </c>
      <c r="B1" s="2">
        <v>2017</v>
      </c>
      <c r="C1" s="1" t="s">
        <v>1</v>
      </c>
      <c r="D1" s="2"/>
      <c r="E1" s="1" t="s">
        <v>2</v>
      </c>
      <c r="F1" s="2" t="s">
        <v>466</v>
      </c>
      <c r="G1" s="3" t="s">
        <v>3</v>
      </c>
      <c r="H1" s="2"/>
      <c r="I1" s="227" t="s">
        <v>4</v>
      </c>
      <c r="J1" s="217"/>
      <c r="K1" s="236" t="s">
        <v>467</v>
      </c>
      <c r="L1" s="229"/>
      <c r="M1" s="229"/>
      <c r="N1" s="229"/>
      <c r="O1" s="230"/>
      <c r="P1" s="234" t="s">
        <v>5</v>
      </c>
      <c r="Q1" s="235"/>
      <c r="R1" s="79"/>
      <c r="S1" s="236" t="s">
        <v>161</v>
      </c>
      <c r="T1" s="229"/>
      <c r="U1" s="4"/>
      <c r="V1" s="4"/>
      <c r="W1" s="4"/>
      <c r="X1" s="4"/>
      <c r="Y1" s="4"/>
      <c r="Z1" s="4"/>
      <c r="AA1" s="5"/>
      <c r="AB1" s="6"/>
      <c r="AC1" s="6"/>
      <c r="AD1" s="6"/>
      <c r="AE1" s="6"/>
    </row>
    <row r="2" spans="1:31"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237"/>
      <c r="S2" s="184"/>
      <c r="T2" s="10" t="s">
        <v>22</v>
      </c>
      <c r="U2" s="10" t="s">
        <v>23</v>
      </c>
      <c r="V2" s="11" t="s">
        <v>24</v>
      </c>
      <c r="W2" s="10" t="s">
        <v>25</v>
      </c>
      <c r="X2" s="10" t="s">
        <v>26</v>
      </c>
      <c r="Y2" s="10" t="s">
        <v>27</v>
      </c>
      <c r="Z2" s="183" t="s">
        <v>28</v>
      </c>
      <c r="AA2" s="184"/>
      <c r="AB2" s="12" t="s">
        <v>29</v>
      </c>
      <c r="AC2" s="12" t="s">
        <v>30</v>
      </c>
      <c r="AD2" s="13" t="s">
        <v>31</v>
      </c>
      <c r="AE2" s="12" t="s">
        <v>32</v>
      </c>
    </row>
    <row r="3" spans="1:31"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c r="S3" s="15" t="s">
        <v>33</v>
      </c>
      <c r="T3" s="15" t="s">
        <v>33</v>
      </c>
      <c r="U3" s="15" t="s">
        <v>33</v>
      </c>
      <c r="V3" s="14" t="s">
        <v>33</v>
      </c>
      <c r="W3" s="14" t="s">
        <v>33</v>
      </c>
      <c r="X3" s="14" t="s">
        <v>33</v>
      </c>
      <c r="Y3" s="15" t="s">
        <v>33</v>
      </c>
      <c r="Z3" s="16" t="s">
        <v>33</v>
      </c>
      <c r="AA3" s="16" t="s">
        <v>33</v>
      </c>
      <c r="AB3" s="6"/>
      <c r="AC3" s="6"/>
      <c r="AD3" s="6"/>
      <c r="AE3" s="6"/>
    </row>
    <row r="4" spans="1:31"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237"/>
      <c r="S4" s="184"/>
      <c r="T4" s="10" t="s">
        <v>22</v>
      </c>
      <c r="U4" s="10" t="s">
        <v>23</v>
      </c>
      <c r="V4" s="10" t="s">
        <v>36</v>
      </c>
      <c r="W4" s="10" t="s">
        <v>25</v>
      </c>
      <c r="X4" s="10" t="s">
        <v>26</v>
      </c>
      <c r="Y4" s="10" t="s">
        <v>27</v>
      </c>
      <c r="Z4" s="183" t="s">
        <v>28</v>
      </c>
      <c r="AA4" s="184"/>
      <c r="AB4" s="12" t="s">
        <v>29</v>
      </c>
      <c r="AC4" s="12" t="s">
        <v>30</v>
      </c>
      <c r="AD4" s="13" t="s">
        <v>31</v>
      </c>
      <c r="AE4" s="12" t="s">
        <v>32</v>
      </c>
    </row>
    <row r="5" spans="1:31" x14ac:dyDescent="0.2">
      <c r="A5" s="14" t="s">
        <v>162</v>
      </c>
      <c r="B5" s="101">
        <v>42912</v>
      </c>
      <c r="C5" s="14" t="s">
        <v>164</v>
      </c>
      <c r="D5" s="14" t="s">
        <v>125</v>
      </c>
      <c r="E5" s="14">
        <v>59943101</v>
      </c>
      <c r="F5" s="14" t="s">
        <v>33</v>
      </c>
      <c r="G5" s="14" t="s">
        <v>163</v>
      </c>
      <c r="H5" s="14" t="s">
        <v>33</v>
      </c>
      <c r="I5" s="18" t="s">
        <v>33</v>
      </c>
      <c r="J5" s="102">
        <v>2154</v>
      </c>
      <c r="K5" s="18">
        <v>1</v>
      </c>
      <c r="L5" s="18">
        <v>68.78</v>
      </c>
      <c r="M5" s="18" t="s">
        <v>33</v>
      </c>
      <c r="N5" s="18">
        <v>446</v>
      </c>
      <c r="O5" s="18">
        <v>218</v>
      </c>
      <c r="P5" s="19" t="s">
        <v>33</v>
      </c>
      <c r="Q5" s="19" t="s">
        <v>33</v>
      </c>
      <c r="R5" s="19"/>
      <c r="S5" s="15" t="s">
        <v>33</v>
      </c>
      <c r="T5" s="15" t="s">
        <v>33</v>
      </c>
      <c r="U5" s="15" t="s">
        <v>33</v>
      </c>
      <c r="V5" s="14" t="s">
        <v>166</v>
      </c>
      <c r="W5" s="14" t="s">
        <v>165</v>
      </c>
      <c r="X5" s="14" t="s">
        <v>33</v>
      </c>
      <c r="Y5" s="15" t="s">
        <v>33</v>
      </c>
      <c r="Z5" s="15" t="s">
        <v>33</v>
      </c>
      <c r="AA5" s="15" t="s">
        <v>33</v>
      </c>
      <c r="AB5" s="6"/>
      <c r="AC5" s="6"/>
      <c r="AD5" s="6"/>
      <c r="AE5" s="6"/>
    </row>
    <row r="6" spans="1:31"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80"/>
      <c r="S6" s="23"/>
      <c r="T6" s="216" t="s">
        <v>48</v>
      </c>
      <c r="U6" s="216"/>
      <c r="V6" s="216"/>
      <c r="W6" s="216"/>
      <c r="X6" s="216"/>
      <c r="Y6" s="216"/>
      <c r="Z6" s="216"/>
      <c r="AA6" s="217"/>
      <c r="AB6" s="6"/>
      <c r="AC6" s="6"/>
      <c r="AD6" s="6"/>
      <c r="AE6" s="6"/>
    </row>
    <row r="7" spans="1:31" x14ac:dyDescent="0.2">
      <c r="A7" s="24" t="s">
        <v>49</v>
      </c>
      <c r="B7" s="15"/>
      <c r="C7" s="25"/>
      <c r="D7" s="25"/>
      <c r="E7" s="25"/>
      <c r="F7" s="25"/>
      <c r="G7" s="26" t="e">
        <f t="array" ref="G7">#DIV/0!</f>
        <v>#DIV/0!</v>
      </c>
      <c r="H7" s="27" t="s">
        <v>50</v>
      </c>
      <c r="I7" s="28"/>
      <c r="J7" s="218" t="s">
        <v>271</v>
      </c>
      <c r="K7" s="219"/>
      <c r="L7" s="204" t="s">
        <v>269</v>
      </c>
      <c r="M7" s="205"/>
      <c r="N7" s="204" t="s">
        <v>272</v>
      </c>
      <c r="O7" s="205"/>
      <c r="P7" s="177" t="s">
        <v>286</v>
      </c>
      <c r="Q7" s="178"/>
      <c r="R7" s="81" t="s">
        <v>287</v>
      </c>
      <c r="S7" s="29" t="s">
        <v>51</v>
      </c>
      <c r="T7" s="30"/>
      <c r="U7" s="63" t="s">
        <v>33</v>
      </c>
      <c r="V7" s="208" t="s">
        <v>52</v>
      </c>
      <c r="W7" s="223"/>
      <c r="X7" s="209"/>
      <c r="Y7" s="231" t="s">
        <v>33</v>
      </c>
      <c r="Z7" s="232"/>
      <c r="AA7" s="233"/>
      <c r="AB7" s="6"/>
      <c r="AC7" s="6"/>
      <c r="AD7" s="6"/>
      <c r="AE7" s="6"/>
    </row>
    <row r="8" spans="1:31" x14ac:dyDescent="0.2">
      <c r="A8" s="31" t="s">
        <v>88</v>
      </c>
      <c r="B8" s="15" t="s">
        <v>33</v>
      </c>
      <c r="C8" s="15" t="s">
        <v>33</v>
      </c>
      <c r="D8" s="15" t="s">
        <v>33</v>
      </c>
      <c r="E8" s="15" t="s">
        <v>33</v>
      </c>
      <c r="F8" s="15" t="s">
        <v>33</v>
      </c>
      <c r="G8" s="21"/>
      <c r="H8" s="27" t="s">
        <v>53</v>
      </c>
      <c r="I8" s="32">
        <v>42938</v>
      </c>
      <c r="J8" s="214"/>
      <c r="K8" s="215"/>
      <c r="L8" s="214"/>
      <c r="M8" s="215"/>
      <c r="N8" s="214"/>
      <c r="O8" s="215"/>
      <c r="P8" s="214"/>
      <c r="Q8" s="215"/>
      <c r="R8" s="82"/>
      <c r="S8" s="33" t="s">
        <v>54</v>
      </c>
      <c r="T8" s="34"/>
      <c r="U8" s="63" t="s">
        <v>33</v>
      </c>
      <c r="V8" s="224" t="s">
        <v>55</v>
      </c>
      <c r="W8" s="225"/>
      <c r="X8" s="226"/>
      <c r="Y8" s="220" t="s">
        <v>33</v>
      </c>
      <c r="Z8" s="221"/>
      <c r="AA8" s="222"/>
      <c r="AB8" s="6"/>
      <c r="AC8" s="6"/>
      <c r="AD8" s="6"/>
      <c r="AE8" s="6"/>
    </row>
    <row r="9" spans="1:31" x14ac:dyDescent="0.2">
      <c r="A9" s="31" t="s">
        <v>88</v>
      </c>
      <c r="B9" s="15" t="s">
        <v>33</v>
      </c>
      <c r="C9" s="15" t="s">
        <v>33</v>
      </c>
      <c r="D9" s="15" t="s">
        <v>33</v>
      </c>
      <c r="E9" s="15" t="s">
        <v>33</v>
      </c>
      <c r="F9" s="15" t="s">
        <v>33</v>
      </c>
      <c r="G9" s="21"/>
      <c r="H9" s="27" t="s">
        <v>56</v>
      </c>
      <c r="I9" s="35"/>
      <c r="J9" s="218">
        <v>1125</v>
      </c>
      <c r="K9" s="219"/>
      <c r="L9" s="204">
        <v>975</v>
      </c>
      <c r="M9" s="205"/>
      <c r="N9" s="204">
        <v>1020</v>
      </c>
      <c r="O9" s="205"/>
      <c r="P9" s="177">
        <v>875</v>
      </c>
      <c r="Q9" s="178"/>
      <c r="R9" s="83">
        <v>575</v>
      </c>
      <c r="S9" s="33" t="s">
        <v>57</v>
      </c>
      <c r="T9" s="34"/>
      <c r="U9" s="63" t="s">
        <v>33</v>
      </c>
      <c r="V9" s="224" t="s">
        <v>58</v>
      </c>
      <c r="W9" s="225"/>
      <c r="X9" s="226"/>
      <c r="Y9" s="220" t="s">
        <v>33</v>
      </c>
      <c r="Z9" s="221"/>
      <c r="AA9" s="222"/>
      <c r="AB9" s="6"/>
      <c r="AC9" s="6"/>
      <c r="AD9" s="6"/>
      <c r="AE9" s="6"/>
    </row>
    <row r="10" spans="1:31" x14ac:dyDescent="0.2">
      <c r="A10" s="31" t="s">
        <v>88</v>
      </c>
      <c r="B10" s="15" t="s">
        <v>33</v>
      </c>
      <c r="C10" s="15" t="s">
        <v>33</v>
      </c>
      <c r="D10" s="15" t="s">
        <v>33</v>
      </c>
      <c r="E10" s="15" t="s">
        <v>33</v>
      </c>
      <c r="F10" s="15" t="s">
        <v>33</v>
      </c>
      <c r="G10" s="21"/>
      <c r="H10" s="27" t="s">
        <v>288</v>
      </c>
      <c r="I10" s="36"/>
      <c r="J10" s="202">
        <v>59.88</v>
      </c>
      <c r="K10" s="203"/>
      <c r="L10" s="179">
        <v>51.95</v>
      </c>
      <c r="M10" s="180"/>
      <c r="N10" s="179">
        <v>58.18</v>
      </c>
      <c r="O10" s="180"/>
      <c r="P10" s="173">
        <v>54.01</v>
      </c>
      <c r="Q10" s="174"/>
      <c r="R10" s="84">
        <v>46.1</v>
      </c>
      <c r="S10" s="33" t="s">
        <v>60</v>
      </c>
      <c r="T10" s="34"/>
      <c r="U10" s="63" t="s">
        <v>33</v>
      </c>
      <c r="V10" s="224" t="s">
        <v>61</v>
      </c>
      <c r="W10" s="225"/>
      <c r="X10" s="226"/>
      <c r="Y10" s="220" t="s">
        <v>33</v>
      </c>
      <c r="Z10" s="221"/>
      <c r="AA10" s="222"/>
      <c r="AB10" s="6"/>
      <c r="AC10" s="6"/>
      <c r="AD10" s="6"/>
      <c r="AE10" s="6"/>
    </row>
    <row r="11" spans="1:31" x14ac:dyDescent="0.2">
      <c r="A11" s="31" t="s">
        <v>88</v>
      </c>
      <c r="B11" s="15" t="s">
        <v>33</v>
      </c>
      <c r="C11" s="15" t="s">
        <v>33</v>
      </c>
      <c r="D11" s="15" t="s">
        <v>33</v>
      </c>
      <c r="E11" s="15" t="s">
        <v>33</v>
      </c>
      <c r="F11" s="15" t="s">
        <v>33</v>
      </c>
      <c r="G11" s="21"/>
      <c r="H11" s="27" t="s">
        <v>62</v>
      </c>
      <c r="I11" s="32">
        <v>42940</v>
      </c>
      <c r="J11" s="214"/>
      <c r="K11" s="215"/>
      <c r="L11" s="214"/>
      <c r="M11" s="215"/>
      <c r="N11" s="214"/>
      <c r="O11" s="215"/>
      <c r="P11" s="192"/>
      <c r="Q11" s="193"/>
      <c r="R11" s="85"/>
      <c r="S11" s="33" t="s">
        <v>63</v>
      </c>
      <c r="T11" s="34"/>
      <c r="U11" s="63" t="s">
        <v>33</v>
      </c>
      <c r="V11" s="224" t="s">
        <v>64</v>
      </c>
      <c r="W11" s="225"/>
      <c r="X11" s="226"/>
      <c r="Y11" s="220" t="s">
        <v>33</v>
      </c>
      <c r="Z11" s="221"/>
      <c r="AA11" s="222"/>
      <c r="AB11" s="6"/>
      <c r="AC11" s="6"/>
      <c r="AD11" s="6"/>
      <c r="AE11" s="6"/>
    </row>
    <row r="12" spans="1:31" x14ac:dyDescent="0.2">
      <c r="A12" s="31" t="s">
        <v>88</v>
      </c>
      <c r="B12" s="15" t="s">
        <v>33</v>
      </c>
      <c r="C12" s="15" t="s">
        <v>33</v>
      </c>
      <c r="D12" s="15" t="s">
        <v>33</v>
      </c>
      <c r="E12" s="15" t="s">
        <v>33</v>
      </c>
      <c r="F12" s="15" t="s">
        <v>33</v>
      </c>
      <c r="G12" s="21"/>
      <c r="H12" s="27" t="s">
        <v>65</v>
      </c>
      <c r="I12" s="35"/>
      <c r="J12" s="218">
        <v>1245</v>
      </c>
      <c r="K12" s="219"/>
      <c r="L12" s="204" t="s">
        <v>289</v>
      </c>
      <c r="M12" s="205"/>
      <c r="N12" s="204" t="s">
        <v>289</v>
      </c>
      <c r="O12" s="205"/>
      <c r="P12" s="177">
        <v>1125</v>
      </c>
      <c r="Q12" s="178"/>
      <c r="R12" s="83" t="s">
        <v>276</v>
      </c>
      <c r="S12" s="33" t="s">
        <v>66</v>
      </c>
      <c r="T12" s="34"/>
      <c r="U12" s="37" t="s">
        <v>33</v>
      </c>
      <c r="V12" s="208" t="s">
        <v>67</v>
      </c>
      <c r="W12" s="223"/>
      <c r="X12" s="209"/>
      <c r="Y12" s="189" t="s">
        <v>33</v>
      </c>
      <c r="Z12" s="190"/>
      <c r="AA12" s="191"/>
      <c r="AB12" s="6"/>
      <c r="AC12" s="6"/>
      <c r="AD12" s="6"/>
      <c r="AE12" s="6"/>
    </row>
    <row r="13" spans="1:31" x14ac:dyDescent="0.2">
      <c r="A13" s="31" t="s">
        <v>88</v>
      </c>
      <c r="B13" s="15" t="s">
        <v>33</v>
      </c>
      <c r="C13" s="15" t="s">
        <v>33</v>
      </c>
      <c r="D13" s="15" t="s">
        <v>33</v>
      </c>
      <c r="E13" s="15" t="s">
        <v>33</v>
      </c>
      <c r="F13" s="15" t="s">
        <v>33</v>
      </c>
      <c r="G13" s="21"/>
      <c r="H13" s="27" t="s">
        <v>288</v>
      </c>
      <c r="I13" s="36"/>
      <c r="J13" s="202">
        <v>58.53</v>
      </c>
      <c r="K13" s="203"/>
      <c r="L13" s="179" t="s">
        <v>33</v>
      </c>
      <c r="M13" s="180"/>
      <c r="N13" s="179" t="s">
        <v>33</v>
      </c>
      <c r="O13" s="180"/>
      <c r="P13" s="173" t="s">
        <v>33</v>
      </c>
      <c r="Q13" s="174"/>
      <c r="R13" s="86"/>
      <c r="S13" s="200" t="s">
        <v>69</v>
      </c>
      <c r="T13" s="185"/>
      <c r="U13" s="185"/>
      <c r="V13" s="185"/>
      <c r="W13" s="185"/>
      <c r="X13" s="185"/>
      <c r="Y13" s="185"/>
      <c r="Z13" s="185"/>
      <c r="AA13" s="186"/>
      <c r="AB13" s="6"/>
      <c r="AC13" s="6"/>
      <c r="AD13" s="6"/>
      <c r="AE13" s="6"/>
    </row>
    <row r="14" spans="1:31"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87"/>
      <c r="S14" s="201"/>
      <c r="T14" s="187"/>
      <c r="U14" s="187"/>
      <c r="V14" s="187"/>
      <c r="W14" s="187"/>
      <c r="X14" s="187"/>
      <c r="Y14" s="187"/>
      <c r="Z14" s="187"/>
      <c r="AA14" s="188"/>
      <c r="AB14" s="6"/>
      <c r="AC14" s="6"/>
      <c r="AD14" s="6"/>
      <c r="AE14" s="6"/>
    </row>
    <row r="15" spans="1:31"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86"/>
      <c r="S15" s="238" t="s">
        <v>463</v>
      </c>
      <c r="T15" s="239"/>
      <c r="U15" s="239"/>
      <c r="V15" s="239"/>
      <c r="W15" s="239"/>
      <c r="X15" s="239"/>
      <c r="Y15" s="239"/>
      <c r="Z15" s="239"/>
      <c r="AA15" s="240"/>
      <c r="AB15" s="6"/>
      <c r="AC15" s="6"/>
      <c r="AD15" s="6"/>
      <c r="AE15" s="6"/>
    </row>
    <row r="16" spans="1:31" x14ac:dyDescent="0.2">
      <c r="A16" s="38" t="s">
        <v>72</v>
      </c>
      <c r="B16" s="15"/>
      <c r="C16" s="25"/>
      <c r="D16" s="25"/>
      <c r="E16" s="25"/>
      <c r="F16" s="25"/>
      <c r="G16" s="26" t="e">
        <f t="array" ref="G16">#DIV/0!</f>
        <v>#DIV/0!</v>
      </c>
      <c r="H16" s="27" t="s">
        <v>73</v>
      </c>
      <c r="I16" s="32"/>
      <c r="J16" s="175"/>
      <c r="K16" s="176"/>
      <c r="L16" s="175"/>
      <c r="M16" s="176"/>
      <c r="N16" s="175"/>
      <c r="O16" s="176"/>
      <c r="P16" s="192"/>
      <c r="Q16" s="193"/>
      <c r="R16" s="85"/>
      <c r="S16" s="241"/>
      <c r="T16" s="242"/>
      <c r="U16" s="242"/>
      <c r="V16" s="242"/>
      <c r="W16" s="242"/>
      <c r="X16" s="242"/>
      <c r="Y16" s="242"/>
      <c r="Z16" s="242"/>
      <c r="AA16" s="243"/>
      <c r="AB16" s="6"/>
      <c r="AC16" s="6"/>
      <c r="AD16" s="6"/>
      <c r="AE16" s="6"/>
    </row>
    <row r="17" spans="1:31" x14ac:dyDescent="0.2">
      <c r="A17" s="183" t="s">
        <v>74</v>
      </c>
      <c r="B17" s="184"/>
      <c r="C17" s="39">
        <v>0</v>
      </c>
      <c r="D17" s="39">
        <v>0</v>
      </c>
      <c r="E17" s="39">
        <v>0</v>
      </c>
      <c r="F17" s="39">
        <v>0</v>
      </c>
      <c r="G17" s="40">
        <v>0</v>
      </c>
      <c r="H17" s="27" t="s">
        <v>75</v>
      </c>
      <c r="I17" s="35"/>
      <c r="J17" s="177"/>
      <c r="K17" s="178"/>
      <c r="L17" s="204"/>
      <c r="M17" s="205"/>
      <c r="N17" s="206"/>
      <c r="O17" s="207"/>
      <c r="P17" s="177"/>
      <c r="Q17" s="178"/>
      <c r="R17" s="83"/>
      <c r="S17" s="241"/>
      <c r="T17" s="242"/>
      <c r="U17" s="242"/>
      <c r="V17" s="242"/>
      <c r="W17" s="242"/>
      <c r="X17" s="242"/>
      <c r="Y17" s="242"/>
      <c r="Z17" s="242"/>
      <c r="AA17" s="243"/>
      <c r="AB17" s="7"/>
      <c r="AC17" s="7"/>
      <c r="AD17" s="7"/>
      <c r="AE17" s="7"/>
    </row>
    <row r="18" spans="1:31" x14ac:dyDescent="0.2">
      <c r="A18" s="185" t="s">
        <v>76</v>
      </c>
      <c r="B18" s="186"/>
      <c r="C18" s="181" t="s">
        <v>44</v>
      </c>
      <c r="D18" s="181" t="s">
        <v>45</v>
      </c>
      <c r="E18" s="181" t="s">
        <v>46</v>
      </c>
      <c r="F18" s="181" t="s">
        <v>47</v>
      </c>
      <c r="G18" s="181" t="s">
        <v>291</v>
      </c>
      <c r="H18" s="36" t="s">
        <v>77</v>
      </c>
      <c r="I18" s="36"/>
      <c r="J18" s="173"/>
      <c r="K18" s="174"/>
      <c r="L18" s="179"/>
      <c r="M18" s="180"/>
      <c r="N18" s="208"/>
      <c r="O18" s="209"/>
      <c r="P18" s="173"/>
      <c r="Q18" s="174"/>
      <c r="R18" s="84"/>
      <c r="S18" s="241"/>
      <c r="T18" s="242"/>
      <c r="U18" s="242"/>
      <c r="V18" s="242"/>
      <c r="W18" s="242"/>
      <c r="X18" s="242"/>
      <c r="Y18" s="242"/>
      <c r="Z18" s="242"/>
      <c r="AA18" s="243"/>
      <c r="AB18" s="7"/>
      <c r="AC18" s="7"/>
      <c r="AD18" s="7"/>
      <c r="AE18" s="7"/>
    </row>
    <row r="19" spans="1:31" x14ac:dyDescent="0.2">
      <c r="A19" s="187"/>
      <c r="B19" s="188"/>
      <c r="C19" s="182"/>
      <c r="D19" s="182"/>
      <c r="E19" s="182"/>
      <c r="F19" s="182"/>
      <c r="G19" s="182"/>
      <c r="H19" s="36" t="s">
        <v>70</v>
      </c>
      <c r="I19" s="36"/>
      <c r="J19" s="173"/>
      <c r="K19" s="174"/>
      <c r="L19" s="179"/>
      <c r="M19" s="180"/>
      <c r="N19" s="208"/>
      <c r="O19" s="209"/>
      <c r="P19" s="173"/>
      <c r="Q19" s="174"/>
      <c r="R19" s="84"/>
      <c r="S19" s="241"/>
      <c r="T19" s="242"/>
      <c r="U19" s="242"/>
      <c r="V19" s="242"/>
      <c r="W19" s="242"/>
      <c r="X19" s="242"/>
      <c r="Y19" s="242"/>
      <c r="Z19" s="242"/>
      <c r="AA19" s="243"/>
      <c r="AB19" s="7"/>
      <c r="AC19" s="7"/>
      <c r="AD19" s="7"/>
      <c r="AE19" s="7"/>
    </row>
    <row r="20" spans="1:31" x14ac:dyDescent="0.2">
      <c r="A20" s="179" t="s">
        <v>78</v>
      </c>
      <c r="B20" s="180"/>
      <c r="C20" s="88" t="s">
        <v>293</v>
      </c>
      <c r="D20" s="89"/>
      <c r="E20" s="89"/>
      <c r="F20" s="88" t="s">
        <v>294</v>
      </c>
      <c r="G20" s="89"/>
      <c r="H20" s="27" t="s">
        <v>71</v>
      </c>
      <c r="I20" s="36"/>
      <c r="J20" s="173"/>
      <c r="K20" s="174"/>
      <c r="L20" s="179"/>
      <c r="M20" s="180"/>
      <c r="N20" s="208"/>
      <c r="O20" s="209"/>
      <c r="P20" s="173"/>
      <c r="Q20" s="174"/>
      <c r="R20" s="84"/>
      <c r="S20" s="241"/>
      <c r="T20" s="242"/>
      <c r="U20" s="242"/>
      <c r="V20" s="242"/>
      <c r="W20" s="242"/>
      <c r="X20" s="242"/>
      <c r="Y20" s="242"/>
      <c r="Z20" s="242"/>
      <c r="AA20" s="243"/>
      <c r="AB20" s="7"/>
      <c r="AC20" s="7"/>
      <c r="AD20" s="7"/>
      <c r="AE20" s="7"/>
    </row>
    <row r="21" spans="1:31" x14ac:dyDescent="0.2">
      <c r="A21" s="179" t="s">
        <v>50</v>
      </c>
      <c r="B21" s="180"/>
      <c r="C21" s="41" t="s">
        <v>290</v>
      </c>
      <c r="D21" s="41" t="s">
        <v>269</v>
      </c>
      <c r="E21" s="41" t="s">
        <v>272</v>
      </c>
      <c r="F21" s="41" t="s">
        <v>286</v>
      </c>
      <c r="G21" s="41" t="s">
        <v>292</v>
      </c>
      <c r="H21" s="42" t="s">
        <v>79</v>
      </c>
      <c r="I21" s="32"/>
      <c r="J21" s="175"/>
      <c r="K21" s="176"/>
      <c r="L21" s="175"/>
      <c r="M21" s="176"/>
      <c r="N21" s="175"/>
      <c r="O21" s="176"/>
      <c r="P21" s="192"/>
      <c r="Q21" s="193"/>
      <c r="R21" s="85"/>
      <c r="S21" s="241"/>
      <c r="T21" s="242"/>
      <c r="U21" s="242"/>
      <c r="V21" s="242"/>
      <c r="W21" s="242"/>
      <c r="X21" s="242"/>
      <c r="Y21" s="242"/>
      <c r="Z21" s="242"/>
      <c r="AA21" s="243"/>
      <c r="AB21" s="7"/>
      <c r="AC21" s="7"/>
      <c r="AD21" s="7"/>
      <c r="AE21" s="7"/>
    </row>
    <row r="22" spans="1:31" x14ac:dyDescent="0.2">
      <c r="A22" s="179" t="s">
        <v>80</v>
      </c>
      <c r="B22" s="180"/>
      <c r="C22" s="90">
        <v>42940</v>
      </c>
      <c r="D22" s="90" t="s">
        <v>33</v>
      </c>
      <c r="E22" s="90" t="s">
        <v>33</v>
      </c>
      <c r="F22" s="90">
        <v>42940</v>
      </c>
      <c r="G22" s="91" t="s">
        <v>33</v>
      </c>
      <c r="H22" s="27" t="s">
        <v>81</v>
      </c>
      <c r="I22" s="35"/>
      <c r="J22" s="177"/>
      <c r="K22" s="178"/>
      <c r="L22" s="204"/>
      <c r="M22" s="205"/>
      <c r="N22" s="206"/>
      <c r="O22" s="207"/>
      <c r="P22" s="177"/>
      <c r="Q22" s="178"/>
      <c r="R22" s="83"/>
      <c r="S22" s="241"/>
      <c r="T22" s="242"/>
      <c r="U22" s="242"/>
      <c r="V22" s="242"/>
      <c r="W22" s="242"/>
      <c r="X22" s="242"/>
      <c r="Y22" s="242"/>
      <c r="Z22" s="242"/>
      <c r="AA22" s="243"/>
      <c r="AB22" s="7"/>
      <c r="AC22" s="7"/>
      <c r="AD22" s="7"/>
      <c r="AE22" s="7"/>
    </row>
    <row r="23" spans="1:31" x14ac:dyDescent="0.2">
      <c r="A23" s="179" t="s">
        <v>10</v>
      </c>
      <c r="B23" s="180"/>
      <c r="C23" s="14">
        <v>92806688</v>
      </c>
      <c r="D23" s="14" t="s">
        <v>33</v>
      </c>
      <c r="E23" s="14" t="s">
        <v>33</v>
      </c>
      <c r="F23" s="14">
        <v>92806689</v>
      </c>
      <c r="G23" s="63" t="s">
        <v>33</v>
      </c>
      <c r="H23" s="27" t="s">
        <v>82</v>
      </c>
      <c r="I23" s="35"/>
      <c r="J23" s="177" t="s">
        <v>33</v>
      </c>
      <c r="K23" s="178"/>
      <c r="L23" s="204" t="s">
        <v>33</v>
      </c>
      <c r="M23" s="205"/>
      <c r="N23" s="206" t="s">
        <v>33</v>
      </c>
      <c r="O23" s="207"/>
      <c r="P23" s="177" t="s">
        <v>33</v>
      </c>
      <c r="Q23" s="178"/>
      <c r="R23" s="83"/>
      <c r="S23" s="241"/>
      <c r="T23" s="242"/>
      <c r="U23" s="242"/>
      <c r="V23" s="242"/>
      <c r="W23" s="242"/>
      <c r="X23" s="242"/>
      <c r="Y23" s="242"/>
      <c r="Z23" s="242"/>
      <c r="AA23" s="243"/>
      <c r="AB23" s="7"/>
      <c r="AC23" s="7"/>
      <c r="AD23" s="7"/>
      <c r="AE23" s="7"/>
    </row>
    <row r="24" spans="1:31" x14ac:dyDescent="0.2">
      <c r="A24" s="179" t="s">
        <v>83</v>
      </c>
      <c r="B24" s="180"/>
      <c r="C24" s="14" t="s">
        <v>33</v>
      </c>
      <c r="D24" s="14" t="s">
        <v>33</v>
      </c>
      <c r="E24" s="14" t="s">
        <v>33</v>
      </c>
      <c r="F24" s="14" t="s">
        <v>33</v>
      </c>
      <c r="G24" s="63" t="s">
        <v>33</v>
      </c>
      <c r="H24" s="27" t="s">
        <v>70</v>
      </c>
      <c r="I24" s="36"/>
      <c r="J24" s="173" t="s">
        <v>33</v>
      </c>
      <c r="K24" s="174"/>
      <c r="L24" s="179" t="s">
        <v>33</v>
      </c>
      <c r="M24" s="180"/>
      <c r="N24" s="208" t="s">
        <v>33</v>
      </c>
      <c r="O24" s="209"/>
      <c r="P24" s="173" t="s">
        <v>33</v>
      </c>
      <c r="Q24" s="174"/>
      <c r="R24" s="84"/>
      <c r="S24" s="241"/>
      <c r="T24" s="242"/>
      <c r="U24" s="242"/>
      <c r="V24" s="242"/>
      <c r="W24" s="242"/>
      <c r="X24" s="242"/>
      <c r="Y24" s="242"/>
      <c r="Z24" s="242"/>
      <c r="AA24" s="243"/>
      <c r="AB24" s="7"/>
      <c r="AC24" s="7"/>
      <c r="AD24" s="7"/>
      <c r="AE24" s="7"/>
    </row>
    <row r="25" spans="1:31" x14ac:dyDescent="0.2">
      <c r="A25" s="179" t="s">
        <v>9</v>
      </c>
      <c r="B25" s="180"/>
      <c r="C25" s="14" t="s">
        <v>295</v>
      </c>
      <c r="D25" s="14" t="s">
        <v>33</v>
      </c>
      <c r="E25" s="14" t="s">
        <v>33</v>
      </c>
      <c r="F25" s="14" t="s">
        <v>296</v>
      </c>
      <c r="G25" s="63" t="s">
        <v>33</v>
      </c>
      <c r="H25" s="27" t="s">
        <v>71</v>
      </c>
      <c r="I25" s="36"/>
      <c r="J25" s="173" t="s">
        <v>33</v>
      </c>
      <c r="K25" s="174"/>
      <c r="L25" s="179" t="s">
        <v>33</v>
      </c>
      <c r="M25" s="180"/>
      <c r="N25" s="208" t="s">
        <v>33</v>
      </c>
      <c r="O25" s="209"/>
      <c r="P25" s="173" t="s">
        <v>33</v>
      </c>
      <c r="Q25" s="174"/>
      <c r="R25" s="84"/>
      <c r="S25" s="241"/>
      <c r="T25" s="242"/>
      <c r="U25" s="242"/>
      <c r="V25" s="242"/>
      <c r="W25" s="242"/>
      <c r="X25" s="242"/>
      <c r="Y25" s="242"/>
      <c r="Z25" s="242"/>
      <c r="AA25" s="243"/>
      <c r="AB25" s="7"/>
      <c r="AC25" s="7"/>
      <c r="AD25" s="7"/>
      <c r="AE25" s="7"/>
    </row>
    <row r="26" spans="1:31" x14ac:dyDescent="0.2">
      <c r="A26" s="210" t="s">
        <v>84</v>
      </c>
      <c r="B26" s="211"/>
      <c r="C26" s="18" t="s">
        <v>33</v>
      </c>
      <c r="D26" s="18" t="s">
        <v>297</v>
      </c>
      <c r="E26" s="18" t="s">
        <v>297</v>
      </c>
      <c r="F26" s="18" t="s">
        <v>33</v>
      </c>
      <c r="G26" s="37" t="s">
        <v>297</v>
      </c>
      <c r="H26" s="27" t="s">
        <v>85</v>
      </c>
      <c r="I26" s="35"/>
      <c r="J26" s="177" t="s">
        <v>33</v>
      </c>
      <c r="K26" s="178"/>
      <c r="L26" s="204" t="s">
        <v>33</v>
      </c>
      <c r="M26" s="205"/>
      <c r="N26" s="206" t="s">
        <v>33</v>
      </c>
      <c r="O26" s="207"/>
      <c r="P26" s="177" t="s">
        <v>33</v>
      </c>
      <c r="Q26" s="178"/>
      <c r="R26" s="83"/>
      <c r="S26" s="241"/>
      <c r="T26" s="242"/>
      <c r="U26" s="242"/>
      <c r="V26" s="242"/>
      <c r="W26" s="242"/>
      <c r="X26" s="242"/>
      <c r="Y26" s="242"/>
      <c r="Z26" s="242"/>
      <c r="AA26" s="243"/>
      <c r="AB26" s="7"/>
      <c r="AC26" s="7"/>
      <c r="AD26" s="7"/>
      <c r="AE26" s="7"/>
    </row>
    <row r="27" spans="1:31" x14ac:dyDescent="0.2">
      <c r="A27" s="245" t="s">
        <v>86</v>
      </c>
      <c r="B27" s="245"/>
      <c r="C27" s="92" t="s">
        <v>33</v>
      </c>
      <c r="D27" s="92" t="s">
        <v>297</v>
      </c>
      <c r="E27" s="92" t="s">
        <v>297</v>
      </c>
      <c r="F27" s="92" t="s">
        <v>33</v>
      </c>
      <c r="G27" s="92" t="s">
        <v>297</v>
      </c>
      <c r="H27" s="36" t="s">
        <v>87</v>
      </c>
      <c r="I27" s="35"/>
      <c r="J27" s="177" t="s">
        <v>33</v>
      </c>
      <c r="K27" s="178"/>
      <c r="L27" s="204" t="s">
        <v>33</v>
      </c>
      <c r="M27" s="205"/>
      <c r="N27" s="206" t="s">
        <v>33</v>
      </c>
      <c r="O27" s="207"/>
      <c r="P27" s="177" t="s">
        <v>33</v>
      </c>
      <c r="Q27" s="178"/>
      <c r="R27" s="83"/>
      <c r="S27" s="241"/>
      <c r="T27" s="242"/>
      <c r="U27" s="242"/>
      <c r="V27" s="242"/>
      <c r="W27" s="242"/>
      <c r="X27" s="242"/>
      <c r="Y27" s="242"/>
      <c r="Z27" s="242"/>
      <c r="AA27" s="243"/>
      <c r="AB27" s="7"/>
      <c r="AC27" s="7"/>
      <c r="AD27" s="7"/>
      <c r="AE27" s="7"/>
    </row>
    <row r="28" spans="1:31" x14ac:dyDescent="0.2">
      <c r="A28" s="244" t="s">
        <v>298</v>
      </c>
      <c r="B28" s="244"/>
      <c r="C28" s="94">
        <v>84.98</v>
      </c>
      <c r="D28" s="93"/>
      <c r="E28" s="93"/>
      <c r="F28" s="93"/>
      <c r="G28" s="93"/>
    </row>
    <row r="29" spans="1:31" x14ac:dyDescent="0.2">
      <c r="A29" s="244" t="s">
        <v>299</v>
      </c>
      <c r="B29" s="244"/>
      <c r="C29" s="94">
        <v>80.25</v>
      </c>
      <c r="D29" s="93"/>
      <c r="E29" s="93"/>
      <c r="F29" s="93"/>
      <c r="G29" s="93"/>
    </row>
  </sheetData>
  <mergeCells count="130">
    <mergeCell ref="A28:B28"/>
    <mergeCell ref="A29:B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S15:AA27"/>
    <mergeCell ref="J16:K16"/>
    <mergeCell ref="L16:M16"/>
    <mergeCell ref="N16:O16"/>
    <mergeCell ref="P16:Q16"/>
    <mergeCell ref="J13:K13"/>
    <mergeCell ref="L13:M13"/>
    <mergeCell ref="N13:O13"/>
    <mergeCell ref="P13:Q13"/>
    <mergeCell ref="S13:AA14"/>
    <mergeCell ref="J14:K14"/>
    <mergeCell ref="L14:M14"/>
    <mergeCell ref="N14:O14"/>
    <mergeCell ref="P14:Q14"/>
    <mergeCell ref="J12:K12"/>
    <mergeCell ref="L12:M12"/>
    <mergeCell ref="N12:O12"/>
    <mergeCell ref="P12:Q12"/>
    <mergeCell ref="V12:X12"/>
    <mergeCell ref="Y12:AA12"/>
    <mergeCell ref="J11:K11"/>
    <mergeCell ref="L11:M11"/>
    <mergeCell ref="N11:O11"/>
    <mergeCell ref="P11:Q11"/>
    <mergeCell ref="V11:X11"/>
    <mergeCell ref="Y11:AA11"/>
    <mergeCell ref="J10:K10"/>
    <mergeCell ref="L10:M10"/>
    <mergeCell ref="N10:O10"/>
    <mergeCell ref="P10:Q10"/>
    <mergeCell ref="V10:X10"/>
    <mergeCell ref="Y10:AA10"/>
    <mergeCell ref="J9:K9"/>
    <mergeCell ref="L9:M9"/>
    <mergeCell ref="N9:O9"/>
    <mergeCell ref="P9:Q9"/>
    <mergeCell ref="V9:X9"/>
    <mergeCell ref="Y9:AA9"/>
    <mergeCell ref="J6:K6"/>
    <mergeCell ref="L6:M6"/>
    <mergeCell ref="N6:O6"/>
    <mergeCell ref="P6:Q6"/>
    <mergeCell ref="T6:AA6"/>
    <mergeCell ref="J8:K8"/>
    <mergeCell ref="L8:M8"/>
    <mergeCell ref="N8:O8"/>
    <mergeCell ref="P8:Q8"/>
    <mergeCell ref="V8:X8"/>
    <mergeCell ref="Y8:AA8"/>
    <mergeCell ref="J7:K7"/>
    <mergeCell ref="L7:M7"/>
    <mergeCell ref="N7:O7"/>
    <mergeCell ref="P7:Q7"/>
    <mergeCell ref="V7:X7"/>
    <mergeCell ref="Y7:AA7"/>
    <mergeCell ref="I1:J1"/>
    <mergeCell ref="K1:O1"/>
    <mergeCell ref="P1:Q1"/>
    <mergeCell ref="S1:T1"/>
    <mergeCell ref="L2:M2"/>
    <mergeCell ref="Q2:S2"/>
    <mergeCell ref="Z2:AA2"/>
    <mergeCell ref="L4:M4"/>
    <mergeCell ref="Q4:S4"/>
    <mergeCell ref="Z4:A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E29"/>
  <sheetViews>
    <sheetView tabSelected="1" topLeftCell="P1" workbookViewId="0">
      <selection activeCell="U7" sqref="U7"/>
    </sheetView>
  </sheetViews>
  <sheetFormatPr defaultColWidth="11" defaultRowHeight="14.25" x14ac:dyDescent="0.2"/>
  <cols>
    <col min="1" max="16384" width="11" style="161"/>
  </cols>
  <sheetData>
    <row r="1" spans="1:31" x14ac:dyDescent="0.2">
      <c r="A1" s="1" t="s">
        <v>0</v>
      </c>
      <c r="B1" s="2">
        <v>2017</v>
      </c>
      <c r="C1" s="1" t="s">
        <v>1</v>
      </c>
      <c r="D1" s="2"/>
      <c r="E1" s="1" t="s">
        <v>2</v>
      </c>
      <c r="F1" s="2"/>
      <c r="G1" s="3" t="s">
        <v>3</v>
      </c>
      <c r="H1" s="2"/>
      <c r="I1" s="227" t="s">
        <v>4</v>
      </c>
      <c r="J1" s="217"/>
      <c r="K1" s="236" t="s">
        <v>465</v>
      </c>
      <c r="L1" s="229"/>
      <c r="M1" s="229"/>
      <c r="N1" s="229"/>
      <c r="O1" s="230"/>
      <c r="P1" s="234" t="s">
        <v>5</v>
      </c>
      <c r="Q1" s="235"/>
      <c r="R1" s="79"/>
      <c r="S1" s="236" t="s">
        <v>161</v>
      </c>
      <c r="T1" s="229"/>
      <c r="U1" s="4"/>
      <c r="V1" s="4"/>
      <c r="W1" s="4"/>
      <c r="X1" s="4"/>
      <c r="Y1" s="4"/>
      <c r="Z1" s="4"/>
      <c r="AA1" s="5"/>
      <c r="AB1" s="6"/>
      <c r="AC1" s="6"/>
      <c r="AD1" s="6"/>
      <c r="AE1" s="6"/>
    </row>
    <row r="2" spans="1:31"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237"/>
      <c r="S2" s="184"/>
      <c r="T2" s="10" t="s">
        <v>22</v>
      </c>
      <c r="U2" s="10" t="s">
        <v>23</v>
      </c>
      <c r="V2" s="11" t="s">
        <v>24</v>
      </c>
      <c r="W2" s="10" t="s">
        <v>25</v>
      </c>
      <c r="X2" s="10" t="s">
        <v>26</v>
      </c>
      <c r="Y2" s="10" t="s">
        <v>27</v>
      </c>
      <c r="Z2" s="183" t="s">
        <v>28</v>
      </c>
      <c r="AA2" s="184"/>
      <c r="AB2" s="12" t="s">
        <v>29</v>
      </c>
      <c r="AC2" s="12" t="s">
        <v>30</v>
      </c>
      <c r="AD2" s="13" t="s">
        <v>31</v>
      </c>
      <c r="AE2" s="12" t="s">
        <v>32</v>
      </c>
    </row>
    <row r="3" spans="1:31"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c r="S3" s="15" t="s">
        <v>33</v>
      </c>
      <c r="T3" s="15" t="s">
        <v>33</v>
      </c>
      <c r="U3" s="15" t="s">
        <v>33</v>
      </c>
      <c r="V3" s="14" t="s">
        <v>33</v>
      </c>
      <c r="W3" s="14" t="s">
        <v>33</v>
      </c>
      <c r="X3" s="14" t="s">
        <v>33</v>
      </c>
      <c r="Y3" s="15" t="s">
        <v>33</v>
      </c>
      <c r="Z3" s="16" t="s">
        <v>33</v>
      </c>
      <c r="AA3" s="16" t="s">
        <v>33</v>
      </c>
      <c r="AB3" s="6"/>
      <c r="AC3" s="6"/>
      <c r="AD3" s="6"/>
      <c r="AE3" s="6"/>
    </row>
    <row r="4" spans="1:31"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237"/>
      <c r="S4" s="184"/>
      <c r="T4" s="10" t="s">
        <v>22</v>
      </c>
      <c r="U4" s="10" t="s">
        <v>23</v>
      </c>
      <c r="V4" s="10" t="s">
        <v>36</v>
      </c>
      <c r="W4" s="10" t="s">
        <v>25</v>
      </c>
      <c r="X4" s="10" t="s">
        <v>26</v>
      </c>
      <c r="Y4" s="10" t="s">
        <v>27</v>
      </c>
      <c r="Z4" s="183" t="s">
        <v>28</v>
      </c>
      <c r="AA4" s="184"/>
      <c r="AB4" s="12" t="s">
        <v>29</v>
      </c>
      <c r="AC4" s="12" t="s">
        <v>30</v>
      </c>
      <c r="AD4" s="13" t="s">
        <v>31</v>
      </c>
      <c r="AE4" s="12" t="s">
        <v>32</v>
      </c>
    </row>
    <row r="5" spans="1:31" x14ac:dyDescent="0.2">
      <c r="A5" s="14"/>
      <c r="B5" s="101"/>
      <c r="C5" s="14"/>
      <c r="D5" s="14"/>
      <c r="E5" s="14"/>
      <c r="F5" s="14"/>
      <c r="G5" s="14"/>
      <c r="H5" s="14"/>
      <c r="I5" s="18"/>
      <c r="J5" s="102"/>
      <c r="K5" s="18"/>
      <c r="L5" s="18"/>
      <c r="M5" s="18"/>
      <c r="N5" s="18"/>
      <c r="O5" s="18"/>
      <c r="P5" s="19"/>
      <c r="Q5" s="19"/>
      <c r="R5" s="19"/>
      <c r="S5" s="15"/>
      <c r="T5" s="15"/>
      <c r="U5" s="15"/>
      <c r="V5" s="14"/>
      <c r="W5" s="14"/>
      <c r="X5" s="14"/>
      <c r="Y5" s="15"/>
      <c r="Z5" s="15"/>
      <c r="AA5" s="15"/>
      <c r="AB5" s="6"/>
      <c r="AC5" s="6"/>
      <c r="AD5" s="6"/>
      <c r="AE5" s="6"/>
    </row>
    <row r="6" spans="1:31"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80"/>
      <c r="S6" s="23"/>
      <c r="T6" s="216" t="s">
        <v>48</v>
      </c>
      <c r="U6" s="216"/>
      <c r="V6" s="216"/>
      <c r="W6" s="216"/>
      <c r="X6" s="216"/>
      <c r="Y6" s="216"/>
      <c r="Z6" s="216"/>
      <c r="AA6" s="217"/>
      <c r="AB6" s="6"/>
      <c r="AC6" s="6"/>
      <c r="AD6" s="6"/>
      <c r="AE6" s="6"/>
    </row>
    <row r="7" spans="1:31" x14ac:dyDescent="0.2">
      <c r="A7" s="24" t="s">
        <v>49</v>
      </c>
      <c r="B7" s="15"/>
      <c r="C7" s="25"/>
      <c r="D7" s="25"/>
      <c r="E7" s="25"/>
      <c r="F7" s="25"/>
      <c r="G7" s="26" t="e">
        <f t="array" ref="G7">#DIV/0!</f>
        <v>#DIV/0!</v>
      </c>
      <c r="H7" s="27" t="s">
        <v>50</v>
      </c>
      <c r="I7" s="28"/>
      <c r="J7" s="218"/>
      <c r="K7" s="219"/>
      <c r="L7" s="204"/>
      <c r="M7" s="205"/>
      <c r="N7" s="204"/>
      <c r="O7" s="205"/>
      <c r="P7" s="177"/>
      <c r="Q7" s="178"/>
      <c r="R7" s="81"/>
      <c r="S7" s="29" t="s">
        <v>51</v>
      </c>
      <c r="T7" s="30"/>
      <c r="U7" s="160">
        <v>8</v>
      </c>
      <c r="V7" s="208" t="s">
        <v>52</v>
      </c>
      <c r="W7" s="223"/>
      <c r="X7" s="209"/>
      <c r="Y7" s="231" t="s">
        <v>33</v>
      </c>
      <c r="Z7" s="232"/>
      <c r="AA7" s="233"/>
      <c r="AB7" s="6"/>
      <c r="AC7" s="6"/>
      <c r="AD7" s="6"/>
      <c r="AE7" s="6"/>
    </row>
    <row r="8" spans="1:31" x14ac:dyDescent="0.2">
      <c r="A8" s="31" t="s">
        <v>88</v>
      </c>
      <c r="B8" s="15" t="s">
        <v>33</v>
      </c>
      <c r="C8" s="15" t="s">
        <v>33</v>
      </c>
      <c r="D8" s="15" t="s">
        <v>33</v>
      </c>
      <c r="E8" s="15" t="s">
        <v>33</v>
      </c>
      <c r="F8" s="15" t="s">
        <v>33</v>
      </c>
      <c r="G8" s="21"/>
      <c r="H8" s="27" t="s">
        <v>53</v>
      </c>
      <c r="I8" s="32"/>
      <c r="J8" s="214"/>
      <c r="K8" s="215"/>
      <c r="L8" s="214"/>
      <c r="M8" s="215"/>
      <c r="N8" s="214"/>
      <c r="O8" s="215"/>
      <c r="P8" s="214"/>
      <c r="Q8" s="215"/>
      <c r="R8" s="82"/>
      <c r="S8" s="33" t="s">
        <v>54</v>
      </c>
      <c r="T8" s="34"/>
      <c r="U8" s="160" t="s">
        <v>33</v>
      </c>
      <c r="V8" s="224" t="s">
        <v>55</v>
      </c>
      <c r="W8" s="225"/>
      <c r="X8" s="226"/>
      <c r="Y8" s="220" t="s">
        <v>33</v>
      </c>
      <c r="Z8" s="221"/>
      <c r="AA8" s="222"/>
      <c r="AB8" s="6"/>
      <c r="AC8" s="6"/>
      <c r="AD8" s="6"/>
      <c r="AE8" s="6"/>
    </row>
    <row r="9" spans="1:31" x14ac:dyDescent="0.2">
      <c r="A9" s="31" t="s">
        <v>88</v>
      </c>
      <c r="B9" s="15" t="s">
        <v>33</v>
      </c>
      <c r="C9" s="15" t="s">
        <v>33</v>
      </c>
      <c r="D9" s="15" t="s">
        <v>33</v>
      </c>
      <c r="E9" s="15" t="s">
        <v>33</v>
      </c>
      <c r="F9" s="15" t="s">
        <v>33</v>
      </c>
      <c r="G9" s="21"/>
      <c r="H9" s="27" t="s">
        <v>56</v>
      </c>
      <c r="I9" s="35"/>
      <c r="J9" s="218"/>
      <c r="K9" s="219"/>
      <c r="L9" s="204"/>
      <c r="M9" s="205"/>
      <c r="N9" s="204"/>
      <c r="O9" s="205"/>
      <c r="P9" s="177"/>
      <c r="Q9" s="178"/>
      <c r="R9" s="83"/>
      <c r="S9" s="33" t="s">
        <v>57</v>
      </c>
      <c r="T9" s="34"/>
      <c r="U9" s="160" t="s">
        <v>33</v>
      </c>
      <c r="V9" s="224" t="s">
        <v>58</v>
      </c>
      <c r="W9" s="225"/>
      <c r="X9" s="226"/>
      <c r="Y9" s="220" t="s">
        <v>33</v>
      </c>
      <c r="Z9" s="221"/>
      <c r="AA9" s="222"/>
      <c r="AB9" s="6"/>
      <c r="AC9" s="6"/>
      <c r="AD9" s="6"/>
      <c r="AE9" s="6"/>
    </row>
    <row r="10" spans="1:31" x14ac:dyDescent="0.2">
      <c r="A10" s="31" t="s">
        <v>88</v>
      </c>
      <c r="B10" s="15" t="s">
        <v>33</v>
      </c>
      <c r="C10" s="15" t="s">
        <v>33</v>
      </c>
      <c r="D10" s="15" t="s">
        <v>33</v>
      </c>
      <c r="E10" s="15" t="s">
        <v>33</v>
      </c>
      <c r="F10" s="15" t="s">
        <v>33</v>
      </c>
      <c r="G10" s="21"/>
      <c r="H10" s="27" t="s">
        <v>288</v>
      </c>
      <c r="I10" s="36"/>
      <c r="J10" s="202"/>
      <c r="K10" s="203"/>
      <c r="L10" s="179"/>
      <c r="M10" s="180"/>
      <c r="N10" s="179"/>
      <c r="O10" s="180"/>
      <c r="P10" s="173"/>
      <c r="Q10" s="174"/>
      <c r="R10" s="84"/>
      <c r="S10" s="33" t="s">
        <v>60</v>
      </c>
      <c r="T10" s="34"/>
      <c r="U10" s="160" t="s">
        <v>33</v>
      </c>
      <c r="V10" s="224" t="s">
        <v>61</v>
      </c>
      <c r="W10" s="225"/>
      <c r="X10" s="226"/>
      <c r="Y10" s="220" t="s">
        <v>33</v>
      </c>
      <c r="Z10" s="221"/>
      <c r="AA10" s="222"/>
      <c r="AB10" s="6"/>
      <c r="AC10" s="6"/>
      <c r="AD10" s="6"/>
      <c r="AE10" s="6"/>
    </row>
    <row r="11" spans="1:31"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85"/>
      <c r="S11" s="33" t="s">
        <v>63</v>
      </c>
      <c r="T11" s="34"/>
      <c r="U11" s="160" t="s">
        <v>33</v>
      </c>
      <c r="V11" s="224" t="s">
        <v>64</v>
      </c>
      <c r="W11" s="225"/>
      <c r="X11" s="226"/>
      <c r="Y11" s="220" t="s">
        <v>33</v>
      </c>
      <c r="Z11" s="221"/>
      <c r="AA11" s="222"/>
      <c r="AB11" s="6"/>
      <c r="AC11" s="6"/>
      <c r="AD11" s="6"/>
      <c r="AE11" s="6"/>
    </row>
    <row r="12" spans="1:31"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83"/>
      <c r="S12" s="33" t="s">
        <v>66</v>
      </c>
      <c r="T12" s="34"/>
      <c r="U12" s="37" t="s">
        <v>33</v>
      </c>
      <c r="V12" s="208" t="s">
        <v>67</v>
      </c>
      <c r="W12" s="223"/>
      <c r="X12" s="209"/>
      <c r="Y12" s="189" t="s">
        <v>33</v>
      </c>
      <c r="Z12" s="190"/>
      <c r="AA12" s="191"/>
      <c r="AB12" s="6"/>
      <c r="AC12" s="6"/>
      <c r="AD12" s="6"/>
      <c r="AE12" s="6"/>
    </row>
    <row r="13" spans="1:31" x14ac:dyDescent="0.2">
      <c r="A13" s="31" t="s">
        <v>88</v>
      </c>
      <c r="B13" s="15" t="s">
        <v>33</v>
      </c>
      <c r="C13" s="15" t="s">
        <v>33</v>
      </c>
      <c r="D13" s="15" t="s">
        <v>33</v>
      </c>
      <c r="E13" s="15" t="s">
        <v>33</v>
      </c>
      <c r="F13" s="15" t="s">
        <v>33</v>
      </c>
      <c r="G13" s="21"/>
      <c r="H13" s="27" t="s">
        <v>288</v>
      </c>
      <c r="I13" s="36"/>
      <c r="J13" s="202"/>
      <c r="K13" s="203"/>
      <c r="L13" s="179"/>
      <c r="M13" s="180"/>
      <c r="N13" s="179"/>
      <c r="O13" s="180"/>
      <c r="P13" s="173"/>
      <c r="Q13" s="174"/>
      <c r="R13" s="86"/>
      <c r="S13" s="200" t="s">
        <v>69</v>
      </c>
      <c r="T13" s="185"/>
      <c r="U13" s="185"/>
      <c r="V13" s="185"/>
      <c r="W13" s="185"/>
      <c r="X13" s="185"/>
      <c r="Y13" s="185"/>
      <c r="Z13" s="185"/>
      <c r="AA13" s="186"/>
      <c r="AB13" s="6"/>
      <c r="AC13" s="6"/>
      <c r="AD13" s="6"/>
      <c r="AE13" s="6"/>
    </row>
    <row r="14" spans="1:31"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87"/>
      <c r="S14" s="201"/>
      <c r="T14" s="187"/>
      <c r="U14" s="187"/>
      <c r="V14" s="187"/>
      <c r="W14" s="187"/>
      <c r="X14" s="187"/>
      <c r="Y14" s="187"/>
      <c r="Z14" s="187"/>
      <c r="AA14" s="188"/>
      <c r="AB14" s="6"/>
      <c r="AC14" s="6"/>
      <c r="AD14" s="6"/>
      <c r="AE14" s="6"/>
    </row>
    <row r="15" spans="1:31"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86"/>
      <c r="S15" s="246" t="s">
        <v>464</v>
      </c>
      <c r="T15" s="247"/>
      <c r="U15" s="247"/>
      <c r="V15" s="247"/>
      <c r="W15" s="247"/>
      <c r="X15" s="247"/>
      <c r="Y15" s="247"/>
      <c r="Z15" s="247"/>
      <c r="AA15" s="248"/>
      <c r="AB15" s="6"/>
      <c r="AC15" s="6"/>
      <c r="AD15" s="6"/>
      <c r="AE15" s="6"/>
    </row>
    <row r="16" spans="1:31" x14ac:dyDescent="0.2">
      <c r="A16" s="38" t="s">
        <v>72</v>
      </c>
      <c r="B16" s="15"/>
      <c r="C16" s="25"/>
      <c r="D16" s="25"/>
      <c r="E16" s="25"/>
      <c r="F16" s="25"/>
      <c r="G16" s="26" t="e">
        <f t="array" ref="G16">#DIV/0!</f>
        <v>#DIV/0!</v>
      </c>
      <c r="H16" s="27" t="s">
        <v>73</v>
      </c>
      <c r="I16" s="32"/>
      <c r="J16" s="175"/>
      <c r="K16" s="176"/>
      <c r="L16" s="175"/>
      <c r="M16" s="176"/>
      <c r="N16" s="175"/>
      <c r="O16" s="176"/>
      <c r="P16" s="192"/>
      <c r="Q16" s="193"/>
      <c r="R16" s="85"/>
      <c r="S16" s="249"/>
      <c r="T16" s="250"/>
      <c r="U16" s="250"/>
      <c r="V16" s="250"/>
      <c r="W16" s="250"/>
      <c r="X16" s="250"/>
      <c r="Y16" s="250"/>
      <c r="Z16" s="250"/>
      <c r="AA16" s="251"/>
      <c r="AB16" s="6"/>
      <c r="AC16" s="6"/>
      <c r="AD16" s="6"/>
      <c r="AE16" s="6"/>
    </row>
    <row r="17" spans="1:31" x14ac:dyDescent="0.2">
      <c r="A17" s="183" t="s">
        <v>74</v>
      </c>
      <c r="B17" s="184"/>
      <c r="C17" s="39">
        <v>0</v>
      </c>
      <c r="D17" s="39">
        <v>0</v>
      </c>
      <c r="E17" s="39">
        <v>0</v>
      </c>
      <c r="F17" s="39">
        <v>0</v>
      </c>
      <c r="G17" s="40">
        <v>0</v>
      </c>
      <c r="H17" s="27" t="s">
        <v>75</v>
      </c>
      <c r="I17" s="35"/>
      <c r="J17" s="177"/>
      <c r="K17" s="178"/>
      <c r="L17" s="204"/>
      <c r="M17" s="205"/>
      <c r="N17" s="206"/>
      <c r="O17" s="207"/>
      <c r="P17" s="177"/>
      <c r="Q17" s="178"/>
      <c r="R17" s="83"/>
      <c r="S17" s="249"/>
      <c r="T17" s="250"/>
      <c r="U17" s="250"/>
      <c r="V17" s="250"/>
      <c r="W17" s="250"/>
      <c r="X17" s="250"/>
      <c r="Y17" s="250"/>
      <c r="Z17" s="250"/>
      <c r="AA17" s="251"/>
      <c r="AB17" s="7"/>
      <c r="AC17" s="7"/>
      <c r="AD17" s="7"/>
      <c r="AE17" s="7"/>
    </row>
    <row r="18" spans="1:31" x14ac:dyDescent="0.2">
      <c r="A18" s="185" t="s">
        <v>76</v>
      </c>
      <c r="B18" s="186"/>
      <c r="C18" s="181" t="s">
        <v>44</v>
      </c>
      <c r="D18" s="181" t="s">
        <v>45</v>
      </c>
      <c r="E18" s="181" t="s">
        <v>46</v>
      </c>
      <c r="F18" s="181" t="s">
        <v>47</v>
      </c>
      <c r="G18" s="181" t="s">
        <v>291</v>
      </c>
      <c r="H18" s="36" t="s">
        <v>77</v>
      </c>
      <c r="I18" s="36"/>
      <c r="J18" s="173"/>
      <c r="K18" s="174"/>
      <c r="L18" s="179"/>
      <c r="M18" s="180"/>
      <c r="N18" s="208"/>
      <c r="O18" s="209"/>
      <c r="P18" s="173"/>
      <c r="Q18" s="174"/>
      <c r="R18" s="84"/>
      <c r="S18" s="249"/>
      <c r="T18" s="250"/>
      <c r="U18" s="250"/>
      <c r="V18" s="250"/>
      <c r="W18" s="250"/>
      <c r="X18" s="250"/>
      <c r="Y18" s="250"/>
      <c r="Z18" s="250"/>
      <c r="AA18" s="251"/>
      <c r="AB18" s="7"/>
      <c r="AC18" s="7"/>
      <c r="AD18" s="7"/>
      <c r="AE18" s="7"/>
    </row>
    <row r="19" spans="1:31" x14ac:dyDescent="0.2">
      <c r="A19" s="187"/>
      <c r="B19" s="188"/>
      <c r="C19" s="182"/>
      <c r="D19" s="182"/>
      <c r="E19" s="182"/>
      <c r="F19" s="182"/>
      <c r="G19" s="182"/>
      <c r="H19" s="36" t="s">
        <v>70</v>
      </c>
      <c r="I19" s="36"/>
      <c r="J19" s="173"/>
      <c r="K19" s="174"/>
      <c r="L19" s="179"/>
      <c r="M19" s="180"/>
      <c r="N19" s="208"/>
      <c r="O19" s="209"/>
      <c r="P19" s="173"/>
      <c r="Q19" s="174"/>
      <c r="R19" s="84"/>
      <c r="S19" s="249"/>
      <c r="T19" s="250"/>
      <c r="U19" s="250"/>
      <c r="V19" s="250"/>
      <c r="W19" s="250"/>
      <c r="X19" s="250"/>
      <c r="Y19" s="250"/>
      <c r="Z19" s="250"/>
      <c r="AA19" s="251"/>
      <c r="AB19" s="7"/>
      <c r="AC19" s="7"/>
      <c r="AD19" s="7"/>
      <c r="AE19" s="7"/>
    </row>
    <row r="20" spans="1:31" x14ac:dyDescent="0.2">
      <c r="A20" s="179" t="s">
        <v>78</v>
      </c>
      <c r="B20" s="180"/>
      <c r="C20" s="88" t="s">
        <v>293</v>
      </c>
      <c r="D20" s="89"/>
      <c r="E20" s="89"/>
      <c r="F20" s="88" t="s">
        <v>294</v>
      </c>
      <c r="G20" s="89"/>
      <c r="H20" s="27" t="s">
        <v>71</v>
      </c>
      <c r="I20" s="36"/>
      <c r="J20" s="173"/>
      <c r="K20" s="174"/>
      <c r="L20" s="179"/>
      <c r="M20" s="180"/>
      <c r="N20" s="208"/>
      <c r="O20" s="209"/>
      <c r="P20" s="173"/>
      <c r="Q20" s="174"/>
      <c r="R20" s="84"/>
      <c r="S20" s="249"/>
      <c r="T20" s="250"/>
      <c r="U20" s="250"/>
      <c r="V20" s="250"/>
      <c r="W20" s="250"/>
      <c r="X20" s="250"/>
      <c r="Y20" s="250"/>
      <c r="Z20" s="250"/>
      <c r="AA20" s="251"/>
      <c r="AB20" s="7"/>
      <c r="AC20" s="7"/>
      <c r="AD20" s="7"/>
      <c r="AE20" s="7"/>
    </row>
    <row r="21" spans="1:31" x14ac:dyDescent="0.2">
      <c r="A21" s="179" t="s">
        <v>50</v>
      </c>
      <c r="B21" s="180"/>
      <c r="C21" s="41"/>
      <c r="D21" s="41"/>
      <c r="E21" s="41"/>
      <c r="F21" s="41"/>
      <c r="G21" s="41"/>
      <c r="H21" s="42" t="s">
        <v>79</v>
      </c>
      <c r="I21" s="32"/>
      <c r="J21" s="175"/>
      <c r="K21" s="176"/>
      <c r="L21" s="175"/>
      <c r="M21" s="176"/>
      <c r="N21" s="175"/>
      <c r="O21" s="176"/>
      <c r="P21" s="192"/>
      <c r="Q21" s="193"/>
      <c r="R21" s="85"/>
      <c r="S21" s="249"/>
      <c r="T21" s="250"/>
      <c r="U21" s="250"/>
      <c r="V21" s="250"/>
      <c r="W21" s="250"/>
      <c r="X21" s="250"/>
      <c r="Y21" s="250"/>
      <c r="Z21" s="250"/>
      <c r="AA21" s="251"/>
      <c r="AB21" s="7"/>
      <c r="AC21" s="7"/>
      <c r="AD21" s="7"/>
      <c r="AE21" s="7"/>
    </row>
    <row r="22" spans="1:31" x14ac:dyDescent="0.2">
      <c r="A22" s="179" t="s">
        <v>80</v>
      </c>
      <c r="B22" s="180"/>
      <c r="C22" s="90"/>
      <c r="D22" s="90"/>
      <c r="E22" s="90"/>
      <c r="F22" s="90"/>
      <c r="G22" s="91"/>
      <c r="H22" s="27" t="s">
        <v>81</v>
      </c>
      <c r="I22" s="35"/>
      <c r="J22" s="177"/>
      <c r="K22" s="178"/>
      <c r="L22" s="204"/>
      <c r="M22" s="205"/>
      <c r="N22" s="206"/>
      <c r="O22" s="207"/>
      <c r="P22" s="177"/>
      <c r="Q22" s="178"/>
      <c r="R22" s="83"/>
      <c r="S22" s="249"/>
      <c r="T22" s="250"/>
      <c r="U22" s="250"/>
      <c r="V22" s="250"/>
      <c r="W22" s="250"/>
      <c r="X22" s="250"/>
      <c r="Y22" s="250"/>
      <c r="Z22" s="250"/>
      <c r="AA22" s="251"/>
      <c r="AB22" s="7"/>
      <c r="AC22" s="7"/>
      <c r="AD22" s="7"/>
      <c r="AE22" s="7"/>
    </row>
    <row r="23" spans="1:31" x14ac:dyDescent="0.2">
      <c r="A23" s="179" t="s">
        <v>10</v>
      </c>
      <c r="B23" s="180"/>
      <c r="C23" s="14"/>
      <c r="D23" s="14"/>
      <c r="E23" s="14"/>
      <c r="F23" s="14"/>
      <c r="G23" s="160"/>
      <c r="H23" s="27" t="s">
        <v>82</v>
      </c>
      <c r="I23" s="35"/>
      <c r="J23" s="177"/>
      <c r="K23" s="178"/>
      <c r="L23" s="204"/>
      <c r="M23" s="205"/>
      <c r="N23" s="206"/>
      <c r="O23" s="207"/>
      <c r="P23" s="177"/>
      <c r="Q23" s="178"/>
      <c r="R23" s="83"/>
      <c r="S23" s="249"/>
      <c r="T23" s="250"/>
      <c r="U23" s="250"/>
      <c r="V23" s="250"/>
      <c r="W23" s="250"/>
      <c r="X23" s="250"/>
      <c r="Y23" s="250"/>
      <c r="Z23" s="250"/>
      <c r="AA23" s="251"/>
      <c r="AB23" s="7"/>
      <c r="AC23" s="7"/>
      <c r="AD23" s="7"/>
      <c r="AE23" s="7"/>
    </row>
    <row r="24" spans="1:31" x14ac:dyDescent="0.2">
      <c r="A24" s="179" t="s">
        <v>83</v>
      </c>
      <c r="B24" s="180"/>
      <c r="C24" s="14"/>
      <c r="D24" s="14"/>
      <c r="E24" s="14"/>
      <c r="F24" s="14"/>
      <c r="G24" s="160"/>
      <c r="H24" s="27" t="s">
        <v>70</v>
      </c>
      <c r="I24" s="36"/>
      <c r="J24" s="173" t="s">
        <v>33</v>
      </c>
      <c r="K24" s="174"/>
      <c r="L24" s="179" t="s">
        <v>33</v>
      </c>
      <c r="M24" s="180"/>
      <c r="N24" s="208" t="s">
        <v>33</v>
      </c>
      <c r="O24" s="209"/>
      <c r="P24" s="173" t="s">
        <v>33</v>
      </c>
      <c r="Q24" s="174"/>
      <c r="R24" s="84"/>
      <c r="S24" s="249"/>
      <c r="T24" s="250"/>
      <c r="U24" s="250"/>
      <c r="V24" s="250"/>
      <c r="W24" s="250"/>
      <c r="X24" s="250"/>
      <c r="Y24" s="250"/>
      <c r="Z24" s="250"/>
      <c r="AA24" s="251"/>
      <c r="AB24" s="7"/>
      <c r="AC24" s="7"/>
      <c r="AD24" s="7"/>
      <c r="AE24" s="7"/>
    </row>
    <row r="25" spans="1:31" x14ac:dyDescent="0.2">
      <c r="A25" s="179" t="s">
        <v>9</v>
      </c>
      <c r="B25" s="180"/>
      <c r="C25" s="14"/>
      <c r="D25" s="14"/>
      <c r="E25" s="14"/>
      <c r="F25" s="14"/>
      <c r="G25" s="160"/>
      <c r="H25" s="27" t="s">
        <v>71</v>
      </c>
      <c r="I25" s="36"/>
      <c r="J25" s="173" t="s">
        <v>33</v>
      </c>
      <c r="K25" s="174"/>
      <c r="L25" s="179" t="s">
        <v>33</v>
      </c>
      <c r="M25" s="180"/>
      <c r="N25" s="208" t="s">
        <v>33</v>
      </c>
      <c r="O25" s="209"/>
      <c r="P25" s="173" t="s">
        <v>33</v>
      </c>
      <c r="Q25" s="174"/>
      <c r="R25" s="84"/>
      <c r="S25" s="249"/>
      <c r="T25" s="250"/>
      <c r="U25" s="250"/>
      <c r="V25" s="250"/>
      <c r="W25" s="250"/>
      <c r="X25" s="250"/>
      <c r="Y25" s="250"/>
      <c r="Z25" s="250"/>
      <c r="AA25" s="251"/>
      <c r="AB25" s="7"/>
      <c r="AC25" s="7"/>
      <c r="AD25" s="7"/>
      <c r="AE25" s="7"/>
    </row>
    <row r="26" spans="1:31" x14ac:dyDescent="0.2">
      <c r="A26" s="210" t="s">
        <v>84</v>
      </c>
      <c r="B26" s="211"/>
      <c r="C26" s="18"/>
      <c r="D26" s="18"/>
      <c r="E26" s="18"/>
      <c r="F26" s="18"/>
      <c r="G26" s="37"/>
      <c r="H26" s="27" t="s">
        <v>85</v>
      </c>
      <c r="I26" s="35"/>
      <c r="J26" s="177" t="s">
        <v>33</v>
      </c>
      <c r="K26" s="178"/>
      <c r="L26" s="204" t="s">
        <v>33</v>
      </c>
      <c r="M26" s="205"/>
      <c r="N26" s="206" t="s">
        <v>33</v>
      </c>
      <c r="O26" s="207"/>
      <c r="P26" s="177" t="s">
        <v>33</v>
      </c>
      <c r="Q26" s="178"/>
      <c r="R26" s="83"/>
      <c r="S26" s="249"/>
      <c r="T26" s="250"/>
      <c r="U26" s="250"/>
      <c r="V26" s="250"/>
      <c r="W26" s="250"/>
      <c r="X26" s="250"/>
      <c r="Y26" s="250"/>
      <c r="Z26" s="250"/>
      <c r="AA26" s="251"/>
      <c r="AB26" s="7"/>
      <c r="AC26" s="7"/>
      <c r="AD26" s="7"/>
      <c r="AE26" s="7"/>
    </row>
    <row r="27" spans="1:31" x14ac:dyDescent="0.2">
      <c r="A27" s="245" t="s">
        <v>86</v>
      </c>
      <c r="B27" s="245"/>
      <c r="C27" s="92"/>
      <c r="D27" s="92"/>
      <c r="E27" s="92"/>
      <c r="F27" s="92"/>
      <c r="G27" s="92"/>
      <c r="H27" s="36" t="s">
        <v>87</v>
      </c>
      <c r="I27" s="35"/>
      <c r="J27" s="177" t="s">
        <v>33</v>
      </c>
      <c r="K27" s="178"/>
      <c r="L27" s="204" t="s">
        <v>33</v>
      </c>
      <c r="M27" s="205"/>
      <c r="N27" s="206" t="s">
        <v>33</v>
      </c>
      <c r="O27" s="207"/>
      <c r="P27" s="177" t="s">
        <v>33</v>
      </c>
      <c r="Q27" s="178"/>
      <c r="R27" s="83"/>
      <c r="S27" s="249"/>
      <c r="T27" s="250"/>
      <c r="U27" s="250"/>
      <c r="V27" s="250"/>
      <c r="W27" s="250"/>
      <c r="X27" s="250"/>
      <c r="Y27" s="250"/>
      <c r="Z27" s="250"/>
      <c r="AA27" s="251"/>
      <c r="AB27" s="7"/>
      <c r="AC27" s="7"/>
      <c r="AD27" s="7"/>
      <c r="AE27" s="7"/>
    </row>
    <row r="28" spans="1:31" x14ac:dyDescent="0.2">
      <c r="A28" s="244" t="s">
        <v>298</v>
      </c>
      <c r="B28" s="244"/>
      <c r="C28" s="94"/>
      <c r="D28" s="93"/>
      <c r="E28" s="93"/>
      <c r="F28" s="93"/>
      <c r="G28" s="93"/>
    </row>
    <row r="29" spans="1:31" x14ac:dyDescent="0.2">
      <c r="A29" s="244" t="s">
        <v>299</v>
      </c>
      <c r="B29" s="244"/>
      <c r="C29" s="94"/>
      <c r="D29" s="93"/>
      <c r="E29" s="93"/>
      <c r="F29" s="93"/>
      <c r="G29" s="93"/>
    </row>
  </sheetData>
  <mergeCells count="130">
    <mergeCell ref="A28:B28"/>
    <mergeCell ref="A29:B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S15:AA27"/>
    <mergeCell ref="J16:K16"/>
    <mergeCell ref="L16:M16"/>
    <mergeCell ref="N16:O16"/>
    <mergeCell ref="P16:Q16"/>
    <mergeCell ref="J13:K13"/>
    <mergeCell ref="L13:M13"/>
    <mergeCell ref="N13:O13"/>
    <mergeCell ref="P13:Q13"/>
    <mergeCell ref="S13:AA14"/>
    <mergeCell ref="J14:K14"/>
    <mergeCell ref="L14:M14"/>
    <mergeCell ref="N14:O14"/>
    <mergeCell ref="P14:Q14"/>
    <mergeCell ref="J12:K12"/>
    <mergeCell ref="L12:M12"/>
    <mergeCell ref="N12:O12"/>
    <mergeCell ref="P12:Q12"/>
    <mergeCell ref="V12:X12"/>
    <mergeCell ref="Y12:AA12"/>
    <mergeCell ref="J11:K11"/>
    <mergeCell ref="L11:M11"/>
    <mergeCell ref="N11:O11"/>
    <mergeCell ref="P11:Q11"/>
    <mergeCell ref="V11:X11"/>
    <mergeCell ref="Y11:AA11"/>
    <mergeCell ref="J10:K10"/>
    <mergeCell ref="L10:M10"/>
    <mergeCell ref="N10:O10"/>
    <mergeCell ref="P10:Q10"/>
    <mergeCell ref="V10:X10"/>
    <mergeCell ref="Y10:AA10"/>
    <mergeCell ref="J9:K9"/>
    <mergeCell ref="L9:M9"/>
    <mergeCell ref="N9:O9"/>
    <mergeCell ref="P9:Q9"/>
    <mergeCell ref="V9:X9"/>
    <mergeCell ref="Y9:AA9"/>
    <mergeCell ref="J6:K6"/>
    <mergeCell ref="L6:M6"/>
    <mergeCell ref="N6:O6"/>
    <mergeCell ref="P6:Q6"/>
    <mergeCell ref="T6:AA6"/>
    <mergeCell ref="J8:K8"/>
    <mergeCell ref="L8:M8"/>
    <mergeCell ref="N8:O8"/>
    <mergeCell ref="P8:Q8"/>
    <mergeCell ref="V8:X8"/>
    <mergeCell ref="Y8:AA8"/>
    <mergeCell ref="J7:K7"/>
    <mergeCell ref="L7:M7"/>
    <mergeCell ref="N7:O7"/>
    <mergeCell ref="P7:Q7"/>
    <mergeCell ref="V7:X7"/>
    <mergeCell ref="Y7:AA7"/>
    <mergeCell ref="I1:J1"/>
    <mergeCell ref="K1:O1"/>
    <mergeCell ref="P1:Q1"/>
    <mergeCell ref="S1:T1"/>
    <mergeCell ref="L2:M2"/>
    <mergeCell ref="Q2:S2"/>
    <mergeCell ref="Z2:AA2"/>
    <mergeCell ref="L4:M4"/>
    <mergeCell ref="Q4:S4"/>
    <mergeCell ref="Z4:A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T9" sqref="T9"/>
    </sheetView>
  </sheetViews>
  <sheetFormatPr defaultColWidth="11" defaultRowHeight="14.25" x14ac:dyDescent="0.2"/>
  <sheetData>
    <row r="1" spans="1:30" x14ac:dyDescent="0.2">
      <c r="A1" s="1" t="s">
        <v>0</v>
      </c>
      <c r="B1" s="2">
        <v>2017</v>
      </c>
      <c r="C1" s="1" t="s">
        <v>1</v>
      </c>
      <c r="D1" s="2"/>
      <c r="E1" s="1" t="s">
        <v>2</v>
      </c>
      <c r="F1" s="2" t="s">
        <v>406</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319</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v>4</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v>1</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v>1</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v>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405</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302</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90">
        <v>42958</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v>194726393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407</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sheetData>
    <row r="1" spans="1:30" x14ac:dyDescent="0.2">
      <c r="A1" s="1" t="s">
        <v>0</v>
      </c>
      <c r="B1" s="2">
        <v>2017</v>
      </c>
      <c r="C1" s="1" t="s">
        <v>1</v>
      </c>
      <c r="D1" s="2"/>
      <c r="E1" s="1" t="s">
        <v>2</v>
      </c>
      <c r="F1" s="2"/>
      <c r="G1" s="3" t="s">
        <v>3</v>
      </c>
      <c r="H1" s="2"/>
      <c r="I1" s="227" t="s">
        <v>4</v>
      </c>
      <c r="J1" s="217"/>
      <c r="K1" s="236" t="s">
        <v>186</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196</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P1" workbookViewId="0">
      <selection activeCell="R15" sqref="R15:Z27"/>
    </sheetView>
  </sheetViews>
  <sheetFormatPr defaultColWidth="11" defaultRowHeight="14.25" x14ac:dyDescent="0.2"/>
  <cols>
    <col min="1" max="16384" width="11" style="51"/>
  </cols>
  <sheetData>
    <row r="1" spans="1:30" x14ac:dyDescent="0.2">
      <c r="A1" s="1" t="s">
        <v>0</v>
      </c>
      <c r="B1" s="2">
        <v>2017</v>
      </c>
      <c r="C1" s="1" t="s">
        <v>1</v>
      </c>
      <c r="D1" s="2"/>
      <c r="E1" s="1" t="s">
        <v>2</v>
      </c>
      <c r="F1" s="2"/>
      <c r="G1" s="3" t="s">
        <v>3</v>
      </c>
      <c r="H1" s="2"/>
      <c r="I1" s="227" t="s">
        <v>4</v>
      </c>
      <c r="J1" s="217"/>
      <c r="K1" s="236" t="s">
        <v>189</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0"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0"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0"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0"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0"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188</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50"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5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5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5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5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Q4" workbookViewId="0">
      <selection activeCell="C20" sqref="C20"/>
    </sheetView>
  </sheetViews>
  <sheetFormatPr defaultColWidth="11" defaultRowHeight="14.25" x14ac:dyDescent="0.2"/>
  <sheetData>
    <row r="1" spans="1:30" x14ac:dyDescent="0.2">
      <c r="A1" s="1" t="s">
        <v>0</v>
      </c>
      <c r="B1" s="2">
        <v>2017</v>
      </c>
      <c r="C1" s="1" t="s">
        <v>1</v>
      </c>
      <c r="D1" s="2"/>
      <c r="E1" s="1" t="s">
        <v>2</v>
      </c>
      <c r="F1" s="2"/>
      <c r="G1" s="3" t="s">
        <v>3</v>
      </c>
      <c r="H1" s="2"/>
      <c r="I1" s="227" t="s">
        <v>4</v>
      </c>
      <c r="J1" s="217"/>
      <c r="K1" s="236" t="s">
        <v>185</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3"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42959</v>
      </c>
      <c r="J8" s="214"/>
      <c r="K8" s="215"/>
      <c r="L8" s="214"/>
      <c r="M8" s="215"/>
      <c r="N8" s="214"/>
      <c r="O8" s="215"/>
      <c r="P8" s="214"/>
      <c r="Q8" s="215"/>
      <c r="R8" s="33" t="s">
        <v>54</v>
      </c>
      <c r="S8" s="34"/>
      <c r="T8" s="53"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f>920-46</f>
        <v>874</v>
      </c>
      <c r="K9" s="219"/>
      <c r="L9" s="204"/>
      <c r="M9" s="205"/>
      <c r="N9" s="204"/>
      <c r="O9" s="205"/>
      <c r="P9" s="177"/>
      <c r="Q9" s="178"/>
      <c r="R9" s="33" t="s">
        <v>57</v>
      </c>
      <c r="S9" s="34"/>
      <c r="T9" s="53"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53"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53"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69" t="s">
        <v>425</v>
      </c>
      <c r="S15" s="270"/>
      <c r="T15" s="270"/>
      <c r="U15" s="270"/>
      <c r="V15" s="270"/>
      <c r="W15" s="270"/>
      <c r="X15" s="270"/>
      <c r="Y15" s="270"/>
      <c r="Z15" s="271"/>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72"/>
      <c r="S16" s="273"/>
      <c r="T16" s="273"/>
      <c r="U16" s="273"/>
      <c r="V16" s="273"/>
      <c r="W16" s="273"/>
      <c r="X16" s="273"/>
      <c r="Y16" s="273"/>
      <c r="Z16" s="274"/>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72"/>
      <c r="S17" s="273"/>
      <c r="T17" s="273"/>
      <c r="U17" s="273"/>
      <c r="V17" s="273"/>
      <c r="W17" s="273"/>
      <c r="X17" s="273"/>
      <c r="Y17" s="273"/>
      <c r="Z17" s="274"/>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72"/>
      <c r="S18" s="273"/>
      <c r="T18" s="273"/>
      <c r="U18" s="273"/>
      <c r="V18" s="273"/>
      <c r="W18" s="273"/>
      <c r="X18" s="273"/>
      <c r="Y18" s="273"/>
      <c r="Z18" s="274"/>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72"/>
      <c r="S19" s="273"/>
      <c r="T19" s="273"/>
      <c r="U19" s="273"/>
      <c r="V19" s="273"/>
      <c r="W19" s="273"/>
      <c r="X19" s="273"/>
      <c r="Y19" s="273"/>
      <c r="Z19" s="274"/>
      <c r="AA19" s="7"/>
      <c r="AB19" s="7"/>
      <c r="AC19" s="7"/>
      <c r="AD19" s="7"/>
    </row>
    <row r="20" spans="1:30" x14ac:dyDescent="0.2">
      <c r="A20" s="179" t="s">
        <v>78</v>
      </c>
      <c r="B20" s="180"/>
      <c r="C20" s="41" t="s">
        <v>303</v>
      </c>
      <c r="D20" s="41" t="s">
        <v>33</v>
      </c>
      <c r="E20" s="41" t="s">
        <v>33</v>
      </c>
      <c r="F20" s="41" t="s">
        <v>33</v>
      </c>
      <c r="G20" s="41" t="s">
        <v>33</v>
      </c>
      <c r="H20" s="27" t="s">
        <v>71</v>
      </c>
      <c r="I20" s="36"/>
      <c r="J20" s="173"/>
      <c r="K20" s="174"/>
      <c r="L20" s="179"/>
      <c r="M20" s="180"/>
      <c r="N20" s="208"/>
      <c r="O20" s="209"/>
      <c r="P20" s="173"/>
      <c r="Q20" s="174"/>
      <c r="R20" s="272"/>
      <c r="S20" s="273"/>
      <c r="T20" s="273"/>
      <c r="U20" s="273"/>
      <c r="V20" s="273"/>
      <c r="W20" s="273"/>
      <c r="X20" s="273"/>
      <c r="Y20" s="273"/>
      <c r="Z20" s="274"/>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72"/>
      <c r="S21" s="273"/>
      <c r="T21" s="273"/>
      <c r="U21" s="273"/>
      <c r="V21" s="273"/>
      <c r="W21" s="273"/>
      <c r="X21" s="273"/>
      <c r="Y21" s="273"/>
      <c r="Z21" s="274"/>
      <c r="AA21" s="7"/>
      <c r="AB21" s="7"/>
      <c r="AC21" s="7"/>
      <c r="AD21" s="7"/>
    </row>
    <row r="22" spans="1:30" x14ac:dyDescent="0.2">
      <c r="A22" s="179" t="s">
        <v>80</v>
      </c>
      <c r="B22" s="180"/>
      <c r="C22" s="90">
        <v>42959</v>
      </c>
      <c r="D22" s="14" t="s">
        <v>33</v>
      </c>
      <c r="E22" s="14" t="s">
        <v>33</v>
      </c>
      <c r="F22" s="14" t="s">
        <v>33</v>
      </c>
      <c r="G22" s="53" t="s">
        <v>33</v>
      </c>
      <c r="H22" s="27" t="s">
        <v>81</v>
      </c>
      <c r="I22" s="35"/>
      <c r="J22" s="177" t="s">
        <v>33</v>
      </c>
      <c r="K22" s="178"/>
      <c r="L22" s="204" t="s">
        <v>33</v>
      </c>
      <c r="M22" s="205"/>
      <c r="N22" s="206" t="s">
        <v>33</v>
      </c>
      <c r="O22" s="207"/>
      <c r="P22" s="177" t="s">
        <v>33</v>
      </c>
      <c r="Q22" s="178"/>
      <c r="R22" s="272"/>
      <c r="S22" s="273"/>
      <c r="T22" s="273"/>
      <c r="U22" s="273"/>
      <c r="V22" s="273"/>
      <c r="W22" s="273"/>
      <c r="X22" s="273"/>
      <c r="Y22" s="273"/>
      <c r="Z22" s="274"/>
      <c r="AA22" s="7"/>
      <c r="AB22" s="7"/>
      <c r="AC22" s="7"/>
      <c r="AD22" s="7"/>
    </row>
    <row r="23" spans="1:30" x14ac:dyDescent="0.2">
      <c r="A23" s="179" t="s">
        <v>10</v>
      </c>
      <c r="B23" s="180"/>
      <c r="C23" s="14">
        <v>185714522</v>
      </c>
      <c r="D23" s="14" t="s">
        <v>33</v>
      </c>
      <c r="E23" s="14" t="s">
        <v>33</v>
      </c>
      <c r="F23" s="14" t="s">
        <v>33</v>
      </c>
      <c r="G23" s="53" t="s">
        <v>33</v>
      </c>
      <c r="H23" s="27" t="s">
        <v>82</v>
      </c>
      <c r="I23" s="35"/>
      <c r="J23" s="177" t="s">
        <v>33</v>
      </c>
      <c r="K23" s="178"/>
      <c r="L23" s="204" t="s">
        <v>33</v>
      </c>
      <c r="M23" s="205"/>
      <c r="N23" s="206" t="s">
        <v>33</v>
      </c>
      <c r="O23" s="207"/>
      <c r="P23" s="177" t="s">
        <v>33</v>
      </c>
      <c r="Q23" s="178"/>
      <c r="R23" s="272"/>
      <c r="S23" s="273"/>
      <c r="T23" s="273"/>
      <c r="U23" s="273"/>
      <c r="V23" s="273"/>
      <c r="W23" s="273"/>
      <c r="X23" s="273"/>
      <c r="Y23" s="273"/>
      <c r="Z23" s="274"/>
      <c r="AA23" s="7"/>
      <c r="AB23" s="7"/>
      <c r="AC23" s="7"/>
      <c r="AD23" s="7"/>
    </row>
    <row r="24" spans="1:30" x14ac:dyDescent="0.2">
      <c r="A24" s="179" t="s">
        <v>83</v>
      </c>
      <c r="B24" s="180"/>
      <c r="C24" s="14" t="s">
        <v>33</v>
      </c>
      <c r="D24" s="14" t="s">
        <v>33</v>
      </c>
      <c r="E24" s="14" t="s">
        <v>33</v>
      </c>
      <c r="F24" s="14" t="s">
        <v>33</v>
      </c>
      <c r="G24" s="53" t="s">
        <v>33</v>
      </c>
      <c r="H24" s="27" t="s">
        <v>70</v>
      </c>
      <c r="I24" s="36"/>
      <c r="J24" s="173" t="s">
        <v>33</v>
      </c>
      <c r="K24" s="174"/>
      <c r="L24" s="179" t="s">
        <v>33</v>
      </c>
      <c r="M24" s="180"/>
      <c r="N24" s="208" t="s">
        <v>33</v>
      </c>
      <c r="O24" s="209"/>
      <c r="P24" s="173" t="s">
        <v>33</v>
      </c>
      <c r="Q24" s="174"/>
      <c r="R24" s="272"/>
      <c r="S24" s="273"/>
      <c r="T24" s="273"/>
      <c r="U24" s="273"/>
      <c r="V24" s="273"/>
      <c r="W24" s="273"/>
      <c r="X24" s="273"/>
      <c r="Y24" s="273"/>
      <c r="Z24" s="274"/>
      <c r="AA24" s="7"/>
      <c r="AB24" s="7"/>
      <c r="AC24" s="7"/>
      <c r="AD24" s="7"/>
    </row>
    <row r="25" spans="1:30" x14ac:dyDescent="0.2">
      <c r="A25" s="179" t="s">
        <v>9</v>
      </c>
      <c r="B25" s="180"/>
      <c r="C25" s="14" t="s">
        <v>295</v>
      </c>
      <c r="D25" s="14" t="s">
        <v>33</v>
      </c>
      <c r="E25" s="14" t="s">
        <v>33</v>
      </c>
      <c r="F25" s="14" t="s">
        <v>33</v>
      </c>
      <c r="G25" s="53" t="s">
        <v>33</v>
      </c>
      <c r="H25" s="27" t="s">
        <v>71</v>
      </c>
      <c r="I25" s="36"/>
      <c r="J25" s="173" t="s">
        <v>33</v>
      </c>
      <c r="K25" s="174"/>
      <c r="L25" s="179" t="s">
        <v>33</v>
      </c>
      <c r="M25" s="180"/>
      <c r="N25" s="208" t="s">
        <v>33</v>
      </c>
      <c r="O25" s="209"/>
      <c r="P25" s="173" t="s">
        <v>33</v>
      </c>
      <c r="Q25" s="174"/>
      <c r="R25" s="272"/>
      <c r="S25" s="273"/>
      <c r="T25" s="273"/>
      <c r="U25" s="273"/>
      <c r="V25" s="273"/>
      <c r="W25" s="273"/>
      <c r="X25" s="273"/>
      <c r="Y25" s="273"/>
      <c r="Z25" s="274"/>
      <c r="AA25" s="7"/>
      <c r="AB25" s="7"/>
      <c r="AC25" s="7"/>
      <c r="AD25" s="7"/>
    </row>
    <row r="26" spans="1:30" x14ac:dyDescent="0.2">
      <c r="A26" s="210" t="s">
        <v>84</v>
      </c>
      <c r="B26" s="211"/>
      <c r="C26" s="14" t="s">
        <v>33</v>
      </c>
      <c r="D26" s="14" t="s">
        <v>33</v>
      </c>
      <c r="E26" s="14" t="s">
        <v>33</v>
      </c>
      <c r="F26" s="14" t="s">
        <v>33</v>
      </c>
      <c r="G26" s="53" t="s">
        <v>33</v>
      </c>
      <c r="H26" s="27" t="s">
        <v>85</v>
      </c>
      <c r="I26" s="35"/>
      <c r="J26" s="177" t="s">
        <v>33</v>
      </c>
      <c r="K26" s="178"/>
      <c r="L26" s="204" t="s">
        <v>33</v>
      </c>
      <c r="M26" s="205"/>
      <c r="N26" s="206" t="s">
        <v>33</v>
      </c>
      <c r="O26" s="207"/>
      <c r="P26" s="177" t="s">
        <v>33</v>
      </c>
      <c r="Q26" s="178"/>
      <c r="R26" s="272"/>
      <c r="S26" s="273"/>
      <c r="T26" s="273"/>
      <c r="U26" s="273"/>
      <c r="V26" s="273"/>
      <c r="W26" s="273"/>
      <c r="X26" s="273"/>
      <c r="Y26" s="273"/>
      <c r="Z26" s="274"/>
      <c r="AA26" s="7"/>
      <c r="AB26" s="7"/>
      <c r="AC26" s="7"/>
      <c r="AD26" s="7"/>
    </row>
    <row r="27" spans="1:30" x14ac:dyDescent="0.2">
      <c r="A27" s="212" t="s">
        <v>86</v>
      </c>
      <c r="B27" s="213"/>
      <c r="C27" s="14" t="s">
        <v>33</v>
      </c>
      <c r="D27" s="14" t="s">
        <v>33</v>
      </c>
      <c r="E27" s="14" t="s">
        <v>33</v>
      </c>
      <c r="F27" s="14" t="s">
        <v>33</v>
      </c>
      <c r="G27" s="53" t="s">
        <v>33</v>
      </c>
      <c r="H27" s="27" t="s">
        <v>87</v>
      </c>
      <c r="I27" s="35"/>
      <c r="J27" s="177" t="s">
        <v>33</v>
      </c>
      <c r="K27" s="178"/>
      <c r="L27" s="204" t="s">
        <v>33</v>
      </c>
      <c r="M27" s="205"/>
      <c r="N27" s="206" t="s">
        <v>33</v>
      </c>
      <c r="O27" s="207"/>
      <c r="P27" s="177" t="s">
        <v>33</v>
      </c>
      <c r="Q27" s="178"/>
      <c r="R27" s="272"/>
      <c r="S27" s="273"/>
      <c r="T27" s="273"/>
      <c r="U27" s="273"/>
      <c r="V27" s="273"/>
      <c r="W27" s="273"/>
      <c r="X27" s="273"/>
      <c r="Y27" s="273"/>
      <c r="Z27" s="274"/>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sheetData>
    <row r="1" spans="1:30" x14ac:dyDescent="0.2">
      <c r="A1" s="1" t="s">
        <v>0</v>
      </c>
      <c r="B1" s="2">
        <v>2017</v>
      </c>
      <c r="C1" s="1" t="s">
        <v>1</v>
      </c>
      <c r="D1" s="2"/>
      <c r="E1" s="1" t="s">
        <v>2</v>
      </c>
      <c r="F1" s="2"/>
      <c r="G1" s="3" t="s">
        <v>3</v>
      </c>
      <c r="H1" s="2"/>
      <c r="I1" s="227" t="s">
        <v>4</v>
      </c>
      <c r="J1" s="217"/>
      <c r="K1" s="236" t="s">
        <v>182</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3"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3"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3"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3"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3"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183</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53"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53"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3"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53"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53"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53"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zoomScaleNormal="100" workbookViewId="0">
      <selection activeCell="R15" sqref="R15:Z27"/>
    </sheetView>
  </sheetViews>
  <sheetFormatPr defaultColWidth="11" defaultRowHeight="14.25" x14ac:dyDescent="0.2"/>
  <sheetData>
    <row r="1" spans="1:30" x14ac:dyDescent="0.2">
      <c r="A1" s="1" t="s">
        <v>0</v>
      </c>
      <c r="B1" s="2">
        <v>2017</v>
      </c>
      <c r="C1" s="1" t="s">
        <v>1</v>
      </c>
      <c r="D1" s="2"/>
      <c r="E1" s="1" t="s">
        <v>2</v>
      </c>
      <c r="F1" s="2"/>
      <c r="G1" s="3" t="s">
        <v>3</v>
      </c>
      <c r="H1" s="2"/>
      <c r="I1" s="227" t="s">
        <v>4</v>
      </c>
      <c r="J1" s="252"/>
      <c r="K1" s="236" t="s">
        <v>178</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3"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6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63"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63"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63"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200</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63"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63"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3"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63"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3"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3"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
  <sheetViews>
    <sheetView topLeftCell="R4" workbookViewId="0">
      <selection activeCell="V15" sqref="V15:AD27"/>
    </sheetView>
  </sheetViews>
  <sheetFormatPr defaultColWidth="11" defaultRowHeight="14.25" x14ac:dyDescent="0.2"/>
  <cols>
    <col min="7" max="7" width="11" style="100"/>
    <col min="19" max="20" width="11" style="100"/>
    <col min="21" max="21" width="11" style="74"/>
  </cols>
  <sheetData>
    <row r="1" spans="1:34" x14ac:dyDescent="0.2">
      <c r="A1" s="1" t="s">
        <v>0</v>
      </c>
      <c r="B1" s="2">
        <v>2017</v>
      </c>
      <c r="C1" s="1" t="s">
        <v>1</v>
      </c>
      <c r="D1" s="2"/>
      <c r="E1" s="1" t="s">
        <v>2</v>
      </c>
      <c r="F1" s="2"/>
      <c r="G1" s="2"/>
      <c r="H1" s="3" t="s">
        <v>3</v>
      </c>
      <c r="I1" s="2"/>
      <c r="J1" s="227" t="s">
        <v>4</v>
      </c>
      <c r="K1" s="252"/>
      <c r="L1" s="236" t="s">
        <v>180</v>
      </c>
      <c r="M1" s="253"/>
      <c r="N1" s="253"/>
      <c r="O1" s="253"/>
      <c r="P1" s="252"/>
      <c r="Q1" s="234" t="s">
        <v>5</v>
      </c>
      <c r="R1" s="252"/>
      <c r="S1" s="234" t="s">
        <v>5</v>
      </c>
      <c r="T1" s="252"/>
      <c r="U1" s="71"/>
      <c r="V1" s="254" t="s">
        <v>146</v>
      </c>
      <c r="W1" s="253"/>
      <c r="X1" s="4"/>
      <c r="Y1" s="4"/>
      <c r="Z1" s="4"/>
      <c r="AA1" s="4"/>
      <c r="AB1" s="4"/>
      <c r="AC1" s="4"/>
      <c r="AD1" s="5"/>
      <c r="AE1" s="6"/>
      <c r="AF1" s="6"/>
      <c r="AG1" s="6"/>
      <c r="AH1" s="6"/>
    </row>
    <row r="2" spans="1:34" ht="38.25" x14ac:dyDescent="0.2">
      <c r="A2" s="8" t="s">
        <v>6</v>
      </c>
      <c r="B2" s="9" t="s">
        <v>7</v>
      </c>
      <c r="C2" s="9" t="s">
        <v>8</v>
      </c>
      <c r="D2" s="9" t="s">
        <v>9</v>
      </c>
      <c r="E2" s="9" t="s">
        <v>10</v>
      </c>
      <c r="F2" s="9" t="s">
        <v>11</v>
      </c>
      <c r="G2" s="9" t="s">
        <v>11</v>
      </c>
      <c r="H2" s="9" t="s">
        <v>12</v>
      </c>
      <c r="I2" s="9" t="s">
        <v>13</v>
      </c>
      <c r="J2" s="9" t="s">
        <v>14</v>
      </c>
      <c r="K2" s="9" t="s">
        <v>15</v>
      </c>
      <c r="L2" s="9" t="s">
        <v>16</v>
      </c>
      <c r="M2" s="255" t="s">
        <v>17</v>
      </c>
      <c r="N2" s="256"/>
      <c r="O2" s="9" t="s">
        <v>18</v>
      </c>
      <c r="P2" s="9" t="s">
        <v>19</v>
      </c>
      <c r="Q2" s="9" t="s">
        <v>20</v>
      </c>
      <c r="R2" s="255" t="s">
        <v>21</v>
      </c>
      <c r="S2" s="284"/>
      <c r="T2" s="284"/>
      <c r="U2" s="284"/>
      <c r="V2" s="256"/>
      <c r="W2" s="10" t="s">
        <v>22</v>
      </c>
      <c r="X2" s="10" t="s">
        <v>23</v>
      </c>
      <c r="Y2" s="11" t="s">
        <v>24</v>
      </c>
      <c r="Z2" s="10" t="s">
        <v>25</v>
      </c>
      <c r="AA2" s="10" t="s">
        <v>26</v>
      </c>
      <c r="AB2" s="10" t="s">
        <v>27</v>
      </c>
      <c r="AC2" s="183" t="s">
        <v>28</v>
      </c>
      <c r="AD2" s="252"/>
      <c r="AE2" s="12" t="s">
        <v>29</v>
      </c>
      <c r="AF2" s="12" t="s">
        <v>30</v>
      </c>
      <c r="AG2" s="13" t="s">
        <v>31</v>
      </c>
      <c r="AH2" s="12" t="s">
        <v>32</v>
      </c>
    </row>
    <row r="3" spans="1:34"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4" t="s">
        <v>33</v>
      </c>
      <c r="Q3" s="15" t="s">
        <v>33</v>
      </c>
      <c r="R3" s="15" t="s">
        <v>33</v>
      </c>
      <c r="S3" s="15" t="s">
        <v>33</v>
      </c>
      <c r="T3" s="15" t="s">
        <v>33</v>
      </c>
      <c r="U3" s="15"/>
      <c r="V3" s="15" t="s">
        <v>33</v>
      </c>
      <c r="W3" s="15" t="s">
        <v>33</v>
      </c>
      <c r="X3" s="15" t="s">
        <v>33</v>
      </c>
      <c r="Y3" s="14" t="s">
        <v>33</v>
      </c>
      <c r="Z3" s="14" t="s">
        <v>33</v>
      </c>
      <c r="AA3" s="14" t="s">
        <v>33</v>
      </c>
      <c r="AB3" s="15" t="s">
        <v>33</v>
      </c>
      <c r="AC3" s="16" t="s">
        <v>33</v>
      </c>
      <c r="AD3" s="16" t="s">
        <v>33</v>
      </c>
      <c r="AE3" s="6"/>
      <c r="AF3" s="6"/>
      <c r="AG3" s="6"/>
      <c r="AH3" s="6"/>
    </row>
    <row r="4" spans="1:34" ht="38.25" x14ac:dyDescent="0.2">
      <c r="A4" s="17" t="s">
        <v>34</v>
      </c>
      <c r="B4" s="10" t="s">
        <v>7</v>
      </c>
      <c r="C4" s="10" t="s">
        <v>8</v>
      </c>
      <c r="D4" s="10" t="s">
        <v>9</v>
      </c>
      <c r="E4" s="10" t="s">
        <v>10</v>
      </c>
      <c r="F4" s="10" t="s">
        <v>11</v>
      </c>
      <c r="G4" s="10" t="s">
        <v>11</v>
      </c>
      <c r="H4" s="10" t="s">
        <v>12</v>
      </c>
      <c r="I4" s="10" t="s">
        <v>13</v>
      </c>
      <c r="J4" s="10" t="s">
        <v>14</v>
      </c>
      <c r="K4" s="10" t="s">
        <v>35</v>
      </c>
      <c r="L4" s="10" t="s">
        <v>16</v>
      </c>
      <c r="M4" s="183" t="s">
        <v>17</v>
      </c>
      <c r="N4" s="252"/>
      <c r="O4" s="10" t="s">
        <v>18</v>
      </c>
      <c r="P4" s="10" t="s">
        <v>19</v>
      </c>
      <c r="Q4" s="10" t="s">
        <v>20</v>
      </c>
      <c r="R4" s="183" t="s">
        <v>21</v>
      </c>
      <c r="S4" s="237"/>
      <c r="T4" s="237"/>
      <c r="U4" s="237"/>
      <c r="V4" s="252"/>
      <c r="W4" s="10" t="s">
        <v>22</v>
      </c>
      <c r="X4" s="10" t="s">
        <v>23</v>
      </c>
      <c r="Y4" s="10" t="s">
        <v>36</v>
      </c>
      <c r="Z4" s="10" t="s">
        <v>25</v>
      </c>
      <c r="AA4" s="10" t="s">
        <v>26</v>
      </c>
      <c r="AB4" s="10" t="s">
        <v>27</v>
      </c>
      <c r="AC4" s="183" t="s">
        <v>28</v>
      </c>
      <c r="AD4" s="253"/>
      <c r="AE4" s="12" t="s">
        <v>29</v>
      </c>
      <c r="AF4" s="12" t="s">
        <v>30</v>
      </c>
      <c r="AG4" s="13" t="s">
        <v>31</v>
      </c>
      <c r="AH4" s="12" t="s">
        <v>32</v>
      </c>
    </row>
    <row r="5" spans="1:34" x14ac:dyDescent="0.2">
      <c r="A5" s="14" t="s">
        <v>33</v>
      </c>
      <c r="B5" s="14" t="s">
        <v>33</v>
      </c>
      <c r="C5" s="14" t="s">
        <v>33</v>
      </c>
      <c r="D5" s="14" t="s">
        <v>33</v>
      </c>
      <c r="E5" s="14" t="s">
        <v>33</v>
      </c>
      <c r="F5" s="14" t="s">
        <v>33</v>
      </c>
      <c r="G5" s="14" t="s">
        <v>33</v>
      </c>
      <c r="H5" s="14" t="s">
        <v>33</v>
      </c>
      <c r="I5" s="14" t="s">
        <v>33</v>
      </c>
      <c r="J5" s="18" t="s">
        <v>33</v>
      </c>
      <c r="K5" s="18" t="s">
        <v>33</v>
      </c>
      <c r="L5" s="18" t="s">
        <v>33</v>
      </c>
      <c r="M5" s="18" t="s">
        <v>33</v>
      </c>
      <c r="N5" s="18" t="s">
        <v>33</v>
      </c>
      <c r="O5" s="18" t="s">
        <v>33</v>
      </c>
      <c r="P5" s="18" t="s">
        <v>33</v>
      </c>
      <c r="Q5" s="19" t="s">
        <v>33</v>
      </c>
      <c r="R5" s="19" t="s">
        <v>33</v>
      </c>
      <c r="S5" s="19" t="s">
        <v>33</v>
      </c>
      <c r="T5" s="19" t="s">
        <v>33</v>
      </c>
      <c r="U5" s="19"/>
      <c r="V5" s="15" t="s">
        <v>33</v>
      </c>
      <c r="W5" s="15" t="s">
        <v>33</v>
      </c>
      <c r="X5" s="15" t="s">
        <v>33</v>
      </c>
      <c r="Y5" s="14" t="s">
        <v>33</v>
      </c>
      <c r="Z5" s="14" t="s">
        <v>33</v>
      </c>
      <c r="AA5" s="14" t="s">
        <v>33</v>
      </c>
      <c r="AB5" s="15" t="s">
        <v>33</v>
      </c>
      <c r="AC5" s="15" t="s">
        <v>33</v>
      </c>
      <c r="AD5" s="15" t="s">
        <v>33</v>
      </c>
      <c r="AE5" s="6"/>
      <c r="AF5" s="6"/>
      <c r="AG5" s="6"/>
      <c r="AH5" s="6"/>
    </row>
    <row r="6" spans="1:34" x14ac:dyDescent="0.2">
      <c r="A6" s="20" t="s">
        <v>37</v>
      </c>
      <c r="B6" s="10" t="s">
        <v>7</v>
      </c>
      <c r="C6" s="21" t="s">
        <v>38</v>
      </c>
      <c r="D6" s="21" t="s">
        <v>39</v>
      </c>
      <c r="E6" s="21" t="s">
        <v>40</v>
      </c>
      <c r="F6" s="21" t="s">
        <v>41</v>
      </c>
      <c r="G6" s="21" t="s">
        <v>41</v>
      </c>
      <c r="H6" s="21" t="s">
        <v>42</v>
      </c>
      <c r="I6" s="22" t="s">
        <v>43</v>
      </c>
      <c r="J6" s="21" t="s">
        <v>7</v>
      </c>
      <c r="K6" s="179" t="s">
        <v>44</v>
      </c>
      <c r="L6" s="252"/>
      <c r="M6" s="179" t="s">
        <v>45</v>
      </c>
      <c r="N6" s="252"/>
      <c r="O6" s="179" t="s">
        <v>46</v>
      </c>
      <c r="P6" s="252"/>
      <c r="Q6" s="179" t="s">
        <v>47</v>
      </c>
      <c r="R6" s="252"/>
      <c r="S6" s="179" t="s">
        <v>310</v>
      </c>
      <c r="T6" s="252"/>
      <c r="U6" s="72"/>
      <c r="V6" s="23"/>
      <c r="W6" s="185" t="s">
        <v>48</v>
      </c>
      <c r="X6" s="257"/>
      <c r="Y6" s="257"/>
      <c r="Z6" s="257"/>
      <c r="AA6" s="257"/>
      <c r="AB6" s="257"/>
      <c r="AC6" s="257"/>
      <c r="AD6" s="258"/>
      <c r="AE6" s="6"/>
      <c r="AF6" s="6"/>
      <c r="AG6" s="6"/>
      <c r="AH6" s="6"/>
    </row>
    <row r="7" spans="1:34" x14ac:dyDescent="0.2">
      <c r="A7" s="24" t="s">
        <v>49</v>
      </c>
      <c r="B7" s="15"/>
      <c r="C7" s="25"/>
      <c r="D7" s="25"/>
      <c r="E7" s="25"/>
      <c r="F7" s="25"/>
      <c r="G7" s="25"/>
      <c r="H7" s="26" t="e">
        <f t="array" ref="H7">#DIV/0!</f>
        <v>#DIV/0!</v>
      </c>
      <c r="I7" s="27" t="s">
        <v>50</v>
      </c>
      <c r="J7" s="28"/>
      <c r="K7" s="261" t="s">
        <v>271</v>
      </c>
      <c r="L7" s="256"/>
      <c r="M7" s="262" t="s">
        <v>269</v>
      </c>
      <c r="N7" s="256"/>
      <c r="O7" s="262" t="s">
        <v>272</v>
      </c>
      <c r="P7" s="256"/>
      <c r="Q7" s="263" t="s">
        <v>285</v>
      </c>
      <c r="R7" s="256"/>
      <c r="S7" s="263" t="s">
        <v>273</v>
      </c>
      <c r="T7" s="256"/>
      <c r="U7" s="78" t="s">
        <v>273</v>
      </c>
      <c r="V7" s="29" t="s">
        <v>51</v>
      </c>
      <c r="W7" s="30"/>
      <c r="X7" s="65" t="s">
        <v>33</v>
      </c>
      <c r="Y7" s="208" t="s">
        <v>52</v>
      </c>
      <c r="Z7" s="253"/>
      <c r="AA7" s="252"/>
      <c r="AB7" s="231" t="s">
        <v>33</v>
      </c>
      <c r="AC7" s="257"/>
      <c r="AD7" s="258"/>
      <c r="AE7" s="6"/>
      <c r="AF7" s="6"/>
      <c r="AG7" s="6"/>
      <c r="AH7" s="6"/>
    </row>
    <row r="8" spans="1:34" x14ac:dyDescent="0.2">
      <c r="A8" s="31" t="s">
        <v>88</v>
      </c>
      <c r="B8" s="15" t="s">
        <v>33</v>
      </c>
      <c r="C8" s="15" t="s">
        <v>33</v>
      </c>
      <c r="D8" s="15" t="s">
        <v>33</v>
      </c>
      <c r="E8" s="15" t="s">
        <v>33</v>
      </c>
      <c r="F8" s="15" t="s">
        <v>33</v>
      </c>
      <c r="G8" s="15" t="s">
        <v>33</v>
      </c>
      <c r="H8" s="21"/>
      <c r="I8" s="27" t="s">
        <v>53</v>
      </c>
      <c r="J8" s="32">
        <v>42940</v>
      </c>
      <c r="K8" s="214"/>
      <c r="L8" s="252"/>
      <c r="M8" s="214"/>
      <c r="N8" s="252"/>
      <c r="O8" s="214"/>
      <c r="P8" s="252"/>
      <c r="Q8" s="214"/>
      <c r="R8" s="252"/>
      <c r="S8" s="214"/>
      <c r="T8" s="252"/>
      <c r="U8" s="77"/>
      <c r="V8" s="33" t="s">
        <v>54</v>
      </c>
      <c r="W8" s="34"/>
      <c r="X8" s="65" t="s">
        <v>33</v>
      </c>
      <c r="Y8" s="224" t="s">
        <v>55</v>
      </c>
      <c r="Z8" s="253"/>
      <c r="AA8" s="252"/>
      <c r="AB8" s="220" t="s">
        <v>33</v>
      </c>
      <c r="AC8" s="259"/>
      <c r="AD8" s="260"/>
      <c r="AE8" s="6"/>
      <c r="AF8" s="6"/>
      <c r="AG8" s="6"/>
      <c r="AH8" s="6"/>
    </row>
    <row r="9" spans="1:34" x14ac:dyDescent="0.2">
      <c r="A9" s="31" t="s">
        <v>88</v>
      </c>
      <c r="B9" s="15" t="s">
        <v>33</v>
      </c>
      <c r="C9" s="15" t="s">
        <v>33</v>
      </c>
      <c r="D9" s="15" t="s">
        <v>33</v>
      </c>
      <c r="E9" s="15" t="s">
        <v>33</v>
      </c>
      <c r="F9" s="15" t="s">
        <v>33</v>
      </c>
      <c r="G9" s="15" t="s">
        <v>33</v>
      </c>
      <c r="H9" s="21"/>
      <c r="I9" s="27" t="s">
        <v>56</v>
      </c>
      <c r="J9" s="35"/>
      <c r="K9" s="204" t="s">
        <v>367</v>
      </c>
      <c r="L9" s="252"/>
      <c r="M9" s="204">
        <v>654</v>
      </c>
      <c r="N9" s="252"/>
      <c r="O9" s="204">
        <v>615</v>
      </c>
      <c r="P9" s="252"/>
      <c r="Q9" s="177">
        <v>670</v>
      </c>
      <c r="R9" s="252"/>
      <c r="S9" s="177">
        <v>507</v>
      </c>
      <c r="T9" s="252"/>
      <c r="U9" s="77">
        <v>507</v>
      </c>
      <c r="V9" s="33" t="s">
        <v>57</v>
      </c>
      <c r="W9" s="34"/>
      <c r="X9" s="65" t="s">
        <v>33</v>
      </c>
      <c r="Y9" s="224" t="s">
        <v>58</v>
      </c>
      <c r="Z9" s="253"/>
      <c r="AA9" s="252"/>
      <c r="AB9" s="220" t="s">
        <v>33</v>
      </c>
      <c r="AC9" s="259"/>
      <c r="AD9" s="260"/>
      <c r="AE9" s="6"/>
      <c r="AF9" s="6"/>
      <c r="AG9" s="6"/>
      <c r="AH9" s="6"/>
    </row>
    <row r="10" spans="1:34" x14ac:dyDescent="0.2">
      <c r="A10" s="31" t="s">
        <v>88</v>
      </c>
      <c r="B10" s="15" t="s">
        <v>33</v>
      </c>
      <c r="C10" s="15" t="s">
        <v>33</v>
      </c>
      <c r="D10" s="15" t="s">
        <v>33</v>
      </c>
      <c r="E10" s="15" t="s">
        <v>33</v>
      </c>
      <c r="F10" s="15" t="s">
        <v>33</v>
      </c>
      <c r="G10" s="15" t="s">
        <v>33</v>
      </c>
      <c r="H10" s="21"/>
      <c r="I10" s="27" t="s">
        <v>59</v>
      </c>
      <c r="J10" s="36"/>
      <c r="K10" s="202" t="s">
        <v>33</v>
      </c>
      <c r="L10" s="252"/>
      <c r="M10" s="179" t="s">
        <v>33</v>
      </c>
      <c r="N10" s="252"/>
      <c r="O10" s="179" t="s">
        <v>33</v>
      </c>
      <c r="P10" s="252"/>
      <c r="Q10" s="173" t="s">
        <v>33</v>
      </c>
      <c r="R10" s="252"/>
      <c r="S10" s="173" t="s">
        <v>33</v>
      </c>
      <c r="T10" s="252"/>
      <c r="U10" s="77"/>
      <c r="V10" s="33" t="s">
        <v>60</v>
      </c>
      <c r="W10" s="34"/>
      <c r="X10" s="65" t="s">
        <v>33</v>
      </c>
      <c r="Y10" s="224" t="s">
        <v>61</v>
      </c>
      <c r="Z10" s="253"/>
      <c r="AA10" s="252"/>
      <c r="AB10" s="220" t="s">
        <v>33</v>
      </c>
      <c r="AC10" s="259"/>
      <c r="AD10" s="260"/>
      <c r="AE10" s="6"/>
      <c r="AF10" s="6"/>
      <c r="AG10" s="6"/>
      <c r="AH10" s="6"/>
    </row>
    <row r="11" spans="1:34" x14ac:dyDescent="0.2">
      <c r="A11" s="31" t="s">
        <v>88</v>
      </c>
      <c r="B11" s="15" t="s">
        <v>33</v>
      </c>
      <c r="C11" s="15" t="s">
        <v>33</v>
      </c>
      <c r="D11" s="15" t="s">
        <v>33</v>
      </c>
      <c r="E11" s="15" t="s">
        <v>33</v>
      </c>
      <c r="F11" s="15" t="s">
        <v>33</v>
      </c>
      <c r="G11" s="15" t="s">
        <v>33</v>
      </c>
      <c r="H11" s="21"/>
      <c r="I11" s="27" t="s">
        <v>62</v>
      </c>
      <c r="J11" s="32">
        <v>42950</v>
      </c>
      <c r="K11" s="261"/>
      <c r="L11" s="256"/>
      <c r="M11" s="262"/>
      <c r="N11" s="256"/>
      <c r="O11" s="262"/>
      <c r="P11" s="256"/>
      <c r="Q11" s="263"/>
      <c r="R11" s="256"/>
      <c r="S11" s="263"/>
      <c r="T11" s="256"/>
      <c r="U11" s="77"/>
      <c r="V11" s="33" t="s">
        <v>63</v>
      </c>
      <c r="W11" s="34"/>
      <c r="X11" s="65" t="s">
        <v>33</v>
      </c>
      <c r="Y11" s="224" t="s">
        <v>64</v>
      </c>
      <c r="Z11" s="253"/>
      <c r="AA11" s="252"/>
      <c r="AB11" s="220" t="s">
        <v>33</v>
      </c>
      <c r="AC11" s="259"/>
      <c r="AD11" s="260"/>
      <c r="AE11" s="6"/>
      <c r="AF11" s="6"/>
      <c r="AG11" s="6"/>
      <c r="AH11" s="6"/>
    </row>
    <row r="12" spans="1:34" x14ac:dyDescent="0.2">
      <c r="A12" s="31" t="s">
        <v>88</v>
      </c>
      <c r="B12" s="15" t="s">
        <v>33</v>
      </c>
      <c r="C12" s="15" t="s">
        <v>33</v>
      </c>
      <c r="D12" s="15" t="s">
        <v>33</v>
      </c>
      <c r="E12" s="15" t="s">
        <v>33</v>
      </c>
      <c r="F12" s="15" t="s">
        <v>33</v>
      </c>
      <c r="G12" s="15" t="s">
        <v>33</v>
      </c>
      <c r="H12" s="21"/>
      <c r="I12" s="27" t="s">
        <v>65</v>
      </c>
      <c r="J12" s="35"/>
      <c r="K12" s="218">
        <v>816</v>
      </c>
      <c r="L12" s="252"/>
      <c r="M12" s="204">
        <v>738</v>
      </c>
      <c r="N12" s="252"/>
      <c r="O12" s="204">
        <v>731</v>
      </c>
      <c r="P12" s="252"/>
      <c r="Q12" s="177">
        <v>935</v>
      </c>
      <c r="R12" s="252"/>
      <c r="S12" s="177">
        <v>700</v>
      </c>
      <c r="T12" s="252"/>
      <c r="U12" s="77"/>
      <c r="V12" s="33" t="s">
        <v>66</v>
      </c>
      <c r="W12" s="34"/>
      <c r="X12" s="37" t="s">
        <v>33</v>
      </c>
      <c r="Y12" s="264" t="s">
        <v>67</v>
      </c>
      <c r="Z12" s="257"/>
      <c r="AA12" s="258"/>
      <c r="AB12" s="189" t="s">
        <v>33</v>
      </c>
      <c r="AC12" s="265"/>
      <c r="AD12" s="256"/>
      <c r="AE12" s="6"/>
      <c r="AF12" s="6"/>
      <c r="AG12" s="6"/>
      <c r="AH12" s="6"/>
    </row>
    <row r="13" spans="1:34" x14ac:dyDescent="0.2">
      <c r="A13" s="31" t="s">
        <v>88</v>
      </c>
      <c r="B13" s="15" t="s">
        <v>33</v>
      </c>
      <c r="C13" s="15" t="s">
        <v>33</v>
      </c>
      <c r="D13" s="15" t="s">
        <v>33</v>
      </c>
      <c r="E13" s="15" t="s">
        <v>33</v>
      </c>
      <c r="F13" s="15" t="s">
        <v>33</v>
      </c>
      <c r="G13" s="15" t="s">
        <v>33</v>
      </c>
      <c r="H13" s="21"/>
      <c r="I13" s="27" t="s">
        <v>288</v>
      </c>
      <c r="J13" s="36"/>
      <c r="K13" s="202">
        <v>66.459999999999994</v>
      </c>
      <c r="L13" s="252"/>
      <c r="M13" s="179">
        <v>64.42</v>
      </c>
      <c r="N13" s="252"/>
      <c r="O13" s="179">
        <v>68.78</v>
      </c>
      <c r="P13" s="252"/>
      <c r="Q13" s="173">
        <v>69.95</v>
      </c>
      <c r="R13" s="253"/>
      <c r="S13" s="173">
        <v>63.25</v>
      </c>
      <c r="T13" s="253"/>
      <c r="U13" s="72"/>
      <c r="V13" s="200" t="s">
        <v>69</v>
      </c>
      <c r="W13" s="257"/>
      <c r="X13" s="257"/>
      <c r="Y13" s="257"/>
      <c r="Z13" s="257"/>
      <c r="AA13" s="257"/>
      <c r="AB13" s="257"/>
      <c r="AC13" s="257"/>
      <c r="AD13" s="258"/>
      <c r="AE13" s="6"/>
      <c r="AF13" s="6"/>
      <c r="AG13" s="6"/>
      <c r="AH13" s="6"/>
    </row>
    <row r="14" spans="1:34" x14ac:dyDescent="0.2">
      <c r="A14" s="31" t="s">
        <v>88</v>
      </c>
      <c r="B14" s="15" t="s">
        <v>33</v>
      </c>
      <c r="C14" s="15" t="s">
        <v>33</v>
      </c>
      <c r="D14" s="15" t="s">
        <v>33</v>
      </c>
      <c r="E14" s="15" t="s">
        <v>33</v>
      </c>
      <c r="F14" s="15" t="s">
        <v>33</v>
      </c>
      <c r="G14" s="15" t="s">
        <v>33</v>
      </c>
      <c r="H14" s="21"/>
      <c r="I14" s="27" t="s">
        <v>70</v>
      </c>
      <c r="J14" s="36"/>
      <c r="K14" s="202"/>
      <c r="L14" s="252"/>
      <c r="M14" s="179"/>
      <c r="N14" s="252"/>
      <c r="O14" s="179"/>
      <c r="P14" s="252"/>
      <c r="Q14" s="173"/>
      <c r="R14" s="253"/>
      <c r="S14" s="173"/>
      <c r="T14" s="253"/>
      <c r="U14" s="73"/>
      <c r="V14" s="266"/>
      <c r="W14" s="265"/>
      <c r="X14" s="265"/>
      <c r="Y14" s="265"/>
      <c r="Z14" s="265"/>
      <c r="AA14" s="265"/>
      <c r="AB14" s="265"/>
      <c r="AC14" s="265"/>
      <c r="AD14" s="256"/>
      <c r="AE14" s="6"/>
      <c r="AF14" s="6"/>
      <c r="AG14" s="6"/>
      <c r="AH14" s="6"/>
    </row>
    <row r="15" spans="1:34" x14ac:dyDescent="0.2">
      <c r="A15" s="31" t="s">
        <v>88</v>
      </c>
      <c r="B15" s="15" t="s">
        <v>33</v>
      </c>
      <c r="C15" s="15" t="s">
        <v>33</v>
      </c>
      <c r="D15" s="15" t="s">
        <v>33</v>
      </c>
      <c r="E15" s="15" t="s">
        <v>33</v>
      </c>
      <c r="F15" s="15" t="s">
        <v>33</v>
      </c>
      <c r="G15" s="15" t="s">
        <v>33</v>
      </c>
      <c r="H15" s="21"/>
      <c r="I15" s="27" t="s">
        <v>71</v>
      </c>
      <c r="J15" s="36"/>
      <c r="K15" s="202"/>
      <c r="L15" s="252"/>
      <c r="M15" s="179"/>
      <c r="N15" s="252"/>
      <c r="O15" s="179"/>
      <c r="P15" s="252"/>
      <c r="Q15" s="267"/>
      <c r="R15" s="258"/>
      <c r="S15" s="267"/>
      <c r="T15" s="258"/>
      <c r="U15" s="72"/>
      <c r="V15" s="247" t="s">
        <v>369</v>
      </c>
      <c r="W15" s="280"/>
      <c r="X15" s="280"/>
      <c r="Y15" s="280"/>
      <c r="Z15" s="280"/>
      <c r="AA15" s="280"/>
      <c r="AB15" s="280"/>
      <c r="AC15" s="280"/>
      <c r="AD15" s="281"/>
      <c r="AE15" s="6"/>
      <c r="AF15" s="6"/>
      <c r="AG15" s="6"/>
      <c r="AH15" s="6"/>
    </row>
    <row r="16" spans="1:34" x14ac:dyDescent="0.2">
      <c r="A16" s="38" t="s">
        <v>72</v>
      </c>
      <c r="B16" s="15"/>
      <c r="C16" s="25"/>
      <c r="D16" s="25"/>
      <c r="E16" s="25"/>
      <c r="F16" s="25"/>
      <c r="G16" s="25"/>
      <c r="H16" s="26" t="e">
        <f t="array" ref="H16">#DIV/0!</f>
        <v>#DIV/0!</v>
      </c>
      <c r="I16" s="27" t="s">
        <v>73</v>
      </c>
      <c r="J16" s="32"/>
      <c r="K16" s="175"/>
      <c r="L16" s="252"/>
      <c r="M16" s="175"/>
      <c r="N16" s="252"/>
      <c r="O16" s="175"/>
      <c r="P16" s="253"/>
      <c r="Q16" s="192"/>
      <c r="R16" s="252"/>
      <c r="S16" s="192"/>
      <c r="T16" s="252"/>
      <c r="U16" s="77"/>
      <c r="V16" s="282"/>
      <c r="W16" s="282"/>
      <c r="X16" s="282"/>
      <c r="Y16" s="282"/>
      <c r="Z16" s="282"/>
      <c r="AA16" s="282"/>
      <c r="AB16" s="282"/>
      <c r="AC16" s="282"/>
      <c r="AD16" s="283"/>
      <c r="AE16" s="6"/>
      <c r="AF16" s="6"/>
      <c r="AG16" s="6"/>
      <c r="AH16" s="6"/>
    </row>
    <row r="17" spans="1:34" x14ac:dyDescent="0.2">
      <c r="A17" s="183" t="s">
        <v>74</v>
      </c>
      <c r="B17" s="252"/>
      <c r="C17" s="39">
        <v>0</v>
      </c>
      <c r="D17" s="39">
        <v>0</v>
      </c>
      <c r="E17" s="39">
        <v>0</v>
      </c>
      <c r="F17" s="39">
        <v>0</v>
      </c>
      <c r="G17" s="39">
        <v>0</v>
      </c>
      <c r="H17" s="40">
        <v>0</v>
      </c>
      <c r="I17" s="27" t="s">
        <v>75</v>
      </c>
      <c r="J17" s="35"/>
      <c r="K17" s="177"/>
      <c r="L17" s="252"/>
      <c r="M17" s="204"/>
      <c r="N17" s="252"/>
      <c r="O17" s="206"/>
      <c r="P17" s="253"/>
      <c r="Q17" s="177"/>
      <c r="R17" s="252"/>
      <c r="S17" s="177"/>
      <c r="T17" s="252"/>
      <c r="U17" s="77"/>
      <c r="V17" s="282"/>
      <c r="W17" s="282"/>
      <c r="X17" s="282"/>
      <c r="Y17" s="282"/>
      <c r="Z17" s="282"/>
      <c r="AA17" s="282"/>
      <c r="AB17" s="282"/>
      <c r="AC17" s="282"/>
      <c r="AD17" s="283"/>
      <c r="AE17" s="7"/>
      <c r="AF17" s="7"/>
      <c r="AG17" s="7"/>
      <c r="AH17" s="7"/>
    </row>
    <row r="18" spans="1:34" x14ac:dyDescent="0.2">
      <c r="A18" s="185" t="s">
        <v>76</v>
      </c>
      <c r="B18" s="257"/>
      <c r="C18" s="181" t="s">
        <v>44</v>
      </c>
      <c r="D18" s="181" t="s">
        <v>45</v>
      </c>
      <c r="E18" s="181" t="s">
        <v>46</v>
      </c>
      <c r="F18" s="181" t="s">
        <v>47</v>
      </c>
      <c r="G18" s="181" t="s">
        <v>310</v>
      </c>
      <c r="H18" s="181" t="s">
        <v>42</v>
      </c>
      <c r="I18" s="36" t="s">
        <v>77</v>
      </c>
      <c r="J18" s="36"/>
      <c r="K18" s="173"/>
      <c r="L18" s="252"/>
      <c r="M18" s="179"/>
      <c r="N18" s="252"/>
      <c r="O18" s="208"/>
      <c r="P18" s="253"/>
      <c r="Q18" s="173"/>
      <c r="R18" s="252"/>
      <c r="S18" s="173"/>
      <c r="T18" s="252"/>
      <c r="U18" s="77"/>
      <c r="V18" s="282"/>
      <c r="W18" s="282"/>
      <c r="X18" s="282"/>
      <c r="Y18" s="282"/>
      <c r="Z18" s="282"/>
      <c r="AA18" s="282"/>
      <c r="AB18" s="282"/>
      <c r="AC18" s="282"/>
      <c r="AD18" s="283"/>
      <c r="AE18" s="7"/>
      <c r="AF18" s="7"/>
      <c r="AG18" s="7"/>
      <c r="AH18" s="7"/>
    </row>
    <row r="19" spans="1:34" x14ac:dyDescent="0.2">
      <c r="A19" s="265"/>
      <c r="B19" s="265"/>
      <c r="C19" s="268"/>
      <c r="D19" s="268"/>
      <c r="E19" s="268"/>
      <c r="F19" s="268"/>
      <c r="G19" s="268"/>
      <c r="H19" s="268"/>
      <c r="I19" s="36" t="s">
        <v>70</v>
      </c>
      <c r="J19" s="36"/>
      <c r="K19" s="173"/>
      <c r="L19" s="252"/>
      <c r="M19" s="179"/>
      <c r="N19" s="252"/>
      <c r="O19" s="208"/>
      <c r="P19" s="253"/>
      <c r="Q19" s="173"/>
      <c r="R19" s="252"/>
      <c r="S19" s="173"/>
      <c r="T19" s="252"/>
      <c r="U19" s="77"/>
      <c r="V19" s="282"/>
      <c r="W19" s="282"/>
      <c r="X19" s="282"/>
      <c r="Y19" s="282"/>
      <c r="Z19" s="282"/>
      <c r="AA19" s="282"/>
      <c r="AB19" s="282"/>
      <c r="AC19" s="282"/>
      <c r="AD19" s="283"/>
      <c r="AE19" s="7"/>
      <c r="AF19" s="7"/>
      <c r="AG19" s="7"/>
      <c r="AH19" s="7"/>
    </row>
    <row r="20" spans="1:34" x14ac:dyDescent="0.2">
      <c r="A20" s="179" t="s">
        <v>78</v>
      </c>
      <c r="B20" s="252"/>
      <c r="C20" s="41" t="s">
        <v>302</v>
      </c>
      <c r="D20" s="41" t="s">
        <v>302</v>
      </c>
      <c r="E20" s="41" t="s">
        <v>302</v>
      </c>
      <c r="F20" s="41" t="s">
        <v>303</v>
      </c>
      <c r="G20" s="41" t="s">
        <v>302</v>
      </c>
      <c r="H20" s="41" t="s">
        <v>33</v>
      </c>
      <c r="I20" s="27" t="s">
        <v>71</v>
      </c>
      <c r="J20" s="36"/>
      <c r="K20" s="173"/>
      <c r="L20" s="174"/>
      <c r="M20" s="179"/>
      <c r="N20" s="252"/>
      <c r="O20" s="208"/>
      <c r="P20" s="253"/>
      <c r="Q20" s="173"/>
      <c r="R20" s="252"/>
      <c r="S20" s="173"/>
      <c r="T20" s="252"/>
      <c r="U20" s="77"/>
      <c r="V20" s="282"/>
      <c r="W20" s="282"/>
      <c r="X20" s="282"/>
      <c r="Y20" s="282"/>
      <c r="Z20" s="282"/>
      <c r="AA20" s="282"/>
      <c r="AB20" s="282"/>
      <c r="AC20" s="282"/>
      <c r="AD20" s="283"/>
      <c r="AE20" s="7"/>
      <c r="AF20" s="7"/>
      <c r="AG20" s="7"/>
      <c r="AH20" s="7"/>
    </row>
    <row r="21" spans="1:34" x14ac:dyDescent="0.2">
      <c r="A21" s="179" t="s">
        <v>50</v>
      </c>
      <c r="B21" s="252"/>
      <c r="C21" s="41" t="s">
        <v>271</v>
      </c>
      <c r="D21" s="41" t="s">
        <v>269</v>
      </c>
      <c r="E21" s="41" t="s">
        <v>272</v>
      </c>
      <c r="F21" s="41" t="s">
        <v>286</v>
      </c>
      <c r="G21" s="41" t="s">
        <v>273</v>
      </c>
      <c r="H21" s="14" t="s">
        <v>33</v>
      </c>
      <c r="I21" s="42" t="s">
        <v>79</v>
      </c>
      <c r="J21" s="32"/>
      <c r="K21" s="175"/>
      <c r="L21" s="252"/>
      <c r="M21" s="175"/>
      <c r="N21" s="252"/>
      <c r="O21" s="175"/>
      <c r="P21" s="253"/>
      <c r="Q21" s="192"/>
      <c r="R21" s="252"/>
      <c r="S21" s="192"/>
      <c r="T21" s="252"/>
      <c r="U21" s="77"/>
      <c r="V21" s="282"/>
      <c r="W21" s="282"/>
      <c r="X21" s="282"/>
      <c r="Y21" s="282"/>
      <c r="Z21" s="282"/>
      <c r="AA21" s="282"/>
      <c r="AB21" s="282"/>
      <c r="AC21" s="282"/>
      <c r="AD21" s="283"/>
      <c r="AE21" s="7"/>
      <c r="AF21" s="7"/>
      <c r="AG21" s="7"/>
      <c r="AH21" s="7"/>
    </row>
    <row r="22" spans="1:34" x14ac:dyDescent="0.2">
      <c r="A22" s="179" t="s">
        <v>80</v>
      </c>
      <c r="B22" s="252"/>
      <c r="C22" s="90">
        <v>42950</v>
      </c>
      <c r="D22" s="90">
        <v>42950</v>
      </c>
      <c r="E22" s="90">
        <v>42950</v>
      </c>
      <c r="F22" s="90">
        <v>42950</v>
      </c>
      <c r="G22" s="90">
        <v>42950</v>
      </c>
      <c r="H22" s="65" t="s">
        <v>33</v>
      </c>
      <c r="I22" s="27" t="s">
        <v>81</v>
      </c>
      <c r="J22" s="35"/>
      <c r="K22" s="177" t="s">
        <v>33</v>
      </c>
      <c r="L22" s="252"/>
      <c r="M22" s="204" t="s">
        <v>33</v>
      </c>
      <c r="N22" s="252"/>
      <c r="O22" s="206" t="s">
        <v>33</v>
      </c>
      <c r="P22" s="253"/>
      <c r="Q22" s="177" t="s">
        <v>33</v>
      </c>
      <c r="R22" s="252"/>
      <c r="S22" s="177" t="s">
        <v>33</v>
      </c>
      <c r="T22" s="252"/>
      <c r="U22" s="77"/>
      <c r="V22" s="282"/>
      <c r="W22" s="282"/>
      <c r="X22" s="282"/>
      <c r="Y22" s="282"/>
      <c r="Z22" s="282"/>
      <c r="AA22" s="282"/>
      <c r="AB22" s="282"/>
      <c r="AC22" s="282"/>
      <c r="AD22" s="283"/>
      <c r="AE22" s="7"/>
      <c r="AF22" s="7"/>
      <c r="AG22" s="7"/>
      <c r="AH22" s="7"/>
    </row>
    <row r="23" spans="1:34" x14ac:dyDescent="0.2">
      <c r="A23" s="179" t="s">
        <v>10</v>
      </c>
      <c r="B23" s="252"/>
      <c r="C23" s="158">
        <v>194726385</v>
      </c>
      <c r="D23" s="158">
        <v>194726248</v>
      </c>
      <c r="E23" s="158">
        <v>194726249</v>
      </c>
      <c r="F23" s="158">
        <v>195718300</v>
      </c>
      <c r="G23" s="158">
        <v>194726250</v>
      </c>
      <c r="H23" s="65" t="s">
        <v>33</v>
      </c>
      <c r="I23" s="27" t="s">
        <v>82</v>
      </c>
      <c r="J23" s="35"/>
      <c r="K23" s="177" t="s">
        <v>33</v>
      </c>
      <c r="L23" s="252"/>
      <c r="M23" s="204" t="s">
        <v>33</v>
      </c>
      <c r="N23" s="252"/>
      <c r="O23" s="206" t="s">
        <v>33</v>
      </c>
      <c r="P23" s="253"/>
      <c r="Q23" s="177" t="s">
        <v>33</v>
      </c>
      <c r="R23" s="252"/>
      <c r="S23" s="177" t="s">
        <v>33</v>
      </c>
      <c r="T23" s="252"/>
      <c r="U23" s="77"/>
      <c r="V23" s="282"/>
      <c r="W23" s="282"/>
      <c r="X23" s="282"/>
      <c r="Y23" s="282"/>
      <c r="Z23" s="282"/>
      <c r="AA23" s="282"/>
      <c r="AB23" s="282"/>
      <c r="AC23" s="282"/>
      <c r="AD23" s="283"/>
      <c r="AE23" s="7"/>
      <c r="AF23" s="7"/>
      <c r="AG23" s="7"/>
      <c r="AH23" s="7"/>
    </row>
    <row r="24" spans="1:34" x14ac:dyDescent="0.2">
      <c r="A24" s="179" t="s">
        <v>83</v>
      </c>
      <c r="B24" s="252"/>
      <c r="C24" s="14" t="s">
        <v>33</v>
      </c>
      <c r="D24" s="14" t="s">
        <v>33</v>
      </c>
      <c r="E24" s="14" t="s">
        <v>33</v>
      </c>
      <c r="F24" s="14" t="s">
        <v>33</v>
      </c>
      <c r="G24" s="14" t="s">
        <v>33</v>
      </c>
      <c r="H24" s="65" t="s">
        <v>33</v>
      </c>
      <c r="I24" s="27" t="s">
        <v>70</v>
      </c>
      <c r="J24" s="36"/>
      <c r="K24" s="173" t="s">
        <v>33</v>
      </c>
      <c r="L24" s="252"/>
      <c r="M24" s="179" t="s">
        <v>33</v>
      </c>
      <c r="N24" s="252"/>
      <c r="O24" s="208" t="s">
        <v>33</v>
      </c>
      <c r="P24" s="253"/>
      <c r="Q24" s="173" t="s">
        <v>33</v>
      </c>
      <c r="R24" s="252"/>
      <c r="S24" s="173" t="s">
        <v>33</v>
      </c>
      <c r="T24" s="252"/>
      <c r="U24" s="77"/>
      <c r="V24" s="282"/>
      <c r="W24" s="282"/>
      <c r="X24" s="282"/>
      <c r="Y24" s="282"/>
      <c r="Z24" s="282"/>
      <c r="AA24" s="282"/>
      <c r="AB24" s="282"/>
      <c r="AC24" s="282"/>
      <c r="AD24" s="283"/>
      <c r="AE24" s="7"/>
      <c r="AF24" s="7"/>
      <c r="AG24" s="7"/>
      <c r="AH24" s="7"/>
    </row>
    <row r="25" spans="1:34" x14ac:dyDescent="0.2">
      <c r="A25" s="179" t="s">
        <v>9</v>
      </c>
      <c r="B25" s="252"/>
      <c r="C25" s="14" t="s">
        <v>348</v>
      </c>
      <c r="D25" s="14" t="s">
        <v>347</v>
      </c>
      <c r="E25" s="14" t="s">
        <v>351</v>
      </c>
      <c r="F25" s="14" t="s">
        <v>348</v>
      </c>
      <c r="G25" s="14" t="s">
        <v>368</v>
      </c>
      <c r="H25" s="65" t="s">
        <v>33</v>
      </c>
      <c r="I25" s="27" t="s">
        <v>71</v>
      </c>
      <c r="J25" s="36"/>
      <c r="K25" s="173" t="s">
        <v>33</v>
      </c>
      <c r="L25" s="252"/>
      <c r="M25" s="179" t="s">
        <v>33</v>
      </c>
      <c r="N25" s="252"/>
      <c r="O25" s="208" t="s">
        <v>33</v>
      </c>
      <c r="P25" s="253"/>
      <c r="Q25" s="173" t="s">
        <v>33</v>
      </c>
      <c r="R25" s="252"/>
      <c r="S25" s="173" t="s">
        <v>33</v>
      </c>
      <c r="T25" s="252"/>
      <c r="U25" s="77"/>
      <c r="V25" s="282"/>
      <c r="W25" s="282"/>
      <c r="X25" s="282"/>
      <c r="Y25" s="282"/>
      <c r="Z25" s="282"/>
      <c r="AA25" s="282"/>
      <c r="AB25" s="282"/>
      <c r="AC25" s="282"/>
      <c r="AD25" s="283"/>
      <c r="AE25" s="7"/>
      <c r="AF25" s="7"/>
      <c r="AG25" s="7"/>
      <c r="AH25" s="7"/>
    </row>
    <row r="26" spans="1:34" x14ac:dyDescent="0.2">
      <c r="A26" s="210" t="s">
        <v>84</v>
      </c>
      <c r="B26" s="258"/>
      <c r="C26" s="14" t="s">
        <v>33</v>
      </c>
      <c r="D26" s="14" t="s">
        <v>33</v>
      </c>
      <c r="E26" s="14" t="s">
        <v>33</v>
      </c>
      <c r="F26" s="14" t="s">
        <v>33</v>
      </c>
      <c r="G26" s="14" t="s">
        <v>33</v>
      </c>
      <c r="H26" s="65" t="s">
        <v>33</v>
      </c>
      <c r="I26" s="27" t="s">
        <v>85</v>
      </c>
      <c r="J26" s="35"/>
      <c r="K26" s="177" t="s">
        <v>33</v>
      </c>
      <c r="L26" s="252"/>
      <c r="M26" s="204" t="s">
        <v>33</v>
      </c>
      <c r="N26" s="252"/>
      <c r="O26" s="206" t="s">
        <v>33</v>
      </c>
      <c r="P26" s="253"/>
      <c r="Q26" s="177" t="s">
        <v>33</v>
      </c>
      <c r="R26" s="252"/>
      <c r="S26" s="177" t="s">
        <v>33</v>
      </c>
      <c r="T26" s="252"/>
      <c r="U26" s="77"/>
      <c r="V26" s="282"/>
      <c r="W26" s="282"/>
      <c r="X26" s="282"/>
      <c r="Y26" s="282"/>
      <c r="Z26" s="282"/>
      <c r="AA26" s="282"/>
      <c r="AB26" s="282"/>
      <c r="AC26" s="282"/>
      <c r="AD26" s="283"/>
      <c r="AE26" s="7"/>
      <c r="AF26" s="7"/>
      <c r="AG26" s="7"/>
      <c r="AH26" s="7"/>
    </row>
    <row r="27" spans="1:34" x14ac:dyDescent="0.2">
      <c r="A27" s="212" t="s">
        <v>86</v>
      </c>
      <c r="B27" s="256"/>
      <c r="C27" s="14" t="s">
        <v>33</v>
      </c>
      <c r="D27" s="14" t="s">
        <v>33</v>
      </c>
      <c r="E27" s="14" t="s">
        <v>33</v>
      </c>
      <c r="F27" s="14" t="s">
        <v>33</v>
      </c>
      <c r="G27" s="14" t="s">
        <v>33</v>
      </c>
      <c r="H27" s="65" t="s">
        <v>33</v>
      </c>
      <c r="I27" s="27" t="s">
        <v>87</v>
      </c>
      <c r="J27" s="35"/>
      <c r="K27" s="177" t="s">
        <v>33</v>
      </c>
      <c r="L27" s="252"/>
      <c r="M27" s="204" t="s">
        <v>33</v>
      </c>
      <c r="N27" s="252"/>
      <c r="O27" s="206" t="s">
        <v>33</v>
      </c>
      <c r="P27" s="253"/>
      <c r="Q27" s="177" t="s">
        <v>33</v>
      </c>
      <c r="R27" s="252"/>
      <c r="S27" s="177" t="s">
        <v>33</v>
      </c>
      <c r="T27" s="252"/>
      <c r="U27" s="77"/>
      <c r="V27" s="282"/>
      <c r="W27" s="282"/>
      <c r="X27" s="282"/>
      <c r="Y27" s="282"/>
      <c r="Z27" s="282"/>
      <c r="AA27" s="282"/>
      <c r="AB27" s="282"/>
      <c r="AC27" s="282"/>
      <c r="AD27" s="283"/>
      <c r="AE27" s="7"/>
      <c r="AF27" s="7"/>
      <c r="AG27" s="7"/>
      <c r="AH27" s="7"/>
    </row>
  </sheetData>
  <mergeCells count="152">
    <mergeCell ref="J1:K1"/>
    <mergeCell ref="L1:P1"/>
    <mergeCell ref="Q1:R1"/>
    <mergeCell ref="V1:W1"/>
    <mergeCell ref="M2:N2"/>
    <mergeCell ref="R2:V2"/>
    <mergeCell ref="AC2:AD2"/>
    <mergeCell ref="M4:N4"/>
    <mergeCell ref="R4:V4"/>
    <mergeCell ref="AC4:AD4"/>
    <mergeCell ref="S1:T1"/>
    <mergeCell ref="K6:L6"/>
    <mergeCell ref="M6:N6"/>
    <mergeCell ref="O6:P6"/>
    <mergeCell ref="Q6:R6"/>
    <mergeCell ref="W6:AD6"/>
    <mergeCell ref="K8:L8"/>
    <mergeCell ref="M8:N8"/>
    <mergeCell ref="O8:P8"/>
    <mergeCell ref="Q8:R8"/>
    <mergeCell ref="Y8:AA8"/>
    <mergeCell ref="AB8:AD8"/>
    <mergeCell ref="K7:L7"/>
    <mergeCell ref="M7:N7"/>
    <mergeCell ref="O7:P7"/>
    <mergeCell ref="Q7:R7"/>
    <mergeCell ref="Y7:AA7"/>
    <mergeCell ref="AB7:AD7"/>
    <mergeCell ref="S7:T7"/>
    <mergeCell ref="S8:T8"/>
    <mergeCell ref="S6:T6"/>
    <mergeCell ref="K10:L10"/>
    <mergeCell ref="M10:N10"/>
    <mergeCell ref="O10:P10"/>
    <mergeCell ref="Q10:R10"/>
    <mergeCell ref="Y10:AA10"/>
    <mergeCell ref="AB10:AD10"/>
    <mergeCell ref="K9:L9"/>
    <mergeCell ref="M9:N9"/>
    <mergeCell ref="O9:P9"/>
    <mergeCell ref="Q9:R9"/>
    <mergeCell ref="Y9:AA9"/>
    <mergeCell ref="AB9:AD9"/>
    <mergeCell ref="S9:T9"/>
    <mergeCell ref="S10:T10"/>
    <mergeCell ref="K12:L12"/>
    <mergeCell ref="M12:N12"/>
    <mergeCell ref="O12:P12"/>
    <mergeCell ref="Q12:R12"/>
    <mergeCell ref="Y12:AA12"/>
    <mergeCell ref="AB12:AD12"/>
    <mergeCell ref="K11:L11"/>
    <mergeCell ref="M11:N11"/>
    <mergeCell ref="O11:P11"/>
    <mergeCell ref="Q11:R11"/>
    <mergeCell ref="Y11:AA11"/>
    <mergeCell ref="AB11:AD11"/>
    <mergeCell ref="S11:T11"/>
    <mergeCell ref="S12:T12"/>
    <mergeCell ref="K13:L13"/>
    <mergeCell ref="M13:N13"/>
    <mergeCell ref="O13:P13"/>
    <mergeCell ref="Q13:R13"/>
    <mergeCell ref="V13:AD14"/>
    <mergeCell ref="K14:L14"/>
    <mergeCell ref="M14:N14"/>
    <mergeCell ref="O14:P14"/>
    <mergeCell ref="Q14:R14"/>
    <mergeCell ref="S13:T13"/>
    <mergeCell ref="S14:T14"/>
    <mergeCell ref="K15:L15"/>
    <mergeCell ref="M15:N15"/>
    <mergeCell ref="O15:P15"/>
    <mergeCell ref="Q15:R15"/>
    <mergeCell ref="V15:AD27"/>
    <mergeCell ref="K16:L16"/>
    <mergeCell ref="M16:N16"/>
    <mergeCell ref="O16:P16"/>
    <mergeCell ref="Q16:R16"/>
    <mergeCell ref="S15:T15"/>
    <mergeCell ref="S16:T16"/>
    <mergeCell ref="S17:T17"/>
    <mergeCell ref="S18:T18"/>
    <mergeCell ref="S19:T19"/>
    <mergeCell ref="S20:T20"/>
    <mergeCell ref="S21:T21"/>
    <mergeCell ref="S22:T22"/>
    <mergeCell ref="S23:T23"/>
    <mergeCell ref="S24:T24"/>
    <mergeCell ref="S25:T25"/>
    <mergeCell ref="S26:T26"/>
    <mergeCell ref="S27:T27"/>
    <mergeCell ref="A17:B17"/>
    <mergeCell ref="K17:L17"/>
    <mergeCell ref="M17:N17"/>
    <mergeCell ref="O17:P17"/>
    <mergeCell ref="Q17:R17"/>
    <mergeCell ref="A18:B19"/>
    <mergeCell ref="C18:C19"/>
    <mergeCell ref="D18:D19"/>
    <mergeCell ref="E18:E19"/>
    <mergeCell ref="F18:F19"/>
    <mergeCell ref="H18:H19"/>
    <mergeCell ref="K18:L18"/>
    <mergeCell ref="M18:N18"/>
    <mergeCell ref="O18:P18"/>
    <mergeCell ref="Q18:R18"/>
    <mergeCell ref="K19:L19"/>
    <mergeCell ref="M19:N19"/>
    <mergeCell ref="O19:P19"/>
    <mergeCell ref="Q19:R19"/>
    <mergeCell ref="G18:G19"/>
    <mergeCell ref="A20:B20"/>
    <mergeCell ref="K20:L20"/>
    <mergeCell ref="M20:N20"/>
    <mergeCell ref="O20:P20"/>
    <mergeCell ref="Q20:R20"/>
    <mergeCell ref="A21:B21"/>
    <mergeCell ref="K21:L21"/>
    <mergeCell ref="M21:N21"/>
    <mergeCell ref="O21:P21"/>
    <mergeCell ref="Q21:R21"/>
    <mergeCell ref="A22:B22"/>
    <mergeCell ref="K22:L22"/>
    <mergeCell ref="M22:N22"/>
    <mergeCell ref="O22:P22"/>
    <mergeCell ref="Q22:R22"/>
    <mergeCell ref="A23:B23"/>
    <mergeCell ref="K23:L23"/>
    <mergeCell ref="M23:N23"/>
    <mergeCell ref="O23:P23"/>
    <mergeCell ref="Q23:R23"/>
    <mergeCell ref="A24:B24"/>
    <mergeCell ref="K24:L24"/>
    <mergeCell ref="M24:N24"/>
    <mergeCell ref="O24:P24"/>
    <mergeCell ref="Q24:R24"/>
    <mergeCell ref="A25:B25"/>
    <mergeCell ref="K25:L25"/>
    <mergeCell ref="M25:N25"/>
    <mergeCell ref="O25:P25"/>
    <mergeCell ref="Q25:R25"/>
    <mergeCell ref="A26:B26"/>
    <mergeCell ref="K26:L26"/>
    <mergeCell ref="M26:N26"/>
    <mergeCell ref="O26:P26"/>
    <mergeCell ref="Q26:R26"/>
    <mergeCell ref="A27:B27"/>
    <mergeCell ref="K27:L27"/>
    <mergeCell ref="M27:N27"/>
    <mergeCell ref="O27:P27"/>
    <mergeCell ref="Q27:R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T11" sqref="T11"/>
    </sheetView>
  </sheetViews>
  <sheetFormatPr defaultColWidth="11" defaultRowHeight="14.25" x14ac:dyDescent="0.2"/>
  <cols>
    <col min="1" max="16384" width="11" style="66"/>
  </cols>
  <sheetData>
    <row r="1" spans="1:30" x14ac:dyDescent="0.2">
      <c r="A1" s="1" t="s">
        <v>0</v>
      </c>
      <c r="B1" s="2">
        <v>2017</v>
      </c>
      <c r="C1" s="1" t="s">
        <v>1</v>
      </c>
      <c r="D1" s="2"/>
      <c r="E1" s="1" t="s">
        <v>2</v>
      </c>
      <c r="F1" s="2" t="s">
        <v>408</v>
      </c>
      <c r="G1" s="3" t="s">
        <v>3</v>
      </c>
      <c r="H1" s="2"/>
      <c r="I1" s="227" t="s">
        <v>4</v>
      </c>
      <c r="J1" s="217"/>
      <c r="K1" s="236" t="s">
        <v>175</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6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65">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65">
        <v>0</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65">
        <v>0</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v>4</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85" t="s">
        <v>409</v>
      </c>
      <c r="S15" s="270"/>
      <c r="T15" s="270"/>
      <c r="U15" s="270"/>
      <c r="V15" s="270"/>
      <c r="W15" s="270"/>
      <c r="X15" s="270"/>
      <c r="Y15" s="270"/>
      <c r="Z15" s="271"/>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72"/>
      <c r="S16" s="273"/>
      <c r="T16" s="273"/>
      <c r="U16" s="273"/>
      <c r="V16" s="273"/>
      <c r="W16" s="273"/>
      <c r="X16" s="273"/>
      <c r="Y16" s="273"/>
      <c r="Z16" s="274"/>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72"/>
      <c r="S17" s="273"/>
      <c r="T17" s="273"/>
      <c r="U17" s="273"/>
      <c r="V17" s="273"/>
      <c r="W17" s="273"/>
      <c r="X17" s="273"/>
      <c r="Y17" s="273"/>
      <c r="Z17" s="274"/>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72"/>
      <c r="S18" s="273"/>
      <c r="T18" s="273"/>
      <c r="U18" s="273"/>
      <c r="V18" s="273"/>
      <c r="W18" s="273"/>
      <c r="X18" s="273"/>
      <c r="Y18" s="273"/>
      <c r="Z18" s="274"/>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72"/>
      <c r="S19" s="273"/>
      <c r="T19" s="273"/>
      <c r="U19" s="273"/>
      <c r="V19" s="273"/>
      <c r="W19" s="273"/>
      <c r="X19" s="273"/>
      <c r="Y19" s="273"/>
      <c r="Z19" s="274"/>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72"/>
      <c r="S20" s="273"/>
      <c r="T20" s="273"/>
      <c r="U20" s="273"/>
      <c r="V20" s="273"/>
      <c r="W20" s="273"/>
      <c r="X20" s="273"/>
      <c r="Y20" s="273"/>
      <c r="Z20" s="274"/>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72"/>
      <c r="S21" s="273"/>
      <c r="T21" s="273"/>
      <c r="U21" s="273"/>
      <c r="V21" s="273"/>
      <c r="W21" s="273"/>
      <c r="X21" s="273"/>
      <c r="Y21" s="273"/>
      <c r="Z21" s="274"/>
      <c r="AA21" s="7"/>
      <c r="AB21" s="7"/>
      <c r="AC21" s="7"/>
      <c r="AD21" s="7"/>
    </row>
    <row r="22" spans="1:30" x14ac:dyDescent="0.2">
      <c r="A22" s="179" t="s">
        <v>80</v>
      </c>
      <c r="B22" s="180"/>
      <c r="C22" s="14" t="s">
        <v>33</v>
      </c>
      <c r="D22" s="14" t="s">
        <v>33</v>
      </c>
      <c r="E22" s="14" t="s">
        <v>33</v>
      </c>
      <c r="F22" s="14" t="s">
        <v>33</v>
      </c>
      <c r="G22" s="65" t="s">
        <v>33</v>
      </c>
      <c r="H22" s="27" t="s">
        <v>81</v>
      </c>
      <c r="I22" s="35"/>
      <c r="J22" s="177" t="s">
        <v>33</v>
      </c>
      <c r="K22" s="178"/>
      <c r="L22" s="204" t="s">
        <v>33</v>
      </c>
      <c r="M22" s="205"/>
      <c r="N22" s="206" t="s">
        <v>33</v>
      </c>
      <c r="O22" s="207"/>
      <c r="P22" s="177" t="s">
        <v>33</v>
      </c>
      <c r="Q22" s="178"/>
      <c r="R22" s="272"/>
      <c r="S22" s="273"/>
      <c r="T22" s="273"/>
      <c r="U22" s="273"/>
      <c r="V22" s="273"/>
      <c r="W22" s="273"/>
      <c r="X22" s="273"/>
      <c r="Y22" s="273"/>
      <c r="Z22" s="274"/>
      <c r="AA22" s="7"/>
      <c r="AB22" s="7"/>
      <c r="AC22" s="7"/>
      <c r="AD22" s="7"/>
    </row>
    <row r="23" spans="1:30" x14ac:dyDescent="0.2">
      <c r="A23" s="179" t="s">
        <v>10</v>
      </c>
      <c r="B23" s="180"/>
      <c r="C23" s="14" t="s">
        <v>33</v>
      </c>
      <c r="D23" s="14" t="s">
        <v>33</v>
      </c>
      <c r="E23" s="14" t="s">
        <v>33</v>
      </c>
      <c r="F23" s="14" t="s">
        <v>33</v>
      </c>
      <c r="G23" s="65" t="s">
        <v>33</v>
      </c>
      <c r="H23" s="27" t="s">
        <v>82</v>
      </c>
      <c r="I23" s="35"/>
      <c r="J23" s="177" t="s">
        <v>33</v>
      </c>
      <c r="K23" s="178"/>
      <c r="L23" s="204" t="s">
        <v>33</v>
      </c>
      <c r="M23" s="205"/>
      <c r="N23" s="206" t="s">
        <v>33</v>
      </c>
      <c r="O23" s="207"/>
      <c r="P23" s="177" t="s">
        <v>33</v>
      </c>
      <c r="Q23" s="178"/>
      <c r="R23" s="272"/>
      <c r="S23" s="273"/>
      <c r="T23" s="273"/>
      <c r="U23" s="273"/>
      <c r="V23" s="273"/>
      <c r="W23" s="273"/>
      <c r="X23" s="273"/>
      <c r="Y23" s="273"/>
      <c r="Z23" s="274"/>
      <c r="AA23" s="7"/>
      <c r="AB23" s="7"/>
      <c r="AC23" s="7"/>
      <c r="AD23" s="7"/>
    </row>
    <row r="24" spans="1:30" x14ac:dyDescent="0.2">
      <c r="A24" s="179" t="s">
        <v>83</v>
      </c>
      <c r="B24" s="180"/>
      <c r="C24" s="14" t="s">
        <v>33</v>
      </c>
      <c r="D24" s="14" t="s">
        <v>33</v>
      </c>
      <c r="E24" s="14" t="s">
        <v>33</v>
      </c>
      <c r="F24" s="14" t="s">
        <v>33</v>
      </c>
      <c r="G24" s="65" t="s">
        <v>33</v>
      </c>
      <c r="H24" s="27" t="s">
        <v>70</v>
      </c>
      <c r="I24" s="36"/>
      <c r="J24" s="173" t="s">
        <v>33</v>
      </c>
      <c r="K24" s="174"/>
      <c r="L24" s="179" t="s">
        <v>33</v>
      </c>
      <c r="M24" s="180"/>
      <c r="N24" s="208" t="s">
        <v>33</v>
      </c>
      <c r="O24" s="209"/>
      <c r="P24" s="173" t="s">
        <v>33</v>
      </c>
      <c r="Q24" s="174"/>
      <c r="R24" s="272"/>
      <c r="S24" s="273"/>
      <c r="T24" s="273"/>
      <c r="U24" s="273"/>
      <c r="V24" s="273"/>
      <c r="W24" s="273"/>
      <c r="X24" s="273"/>
      <c r="Y24" s="273"/>
      <c r="Z24" s="274"/>
      <c r="AA24" s="7"/>
      <c r="AB24" s="7"/>
      <c r="AC24" s="7"/>
      <c r="AD24" s="7"/>
    </row>
    <row r="25" spans="1:30" x14ac:dyDescent="0.2">
      <c r="A25" s="179" t="s">
        <v>9</v>
      </c>
      <c r="B25" s="180"/>
      <c r="C25" s="14" t="s">
        <v>33</v>
      </c>
      <c r="D25" s="14" t="s">
        <v>33</v>
      </c>
      <c r="E25" s="14" t="s">
        <v>33</v>
      </c>
      <c r="F25" s="14" t="s">
        <v>33</v>
      </c>
      <c r="G25" s="65" t="s">
        <v>33</v>
      </c>
      <c r="H25" s="27" t="s">
        <v>71</v>
      </c>
      <c r="I25" s="36"/>
      <c r="J25" s="173" t="s">
        <v>33</v>
      </c>
      <c r="K25" s="174"/>
      <c r="L25" s="179" t="s">
        <v>33</v>
      </c>
      <c r="M25" s="180"/>
      <c r="N25" s="208" t="s">
        <v>33</v>
      </c>
      <c r="O25" s="209"/>
      <c r="P25" s="173" t="s">
        <v>33</v>
      </c>
      <c r="Q25" s="174"/>
      <c r="R25" s="272"/>
      <c r="S25" s="273"/>
      <c r="T25" s="273"/>
      <c r="U25" s="273"/>
      <c r="V25" s="273"/>
      <c r="W25" s="273"/>
      <c r="X25" s="273"/>
      <c r="Y25" s="273"/>
      <c r="Z25" s="274"/>
      <c r="AA25" s="7"/>
      <c r="AB25" s="7"/>
      <c r="AC25" s="7"/>
      <c r="AD25" s="7"/>
    </row>
    <row r="26" spans="1:30" x14ac:dyDescent="0.2">
      <c r="A26" s="210" t="s">
        <v>84</v>
      </c>
      <c r="B26" s="211"/>
      <c r="C26" s="14" t="s">
        <v>33</v>
      </c>
      <c r="D26" s="14" t="s">
        <v>33</v>
      </c>
      <c r="E26" s="14" t="s">
        <v>33</v>
      </c>
      <c r="F26" s="14" t="s">
        <v>33</v>
      </c>
      <c r="G26" s="65" t="s">
        <v>33</v>
      </c>
      <c r="H26" s="27" t="s">
        <v>85</v>
      </c>
      <c r="I26" s="35"/>
      <c r="J26" s="177" t="s">
        <v>33</v>
      </c>
      <c r="K26" s="178"/>
      <c r="L26" s="204" t="s">
        <v>33</v>
      </c>
      <c r="M26" s="205"/>
      <c r="N26" s="206" t="s">
        <v>33</v>
      </c>
      <c r="O26" s="207"/>
      <c r="P26" s="177" t="s">
        <v>33</v>
      </c>
      <c r="Q26" s="178"/>
      <c r="R26" s="272"/>
      <c r="S26" s="273"/>
      <c r="T26" s="273"/>
      <c r="U26" s="273"/>
      <c r="V26" s="273"/>
      <c r="W26" s="273"/>
      <c r="X26" s="273"/>
      <c r="Y26" s="273"/>
      <c r="Z26" s="274"/>
      <c r="AA26" s="7"/>
      <c r="AB26" s="7"/>
      <c r="AC26" s="7"/>
      <c r="AD26" s="7"/>
    </row>
    <row r="27" spans="1:30" x14ac:dyDescent="0.2">
      <c r="A27" s="212" t="s">
        <v>86</v>
      </c>
      <c r="B27" s="213"/>
      <c r="C27" s="14" t="s">
        <v>33</v>
      </c>
      <c r="D27" s="14" t="s">
        <v>33</v>
      </c>
      <c r="E27" s="14" t="s">
        <v>33</v>
      </c>
      <c r="F27" s="14" t="s">
        <v>33</v>
      </c>
      <c r="G27" s="65" t="s">
        <v>33</v>
      </c>
      <c r="H27" s="27" t="s">
        <v>87</v>
      </c>
      <c r="I27" s="35"/>
      <c r="J27" s="177" t="s">
        <v>33</v>
      </c>
      <c r="K27" s="178"/>
      <c r="L27" s="204" t="s">
        <v>33</v>
      </c>
      <c r="M27" s="205"/>
      <c r="N27" s="206" t="s">
        <v>33</v>
      </c>
      <c r="O27" s="207"/>
      <c r="P27" s="177" t="s">
        <v>33</v>
      </c>
      <c r="Q27" s="178"/>
      <c r="R27" s="272"/>
      <c r="S27" s="273"/>
      <c r="T27" s="273"/>
      <c r="U27" s="273"/>
      <c r="V27" s="273"/>
      <c r="W27" s="273"/>
      <c r="X27" s="273"/>
      <c r="Y27" s="273"/>
      <c r="Z27" s="274"/>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4" workbookViewId="0">
      <selection activeCell="Q35" sqref="Q35"/>
    </sheetView>
  </sheetViews>
  <sheetFormatPr defaultColWidth="11" defaultRowHeight="14.25" x14ac:dyDescent="0.2"/>
  <sheetData>
    <row r="1" spans="1:30" x14ac:dyDescent="0.2">
      <c r="A1" s="1" t="s">
        <v>0</v>
      </c>
      <c r="B1" s="2">
        <v>2017</v>
      </c>
      <c r="C1" s="1" t="s">
        <v>1</v>
      </c>
      <c r="D1" s="2"/>
      <c r="E1" s="1" t="s">
        <v>2</v>
      </c>
      <c r="F1" s="2"/>
      <c r="G1" s="3" t="s">
        <v>3</v>
      </c>
      <c r="H1" s="2"/>
      <c r="I1" s="227" t="s">
        <v>4</v>
      </c>
      <c r="J1" s="217"/>
      <c r="K1" s="236" t="s">
        <v>177</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6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65"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6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6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85" t="s">
        <v>176</v>
      </c>
      <c r="S15" s="270"/>
      <c r="T15" s="270"/>
      <c r="U15" s="270"/>
      <c r="V15" s="270"/>
      <c r="W15" s="270"/>
      <c r="X15" s="270"/>
      <c r="Y15" s="270"/>
      <c r="Z15" s="271"/>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72"/>
      <c r="S16" s="273"/>
      <c r="T16" s="273"/>
      <c r="U16" s="273"/>
      <c r="V16" s="273"/>
      <c r="W16" s="273"/>
      <c r="X16" s="273"/>
      <c r="Y16" s="273"/>
      <c r="Z16" s="274"/>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72"/>
      <c r="S17" s="273"/>
      <c r="T17" s="273"/>
      <c r="U17" s="273"/>
      <c r="V17" s="273"/>
      <c r="W17" s="273"/>
      <c r="X17" s="273"/>
      <c r="Y17" s="273"/>
      <c r="Z17" s="274"/>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72"/>
      <c r="S18" s="273"/>
      <c r="T18" s="273"/>
      <c r="U18" s="273"/>
      <c r="V18" s="273"/>
      <c r="W18" s="273"/>
      <c r="X18" s="273"/>
      <c r="Y18" s="273"/>
      <c r="Z18" s="274"/>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72"/>
      <c r="S19" s="273"/>
      <c r="T19" s="273"/>
      <c r="U19" s="273"/>
      <c r="V19" s="273"/>
      <c r="W19" s="273"/>
      <c r="X19" s="273"/>
      <c r="Y19" s="273"/>
      <c r="Z19" s="274"/>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72"/>
      <c r="S20" s="273"/>
      <c r="T20" s="273"/>
      <c r="U20" s="273"/>
      <c r="V20" s="273"/>
      <c r="W20" s="273"/>
      <c r="X20" s="273"/>
      <c r="Y20" s="273"/>
      <c r="Z20" s="274"/>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72"/>
      <c r="S21" s="273"/>
      <c r="T21" s="273"/>
      <c r="U21" s="273"/>
      <c r="V21" s="273"/>
      <c r="W21" s="273"/>
      <c r="X21" s="273"/>
      <c r="Y21" s="273"/>
      <c r="Z21" s="274"/>
      <c r="AA21" s="7"/>
      <c r="AB21" s="7"/>
      <c r="AC21" s="7"/>
      <c r="AD21" s="7"/>
    </row>
    <row r="22" spans="1:30" x14ac:dyDescent="0.2">
      <c r="A22" s="179" t="s">
        <v>80</v>
      </c>
      <c r="B22" s="180"/>
      <c r="C22" s="14" t="s">
        <v>33</v>
      </c>
      <c r="D22" s="14" t="s">
        <v>33</v>
      </c>
      <c r="E22" s="14" t="s">
        <v>33</v>
      </c>
      <c r="F22" s="14" t="s">
        <v>33</v>
      </c>
      <c r="G22" s="65" t="s">
        <v>33</v>
      </c>
      <c r="H22" s="27" t="s">
        <v>81</v>
      </c>
      <c r="I22" s="35"/>
      <c r="J22" s="177" t="s">
        <v>33</v>
      </c>
      <c r="K22" s="178"/>
      <c r="L22" s="204" t="s">
        <v>33</v>
      </c>
      <c r="M22" s="205"/>
      <c r="N22" s="206" t="s">
        <v>33</v>
      </c>
      <c r="O22" s="207"/>
      <c r="P22" s="177" t="s">
        <v>33</v>
      </c>
      <c r="Q22" s="178"/>
      <c r="R22" s="272"/>
      <c r="S22" s="273"/>
      <c r="T22" s="273"/>
      <c r="U22" s="273"/>
      <c r="V22" s="273"/>
      <c r="W22" s="273"/>
      <c r="X22" s="273"/>
      <c r="Y22" s="273"/>
      <c r="Z22" s="274"/>
      <c r="AA22" s="7"/>
      <c r="AB22" s="7"/>
      <c r="AC22" s="7"/>
      <c r="AD22" s="7"/>
    </row>
    <row r="23" spans="1:30" x14ac:dyDescent="0.2">
      <c r="A23" s="179" t="s">
        <v>10</v>
      </c>
      <c r="B23" s="180"/>
      <c r="C23" s="14" t="s">
        <v>33</v>
      </c>
      <c r="D23" s="14" t="s">
        <v>33</v>
      </c>
      <c r="E23" s="14" t="s">
        <v>33</v>
      </c>
      <c r="F23" s="14" t="s">
        <v>33</v>
      </c>
      <c r="G23" s="65" t="s">
        <v>33</v>
      </c>
      <c r="H23" s="27" t="s">
        <v>82</v>
      </c>
      <c r="I23" s="35"/>
      <c r="J23" s="177" t="s">
        <v>33</v>
      </c>
      <c r="K23" s="178"/>
      <c r="L23" s="204" t="s">
        <v>33</v>
      </c>
      <c r="M23" s="205"/>
      <c r="N23" s="206" t="s">
        <v>33</v>
      </c>
      <c r="O23" s="207"/>
      <c r="P23" s="177" t="s">
        <v>33</v>
      </c>
      <c r="Q23" s="178"/>
      <c r="R23" s="272"/>
      <c r="S23" s="273"/>
      <c r="T23" s="273"/>
      <c r="U23" s="273"/>
      <c r="V23" s="273"/>
      <c r="W23" s="273"/>
      <c r="X23" s="273"/>
      <c r="Y23" s="273"/>
      <c r="Z23" s="274"/>
      <c r="AA23" s="7"/>
      <c r="AB23" s="7"/>
      <c r="AC23" s="7"/>
      <c r="AD23" s="7"/>
    </row>
    <row r="24" spans="1:30" x14ac:dyDescent="0.2">
      <c r="A24" s="179" t="s">
        <v>83</v>
      </c>
      <c r="B24" s="180"/>
      <c r="C24" s="14" t="s">
        <v>33</v>
      </c>
      <c r="D24" s="14" t="s">
        <v>33</v>
      </c>
      <c r="E24" s="14" t="s">
        <v>33</v>
      </c>
      <c r="F24" s="14" t="s">
        <v>33</v>
      </c>
      <c r="G24" s="65" t="s">
        <v>33</v>
      </c>
      <c r="H24" s="27" t="s">
        <v>70</v>
      </c>
      <c r="I24" s="36"/>
      <c r="J24" s="173" t="s">
        <v>33</v>
      </c>
      <c r="K24" s="174"/>
      <c r="L24" s="179" t="s">
        <v>33</v>
      </c>
      <c r="M24" s="180"/>
      <c r="N24" s="208" t="s">
        <v>33</v>
      </c>
      <c r="O24" s="209"/>
      <c r="P24" s="173" t="s">
        <v>33</v>
      </c>
      <c r="Q24" s="174"/>
      <c r="R24" s="272"/>
      <c r="S24" s="273"/>
      <c r="T24" s="273"/>
      <c r="U24" s="273"/>
      <c r="V24" s="273"/>
      <c r="W24" s="273"/>
      <c r="X24" s="273"/>
      <c r="Y24" s="273"/>
      <c r="Z24" s="274"/>
      <c r="AA24" s="7"/>
      <c r="AB24" s="7"/>
      <c r="AC24" s="7"/>
      <c r="AD24" s="7"/>
    </row>
    <row r="25" spans="1:30" x14ac:dyDescent="0.2">
      <c r="A25" s="179" t="s">
        <v>9</v>
      </c>
      <c r="B25" s="180"/>
      <c r="C25" s="14" t="s">
        <v>33</v>
      </c>
      <c r="D25" s="14" t="s">
        <v>33</v>
      </c>
      <c r="E25" s="14" t="s">
        <v>33</v>
      </c>
      <c r="F25" s="14" t="s">
        <v>33</v>
      </c>
      <c r="G25" s="65" t="s">
        <v>33</v>
      </c>
      <c r="H25" s="27" t="s">
        <v>71</v>
      </c>
      <c r="I25" s="36"/>
      <c r="J25" s="173" t="s">
        <v>33</v>
      </c>
      <c r="K25" s="174"/>
      <c r="L25" s="179" t="s">
        <v>33</v>
      </c>
      <c r="M25" s="180"/>
      <c r="N25" s="208" t="s">
        <v>33</v>
      </c>
      <c r="O25" s="209"/>
      <c r="P25" s="173" t="s">
        <v>33</v>
      </c>
      <c r="Q25" s="174"/>
      <c r="R25" s="272"/>
      <c r="S25" s="273"/>
      <c r="T25" s="273"/>
      <c r="U25" s="273"/>
      <c r="V25" s="273"/>
      <c r="W25" s="273"/>
      <c r="X25" s="273"/>
      <c r="Y25" s="273"/>
      <c r="Z25" s="274"/>
      <c r="AA25" s="7"/>
      <c r="AB25" s="7"/>
      <c r="AC25" s="7"/>
      <c r="AD25" s="7"/>
    </row>
    <row r="26" spans="1:30" x14ac:dyDescent="0.2">
      <c r="A26" s="210" t="s">
        <v>84</v>
      </c>
      <c r="B26" s="211"/>
      <c r="C26" s="14" t="s">
        <v>33</v>
      </c>
      <c r="D26" s="14" t="s">
        <v>33</v>
      </c>
      <c r="E26" s="14" t="s">
        <v>33</v>
      </c>
      <c r="F26" s="14" t="s">
        <v>33</v>
      </c>
      <c r="G26" s="65" t="s">
        <v>33</v>
      </c>
      <c r="H26" s="27" t="s">
        <v>85</v>
      </c>
      <c r="I26" s="35"/>
      <c r="J26" s="177" t="s">
        <v>33</v>
      </c>
      <c r="K26" s="178"/>
      <c r="L26" s="204" t="s">
        <v>33</v>
      </c>
      <c r="M26" s="205"/>
      <c r="N26" s="206" t="s">
        <v>33</v>
      </c>
      <c r="O26" s="207"/>
      <c r="P26" s="177" t="s">
        <v>33</v>
      </c>
      <c r="Q26" s="178"/>
      <c r="R26" s="272"/>
      <c r="S26" s="273"/>
      <c r="T26" s="273"/>
      <c r="U26" s="273"/>
      <c r="V26" s="273"/>
      <c r="W26" s="273"/>
      <c r="X26" s="273"/>
      <c r="Y26" s="273"/>
      <c r="Z26" s="274"/>
      <c r="AA26" s="7"/>
      <c r="AB26" s="7"/>
      <c r="AC26" s="7"/>
      <c r="AD26" s="7"/>
    </row>
    <row r="27" spans="1:30" x14ac:dyDescent="0.2">
      <c r="A27" s="212" t="s">
        <v>86</v>
      </c>
      <c r="B27" s="213"/>
      <c r="C27" s="14" t="s">
        <v>33</v>
      </c>
      <c r="D27" s="14" t="s">
        <v>33</v>
      </c>
      <c r="E27" s="14" t="s">
        <v>33</v>
      </c>
      <c r="F27" s="14" t="s">
        <v>33</v>
      </c>
      <c r="G27" s="65" t="s">
        <v>33</v>
      </c>
      <c r="H27" s="27" t="s">
        <v>87</v>
      </c>
      <c r="I27" s="35"/>
      <c r="J27" s="177" t="s">
        <v>33</v>
      </c>
      <c r="K27" s="178"/>
      <c r="L27" s="204" t="s">
        <v>33</v>
      </c>
      <c r="M27" s="205"/>
      <c r="N27" s="206" t="s">
        <v>33</v>
      </c>
      <c r="O27" s="207"/>
      <c r="P27" s="177" t="s">
        <v>33</v>
      </c>
      <c r="Q27" s="178"/>
      <c r="R27" s="272"/>
      <c r="S27" s="273"/>
      <c r="T27" s="273"/>
      <c r="U27" s="273"/>
      <c r="V27" s="273"/>
      <c r="W27" s="273"/>
      <c r="X27" s="273"/>
      <c r="Y27" s="273"/>
      <c r="Z27" s="274"/>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J1" workbookViewId="0">
      <selection activeCell="R15" sqref="R15:Z27"/>
    </sheetView>
  </sheetViews>
  <sheetFormatPr defaultColWidth="11" defaultRowHeight="14.25" x14ac:dyDescent="0.2"/>
  <sheetData>
    <row r="1" spans="1:30" x14ac:dyDescent="0.2">
      <c r="A1" s="1" t="s">
        <v>0</v>
      </c>
      <c r="B1" s="2">
        <v>2017</v>
      </c>
      <c r="C1" s="1" t="s">
        <v>1</v>
      </c>
      <c r="D1" s="2"/>
      <c r="E1" s="1" t="s">
        <v>2</v>
      </c>
      <c r="F1" s="2" t="s">
        <v>410</v>
      </c>
      <c r="G1" s="3" t="s">
        <v>3</v>
      </c>
      <c r="H1" s="2"/>
      <c r="I1" s="227" t="s">
        <v>4</v>
      </c>
      <c r="J1" s="217"/>
      <c r="K1" s="228" t="s">
        <v>173</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6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65">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65">
        <v>0</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65">
        <v>0</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v>4</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85" t="s">
        <v>411</v>
      </c>
      <c r="S15" s="270"/>
      <c r="T15" s="270"/>
      <c r="U15" s="270"/>
      <c r="V15" s="270"/>
      <c r="W15" s="270"/>
      <c r="X15" s="270"/>
      <c r="Y15" s="270"/>
      <c r="Z15" s="271"/>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72"/>
      <c r="S16" s="273"/>
      <c r="T16" s="273"/>
      <c r="U16" s="273"/>
      <c r="V16" s="273"/>
      <c r="W16" s="273"/>
      <c r="X16" s="273"/>
      <c r="Y16" s="273"/>
      <c r="Z16" s="274"/>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72"/>
      <c r="S17" s="273"/>
      <c r="T17" s="273"/>
      <c r="U17" s="273"/>
      <c r="V17" s="273"/>
      <c r="W17" s="273"/>
      <c r="X17" s="273"/>
      <c r="Y17" s="273"/>
      <c r="Z17" s="274"/>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72"/>
      <c r="S18" s="273"/>
      <c r="T18" s="273"/>
      <c r="U18" s="273"/>
      <c r="V18" s="273"/>
      <c r="W18" s="273"/>
      <c r="X18" s="273"/>
      <c r="Y18" s="273"/>
      <c r="Z18" s="274"/>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72"/>
      <c r="S19" s="273"/>
      <c r="T19" s="273"/>
      <c r="U19" s="273"/>
      <c r="V19" s="273"/>
      <c r="W19" s="273"/>
      <c r="X19" s="273"/>
      <c r="Y19" s="273"/>
      <c r="Z19" s="274"/>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72"/>
      <c r="S20" s="273"/>
      <c r="T20" s="273"/>
      <c r="U20" s="273"/>
      <c r="V20" s="273"/>
      <c r="W20" s="273"/>
      <c r="X20" s="273"/>
      <c r="Y20" s="273"/>
      <c r="Z20" s="274"/>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72"/>
      <c r="S21" s="273"/>
      <c r="T21" s="273"/>
      <c r="U21" s="273"/>
      <c r="V21" s="273"/>
      <c r="W21" s="273"/>
      <c r="X21" s="273"/>
      <c r="Y21" s="273"/>
      <c r="Z21" s="274"/>
      <c r="AA21" s="7"/>
      <c r="AB21" s="7"/>
      <c r="AC21" s="7"/>
      <c r="AD21" s="7"/>
    </row>
    <row r="22" spans="1:30" x14ac:dyDescent="0.2">
      <c r="A22" s="179" t="s">
        <v>80</v>
      </c>
      <c r="B22" s="180"/>
      <c r="C22" s="14" t="s">
        <v>33</v>
      </c>
      <c r="D22" s="14" t="s">
        <v>33</v>
      </c>
      <c r="E22" s="14" t="s">
        <v>33</v>
      </c>
      <c r="F22" s="14" t="s">
        <v>33</v>
      </c>
      <c r="G22" s="65" t="s">
        <v>33</v>
      </c>
      <c r="H22" s="27" t="s">
        <v>81</v>
      </c>
      <c r="I22" s="35"/>
      <c r="J22" s="177" t="s">
        <v>33</v>
      </c>
      <c r="K22" s="178"/>
      <c r="L22" s="204" t="s">
        <v>33</v>
      </c>
      <c r="M22" s="205"/>
      <c r="N22" s="206" t="s">
        <v>33</v>
      </c>
      <c r="O22" s="207"/>
      <c r="P22" s="177" t="s">
        <v>33</v>
      </c>
      <c r="Q22" s="178"/>
      <c r="R22" s="272"/>
      <c r="S22" s="273"/>
      <c r="T22" s="273"/>
      <c r="U22" s="273"/>
      <c r="V22" s="273"/>
      <c r="W22" s="273"/>
      <c r="X22" s="273"/>
      <c r="Y22" s="273"/>
      <c r="Z22" s="274"/>
      <c r="AA22" s="7"/>
      <c r="AB22" s="7"/>
      <c r="AC22" s="7"/>
      <c r="AD22" s="7"/>
    </row>
    <row r="23" spans="1:30" x14ac:dyDescent="0.2">
      <c r="A23" s="179" t="s">
        <v>10</v>
      </c>
      <c r="B23" s="180"/>
      <c r="C23" s="14" t="s">
        <v>33</v>
      </c>
      <c r="D23" s="14" t="s">
        <v>33</v>
      </c>
      <c r="E23" s="14" t="s">
        <v>33</v>
      </c>
      <c r="F23" s="14" t="s">
        <v>33</v>
      </c>
      <c r="G23" s="65" t="s">
        <v>33</v>
      </c>
      <c r="H23" s="27" t="s">
        <v>82</v>
      </c>
      <c r="I23" s="35"/>
      <c r="J23" s="177" t="s">
        <v>33</v>
      </c>
      <c r="K23" s="178"/>
      <c r="L23" s="204" t="s">
        <v>33</v>
      </c>
      <c r="M23" s="205"/>
      <c r="N23" s="206" t="s">
        <v>33</v>
      </c>
      <c r="O23" s="207"/>
      <c r="P23" s="177" t="s">
        <v>33</v>
      </c>
      <c r="Q23" s="178"/>
      <c r="R23" s="272"/>
      <c r="S23" s="273"/>
      <c r="T23" s="273"/>
      <c r="U23" s="273"/>
      <c r="V23" s="273"/>
      <c r="W23" s="273"/>
      <c r="X23" s="273"/>
      <c r="Y23" s="273"/>
      <c r="Z23" s="274"/>
      <c r="AA23" s="7"/>
      <c r="AB23" s="7"/>
      <c r="AC23" s="7"/>
      <c r="AD23" s="7"/>
    </row>
    <row r="24" spans="1:30" x14ac:dyDescent="0.2">
      <c r="A24" s="179" t="s">
        <v>83</v>
      </c>
      <c r="B24" s="180"/>
      <c r="C24" s="14" t="s">
        <v>33</v>
      </c>
      <c r="D24" s="14" t="s">
        <v>33</v>
      </c>
      <c r="E24" s="14" t="s">
        <v>33</v>
      </c>
      <c r="F24" s="14" t="s">
        <v>33</v>
      </c>
      <c r="G24" s="65" t="s">
        <v>33</v>
      </c>
      <c r="H24" s="27" t="s">
        <v>70</v>
      </c>
      <c r="I24" s="36"/>
      <c r="J24" s="173" t="s">
        <v>33</v>
      </c>
      <c r="K24" s="174"/>
      <c r="L24" s="179" t="s">
        <v>33</v>
      </c>
      <c r="M24" s="180"/>
      <c r="N24" s="208" t="s">
        <v>33</v>
      </c>
      <c r="O24" s="209"/>
      <c r="P24" s="173" t="s">
        <v>33</v>
      </c>
      <c r="Q24" s="174"/>
      <c r="R24" s="272"/>
      <c r="S24" s="273"/>
      <c r="T24" s="273"/>
      <c r="U24" s="273"/>
      <c r="V24" s="273"/>
      <c r="W24" s="273"/>
      <c r="X24" s="273"/>
      <c r="Y24" s="273"/>
      <c r="Z24" s="274"/>
      <c r="AA24" s="7"/>
      <c r="AB24" s="7"/>
      <c r="AC24" s="7"/>
      <c r="AD24" s="7"/>
    </row>
    <row r="25" spans="1:30" x14ac:dyDescent="0.2">
      <c r="A25" s="179" t="s">
        <v>9</v>
      </c>
      <c r="B25" s="180"/>
      <c r="C25" s="14" t="s">
        <v>33</v>
      </c>
      <c r="D25" s="14" t="s">
        <v>33</v>
      </c>
      <c r="E25" s="14" t="s">
        <v>33</v>
      </c>
      <c r="F25" s="14" t="s">
        <v>33</v>
      </c>
      <c r="G25" s="65" t="s">
        <v>33</v>
      </c>
      <c r="H25" s="27" t="s">
        <v>71</v>
      </c>
      <c r="I25" s="36"/>
      <c r="J25" s="173" t="s">
        <v>33</v>
      </c>
      <c r="K25" s="174"/>
      <c r="L25" s="179" t="s">
        <v>33</v>
      </c>
      <c r="M25" s="180"/>
      <c r="N25" s="208" t="s">
        <v>33</v>
      </c>
      <c r="O25" s="209"/>
      <c r="P25" s="173" t="s">
        <v>33</v>
      </c>
      <c r="Q25" s="174"/>
      <c r="R25" s="272"/>
      <c r="S25" s="273"/>
      <c r="T25" s="273"/>
      <c r="U25" s="273"/>
      <c r="V25" s="273"/>
      <c r="W25" s="273"/>
      <c r="X25" s="273"/>
      <c r="Y25" s="273"/>
      <c r="Z25" s="274"/>
      <c r="AA25" s="7"/>
      <c r="AB25" s="7"/>
      <c r="AC25" s="7"/>
      <c r="AD25" s="7"/>
    </row>
    <row r="26" spans="1:30" x14ac:dyDescent="0.2">
      <c r="A26" s="210" t="s">
        <v>84</v>
      </c>
      <c r="B26" s="211"/>
      <c r="C26" s="14" t="s">
        <v>33</v>
      </c>
      <c r="D26" s="14" t="s">
        <v>33</v>
      </c>
      <c r="E26" s="14" t="s">
        <v>33</v>
      </c>
      <c r="F26" s="14" t="s">
        <v>33</v>
      </c>
      <c r="G26" s="65" t="s">
        <v>33</v>
      </c>
      <c r="H26" s="27" t="s">
        <v>85</v>
      </c>
      <c r="I26" s="35"/>
      <c r="J26" s="177" t="s">
        <v>33</v>
      </c>
      <c r="K26" s="178"/>
      <c r="L26" s="204" t="s">
        <v>33</v>
      </c>
      <c r="M26" s="205"/>
      <c r="N26" s="206" t="s">
        <v>33</v>
      </c>
      <c r="O26" s="207"/>
      <c r="P26" s="177" t="s">
        <v>33</v>
      </c>
      <c r="Q26" s="178"/>
      <c r="R26" s="272"/>
      <c r="S26" s="273"/>
      <c r="T26" s="273"/>
      <c r="U26" s="273"/>
      <c r="V26" s="273"/>
      <c r="W26" s="273"/>
      <c r="X26" s="273"/>
      <c r="Y26" s="273"/>
      <c r="Z26" s="274"/>
      <c r="AA26" s="7"/>
      <c r="AB26" s="7"/>
      <c r="AC26" s="7"/>
      <c r="AD26" s="7"/>
    </row>
    <row r="27" spans="1:30" x14ac:dyDescent="0.2">
      <c r="A27" s="212" t="s">
        <v>86</v>
      </c>
      <c r="B27" s="213"/>
      <c r="C27" s="14" t="s">
        <v>33</v>
      </c>
      <c r="D27" s="14" t="s">
        <v>33</v>
      </c>
      <c r="E27" s="14" t="s">
        <v>33</v>
      </c>
      <c r="F27" s="14" t="s">
        <v>33</v>
      </c>
      <c r="G27" s="65" t="s">
        <v>33</v>
      </c>
      <c r="H27" s="27" t="s">
        <v>87</v>
      </c>
      <c r="I27" s="35"/>
      <c r="J27" s="177" t="s">
        <v>33</v>
      </c>
      <c r="K27" s="178"/>
      <c r="L27" s="204" t="s">
        <v>33</v>
      </c>
      <c r="M27" s="205"/>
      <c r="N27" s="206" t="s">
        <v>33</v>
      </c>
      <c r="O27" s="207"/>
      <c r="P27" s="177" t="s">
        <v>33</v>
      </c>
      <c r="Q27" s="178"/>
      <c r="R27" s="272"/>
      <c r="S27" s="273"/>
      <c r="T27" s="273"/>
      <c r="U27" s="273"/>
      <c r="V27" s="273"/>
      <c r="W27" s="273"/>
      <c r="X27" s="273"/>
      <c r="Y27" s="273"/>
      <c r="Z27" s="274"/>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7" workbookViewId="0">
      <selection activeCell="R15" sqref="R15:Z27"/>
    </sheetView>
  </sheetViews>
  <sheetFormatPr defaultColWidth="11" defaultRowHeight="14.25" x14ac:dyDescent="0.2"/>
  <cols>
    <col min="1" max="16384" width="11" style="66"/>
  </cols>
  <sheetData>
    <row r="1" spans="1:30" x14ac:dyDescent="0.2">
      <c r="A1" s="1" t="s">
        <v>0</v>
      </c>
      <c r="B1" s="2">
        <v>2017</v>
      </c>
      <c r="C1" s="1" t="s">
        <v>1</v>
      </c>
      <c r="D1" s="2"/>
      <c r="E1" s="1" t="s">
        <v>2</v>
      </c>
      <c r="F1" s="2"/>
      <c r="G1" s="3" t="s">
        <v>3</v>
      </c>
      <c r="H1" s="2"/>
      <c r="I1" s="227" t="s">
        <v>4</v>
      </c>
      <c r="J1" s="252"/>
      <c r="K1" s="236" t="s">
        <v>179</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5"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42961</v>
      </c>
      <c r="J8" s="214"/>
      <c r="K8" s="252"/>
      <c r="L8" s="214"/>
      <c r="M8" s="252"/>
      <c r="N8" s="214"/>
      <c r="O8" s="252"/>
      <c r="P8" s="214"/>
      <c r="Q8" s="252"/>
      <c r="R8" s="33" t="s">
        <v>54</v>
      </c>
      <c r="S8" s="34"/>
      <c r="T8" s="65"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808</v>
      </c>
      <c r="K9" s="252"/>
      <c r="L9" s="204">
        <v>1035</v>
      </c>
      <c r="M9" s="252"/>
      <c r="N9" s="204">
        <v>820</v>
      </c>
      <c r="O9" s="252"/>
      <c r="P9" s="177">
        <v>1044</v>
      </c>
      <c r="Q9" s="252"/>
      <c r="R9" s="33" t="s">
        <v>57</v>
      </c>
      <c r="S9" s="34"/>
      <c r="T9" s="65"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65"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65"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75" t="s">
        <v>474</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302</v>
      </c>
      <c r="D20" s="41" t="s">
        <v>303</v>
      </c>
      <c r="E20" s="41" t="s">
        <v>302</v>
      </c>
      <c r="F20" s="41" t="s">
        <v>303</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32">
        <v>42961</v>
      </c>
      <c r="D22" s="32">
        <v>42961</v>
      </c>
      <c r="E22" s="32">
        <v>42961</v>
      </c>
      <c r="F22" s="32">
        <v>42961</v>
      </c>
      <c r="G22" s="65" t="s">
        <v>33</v>
      </c>
      <c r="H22" s="27" t="s">
        <v>81</v>
      </c>
      <c r="I22" s="35"/>
      <c r="J22" s="177"/>
      <c r="K22" s="252"/>
      <c r="L22" s="204"/>
      <c r="M22" s="252"/>
      <c r="N22" s="206"/>
      <c r="O22" s="253"/>
      <c r="P22" s="177"/>
      <c r="Q22" s="252"/>
      <c r="R22" s="278"/>
      <c r="S22" s="278"/>
      <c r="T22" s="278"/>
      <c r="U22" s="278"/>
      <c r="V22" s="278"/>
      <c r="W22" s="278"/>
      <c r="X22" s="278"/>
      <c r="Y22" s="278"/>
      <c r="Z22" s="279"/>
      <c r="AA22" s="7"/>
      <c r="AB22" s="7"/>
      <c r="AC22" s="7"/>
      <c r="AD22" s="7"/>
    </row>
    <row r="23" spans="1:30" x14ac:dyDescent="0.2">
      <c r="A23" s="179" t="s">
        <v>10</v>
      </c>
      <c r="B23" s="252"/>
      <c r="C23" s="14">
        <v>194726275</v>
      </c>
      <c r="D23" s="14">
        <v>185714549</v>
      </c>
      <c r="E23" s="14">
        <v>194726276</v>
      </c>
      <c r="F23" s="14">
        <v>185714523</v>
      </c>
      <c r="G23" s="65" t="s">
        <v>33</v>
      </c>
      <c r="H23" s="27" t="s">
        <v>82</v>
      </c>
      <c r="I23" s="35"/>
      <c r="J23" s="177"/>
      <c r="K23" s="252"/>
      <c r="L23" s="204"/>
      <c r="M23" s="252"/>
      <c r="N23" s="206"/>
      <c r="O23" s="253"/>
      <c r="P23" s="177"/>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65"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125</v>
      </c>
      <c r="D25" s="14" t="s">
        <v>304</v>
      </c>
      <c r="E25" s="14" t="s">
        <v>295</v>
      </c>
      <c r="F25" s="14" t="s">
        <v>125</v>
      </c>
      <c r="G25" s="65"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65"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65"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I1" workbookViewId="0">
      <selection activeCell="K1" sqref="K1:O1"/>
    </sheetView>
  </sheetViews>
  <sheetFormatPr defaultRowHeight="14.25" x14ac:dyDescent="0.2"/>
  <sheetData>
    <row r="1" spans="1:30" x14ac:dyDescent="0.2">
      <c r="A1" s="1" t="s">
        <v>0</v>
      </c>
      <c r="B1" s="2">
        <v>2017</v>
      </c>
      <c r="C1" s="1" t="s">
        <v>1</v>
      </c>
      <c r="D1" s="2"/>
      <c r="E1" s="1" t="s">
        <v>2</v>
      </c>
      <c r="F1" s="2" t="s">
        <v>370</v>
      </c>
      <c r="G1" s="3" t="s">
        <v>3</v>
      </c>
      <c r="H1" s="2"/>
      <c r="I1" s="227" t="s">
        <v>4</v>
      </c>
      <c r="J1" s="217"/>
      <c r="K1" s="236" t="s">
        <v>375</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96"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42951</v>
      </c>
      <c r="J8" s="214"/>
      <c r="K8" s="215"/>
      <c r="L8" s="214"/>
      <c r="M8" s="215"/>
      <c r="N8" s="214"/>
      <c r="O8" s="215"/>
      <c r="P8" s="214"/>
      <c r="Q8" s="215"/>
      <c r="R8" s="33" t="s">
        <v>54</v>
      </c>
      <c r="S8" s="34"/>
      <c r="T8" s="96"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f>810-46</f>
        <v>764</v>
      </c>
      <c r="K9" s="219"/>
      <c r="L9" s="204">
        <f>800-46</f>
        <v>754</v>
      </c>
      <c r="M9" s="205"/>
      <c r="N9" s="204">
        <f>940-46</f>
        <v>894</v>
      </c>
      <c r="O9" s="205"/>
      <c r="P9" s="177"/>
      <c r="Q9" s="178"/>
      <c r="R9" s="33" t="s">
        <v>57</v>
      </c>
      <c r="S9" s="34"/>
      <c r="T9" s="96"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96"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96"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371</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303</v>
      </c>
      <c r="D20" s="41" t="s">
        <v>302</v>
      </c>
      <c r="E20" s="41" t="s">
        <v>303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v>42950</v>
      </c>
      <c r="D22" s="90">
        <v>42950</v>
      </c>
      <c r="E22" s="90">
        <v>42950</v>
      </c>
      <c r="F22" s="14" t="s">
        <v>33</v>
      </c>
      <c r="G22" s="96"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v>195718223</v>
      </c>
      <c r="D23" s="14">
        <v>194726253</v>
      </c>
      <c r="E23" s="14">
        <v>195718224</v>
      </c>
      <c r="F23" s="14" t="s">
        <v>33</v>
      </c>
      <c r="G23" s="96"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96"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347</v>
      </c>
      <c r="D25" s="14" t="s">
        <v>348</v>
      </c>
      <c r="E25" s="14" t="s">
        <v>347</v>
      </c>
      <c r="F25" s="14" t="s">
        <v>33</v>
      </c>
      <c r="G25" s="96"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96"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96"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7"/>
  <sheetViews>
    <sheetView workbookViewId="0">
      <selection activeCell="K1" sqref="K1:O1"/>
    </sheetView>
  </sheetViews>
  <sheetFormatPr defaultRowHeight="14.25" x14ac:dyDescent="0.2"/>
  <cols>
    <col min="1" max="16384" width="9" style="100"/>
  </cols>
  <sheetData>
    <row r="1" spans="1:32" x14ac:dyDescent="0.2">
      <c r="A1" s="1" t="s">
        <v>0</v>
      </c>
      <c r="B1" s="2">
        <v>2017</v>
      </c>
      <c r="C1" s="1" t="s">
        <v>1</v>
      </c>
      <c r="D1" s="2"/>
      <c r="E1" s="1" t="s">
        <v>2</v>
      </c>
      <c r="F1" s="2" t="s">
        <v>293</v>
      </c>
      <c r="G1" s="3" t="s">
        <v>3</v>
      </c>
      <c r="H1" s="2"/>
      <c r="I1" s="227" t="s">
        <v>4</v>
      </c>
      <c r="J1" s="217"/>
      <c r="K1" s="236" t="s">
        <v>376</v>
      </c>
      <c r="L1" s="229"/>
      <c r="M1" s="229"/>
      <c r="N1" s="229"/>
      <c r="O1" s="230"/>
      <c r="P1" s="234" t="s">
        <v>5</v>
      </c>
      <c r="Q1" s="235"/>
      <c r="R1" s="234" t="s">
        <v>5</v>
      </c>
      <c r="S1" s="235"/>
      <c r="T1" s="236" t="s">
        <v>146</v>
      </c>
      <c r="U1" s="229"/>
      <c r="V1" s="4"/>
      <c r="W1" s="4"/>
      <c r="X1" s="4"/>
      <c r="Y1" s="4"/>
      <c r="Z1" s="4"/>
      <c r="AA1" s="4"/>
      <c r="AB1" s="5"/>
      <c r="AC1" s="6"/>
      <c r="AD1" s="6"/>
      <c r="AE1" s="6"/>
      <c r="AF1" s="6"/>
    </row>
    <row r="2" spans="1:32"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237"/>
      <c r="S2" s="237"/>
      <c r="T2" s="184"/>
      <c r="U2" s="10" t="s">
        <v>22</v>
      </c>
      <c r="V2" s="10" t="s">
        <v>23</v>
      </c>
      <c r="W2" s="11" t="s">
        <v>24</v>
      </c>
      <c r="X2" s="10" t="s">
        <v>25</v>
      </c>
      <c r="Y2" s="10" t="s">
        <v>26</v>
      </c>
      <c r="Z2" s="10" t="s">
        <v>27</v>
      </c>
      <c r="AA2" s="183" t="s">
        <v>28</v>
      </c>
      <c r="AB2" s="184"/>
      <c r="AC2" s="12" t="s">
        <v>29</v>
      </c>
      <c r="AD2" s="12" t="s">
        <v>30</v>
      </c>
      <c r="AE2" s="13" t="s">
        <v>31</v>
      </c>
      <c r="AF2" s="12" t="s">
        <v>32</v>
      </c>
    </row>
    <row r="3" spans="1:32"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5" t="s">
        <v>33</v>
      </c>
      <c r="V3" s="15" t="s">
        <v>33</v>
      </c>
      <c r="W3" s="14" t="s">
        <v>33</v>
      </c>
      <c r="X3" s="14" t="s">
        <v>33</v>
      </c>
      <c r="Y3" s="14" t="s">
        <v>33</v>
      </c>
      <c r="Z3" s="15" t="s">
        <v>33</v>
      </c>
      <c r="AA3" s="16" t="s">
        <v>33</v>
      </c>
      <c r="AB3" s="16" t="s">
        <v>33</v>
      </c>
      <c r="AC3" s="6"/>
      <c r="AD3" s="6"/>
      <c r="AE3" s="6"/>
      <c r="AF3" s="6"/>
    </row>
    <row r="4" spans="1:32"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237"/>
      <c r="S4" s="237"/>
      <c r="T4" s="184"/>
      <c r="U4" s="10" t="s">
        <v>22</v>
      </c>
      <c r="V4" s="10" t="s">
        <v>23</v>
      </c>
      <c r="W4" s="10" t="s">
        <v>36</v>
      </c>
      <c r="X4" s="10" t="s">
        <v>25</v>
      </c>
      <c r="Y4" s="10" t="s">
        <v>26</v>
      </c>
      <c r="Z4" s="10" t="s">
        <v>27</v>
      </c>
      <c r="AA4" s="183" t="s">
        <v>28</v>
      </c>
      <c r="AB4" s="184"/>
      <c r="AC4" s="12" t="s">
        <v>29</v>
      </c>
      <c r="AD4" s="12" t="s">
        <v>30</v>
      </c>
      <c r="AE4" s="13" t="s">
        <v>31</v>
      </c>
      <c r="AF4" s="12" t="s">
        <v>32</v>
      </c>
    </row>
    <row r="5" spans="1:32"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9" t="s">
        <v>33</v>
      </c>
      <c r="S5" s="19" t="s">
        <v>33</v>
      </c>
      <c r="T5" s="15" t="s">
        <v>33</v>
      </c>
      <c r="U5" s="15" t="s">
        <v>33</v>
      </c>
      <c r="V5" s="15" t="s">
        <v>33</v>
      </c>
      <c r="W5" s="14" t="s">
        <v>33</v>
      </c>
      <c r="X5" s="14" t="s">
        <v>33</v>
      </c>
      <c r="Y5" s="14" t="s">
        <v>33</v>
      </c>
      <c r="Z5" s="15" t="s">
        <v>33</v>
      </c>
      <c r="AA5" s="15" t="s">
        <v>33</v>
      </c>
      <c r="AB5" s="15" t="s">
        <v>33</v>
      </c>
      <c r="AC5" s="6"/>
      <c r="AD5" s="6"/>
      <c r="AE5" s="6"/>
      <c r="AF5" s="6"/>
    </row>
    <row r="6" spans="1:32"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179" t="s">
        <v>310</v>
      </c>
      <c r="S6" s="180"/>
      <c r="T6" s="23"/>
      <c r="U6" s="216" t="s">
        <v>48</v>
      </c>
      <c r="V6" s="216"/>
      <c r="W6" s="216"/>
      <c r="X6" s="216"/>
      <c r="Y6" s="216"/>
      <c r="Z6" s="216"/>
      <c r="AA6" s="216"/>
      <c r="AB6" s="217"/>
      <c r="AC6" s="6"/>
      <c r="AD6" s="6"/>
      <c r="AE6" s="6"/>
      <c r="AF6" s="6"/>
    </row>
    <row r="7" spans="1:32"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177" t="s">
        <v>33</v>
      </c>
      <c r="S7" s="178"/>
      <c r="T7" s="29" t="s">
        <v>51</v>
      </c>
      <c r="U7" s="30"/>
      <c r="V7" s="96" t="s">
        <v>33</v>
      </c>
      <c r="W7" s="208" t="s">
        <v>52</v>
      </c>
      <c r="X7" s="223"/>
      <c r="Y7" s="209"/>
      <c r="Z7" s="231" t="s">
        <v>33</v>
      </c>
      <c r="AA7" s="232"/>
      <c r="AB7" s="233"/>
      <c r="AC7" s="6"/>
      <c r="AD7" s="6"/>
      <c r="AE7" s="6"/>
      <c r="AF7" s="6"/>
    </row>
    <row r="8" spans="1:32" x14ac:dyDescent="0.2">
      <c r="A8" s="31" t="s">
        <v>88</v>
      </c>
      <c r="B8" s="15" t="s">
        <v>33</v>
      </c>
      <c r="C8" s="15" t="s">
        <v>33</v>
      </c>
      <c r="D8" s="15" t="s">
        <v>33</v>
      </c>
      <c r="E8" s="15" t="s">
        <v>33</v>
      </c>
      <c r="F8" s="15" t="s">
        <v>33</v>
      </c>
      <c r="G8" s="21"/>
      <c r="H8" s="27" t="s">
        <v>53</v>
      </c>
      <c r="I8" s="32">
        <v>42951</v>
      </c>
      <c r="J8" s="214"/>
      <c r="K8" s="215"/>
      <c r="L8" s="214"/>
      <c r="M8" s="215"/>
      <c r="N8" s="214"/>
      <c r="O8" s="215"/>
      <c r="P8" s="214"/>
      <c r="Q8" s="215"/>
      <c r="R8" s="214"/>
      <c r="S8" s="215"/>
      <c r="T8" s="33" t="s">
        <v>54</v>
      </c>
      <c r="U8" s="34"/>
      <c r="V8" s="96" t="s">
        <v>33</v>
      </c>
      <c r="W8" s="224" t="s">
        <v>55</v>
      </c>
      <c r="X8" s="225"/>
      <c r="Y8" s="226"/>
      <c r="Z8" s="220" t="s">
        <v>33</v>
      </c>
      <c r="AA8" s="221"/>
      <c r="AB8" s="222"/>
      <c r="AC8" s="6"/>
      <c r="AD8" s="6"/>
      <c r="AE8" s="6"/>
      <c r="AF8" s="6"/>
    </row>
    <row r="9" spans="1:32" x14ac:dyDescent="0.2">
      <c r="A9" s="31" t="s">
        <v>88</v>
      </c>
      <c r="B9" s="15" t="s">
        <v>33</v>
      </c>
      <c r="C9" s="15" t="s">
        <v>33</v>
      </c>
      <c r="D9" s="15" t="s">
        <v>33</v>
      </c>
      <c r="E9" s="15" t="s">
        <v>33</v>
      </c>
      <c r="F9" s="15" t="s">
        <v>33</v>
      </c>
      <c r="G9" s="21"/>
      <c r="H9" s="27" t="s">
        <v>56</v>
      </c>
      <c r="I9" s="35"/>
      <c r="J9" s="218">
        <v>820</v>
      </c>
      <c r="K9" s="219"/>
      <c r="L9" s="204">
        <v>927</v>
      </c>
      <c r="M9" s="205"/>
      <c r="N9" s="204">
        <v>977</v>
      </c>
      <c r="O9" s="205"/>
      <c r="P9" s="177">
        <v>972</v>
      </c>
      <c r="Q9" s="178"/>
      <c r="R9" s="177">
        <v>493</v>
      </c>
      <c r="S9" s="178"/>
      <c r="T9" s="33" t="s">
        <v>57</v>
      </c>
      <c r="U9" s="34"/>
      <c r="V9" s="96" t="s">
        <v>33</v>
      </c>
      <c r="W9" s="224" t="s">
        <v>58</v>
      </c>
      <c r="X9" s="225"/>
      <c r="Y9" s="226"/>
      <c r="Z9" s="220" t="s">
        <v>33</v>
      </c>
      <c r="AA9" s="221"/>
      <c r="AB9" s="222"/>
      <c r="AC9" s="6"/>
      <c r="AD9" s="6"/>
      <c r="AE9" s="6"/>
      <c r="AF9" s="6"/>
    </row>
    <row r="10" spans="1:32" x14ac:dyDescent="0.2">
      <c r="A10" s="31" t="s">
        <v>88</v>
      </c>
      <c r="B10" s="15" t="s">
        <v>33</v>
      </c>
      <c r="C10" s="15" t="s">
        <v>33</v>
      </c>
      <c r="D10" s="15" t="s">
        <v>33</v>
      </c>
      <c r="E10" s="15" t="s">
        <v>33</v>
      </c>
      <c r="F10" s="15" t="s">
        <v>33</v>
      </c>
      <c r="G10" s="21"/>
      <c r="H10" s="27" t="s">
        <v>372</v>
      </c>
      <c r="I10" s="36"/>
      <c r="J10" s="202">
        <v>69.94</v>
      </c>
      <c r="K10" s="203"/>
      <c r="L10" s="179">
        <v>70.89</v>
      </c>
      <c r="M10" s="180"/>
      <c r="N10" s="179">
        <v>70.31</v>
      </c>
      <c r="O10" s="180"/>
      <c r="P10" s="173">
        <v>66.81</v>
      </c>
      <c r="Q10" s="174"/>
      <c r="R10" s="173">
        <v>61.18</v>
      </c>
      <c r="S10" s="174"/>
      <c r="T10" s="33" t="s">
        <v>60</v>
      </c>
      <c r="U10" s="34"/>
      <c r="V10" s="96" t="s">
        <v>33</v>
      </c>
      <c r="W10" s="224" t="s">
        <v>61</v>
      </c>
      <c r="X10" s="225"/>
      <c r="Y10" s="226"/>
      <c r="Z10" s="220" t="s">
        <v>33</v>
      </c>
      <c r="AA10" s="221"/>
      <c r="AB10" s="222"/>
      <c r="AC10" s="6"/>
      <c r="AD10" s="6"/>
      <c r="AE10" s="6"/>
      <c r="AF10" s="6"/>
    </row>
    <row r="11" spans="1:32"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192"/>
      <c r="S11" s="193"/>
      <c r="T11" s="33" t="s">
        <v>63</v>
      </c>
      <c r="U11" s="34"/>
      <c r="V11" s="96" t="s">
        <v>33</v>
      </c>
      <c r="W11" s="224" t="s">
        <v>64</v>
      </c>
      <c r="X11" s="225"/>
      <c r="Y11" s="226"/>
      <c r="Z11" s="220" t="s">
        <v>33</v>
      </c>
      <c r="AA11" s="221"/>
      <c r="AB11" s="222"/>
      <c r="AC11" s="6"/>
      <c r="AD11" s="6"/>
      <c r="AE11" s="6"/>
      <c r="AF11" s="6"/>
    </row>
    <row r="12" spans="1:32"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177"/>
      <c r="S12" s="178"/>
      <c r="T12" s="33" t="s">
        <v>66</v>
      </c>
      <c r="U12" s="34"/>
      <c r="V12" s="37" t="s">
        <v>33</v>
      </c>
      <c r="W12" s="208" t="s">
        <v>67</v>
      </c>
      <c r="X12" s="223"/>
      <c r="Y12" s="209"/>
      <c r="Z12" s="189" t="s">
        <v>33</v>
      </c>
      <c r="AA12" s="190"/>
      <c r="AB12" s="191"/>
      <c r="AC12" s="6"/>
      <c r="AD12" s="6"/>
      <c r="AE12" s="6"/>
      <c r="AF12" s="6"/>
    </row>
    <row r="13" spans="1:32"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173"/>
      <c r="S13" s="174"/>
      <c r="T13" s="200" t="s">
        <v>69</v>
      </c>
      <c r="U13" s="185"/>
      <c r="V13" s="185"/>
      <c r="W13" s="185"/>
      <c r="X13" s="185"/>
      <c r="Y13" s="185"/>
      <c r="Z13" s="185"/>
      <c r="AA13" s="185"/>
      <c r="AB13" s="186"/>
      <c r="AC13" s="6"/>
      <c r="AD13" s="6"/>
      <c r="AE13" s="6"/>
      <c r="AF13" s="6"/>
    </row>
    <row r="14" spans="1:32"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173"/>
      <c r="S14" s="174"/>
      <c r="T14" s="201"/>
      <c r="U14" s="187"/>
      <c r="V14" s="187"/>
      <c r="W14" s="187"/>
      <c r="X14" s="187"/>
      <c r="Y14" s="187"/>
      <c r="Z14" s="187"/>
      <c r="AA14" s="187"/>
      <c r="AB14" s="188"/>
      <c r="AC14" s="6"/>
      <c r="AD14" s="6"/>
      <c r="AE14" s="6"/>
      <c r="AF14" s="6"/>
    </row>
    <row r="15" spans="1:32"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173"/>
      <c r="S15" s="174"/>
      <c r="T15" s="246" t="s">
        <v>374</v>
      </c>
      <c r="U15" s="239"/>
      <c r="V15" s="239"/>
      <c r="W15" s="239"/>
      <c r="X15" s="239"/>
      <c r="Y15" s="239"/>
      <c r="Z15" s="239"/>
      <c r="AA15" s="239"/>
      <c r="AB15" s="240"/>
      <c r="AC15" s="6"/>
      <c r="AD15" s="6"/>
      <c r="AE15" s="6"/>
      <c r="AF15" s="6"/>
    </row>
    <row r="16" spans="1:32" x14ac:dyDescent="0.2">
      <c r="A16" s="38" t="s">
        <v>72</v>
      </c>
      <c r="B16" s="15"/>
      <c r="C16" s="25"/>
      <c r="D16" s="25"/>
      <c r="E16" s="25"/>
      <c r="F16" s="25"/>
      <c r="G16" s="26" t="e">
        <f t="array" ref="G16">#DIV/0!</f>
        <v>#DIV/0!</v>
      </c>
      <c r="H16" s="27" t="s">
        <v>73</v>
      </c>
      <c r="I16" s="32"/>
      <c r="J16" s="175"/>
      <c r="K16" s="176"/>
      <c r="L16" s="175"/>
      <c r="M16" s="176"/>
      <c r="N16" s="175"/>
      <c r="O16" s="176"/>
      <c r="P16" s="192"/>
      <c r="Q16" s="193"/>
      <c r="R16" s="192"/>
      <c r="S16" s="193"/>
      <c r="T16" s="241"/>
      <c r="U16" s="242"/>
      <c r="V16" s="242"/>
      <c r="W16" s="242"/>
      <c r="X16" s="242"/>
      <c r="Y16" s="242"/>
      <c r="Z16" s="242"/>
      <c r="AA16" s="242"/>
      <c r="AB16" s="243"/>
      <c r="AC16" s="6"/>
      <c r="AD16" s="6"/>
      <c r="AE16" s="6"/>
      <c r="AF16" s="6"/>
    </row>
    <row r="17" spans="1:32" x14ac:dyDescent="0.2">
      <c r="A17" s="183" t="s">
        <v>74</v>
      </c>
      <c r="B17" s="184"/>
      <c r="C17" s="39">
        <v>0</v>
      </c>
      <c r="D17" s="39">
        <v>0</v>
      </c>
      <c r="E17" s="39">
        <v>0</v>
      </c>
      <c r="F17" s="39">
        <v>0</v>
      </c>
      <c r="G17" s="40">
        <v>0</v>
      </c>
      <c r="H17" s="27" t="s">
        <v>75</v>
      </c>
      <c r="I17" s="35"/>
      <c r="J17" s="177"/>
      <c r="K17" s="178"/>
      <c r="L17" s="204"/>
      <c r="M17" s="205"/>
      <c r="N17" s="206"/>
      <c r="O17" s="207"/>
      <c r="P17" s="177"/>
      <c r="Q17" s="178"/>
      <c r="R17" s="177"/>
      <c r="S17" s="178"/>
      <c r="T17" s="241"/>
      <c r="U17" s="242"/>
      <c r="V17" s="242"/>
      <c r="W17" s="242"/>
      <c r="X17" s="242"/>
      <c r="Y17" s="242"/>
      <c r="Z17" s="242"/>
      <c r="AA17" s="242"/>
      <c r="AB17" s="243"/>
      <c r="AC17" s="7"/>
      <c r="AD17" s="7"/>
      <c r="AE17" s="7"/>
      <c r="AF17" s="7"/>
    </row>
    <row r="18" spans="1:32" x14ac:dyDescent="0.2">
      <c r="A18" s="185" t="s">
        <v>76</v>
      </c>
      <c r="B18" s="186"/>
      <c r="C18" s="181" t="s">
        <v>44</v>
      </c>
      <c r="D18" s="181" t="s">
        <v>45</v>
      </c>
      <c r="E18" s="181" t="s">
        <v>46</v>
      </c>
      <c r="F18" s="181" t="s">
        <v>47</v>
      </c>
      <c r="G18" s="181" t="s">
        <v>373</v>
      </c>
      <c r="H18" s="36" t="s">
        <v>77</v>
      </c>
      <c r="I18" s="36"/>
      <c r="J18" s="173"/>
      <c r="K18" s="174"/>
      <c r="L18" s="179"/>
      <c r="M18" s="180"/>
      <c r="N18" s="208"/>
      <c r="O18" s="209"/>
      <c r="P18" s="173"/>
      <c r="Q18" s="174"/>
      <c r="R18" s="173"/>
      <c r="S18" s="174"/>
      <c r="T18" s="241"/>
      <c r="U18" s="242"/>
      <c r="V18" s="242"/>
      <c r="W18" s="242"/>
      <c r="X18" s="242"/>
      <c r="Y18" s="242"/>
      <c r="Z18" s="242"/>
      <c r="AA18" s="242"/>
      <c r="AB18" s="243"/>
      <c r="AC18" s="7"/>
      <c r="AD18" s="7"/>
      <c r="AE18" s="7"/>
      <c r="AF18" s="7"/>
    </row>
    <row r="19" spans="1:32" x14ac:dyDescent="0.2">
      <c r="A19" s="187"/>
      <c r="B19" s="188"/>
      <c r="C19" s="182"/>
      <c r="D19" s="182"/>
      <c r="E19" s="182"/>
      <c r="F19" s="182"/>
      <c r="G19" s="182"/>
      <c r="H19" s="36" t="s">
        <v>70</v>
      </c>
      <c r="I19" s="36"/>
      <c r="J19" s="173"/>
      <c r="K19" s="174"/>
      <c r="L19" s="179"/>
      <c r="M19" s="180"/>
      <c r="N19" s="208"/>
      <c r="O19" s="209"/>
      <c r="P19" s="173"/>
      <c r="Q19" s="174"/>
      <c r="R19" s="173"/>
      <c r="S19" s="174"/>
      <c r="T19" s="241"/>
      <c r="U19" s="242"/>
      <c r="V19" s="242"/>
      <c r="W19" s="242"/>
      <c r="X19" s="242"/>
      <c r="Y19" s="242"/>
      <c r="Z19" s="242"/>
      <c r="AA19" s="242"/>
      <c r="AB19" s="243"/>
      <c r="AC19" s="7"/>
      <c r="AD19" s="7"/>
      <c r="AE19" s="7"/>
      <c r="AF19" s="7"/>
    </row>
    <row r="20" spans="1:32" x14ac:dyDescent="0.2">
      <c r="A20" s="179" t="s">
        <v>78</v>
      </c>
      <c r="B20" s="180"/>
      <c r="C20" s="41" t="s">
        <v>303</v>
      </c>
      <c r="D20" s="41" t="s">
        <v>303</v>
      </c>
      <c r="E20" s="41" t="s">
        <v>303</v>
      </c>
      <c r="F20" s="41" t="s">
        <v>303</v>
      </c>
      <c r="G20" s="41" t="s">
        <v>358</v>
      </c>
      <c r="H20" s="27" t="s">
        <v>71</v>
      </c>
      <c r="I20" s="36"/>
      <c r="J20" s="173"/>
      <c r="K20" s="174"/>
      <c r="L20" s="179"/>
      <c r="M20" s="180"/>
      <c r="N20" s="208"/>
      <c r="O20" s="209"/>
      <c r="P20" s="173"/>
      <c r="Q20" s="174"/>
      <c r="R20" s="173"/>
      <c r="S20" s="174"/>
      <c r="T20" s="241"/>
      <c r="U20" s="242"/>
      <c r="V20" s="242"/>
      <c r="W20" s="242"/>
      <c r="X20" s="242"/>
      <c r="Y20" s="242"/>
      <c r="Z20" s="242"/>
      <c r="AA20" s="242"/>
      <c r="AB20" s="243"/>
      <c r="AC20" s="7"/>
      <c r="AD20" s="7"/>
      <c r="AE20" s="7"/>
      <c r="AF20" s="7"/>
    </row>
    <row r="21" spans="1:32"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192"/>
      <c r="S21" s="193"/>
      <c r="T21" s="241"/>
      <c r="U21" s="242"/>
      <c r="V21" s="242"/>
      <c r="W21" s="242"/>
      <c r="X21" s="242"/>
      <c r="Y21" s="242"/>
      <c r="Z21" s="242"/>
      <c r="AA21" s="242"/>
      <c r="AB21" s="243"/>
      <c r="AC21" s="7"/>
      <c r="AD21" s="7"/>
      <c r="AE21" s="7"/>
      <c r="AF21" s="7"/>
    </row>
    <row r="22" spans="1:32" x14ac:dyDescent="0.2">
      <c r="A22" s="179" t="s">
        <v>80</v>
      </c>
      <c r="B22" s="180"/>
      <c r="C22" s="90">
        <v>42951</v>
      </c>
      <c r="D22" s="90">
        <v>42951</v>
      </c>
      <c r="E22" s="90">
        <v>42951</v>
      </c>
      <c r="F22" s="90">
        <v>42951</v>
      </c>
      <c r="G22" s="90">
        <v>42951</v>
      </c>
      <c r="H22" s="27" t="s">
        <v>81</v>
      </c>
      <c r="I22" s="35"/>
      <c r="J22" s="177"/>
      <c r="K22" s="178"/>
      <c r="L22" s="204"/>
      <c r="M22" s="205"/>
      <c r="N22" s="206"/>
      <c r="O22" s="207"/>
      <c r="P22" s="177"/>
      <c r="Q22" s="178"/>
      <c r="R22" s="177"/>
      <c r="S22" s="178"/>
      <c r="T22" s="241"/>
      <c r="U22" s="242"/>
      <c r="V22" s="242"/>
      <c r="W22" s="242"/>
      <c r="X22" s="242"/>
      <c r="Y22" s="242"/>
      <c r="Z22" s="242"/>
      <c r="AA22" s="242"/>
      <c r="AB22" s="243"/>
      <c r="AC22" s="7"/>
      <c r="AD22" s="7"/>
      <c r="AE22" s="7"/>
      <c r="AF22" s="7"/>
    </row>
    <row r="23" spans="1:32" x14ac:dyDescent="0.2">
      <c r="A23" s="179" t="s">
        <v>10</v>
      </c>
      <c r="B23" s="180"/>
      <c r="C23" s="159">
        <v>195718226</v>
      </c>
      <c r="D23" s="159">
        <v>195718225</v>
      </c>
      <c r="E23" s="159">
        <v>185714512</v>
      </c>
      <c r="F23" s="159">
        <v>185714552</v>
      </c>
      <c r="G23" s="159">
        <v>195778227</v>
      </c>
      <c r="H23" s="27" t="s">
        <v>82</v>
      </c>
      <c r="I23" s="35"/>
      <c r="J23" s="177" t="s">
        <v>33</v>
      </c>
      <c r="K23" s="178"/>
      <c r="L23" s="204" t="s">
        <v>33</v>
      </c>
      <c r="M23" s="205"/>
      <c r="N23" s="206" t="s">
        <v>33</v>
      </c>
      <c r="O23" s="207"/>
      <c r="P23" s="177" t="s">
        <v>33</v>
      </c>
      <c r="Q23" s="178"/>
      <c r="R23" s="177" t="s">
        <v>33</v>
      </c>
      <c r="S23" s="178"/>
      <c r="T23" s="241"/>
      <c r="U23" s="242"/>
      <c r="V23" s="242"/>
      <c r="W23" s="242"/>
      <c r="X23" s="242"/>
      <c r="Y23" s="242"/>
      <c r="Z23" s="242"/>
      <c r="AA23" s="242"/>
      <c r="AB23" s="243"/>
      <c r="AC23" s="7"/>
      <c r="AD23" s="7"/>
      <c r="AE23" s="7"/>
      <c r="AF23" s="7"/>
    </row>
    <row r="24" spans="1:32" x14ac:dyDescent="0.2">
      <c r="A24" s="179" t="s">
        <v>83</v>
      </c>
      <c r="B24" s="180"/>
      <c r="C24" s="14"/>
      <c r="D24" s="14"/>
      <c r="E24" s="14"/>
      <c r="F24" s="14" t="s">
        <v>33</v>
      </c>
      <c r="G24" s="96" t="s">
        <v>33</v>
      </c>
      <c r="H24" s="27" t="s">
        <v>70</v>
      </c>
      <c r="I24" s="36"/>
      <c r="J24" s="173" t="s">
        <v>33</v>
      </c>
      <c r="K24" s="174"/>
      <c r="L24" s="179" t="s">
        <v>33</v>
      </c>
      <c r="M24" s="180"/>
      <c r="N24" s="208" t="s">
        <v>33</v>
      </c>
      <c r="O24" s="209"/>
      <c r="P24" s="173" t="s">
        <v>33</v>
      </c>
      <c r="Q24" s="174"/>
      <c r="R24" s="173" t="s">
        <v>33</v>
      </c>
      <c r="S24" s="174"/>
      <c r="T24" s="241"/>
      <c r="U24" s="242"/>
      <c r="V24" s="242"/>
      <c r="W24" s="242"/>
      <c r="X24" s="242"/>
      <c r="Y24" s="242"/>
      <c r="Z24" s="242"/>
      <c r="AA24" s="242"/>
      <c r="AB24" s="243"/>
      <c r="AC24" s="7"/>
      <c r="AD24" s="7"/>
      <c r="AE24" s="7"/>
      <c r="AF24" s="7"/>
    </row>
    <row r="25" spans="1:32" x14ac:dyDescent="0.2">
      <c r="A25" s="179" t="s">
        <v>9</v>
      </c>
      <c r="B25" s="180"/>
      <c r="C25" s="14" t="s">
        <v>347</v>
      </c>
      <c r="D25" s="14" t="s">
        <v>351</v>
      </c>
      <c r="E25" s="14" t="s">
        <v>347</v>
      </c>
      <c r="F25" s="14" t="s">
        <v>351</v>
      </c>
      <c r="G25" s="96" t="s">
        <v>347</v>
      </c>
      <c r="H25" s="27" t="s">
        <v>71</v>
      </c>
      <c r="I25" s="36"/>
      <c r="J25" s="173" t="s">
        <v>33</v>
      </c>
      <c r="K25" s="174"/>
      <c r="L25" s="179" t="s">
        <v>33</v>
      </c>
      <c r="M25" s="180"/>
      <c r="N25" s="208" t="s">
        <v>33</v>
      </c>
      <c r="O25" s="209"/>
      <c r="P25" s="173" t="s">
        <v>33</v>
      </c>
      <c r="Q25" s="174"/>
      <c r="R25" s="173" t="s">
        <v>33</v>
      </c>
      <c r="S25" s="174"/>
      <c r="T25" s="241"/>
      <c r="U25" s="242"/>
      <c r="V25" s="242"/>
      <c r="W25" s="242"/>
      <c r="X25" s="242"/>
      <c r="Y25" s="242"/>
      <c r="Z25" s="242"/>
      <c r="AA25" s="242"/>
      <c r="AB25" s="243"/>
      <c r="AC25" s="7"/>
      <c r="AD25" s="7"/>
      <c r="AE25" s="7"/>
      <c r="AF25" s="7"/>
    </row>
    <row r="26" spans="1:32" x14ac:dyDescent="0.2">
      <c r="A26" s="210" t="s">
        <v>84</v>
      </c>
      <c r="B26" s="211"/>
      <c r="C26" s="14" t="s">
        <v>33</v>
      </c>
      <c r="D26" s="14" t="s">
        <v>33</v>
      </c>
      <c r="E26" s="14" t="s">
        <v>33</v>
      </c>
      <c r="F26" s="14" t="s">
        <v>33</v>
      </c>
      <c r="G26" s="96" t="s">
        <v>33</v>
      </c>
      <c r="H26" s="27" t="s">
        <v>85</v>
      </c>
      <c r="I26" s="35"/>
      <c r="J26" s="177" t="s">
        <v>33</v>
      </c>
      <c r="K26" s="178"/>
      <c r="L26" s="204" t="s">
        <v>33</v>
      </c>
      <c r="M26" s="205"/>
      <c r="N26" s="206" t="s">
        <v>33</v>
      </c>
      <c r="O26" s="207"/>
      <c r="P26" s="177" t="s">
        <v>33</v>
      </c>
      <c r="Q26" s="178"/>
      <c r="R26" s="177" t="s">
        <v>33</v>
      </c>
      <c r="S26" s="178"/>
      <c r="T26" s="241"/>
      <c r="U26" s="242"/>
      <c r="V26" s="242"/>
      <c r="W26" s="242"/>
      <c r="X26" s="242"/>
      <c r="Y26" s="242"/>
      <c r="Z26" s="242"/>
      <c r="AA26" s="242"/>
      <c r="AB26" s="243"/>
      <c r="AC26" s="7"/>
      <c r="AD26" s="7"/>
      <c r="AE26" s="7"/>
      <c r="AF26" s="7"/>
    </row>
    <row r="27" spans="1:32" x14ac:dyDescent="0.2">
      <c r="A27" s="212" t="s">
        <v>86</v>
      </c>
      <c r="B27" s="213"/>
      <c r="C27" s="14" t="s">
        <v>33</v>
      </c>
      <c r="D27" s="14" t="s">
        <v>33</v>
      </c>
      <c r="E27" s="14" t="s">
        <v>33</v>
      </c>
      <c r="F27" s="14" t="s">
        <v>33</v>
      </c>
      <c r="G27" s="96" t="s">
        <v>33</v>
      </c>
      <c r="H27" s="27" t="s">
        <v>87</v>
      </c>
      <c r="I27" s="35"/>
      <c r="J27" s="177" t="s">
        <v>33</v>
      </c>
      <c r="K27" s="178"/>
      <c r="L27" s="204" t="s">
        <v>33</v>
      </c>
      <c r="M27" s="205"/>
      <c r="N27" s="206" t="s">
        <v>33</v>
      </c>
      <c r="O27" s="207"/>
      <c r="P27" s="177" t="s">
        <v>33</v>
      </c>
      <c r="Q27" s="178"/>
      <c r="R27" s="177" t="s">
        <v>33</v>
      </c>
      <c r="S27" s="178"/>
      <c r="T27" s="241"/>
      <c r="U27" s="242"/>
      <c r="V27" s="242"/>
      <c r="W27" s="242"/>
      <c r="X27" s="242"/>
      <c r="Y27" s="242"/>
      <c r="Z27" s="242"/>
      <c r="AA27" s="242"/>
      <c r="AB27" s="243"/>
      <c r="AC27" s="7"/>
      <c r="AD27" s="7"/>
      <c r="AE27" s="7"/>
      <c r="AF27" s="7"/>
    </row>
  </sheetData>
  <mergeCells count="151">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T15:AB27"/>
    <mergeCell ref="J16:K16"/>
    <mergeCell ref="L16:M16"/>
    <mergeCell ref="N16:O16"/>
    <mergeCell ref="P16:Q16"/>
    <mergeCell ref="R20:S20"/>
    <mergeCell ref="R27:S27"/>
    <mergeCell ref="R21:S21"/>
    <mergeCell ref="R22:S22"/>
    <mergeCell ref="R23:S23"/>
    <mergeCell ref="R24:S24"/>
    <mergeCell ref="R25:S25"/>
    <mergeCell ref="R26:S26"/>
    <mergeCell ref="R15:S15"/>
    <mergeCell ref="R16:S16"/>
    <mergeCell ref="R17:S17"/>
    <mergeCell ref="R18:S18"/>
    <mergeCell ref="R19:S19"/>
    <mergeCell ref="J13:K13"/>
    <mergeCell ref="L13:M13"/>
    <mergeCell ref="N13:O13"/>
    <mergeCell ref="P13:Q13"/>
    <mergeCell ref="T13:AB14"/>
    <mergeCell ref="J14:K14"/>
    <mergeCell ref="L14:M14"/>
    <mergeCell ref="N14:O14"/>
    <mergeCell ref="P14:Q14"/>
    <mergeCell ref="R13:S13"/>
    <mergeCell ref="R14:S14"/>
    <mergeCell ref="J12:K12"/>
    <mergeCell ref="L12:M12"/>
    <mergeCell ref="N12:O12"/>
    <mergeCell ref="P12:Q12"/>
    <mergeCell ref="W12:Y12"/>
    <mergeCell ref="Z12:AB12"/>
    <mergeCell ref="R12:S12"/>
    <mergeCell ref="J11:K11"/>
    <mergeCell ref="L11:M11"/>
    <mergeCell ref="N11:O11"/>
    <mergeCell ref="P11:Q11"/>
    <mergeCell ref="W11:Y11"/>
    <mergeCell ref="Z11:AB11"/>
    <mergeCell ref="R11:S11"/>
    <mergeCell ref="J10:K10"/>
    <mergeCell ref="L10:M10"/>
    <mergeCell ref="N10:O10"/>
    <mergeCell ref="P10:Q10"/>
    <mergeCell ref="W10:Y10"/>
    <mergeCell ref="Z10:AB10"/>
    <mergeCell ref="R10:S10"/>
    <mergeCell ref="J9:K9"/>
    <mergeCell ref="L9:M9"/>
    <mergeCell ref="N9:O9"/>
    <mergeCell ref="P9:Q9"/>
    <mergeCell ref="W9:Y9"/>
    <mergeCell ref="Z9:AB9"/>
    <mergeCell ref="R9:S9"/>
    <mergeCell ref="J6:K6"/>
    <mergeCell ref="L6:M6"/>
    <mergeCell ref="N6:O6"/>
    <mergeCell ref="P6:Q6"/>
    <mergeCell ref="U6:AB6"/>
    <mergeCell ref="R6:S6"/>
    <mergeCell ref="J8:K8"/>
    <mergeCell ref="L8:M8"/>
    <mergeCell ref="N8:O8"/>
    <mergeCell ref="P8:Q8"/>
    <mergeCell ref="W8:Y8"/>
    <mergeCell ref="Z8:AB8"/>
    <mergeCell ref="R8:S8"/>
    <mergeCell ref="J7:K7"/>
    <mergeCell ref="L7:M7"/>
    <mergeCell ref="N7:O7"/>
    <mergeCell ref="P7:Q7"/>
    <mergeCell ref="W7:Y7"/>
    <mergeCell ref="Z7:AB7"/>
    <mergeCell ref="R7:S7"/>
    <mergeCell ref="I1:J1"/>
    <mergeCell ref="K1:O1"/>
    <mergeCell ref="P1:Q1"/>
    <mergeCell ref="T1:U1"/>
    <mergeCell ref="L2:M2"/>
    <mergeCell ref="Q2:T2"/>
    <mergeCell ref="R1:S1"/>
    <mergeCell ref="AA2:AB2"/>
    <mergeCell ref="L4:M4"/>
    <mergeCell ref="Q4:T4"/>
    <mergeCell ref="AA4:AB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J4" workbookViewId="0">
      <selection activeCell="K1" sqref="K1:O1"/>
    </sheetView>
  </sheetViews>
  <sheetFormatPr defaultRowHeight="14.25" x14ac:dyDescent="0.2"/>
  <cols>
    <col min="1" max="16384" width="9" style="154"/>
  </cols>
  <sheetData>
    <row r="1" spans="1:30" x14ac:dyDescent="0.2">
      <c r="A1" s="1" t="s">
        <v>0</v>
      </c>
      <c r="B1" s="2">
        <v>2017</v>
      </c>
      <c r="C1" s="1" t="s">
        <v>1</v>
      </c>
      <c r="D1" s="2"/>
      <c r="E1" s="1" t="s">
        <v>2</v>
      </c>
      <c r="F1" s="2" t="s">
        <v>401</v>
      </c>
      <c r="G1" s="3" t="s">
        <v>3</v>
      </c>
      <c r="H1" s="2"/>
      <c r="I1" s="227" t="s">
        <v>4</v>
      </c>
      <c r="J1" s="217"/>
      <c r="K1" s="236" t="s">
        <v>403</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53"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153"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153"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53"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53"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402</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303</v>
      </c>
      <c r="D20" s="41" t="s">
        <v>303</v>
      </c>
      <c r="E20" s="41" t="s">
        <v>303</v>
      </c>
      <c r="F20" s="41" t="s">
        <v>302</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v>42955</v>
      </c>
      <c r="D22" s="90">
        <v>42956</v>
      </c>
      <c r="E22" s="90">
        <v>42957</v>
      </c>
      <c r="F22" s="90">
        <v>42958</v>
      </c>
      <c r="G22" s="153"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v>185714546</v>
      </c>
      <c r="D23" s="14">
        <v>185714547</v>
      </c>
      <c r="E23" s="14">
        <v>185714548</v>
      </c>
      <c r="F23" s="14">
        <v>194726378</v>
      </c>
      <c r="G23" s="153"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153"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347</v>
      </c>
      <c r="D25" s="14" t="s">
        <v>347</v>
      </c>
      <c r="E25" s="14" t="s">
        <v>346</v>
      </c>
      <c r="F25" s="14" t="s">
        <v>346</v>
      </c>
      <c r="G25" s="153"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153"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153"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RowHeight="14.25" x14ac:dyDescent="0.2"/>
  <cols>
    <col min="1" max="16384" width="9" style="161"/>
  </cols>
  <sheetData>
    <row r="1" spans="1:30" x14ac:dyDescent="0.2">
      <c r="A1" s="1" t="s">
        <v>0</v>
      </c>
      <c r="B1" s="2">
        <v>2017</v>
      </c>
      <c r="C1" s="1" t="s">
        <v>1</v>
      </c>
      <c r="D1" s="2"/>
      <c r="E1" s="1" t="s">
        <v>2</v>
      </c>
      <c r="F1" s="2" t="s">
        <v>448</v>
      </c>
      <c r="G1" s="3" t="s">
        <v>3</v>
      </c>
      <c r="H1" s="2"/>
      <c r="I1" s="227" t="s">
        <v>4</v>
      </c>
      <c r="J1" s="217"/>
      <c r="K1" s="236" t="s">
        <v>450</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160"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160"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0"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0"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449</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c r="D20" s="41"/>
      <c r="E20" s="41"/>
      <c r="F20" s="41"/>
      <c r="G20" s="41"/>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c r="D21" s="14"/>
      <c r="E21" s="14"/>
      <c r="F21" s="14"/>
      <c r="G21" s="14"/>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c r="D22" s="90"/>
      <c r="E22" s="90"/>
      <c r="F22" s="90"/>
      <c r="G22" s="160"/>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c r="D23" s="14"/>
      <c r="E23" s="14"/>
      <c r="F23" s="14"/>
      <c r="G23" s="160"/>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c r="D24" s="14"/>
      <c r="E24" s="14"/>
      <c r="F24" s="14"/>
      <c r="G24" s="160"/>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c r="D25" s="14"/>
      <c r="E25" s="14"/>
      <c r="F25" s="14"/>
      <c r="G25" s="160"/>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J1" workbookViewId="0">
      <selection activeCell="K1" sqref="K1:O1"/>
    </sheetView>
  </sheetViews>
  <sheetFormatPr defaultRowHeight="14.25" x14ac:dyDescent="0.2"/>
  <cols>
    <col min="1" max="16384" width="9" style="161"/>
  </cols>
  <sheetData>
    <row r="1" spans="1:30" x14ac:dyDescent="0.2">
      <c r="A1" s="1" t="s">
        <v>0</v>
      </c>
      <c r="B1" s="2">
        <v>2017</v>
      </c>
      <c r="C1" s="1" t="s">
        <v>1</v>
      </c>
      <c r="D1" s="2"/>
      <c r="E1" s="1" t="s">
        <v>2</v>
      </c>
      <c r="F1" s="2" t="s">
        <v>479</v>
      </c>
      <c r="G1" s="3" t="s">
        <v>3</v>
      </c>
      <c r="H1" s="2"/>
      <c r="I1" s="227" t="s">
        <v>4</v>
      </c>
      <c r="J1" s="217"/>
      <c r="K1" s="236" t="s">
        <v>462</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160">
        <v>1</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160"/>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0">
        <v>0</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0">
        <v>0</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459</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c r="D20" s="41"/>
      <c r="E20" s="41"/>
      <c r="F20" s="41"/>
      <c r="G20" s="41"/>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c r="D21" s="14"/>
      <c r="E21" s="14"/>
      <c r="F21" s="14"/>
      <c r="G21" s="14"/>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c r="D22" s="90"/>
      <c r="E22" s="90"/>
      <c r="F22" s="90"/>
      <c r="G22" s="160"/>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c r="D23" s="14"/>
      <c r="E23" s="14"/>
      <c r="F23" s="14"/>
      <c r="G23" s="160"/>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c r="D24" s="14"/>
      <c r="E24" s="14"/>
      <c r="F24" s="14"/>
      <c r="G24" s="160"/>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c r="D25" s="14"/>
      <c r="E25" s="14"/>
      <c r="F25" s="14"/>
      <c r="G25" s="160"/>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RowHeight="14.25" x14ac:dyDescent="0.2"/>
  <cols>
    <col min="1" max="16384" width="9" style="161"/>
  </cols>
  <sheetData>
    <row r="1" spans="1:30" x14ac:dyDescent="0.2">
      <c r="A1" s="1" t="s">
        <v>0</v>
      </c>
      <c r="B1" s="2">
        <v>2017</v>
      </c>
      <c r="C1" s="1" t="s">
        <v>1</v>
      </c>
      <c r="D1" s="2"/>
      <c r="E1" s="1" t="s">
        <v>2</v>
      </c>
      <c r="F1" s="2" t="s">
        <v>480</v>
      </c>
      <c r="G1" s="3" t="s">
        <v>3</v>
      </c>
      <c r="H1" s="2"/>
      <c r="I1" s="227" t="s">
        <v>4</v>
      </c>
      <c r="J1" s="217"/>
      <c r="K1" s="236" t="s">
        <v>460</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160"/>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160"/>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0"/>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0">
        <v>1</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461</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c r="D20" s="41"/>
      <c r="E20" s="41"/>
      <c r="F20" s="41"/>
      <c r="G20" s="41"/>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c r="D21" s="14"/>
      <c r="E21" s="14"/>
      <c r="F21" s="14"/>
      <c r="G21" s="14"/>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c r="D22" s="90"/>
      <c r="E22" s="90"/>
      <c r="F22" s="90"/>
      <c r="G22" s="160"/>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c r="D23" s="14"/>
      <c r="E23" s="14"/>
      <c r="F23" s="14"/>
      <c r="G23" s="160"/>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c r="D24" s="14"/>
      <c r="E24" s="14"/>
      <c r="F24" s="14"/>
      <c r="G24" s="160"/>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c r="D25" s="14"/>
      <c r="E25" s="14"/>
      <c r="F25" s="14"/>
      <c r="G25" s="160"/>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topLeftCell="E1" workbookViewId="0">
      <selection activeCell="K1" sqref="K1:O1"/>
    </sheetView>
  </sheetViews>
  <sheetFormatPr defaultRowHeight="14.25" x14ac:dyDescent="0.2"/>
  <cols>
    <col min="1" max="16384" width="9" style="161"/>
  </cols>
  <sheetData>
    <row r="1" spans="1:30" x14ac:dyDescent="0.2">
      <c r="A1" s="1" t="s">
        <v>0</v>
      </c>
      <c r="B1" s="2">
        <v>2017</v>
      </c>
      <c r="C1" s="1" t="s">
        <v>1</v>
      </c>
      <c r="D1" s="2"/>
      <c r="E1" s="1" t="s">
        <v>2</v>
      </c>
      <c r="F1" s="2" t="s">
        <v>279</v>
      </c>
      <c r="G1" s="3" t="s">
        <v>3</v>
      </c>
      <c r="H1" s="2"/>
      <c r="I1" s="227" t="s">
        <v>4</v>
      </c>
      <c r="J1" s="217"/>
      <c r="K1" s="236" t="s">
        <v>482</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160"/>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160"/>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0"/>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0">
        <v>1</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483</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c r="D20" s="41"/>
      <c r="E20" s="41"/>
      <c r="F20" s="41"/>
      <c r="G20" s="41"/>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c r="D21" s="14"/>
      <c r="E21" s="14"/>
      <c r="F21" s="14"/>
      <c r="G21" s="14"/>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c r="D22" s="90"/>
      <c r="E22" s="90"/>
      <c r="F22" s="90"/>
      <c r="G22" s="160"/>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c r="D23" s="14"/>
      <c r="E23" s="14"/>
      <c r="F23" s="14"/>
      <c r="G23" s="160"/>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c r="D24" s="14"/>
      <c r="E24" s="14"/>
      <c r="F24" s="14"/>
      <c r="G24" s="160"/>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c r="D25" s="14"/>
      <c r="E25" s="14"/>
      <c r="F25" s="14"/>
      <c r="G25" s="160"/>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topLeftCell="J1" workbookViewId="0">
      <selection activeCell="K1" sqref="K1:O1"/>
    </sheetView>
  </sheetViews>
  <sheetFormatPr defaultRowHeight="14.25" x14ac:dyDescent="0.2"/>
  <cols>
    <col min="1" max="16384" width="9" style="161"/>
  </cols>
  <sheetData>
    <row r="1" spans="1:30" x14ac:dyDescent="0.2">
      <c r="A1" s="1" t="s">
        <v>0</v>
      </c>
      <c r="B1" s="2">
        <v>2017</v>
      </c>
      <c r="C1" s="1" t="s">
        <v>1</v>
      </c>
      <c r="D1" s="2"/>
      <c r="E1" s="1" t="s">
        <v>2</v>
      </c>
      <c r="F1" s="2" t="s">
        <v>481</v>
      </c>
      <c r="G1" s="3" t="s">
        <v>3</v>
      </c>
      <c r="H1" s="2"/>
      <c r="I1" s="227" t="s">
        <v>4</v>
      </c>
      <c r="J1" s="217"/>
      <c r="K1" s="236" t="s">
        <v>469</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160"/>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160"/>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0"/>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0">
        <v>2</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468</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c r="D20" s="41"/>
      <c r="E20" s="41"/>
      <c r="F20" s="41"/>
      <c r="G20" s="41"/>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c r="D21" s="14"/>
      <c r="E21" s="14"/>
      <c r="F21" s="14"/>
      <c r="G21" s="14"/>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c r="D22" s="90"/>
      <c r="E22" s="90"/>
      <c r="F22" s="90"/>
      <c r="G22" s="160"/>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c r="D23" s="14"/>
      <c r="E23" s="14"/>
      <c r="F23" s="14"/>
      <c r="G23" s="160"/>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c r="D24" s="14"/>
      <c r="E24" s="14"/>
      <c r="F24" s="14"/>
      <c r="G24" s="160"/>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c r="D25" s="14"/>
      <c r="E25" s="14"/>
      <c r="F25" s="14"/>
      <c r="G25" s="160"/>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topLeftCell="K1" workbookViewId="0">
      <selection activeCell="K1" sqref="K1:O1"/>
    </sheetView>
  </sheetViews>
  <sheetFormatPr defaultRowHeight="14.25" x14ac:dyDescent="0.2"/>
  <cols>
    <col min="1" max="16384" width="9" style="167"/>
  </cols>
  <sheetData>
    <row r="1" spans="1:30" x14ac:dyDescent="0.2">
      <c r="A1" s="1" t="s">
        <v>0</v>
      </c>
      <c r="B1" s="2">
        <v>2017</v>
      </c>
      <c r="C1" s="1" t="s">
        <v>1</v>
      </c>
      <c r="D1" s="2"/>
      <c r="E1" s="1" t="s">
        <v>2</v>
      </c>
      <c r="F1" s="2" t="s">
        <v>509</v>
      </c>
      <c r="G1" s="3" t="s">
        <v>3</v>
      </c>
      <c r="H1" s="2"/>
      <c r="I1" s="227" t="s">
        <v>4</v>
      </c>
      <c r="J1" s="217"/>
      <c r="K1" s="236" t="s">
        <v>511</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6"/>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166"/>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166"/>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6"/>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6">
        <v>2</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46" t="s">
        <v>510</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c r="D20" s="41"/>
      <c r="E20" s="41"/>
      <c r="F20" s="41"/>
      <c r="G20" s="41"/>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c r="D21" s="14"/>
      <c r="E21" s="14"/>
      <c r="F21" s="14"/>
      <c r="G21" s="14"/>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c r="D22" s="90"/>
      <c r="E22" s="90"/>
      <c r="F22" s="90"/>
      <c r="G22" s="166"/>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c r="D23" s="14"/>
      <c r="E23" s="14"/>
      <c r="F23" s="14"/>
      <c r="G23" s="166"/>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c r="D24" s="14"/>
      <c r="E24" s="14"/>
      <c r="F24" s="14"/>
      <c r="G24" s="166"/>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c r="D25" s="14"/>
      <c r="E25" s="14"/>
      <c r="F25" s="14"/>
      <c r="G25" s="166"/>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166"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166"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2"/>
  <sheetViews>
    <sheetView topLeftCell="E1" workbookViewId="0">
      <selection activeCell="R15" sqref="R15:Z27"/>
    </sheetView>
  </sheetViews>
  <sheetFormatPr defaultColWidth="11" defaultRowHeight="14.25" x14ac:dyDescent="0.2"/>
  <sheetData>
    <row r="1" spans="1:30" x14ac:dyDescent="0.2">
      <c r="A1" s="107" t="s">
        <v>0</v>
      </c>
      <c r="B1" s="108">
        <v>2017</v>
      </c>
      <c r="C1" s="107" t="s">
        <v>1</v>
      </c>
      <c r="D1" s="108"/>
      <c r="E1" s="107" t="s">
        <v>2</v>
      </c>
      <c r="F1" s="108">
        <v>1</v>
      </c>
      <c r="G1" s="109" t="s">
        <v>3</v>
      </c>
      <c r="H1" s="108" t="s">
        <v>301</v>
      </c>
      <c r="I1" s="290" t="s">
        <v>4</v>
      </c>
      <c r="J1" s="287"/>
      <c r="K1" s="291"/>
      <c r="L1" s="289"/>
      <c r="M1" s="289"/>
      <c r="N1" s="289"/>
      <c r="O1" s="287"/>
      <c r="P1" s="292" t="s">
        <v>5</v>
      </c>
      <c r="Q1" s="287"/>
      <c r="R1" s="297" t="s">
        <v>102</v>
      </c>
      <c r="S1" s="289"/>
      <c r="T1" s="110"/>
      <c r="U1" s="110"/>
      <c r="V1" s="110"/>
      <c r="W1" s="110"/>
      <c r="X1" s="110"/>
      <c r="Y1" s="110"/>
      <c r="Z1" s="111"/>
      <c r="AA1" s="112"/>
      <c r="AB1" s="112"/>
      <c r="AC1" s="112"/>
      <c r="AD1" s="112"/>
    </row>
    <row r="2" spans="1:30" ht="22.5" x14ac:dyDescent="0.2">
      <c r="A2" s="113" t="s">
        <v>6</v>
      </c>
      <c r="B2" s="114" t="s">
        <v>7</v>
      </c>
      <c r="C2" s="114" t="s">
        <v>8</v>
      </c>
      <c r="D2" s="114" t="s">
        <v>9</v>
      </c>
      <c r="E2" s="114" t="s">
        <v>10</v>
      </c>
      <c r="F2" s="114" t="s">
        <v>11</v>
      </c>
      <c r="G2" s="114" t="s">
        <v>12</v>
      </c>
      <c r="H2" s="114" t="s">
        <v>13</v>
      </c>
      <c r="I2" s="114" t="s">
        <v>14</v>
      </c>
      <c r="J2" s="114" t="s">
        <v>15</v>
      </c>
      <c r="K2" s="114" t="s">
        <v>16</v>
      </c>
      <c r="L2" s="298" t="s">
        <v>17</v>
      </c>
      <c r="M2" s="299"/>
      <c r="N2" s="114" t="s">
        <v>18</v>
      </c>
      <c r="O2" s="114" t="s">
        <v>19</v>
      </c>
      <c r="P2" s="114" t="s">
        <v>20</v>
      </c>
      <c r="Q2" s="298" t="s">
        <v>21</v>
      </c>
      <c r="R2" s="299"/>
      <c r="S2" s="115" t="s">
        <v>22</v>
      </c>
      <c r="T2" s="115" t="s">
        <v>23</v>
      </c>
      <c r="U2" s="115" t="s">
        <v>24</v>
      </c>
      <c r="V2" s="115" t="s">
        <v>25</v>
      </c>
      <c r="W2" s="115" t="s">
        <v>26</v>
      </c>
      <c r="X2" s="115" t="s">
        <v>27</v>
      </c>
      <c r="Y2" s="300" t="s">
        <v>28</v>
      </c>
      <c r="Z2" s="287"/>
      <c r="AA2" s="116" t="s">
        <v>29</v>
      </c>
      <c r="AB2" s="116" t="s">
        <v>30</v>
      </c>
      <c r="AC2" s="117" t="s">
        <v>31</v>
      </c>
      <c r="AD2" s="116" t="s">
        <v>32</v>
      </c>
    </row>
    <row r="3" spans="1:30" x14ac:dyDescent="0.2">
      <c r="A3" s="118" t="s">
        <v>33</v>
      </c>
      <c r="B3" s="118" t="s">
        <v>33</v>
      </c>
      <c r="C3" s="118" t="s">
        <v>33</v>
      </c>
      <c r="D3" s="118" t="s">
        <v>33</v>
      </c>
      <c r="E3" s="118" t="s">
        <v>33</v>
      </c>
      <c r="F3" s="118" t="s">
        <v>33</v>
      </c>
      <c r="G3" s="118" t="s">
        <v>33</v>
      </c>
      <c r="H3" s="118" t="s">
        <v>33</v>
      </c>
      <c r="I3" s="118" t="s">
        <v>33</v>
      </c>
      <c r="J3" s="118" t="s">
        <v>33</v>
      </c>
      <c r="K3" s="118" t="s">
        <v>33</v>
      </c>
      <c r="L3" s="118" t="s">
        <v>33</v>
      </c>
      <c r="M3" s="118" t="s">
        <v>33</v>
      </c>
      <c r="N3" s="118" t="s">
        <v>33</v>
      </c>
      <c r="O3" s="118" t="s">
        <v>33</v>
      </c>
      <c r="P3" s="119" t="s">
        <v>33</v>
      </c>
      <c r="Q3" s="119" t="s">
        <v>33</v>
      </c>
      <c r="R3" s="119" t="s">
        <v>33</v>
      </c>
      <c r="S3" s="119" t="s">
        <v>33</v>
      </c>
      <c r="T3" s="119" t="s">
        <v>33</v>
      </c>
      <c r="U3" s="118" t="s">
        <v>33</v>
      </c>
      <c r="V3" s="118" t="s">
        <v>33</v>
      </c>
      <c r="W3" s="118" t="s">
        <v>33</v>
      </c>
      <c r="X3" s="119" t="s">
        <v>33</v>
      </c>
      <c r="Y3" s="120" t="s">
        <v>33</v>
      </c>
      <c r="Z3" s="120" t="s">
        <v>33</v>
      </c>
      <c r="AA3" s="112"/>
      <c r="AB3" s="112"/>
      <c r="AC3" s="112"/>
      <c r="AD3" s="112"/>
    </row>
    <row r="4" spans="1:30" ht="22.5" x14ac:dyDescent="0.2">
      <c r="A4" s="121" t="s">
        <v>34</v>
      </c>
      <c r="B4" s="115" t="s">
        <v>7</v>
      </c>
      <c r="C4" s="115" t="s">
        <v>8</v>
      </c>
      <c r="D4" s="115" t="s">
        <v>9</v>
      </c>
      <c r="E4" s="115" t="s">
        <v>10</v>
      </c>
      <c r="F4" s="115" t="s">
        <v>11</v>
      </c>
      <c r="G4" s="115" t="s">
        <v>12</v>
      </c>
      <c r="H4" s="115" t="s">
        <v>13</v>
      </c>
      <c r="I4" s="115" t="s">
        <v>14</v>
      </c>
      <c r="J4" s="115" t="s">
        <v>35</v>
      </c>
      <c r="K4" s="115" t="s">
        <v>16</v>
      </c>
      <c r="L4" s="300" t="s">
        <v>17</v>
      </c>
      <c r="M4" s="287"/>
      <c r="N4" s="115" t="s">
        <v>18</v>
      </c>
      <c r="O4" s="115" t="s">
        <v>19</v>
      </c>
      <c r="P4" s="115" t="s">
        <v>20</v>
      </c>
      <c r="Q4" s="300" t="s">
        <v>21</v>
      </c>
      <c r="R4" s="287"/>
      <c r="S4" s="115" t="s">
        <v>22</v>
      </c>
      <c r="T4" s="115" t="s">
        <v>23</v>
      </c>
      <c r="U4" s="115" t="s">
        <v>36</v>
      </c>
      <c r="V4" s="115" t="s">
        <v>25</v>
      </c>
      <c r="W4" s="115" t="s">
        <v>26</v>
      </c>
      <c r="X4" s="115" t="s">
        <v>27</v>
      </c>
      <c r="Y4" s="300" t="s">
        <v>28</v>
      </c>
      <c r="Z4" s="289"/>
      <c r="AA4" s="116" t="s">
        <v>29</v>
      </c>
      <c r="AB4" s="116" t="s">
        <v>30</v>
      </c>
      <c r="AC4" s="117" t="s">
        <v>31</v>
      </c>
      <c r="AD4" s="116" t="s">
        <v>32</v>
      </c>
    </row>
    <row r="5" spans="1:30" x14ac:dyDescent="0.2">
      <c r="A5" s="118" t="s">
        <v>33</v>
      </c>
      <c r="B5" s="118" t="s">
        <v>33</v>
      </c>
      <c r="C5" s="118" t="s">
        <v>33</v>
      </c>
      <c r="D5" s="118" t="s">
        <v>33</v>
      </c>
      <c r="E5" s="118" t="s">
        <v>33</v>
      </c>
      <c r="F5" s="118" t="s">
        <v>153</v>
      </c>
      <c r="G5" s="118" t="s">
        <v>33</v>
      </c>
      <c r="H5" s="118" t="s">
        <v>33</v>
      </c>
      <c r="I5" s="122" t="s">
        <v>33</v>
      </c>
      <c r="J5" s="122" t="s">
        <v>33</v>
      </c>
      <c r="K5" s="122" t="s">
        <v>33</v>
      </c>
      <c r="L5" s="122" t="s">
        <v>33</v>
      </c>
      <c r="M5" s="122" t="s">
        <v>33</v>
      </c>
      <c r="N5" s="122" t="s">
        <v>33</v>
      </c>
      <c r="O5" s="122" t="s">
        <v>33</v>
      </c>
      <c r="P5" s="123" t="s">
        <v>33</v>
      </c>
      <c r="Q5" s="123" t="s">
        <v>33</v>
      </c>
      <c r="R5" s="119" t="s">
        <v>33</v>
      </c>
      <c r="S5" s="119" t="s">
        <v>33</v>
      </c>
      <c r="T5" s="119" t="s">
        <v>33</v>
      </c>
      <c r="U5" s="118" t="s">
        <v>33</v>
      </c>
      <c r="V5" s="118" t="s">
        <v>33</v>
      </c>
      <c r="W5" s="118" t="s">
        <v>33</v>
      </c>
      <c r="X5" s="119" t="s">
        <v>33</v>
      </c>
      <c r="Y5" s="119" t="s">
        <v>33</v>
      </c>
      <c r="Z5" s="119" t="s">
        <v>33</v>
      </c>
      <c r="AA5" s="112"/>
      <c r="AB5" s="112"/>
      <c r="AC5" s="112"/>
      <c r="AD5" s="112"/>
    </row>
    <row r="6" spans="1:30" x14ac:dyDescent="0.2">
      <c r="A6" s="124" t="s">
        <v>37</v>
      </c>
      <c r="B6" s="115" t="s">
        <v>7</v>
      </c>
      <c r="C6" s="125" t="s">
        <v>38</v>
      </c>
      <c r="D6" s="125" t="s">
        <v>39</v>
      </c>
      <c r="E6" s="125" t="s">
        <v>40</v>
      </c>
      <c r="F6" s="125" t="s">
        <v>41</v>
      </c>
      <c r="G6" s="125" t="s">
        <v>42</v>
      </c>
      <c r="H6" s="126" t="s">
        <v>43</v>
      </c>
      <c r="I6" s="125" t="s">
        <v>7</v>
      </c>
      <c r="J6" s="294" t="s">
        <v>44</v>
      </c>
      <c r="K6" s="287"/>
      <c r="L6" s="294" t="s">
        <v>45</v>
      </c>
      <c r="M6" s="287"/>
      <c r="N6" s="294" t="s">
        <v>46</v>
      </c>
      <c r="O6" s="287"/>
      <c r="P6" s="294" t="s">
        <v>47</v>
      </c>
      <c r="Q6" s="287"/>
      <c r="R6" s="127"/>
      <c r="S6" s="301" t="s">
        <v>48</v>
      </c>
      <c r="T6" s="302"/>
      <c r="U6" s="302"/>
      <c r="V6" s="302"/>
      <c r="W6" s="302"/>
      <c r="X6" s="302"/>
      <c r="Y6" s="302"/>
      <c r="Z6" s="296"/>
      <c r="AA6" s="112"/>
      <c r="AB6" s="112"/>
      <c r="AC6" s="112"/>
      <c r="AD6" s="112"/>
    </row>
    <row r="7" spans="1:30" x14ac:dyDescent="0.2">
      <c r="A7" s="128" t="s">
        <v>49</v>
      </c>
      <c r="B7" s="119"/>
      <c r="C7" s="129">
        <v>42889</v>
      </c>
      <c r="D7" s="129">
        <v>42891</v>
      </c>
      <c r="E7" s="129">
        <v>42893</v>
      </c>
      <c r="F7" s="129">
        <v>42895</v>
      </c>
      <c r="G7" s="130" t="e">
        <f t="array" ref="G7">#DIV/0!</f>
        <v>#DIV/0!</v>
      </c>
      <c r="H7" s="131" t="s">
        <v>50</v>
      </c>
      <c r="I7" s="132"/>
      <c r="J7" s="307" t="s">
        <v>256</v>
      </c>
      <c r="K7" s="299"/>
      <c r="L7" s="307" t="s">
        <v>258</v>
      </c>
      <c r="M7" s="299"/>
      <c r="N7" s="307" t="s">
        <v>259</v>
      </c>
      <c r="O7" s="299"/>
      <c r="P7" s="308" t="s">
        <v>260</v>
      </c>
      <c r="Q7" s="299"/>
      <c r="R7" s="133" t="s">
        <v>51</v>
      </c>
      <c r="S7" s="134"/>
      <c r="T7" s="135">
        <v>4</v>
      </c>
      <c r="U7" s="309" t="s">
        <v>52</v>
      </c>
      <c r="V7" s="289"/>
      <c r="W7" s="287"/>
      <c r="X7" s="310" t="s">
        <v>33</v>
      </c>
      <c r="Y7" s="302"/>
      <c r="Z7" s="296"/>
      <c r="AA7" s="112"/>
      <c r="AB7" s="112"/>
      <c r="AC7" s="112"/>
      <c r="AD7" s="112"/>
    </row>
    <row r="8" spans="1:30" x14ac:dyDescent="0.2">
      <c r="A8" s="136" t="s">
        <v>88</v>
      </c>
      <c r="B8" s="119" t="s">
        <v>33</v>
      </c>
      <c r="C8" s="119" t="s">
        <v>33</v>
      </c>
      <c r="D8" s="119" t="s">
        <v>33</v>
      </c>
      <c r="E8" s="119" t="s">
        <v>33</v>
      </c>
      <c r="F8" s="119" t="s">
        <v>33</v>
      </c>
      <c r="G8" s="125"/>
      <c r="H8" s="131" t="s">
        <v>53</v>
      </c>
      <c r="I8" s="129">
        <v>42928</v>
      </c>
      <c r="J8" s="293">
        <f>I8-C16</f>
        <v>3</v>
      </c>
      <c r="K8" s="287"/>
      <c r="L8" s="293">
        <f>I8-D16</f>
        <v>3</v>
      </c>
      <c r="M8" s="287"/>
      <c r="N8" s="293">
        <v>2</v>
      </c>
      <c r="O8" s="287"/>
      <c r="P8" s="293">
        <v>1</v>
      </c>
      <c r="Q8" s="287"/>
      <c r="R8" s="137" t="s">
        <v>54</v>
      </c>
      <c r="S8" s="138"/>
      <c r="T8" s="135" t="s">
        <v>33</v>
      </c>
      <c r="U8" s="303" t="s">
        <v>55</v>
      </c>
      <c r="V8" s="289"/>
      <c r="W8" s="287"/>
      <c r="X8" s="304" t="s">
        <v>33</v>
      </c>
      <c r="Y8" s="305"/>
      <c r="Z8" s="306"/>
      <c r="AA8" s="112"/>
      <c r="AB8" s="112"/>
      <c r="AC8" s="112"/>
      <c r="AD8" s="112"/>
    </row>
    <row r="9" spans="1:30" x14ac:dyDescent="0.2">
      <c r="A9" s="136" t="s">
        <v>88</v>
      </c>
      <c r="B9" s="119" t="s">
        <v>33</v>
      </c>
      <c r="C9" s="119" t="s">
        <v>33</v>
      </c>
      <c r="D9" s="119" t="s">
        <v>33</v>
      </c>
      <c r="E9" s="119" t="s">
        <v>33</v>
      </c>
      <c r="F9" s="119" t="s">
        <v>33</v>
      </c>
      <c r="G9" s="125"/>
      <c r="H9" s="131" t="s">
        <v>56</v>
      </c>
      <c r="I9" s="139"/>
      <c r="J9" s="288" t="s">
        <v>257</v>
      </c>
      <c r="K9" s="287"/>
      <c r="L9" s="288" t="s">
        <v>261</v>
      </c>
      <c r="M9" s="287"/>
      <c r="N9" s="288" t="s">
        <v>262</v>
      </c>
      <c r="O9" s="287"/>
      <c r="P9" s="286" t="s">
        <v>263</v>
      </c>
      <c r="Q9" s="287"/>
      <c r="R9" s="137" t="s">
        <v>57</v>
      </c>
      <c r="S9" s="138"/>
      <c r="T9" s="135">
        <v>4</v>
      </c>
      <c r="U9" s="303" t="s">
        <v>58</v>
      </c>
      <c r="V9" s="289"/>
      <c r="W9" s="287"/>
      <c r="X9" s="304" t="s">
        <v>33</v>
      </c>
      <c r="Y9" s="305"/>
      <c r="Z9" s="306"/>
      <c r="AA9" s="112"/>
      <c r="AB9" s="112"/>
      <c r="AC9" s="112"/>
      <c r="AD9" s="112"/>
    </row>
    <row r="10" spans="1:30" x14ac:dyDescent="0.2">
      <c r="A10" s="136" t="s">
        <v>88</v>
      </c>
      <c r="B10" s="119" t="s">
        <v>33</v>
      </c>
      <c r="C10" s="119" t="s">
        <v>33</v>
      </c>
      <c r="D10" s="119" t="s">
        <v>33</v>
      </c>
      <c r="E10" s="119" t="s">
        <v>33</v>
      </c>
      <c r="F10" s="119" t="s">
        <v>33</v>
      </c>
      <c r="G10" s="125"/>
      <c r="H10" s="131" t="s">
        <v>59</v>
      </c>
      <c r="I10" s="140"/>
      <c r="J10" s="294" t="s">
        <v>33</v>
      </c>
      <c r="K10" s="287"/>
      <c r="L10" s="294" t="s">
        <v>33</v>
      </c>
      <c r="M10" s="287"/>
      <c r="N10" s="294" t="s">
        <v>33</v>
      </c>
      <c r="O10" s="287"/>
      <c r="P10" s="309" t="s">
        <v>33</v>
      </c>
      <c r="Q10" s="287"/>
      <c r="R10" s="137" t="s">
        <v>60</v>
      </c>
      <c r="S10" s="138"/>
      <c r="T10" s="135">
        <v>2</v>
      </c>
      <c r="U10" s="303" t="s">
        <v>61</v>
      </c>
      <c r="V10" s="289"/>
      <c r="W10" s="287"/>
      <c r="X10" s="304" t="s">
        <v>33</v>
      </c>
      <c r="Y10" s="305"/>
      <c r="Z10" s="306"/>
      <c r="AA10" s="112"/>
      <c r="AB10" s="112"/>
      <c r="AC10" s="112"/>
      <c r="AD10" s="112"/>
    </row>
    <row r="11" spans="1:30" x14ac:dyDescent="0.2">
      <c r="A11" s="136" t="s">
        <v>88</v>
      </c>
      <c r="B11" s="119" t="s">
        <v>33</v>
      </c>
      <c r="C11" s="119" t="s">
        <v>33</v>
      </c>
      <c r="D11" s="119" t="s">
        <v>33</v>
      </c>
      <c r="E11" s="119" t="s">
        <v>33</v>
      </c>
      <c r="F11" s="119" t="s">
        <v>33</v>
      </c>
      <c r="G11" s="125"/>
      <c r="H11" s="131" t="s">
        <v>62</v>
      </c>
      <c r="I11" s="129">
        <v>42932</v>
      </c>
      <c r="J11" s="293">
        <f>J8+4</f>
        <v>7</v>
      </c>
      <c r="K11" s="287"/>
      <c r="L11" s="293">
        <f t="shared" ref="L11" si="0">L8+4</f>
        <v>7</v>
      </c>
      <c r="M11" s="287"/>
      <c r="N11" s="293">
        <f t="shared" ref="N11" si="1">N8+4</f>
        <v>6</v>
      </c>
      <c r="O11" s="287"/>
      <c r="P11" s="293">
        <f t="shared" ref="P11" si="2">P8+4</f>
        <v>5</v>
      </c>
      <c r="Q11" s="287"/>
      <c r="R11" s="137" t="s">
        <v>63</v>
      </c>
      <c r="S11" s="138"/>
      <c r="T11" s="135">
        <v>2</v>
      </c>
      <c r="U11" s="303" t="s">
        <v>64</v>
      </c>
      <c r="V11" s="289"/>
      <c r="W11" s="287"/>
      <c r="X11" s="304" t="s">
        <v>33</v>
      </c>
      <c r="Y11" s="305"/>
      <c r="Z11" s="306"/>
      <c r="AA11" s="112"/>
      <c r="AB11" s="112"/>
      <c r="AC11" s="112"/>
      <c r="AD11" s="112"/>
    </row>
    <row r="12" spans="1:30" x14ac:dyDescent="0.2">
      <c r="A12" s="136" t="s">
        <v>88</v>
      </c>
      <c r="B12" s="119" t="s">
        <v>33</v>
      </c>
      <c r="C12" s="119" t="s">
        <v>33</v>
      </c>
      <c r="D12" s="119" t="s">
        <v>33</v>
      </c>
      <c r="E12" s="119" t="s">
        <v>33</v>
      </c>
      <c r="F12" s="119" t="s">
        <v>33</v>
      </c>
      <c r="G12" s="125"/>
      <c r="H12" s="131" t="s">
        <v>65</v>
      </c>
      <c r="I12" s="139"/>
      <c r="J12" s="288" t="s">
        <v>267</v>
      </c>
      <c r="K12" s="287"/>
      <c r="L12" s="288" t="s">
        <v>264</v>
      </c>
      <c r="M12" s="287"/>
      <c r="N12" s="288" t="s">
        <v>265</v>
      </c>
      <c r="O12" s="287"/>
      <c r="P12" s="286" t="s">
        <v>266</v>
      </c>
      <c r="Q12" s="287"/>
      <c r="R12" s="137" t="s">
        <v>66</v>
      </c>
      <c r="S12" s="138"/>
      <c r="T12" s="141">
        <v>2</v>
      </c>
      <c r="U12" s="295" t="s">
        <v>67</v>
      </c>
      <c r="V12" s="302"/>
      <c r="W12" s="296"/>
      <c r="X12" s="311" t="s">
        <v>33</v>
      </c>
      <c r="Y12" s="312"/>
      <c r="Z12" s="299"/>
      <c r="AA12" s="112"/>
      <c r="AB12" s="112"/>
      <c r="AC12" s="112"/>
      <c r="AD12" s="112"/>
    </row>
    <row r="13" spans="1:30" x14ac:dyDescent="0.2">
      <c r="A13" s="136" t="s">
        <v>88</v>
      </c>
      <c r="B13" s="119" t="s">
        <v>33</v>
      </c>
      <c r="C13" s="119" t="s">
        <v>33</v>
      </c>
      <c r="D13" s="119" t="s">
        <v>33</v>
      </c>
      <c r="E13" s="119" t="s">
        <v>33</v>
      </c>
      <c r="F13" s="119" t="s">
        <v>33</v>
      </c>
      <c r="G13" s="125"/>
      <c r="H13" s="131" t="s">
        <v>68</v>
      </c>
      <c r="I13" s="140"/>
      <c r="J13" s="294" t="s">
        <v>33</v>
      </c>
      <c r="K13" s="287"/>
      <c r="L13" s="294" t="s">
        <v>33</v>
      </c>
      <c r="M13" s="287"/>
      <c r="N13" s="294" t="s">
        <v>33</v>
      </c>
      <c r="O13" s="287"/>
      <c r="P13" s="309" t="s">
        <v>33</v>
      </c>
      <c r="Q13" s="289"/>
      <c r="R13" s="313" t="s">
        <v>69</v>
      </c>
      <c r="S13" s="302"/>
      <c r="T13" s="302"/>
      <c r="U13" s="302"/>
      <c r="V13" s="302"/>
      <c r="W13" s="302"/>
      <c r="X13" s="302"/>
      <c r="Y13" s="302"/>
      <c r="Z13" s="296"/>
      <c r="AA13" s="112"/>
      <c r="AB13" s="112"/>
      <c r="AC13" s="112"/>
      <c r="AD13" s="112"/>
    </row>
    <row r="14" spans="1:30" x14ac:dyDescent="0.2">
      <c r="A14" s="136" t="s">
        <v>88</v>
      </c>
      <c r="B14" s="119" t="s">
        <v>33</v>
      </c>
      <c r="C14" s="119" t="s">
        <v>33</v>
      </c>
      <c r="D14" s="119" t="s">
        <v>33</v>
      </c>
      <c r="E14" s="119" t="s">
        <v>33</v>
      </c>
      <c r="F14" s="119" t="s">
        <v>33</v>
      </c>
      <c r="G14" s="125"/>
      <c r="H14" s="131" t="s">
        <v>70</v>
      </c>
      <c r="I14" s="140"/>
      <c r="J14" s="294" t="s">
        <v>33</v>
      </c>
      <c r="K14" s="287"/>
      <c r="L14" s="294" t="s">
        <v>33</v>
      </c>
      <c r="M14" s="287"/>
      <c r="N14" s="294" t="s">
        <v>33</v>
      </c>
      <c r="O14" s="287"/>
      <c r="P14" s="309" t="s">
        <v>33</v>
      </c>
      <c r="Q14" s="289"/>
      <c r="R14" s="314"/>
      <c r="S14" s="312"/>
      <c r="T14" s="312"/>
      <c r="U14" s="312"/>
      <c r="V14" s="312"/>
      <c r="W14" s="312"/>
      <c r="X14" s="312"/>
      <c r="Y14" s="312"/>
      <c r="Z14" s="299"/>
      <c r="AA14" s="112"/>
      <c r="AB14" s="112"/>
      <c r="AC14" s="112"/>
      <c r="AD14" s="112"/>
    </row>
    <row r="15" spans="1:30" x14ac:dyDescent="0.2">
      <c r="A15" s="136" t="s">
        <v>88</v>
      </c>
      <c r="B15" s="119" t="s">
        <v>33</v>
      </c>
      <c r="C15" s="119" t="s">
        <v>33</v>
      </c>
      <c r="D15" s="119" t="s">
        <v>33</v>
      </c>
      <c r="E15" s="119" t="s">
        <v>33</v>
      </c>
      <c r="F15" s="119" t="s">
        <v>33</v>
      </c>
      <c r="G15" s="125"/>
      <c r="H15" s="131" t="s">
        <v>71</v>
      </c>
      <c r="I15" s="140"/>
      <c r="J15" s="294" t="s">
        <v>33</v>
      </c>
      <c r="K15" s="287"/>
      <c r="L15" s="294" t="s">
        <v>33</v>
      </c>
      <c r="M15" s="287"/>
      <c r="N15" s="294" t="s">
        <v>33</v>
      </c>
      <c r="O15" s="287"/>
      <c r="P15" s="295" t="s">
        <v>33</v>
      </c>
      <c r="Q15" s="296"/>
      <c r="R15" s="315" t="s">
        <v>377</v>
      </c>
      <c r="S15" s="316"/>
      <c r="T15" s="316"/>
      <c r="U15" s="316"/>
      <c r="V15" s="316"/>
      <c r="W15" s="316"/>
      <c r="X15" s="316"/>
      <c r="Y15" s="316"/>
      <c r="Z15" s="317"/>
      <c r="AA15" s="112"/>
      <c r="AB15" s="112"/>
      <c r="AC15" s="112"/>
      <c r="AD15" s="112"/>
    </row>
    <row r="16" spans="1:30" x14ac:dyDescent="0.2">
      <c r="A16" s="142" t="s">
        <v>72</v>
      </c>
      <c r="B16" s="119"/>
      <c r="C16" s="148">
        <v>42925</v>
      </c>
      <c r="D16" s="148">
        <v>42925</v>
      </c>
      <c r="E16" s="148">
        <v>42926</v>
      </c>
      <c r="F16" s="148">
        <v>42927</v>
      </c>
      <c r="G16" s="130" t="e">
        <f t="array" ref="G16">#DIV/0!</f>
        <v>#DIV/0!</v>
      </c>
      <c r="H16" s="131" t="s">
        <v>73</v>
      </c>
      <c r="I16" s="129">
        <v>42936</v>
      </c>
      <c r="J16" s="320">
        <f>J11+4</f>
        <v>11</v>
      </c>
      <c r="K16" s="287"/>
      <c r="L16" s="320">
        <f t="shared" ref="L16" si="3">L11+4</f>
        <v>11</v>
      </c>
      <c r="M16" s="287"/>
      <c r="N16" s="320">
        <f t="shared" ref="N16" si="4">N11+4</f>
        <v>10</v>
      </c>
      <c r="O16" s="287"/>
      <c r="P16" s="320">
        <f t="shared" ref="P16" si="5">P11+4</f>
        <v>9</v>
      </c>
      <c r="Q16" s="287"/>
      <c r="R16" s="318"/>
      <c r="S16" s="318"/>
      <c r="T16" s="318"/>
      <c r="U16" s="318"/>
      <c r="V16" s="318"/>
      <c r="W16" s="318"/>
      <c r="X16" s="318"/>
      <c r="Y16" s="318"/>
      <c r="Z16" s="319"/>
      <c r="AA16" s="112"/>
      <c r="AB16" s="112"/>
      <c r="AC16" s="112"/>
      <c r="AD16" s="112"/>
    </row>
    <row r="17" spans="1:30" x14ac:dyDescent="0.2">
      <c r="A17" s="300" t="s">
        <v>74</v>
      </c>
      <c r="B17" s="287"/>
      <c r="C17" s="143">
        <f>C16-C7</f>
        <v>36</v>
      </c>
      <c r="D17" s="143">
        <v>0</v>
      </c>
      <c r="E17" s="143">
        <v>0</v>
      </c>
      <c r="F17" s="143">
        <v>0</v>
      </c>
      <c r="G17" s="144">
        <v>0</v>
      </c>
      <c r="H17" s="131" t="s">
        <v>75</v>
      </c>
      <c r="I17" s="139"/>
      <c r="J17" s="286">
        <v>333</v>
      </c>
      <c r="K17" s="287"/>
      <c r="L17" s="288">
        <v>280</v>
      </c>
      <c r="M17" s="287"/>
      <c r="N17" s="286">
        <v>254</v>
      </c>
      <c r="O17" s="289"/>
      <c r="P17" s="286">
        <v>174</v>
      </c>
      <c r="Q17" s="287"/>
      <c r="R17" s="318"/>
      <c r="S17" s="318"/>
      <c r="T17" s="318"/>
      <c r="U17" s="318"/>
      <c r="V17" s="318"/>
      <c r="W17" s="318"/>
      <c r="X17" s="318"/>
      <c r="Y17" s="318"/>
      <c r="Z17" s="319"/>
      <c r="AA17" s="145"/>
      <c r="AB17" s="145"/>
      <c r="AC17" s="145"/>
      <c r="AD17" s="145"/>
    </row>
    <row r="18" spans="1:30" x14ac:dyDescent="0.2">
      <c r="A18" s="301" t="s">
        <v>76</v>
      </c>
      <c r="B18" s="302"/>
      <c r="C18" s="321" t="s">
        <v>44</v>
      </c>
      <c r="D18" s="321" t="s">
        <v>45</v>
      </c>
      <c r="E18" s="321" t="s">
        <v>46</v>
      </c>
      <c r="F18" s="321" t="s">
        <v>47</v>
      </c>
      <c r="G18" s="321" t="s">
        <v>42</v>
      </c>
      <c r="H18" s="140" t="s">
        <v>77</v>
      </c>
      <c r="I18" s="140"/>
      <c r="J18" s="309" t="s">
        <v>33</v>
      </c>
      <c r="K18" s="287"/>
      <c r="L18" s="294" t="s">
        <v>33</v>
      </c>
      <c r="M18" s="287"/>
      <c r="N18" s="309" t="s">
        <v>33</v>
      </c>
      <c r="O18" s="289"/>
      <c r="P18" s="309" t="s">
        <v>33</v>
      </c>
      <c r="Q18" s="287"/>
      <c r="R18" s="318"/>
      <c r="S18" s="318"/>
      <c r="T18" s="318"/>
      <c r="U18" s="318"/>
      <c r="V18" s="318"/>
      <c r="W18" s="318"/>
      <c r="X18" s="318"/>
      <c r="Y18" s="318"/>
      <c r="Z18" s="319"/>
      <c r="AA18" s="145"/>
      <c r="AB18" s="145"/>
      <c r="AC18" s="145"/>
      <c r="AD18" s="145"/>
    </row>
    <row r="19" spans="1:30" x14ac:dyDescent="0.2">
      <c r="A19" s="312"/>
      <c r="B19" s="312"/>
      <c r="C19" s="322"/>
      <c r="D19" s="322"/>
      <c r="E19" s="322"/>
      <c r="F19" s="322"/>
      <c r="G19" s="322"/>
      <c r="H19" s="140" t="s">
        <v>70</v>
      </c>
      <c r="I19" s="140"/>
      <c r="J19" s="309" t="s">
        <v>33</v>
      </c>
      <c r="K19" s="287"/>
      <c r="L19" s="294" t="s">
        <v>33</v>
      </c>
      <c r="M19" s="287"/>
      <c r="N19" s="309" t="s">
        <v>33</v>
      </c>
      <c r="O19" s="289"/>
      <c r="P19" s="309" t="s">
        <v>33</v>
      </c>
      <c r="Q19" s="287"/>
      <c r="R19" s="318"/>
      <c r="S19" s="318"/>
      <c r="T19" s="318"/>
      <c r="U19" s="318"/>
      <c r="V19" s="318"/>
      <c r="W19" s="318"/>
      <c r="X19" s="318"/>
      <c r="Y19" s="318"/>
      <c r="Z19" s="319"/>
      <c r="AA19" s="145"/>
      <c r="AB19" s="145"/>
      <c r="AC19" s="145"/>
      <c r="AD19" s="145"/>
    </row>
    <row r="20" spans="1:30" x14ac:dyDescent="0.2">
      <c r="A20" s="294" t="s">
        <v>78</v>
      </c>
      <c r="B20" s="287"/>
      <c r="C20" s="146" t="s">
        <v>341</v>
      </c>
      <c r="D20" s="146" t="s">
        <v>33</v>
      </c>
      <c r="E20" s="146" t="s">
        <v>342</v>
      </c>
      <c r="F20" s="146" t="s">
        <v>33</v>
      </c>
      <c r="G20" s="146" t="s">
        <v>33</v>
      </c>
      <c r="H20" s="131" t="s">
        <v>71</v>
      </c>
      <c r="I20" s="140"/>
      <c r="J20" s="309" t="s">
        <v>33</v>
      </c>
      <c r="K20" s="287"/>
      <c r="L20" s="294" t="s">
        <v>33</v>
      </c>
      <c r="M20" s="287"/>
      <c r="N20" s="309" t="s">
        <v>33</v>
      </c>
      <c r="O20" s="289"/>
      <c r="P20" s="309" t="s">
        <v>33</v>
      </c>
      <c r="Q20" s="287"/>
      <c r="R20" s="318"/>
      <c r="S20" s="318"/>
      <c r="T20" s="318"/>
      <c r="U20" s="318"/>
      <c r="V20" s="318"/>
      <c r="W20" s="318"/>
      <c r="X20" s="318"/>
      <c r="Y20" s="318"/>
      <c r="Z20" s="319"/>
      <c r="AA20" s="145"/>
      <c r="AB20" s="145"/>
      <c r="AC20" s="145"/>
      <c r="AD20" s="145"/>
    </row>
    <row r="21" spans="1:30" x14ac:dyDescent="0.2">
      <c r="A21" s="294" t="s">
        <v>50</v>
      </c>
      <c r="B21" s="287"/>
      <c r="C21" s="118" t="s">
        <v>271</v>
      </c>
      <c r="D21" s="118" t="s">
        <v>269</v>
      </c>
      <c r="E21" s="118" t="s">
        <v>272</v>
      </c>
      <c r="F21" s="118" t="s">
        <v>273</v>
      </c>
      <c r="G21" s="118" t="s">
        <v>33</v>
      </c>
      <c r="H21" s="147" t="s">
        <v>79</v>
      </c>
      <c r="I21" s="129">
        <v>42942</v>
      </c>
      <c r="J21" s="320">
        <f>J16+6</f>
        <v>17</v>
      </c>
      <c r="K21" s="287"/>
      <c r="L21" s="320">
        <f t="shared" ref="L21" si="6">L16+6</f>
        <v>17</v>
      </c>
      <c r="M21" s="287"/>
      <c r="N21" s="320">
        <f t="shared" ref="N21" si="7">N16+6</f>
        <v>16</v>
      </c>
      <c r="O21" s="287"/>
      <c r="P21" s="320">
        <f t="shared" ref="P21" si="8">P16+6</f>
        <v>15</v>
      </c>
      <c r="Q21" s="287"/>
      <c r="R21" s="318"/>
      <c r="S21" s="318"/>
      <c r="T21" s="318"/>
      <c r="U21" s="318"/>
      <c r="V21" s="318"/>
      <c r="W21" s="318"/>
      <c r="X21" s="318"/>
      <c r="Y21" s="318"/>
      <c r="Z21" s="319"/>
      <c r="AA21" s="145"/>
      <c r="AB21" s="145"/>
      <c r="AC21" s="145"/>
      <c r="AD21" s="145"/>
    </row>
    <row r="22" spans="1:30" x14ac:dyDescent="0.2">
      <c r="A22" s="294" t="s">
        <v>80</v>
      </c>
      <c r="B22" s="287"/>
      <c r="C22" s="156">
        <v>42947</v>
      </c>
      <c r="D22" s="156"/>
      <c r="E22" s="156">
        <v>42947</v>
      </c>
      <c r="F22" s="156"/>
      <c r="G22" s="135" t="s">
        <v>33</v>
      </c>
      <c r="H22" s="131" t="s">
        <v>81</v>
      </c>
      <c r="I22" s="139"/>
      <c r="J22" s="286">
        <f>700-46</f>
        <v>654</v>
      </c>
      <c r="K22" s="287"/>
      <c r="L22" s="288">
        <f>545-46</f>
        <v>499</v>
      </c>
      <c r="M22" s="287"/>
      <c r="N22" s="286">
        <f>500-46</f>
        <v>454</v>
      </c>
      <c r="O22" s="289"/>
      <c r="P22" s="286">
        <f>510-46</f>
        <v>464</v>
      </c>
      <c r="Q22" s="287"/>
      <c r="R22" s="318"/>
      <c r="S22" s="318"/>
      <c r="T22" s="318"/>
      <c r="U22" s="318"/>
      <c r="V22" s="318"/>
      <c r="W22" s="318"/>
      <c r="X22" s="318"/>
      <c r="Y22" s="318"/>
      <c r="Z22" s="319"/>
      <c r="AA22" s="145"/>
      <c r="AB22" s="145"/>
      <c r="AC22" s="145"/>
      <c r="AD22" s="145"/>
    </row>
    <row r="23" spans="1:30" x14ac:dyDescent="0.2">
      <c r="A23" s="294" t="s">
        <v>10</v>
      </c>
      <c r="B23" s="287"/>
      <c r="C23" s="118">
        <v>194726261</v>
      </c>
      <c r="D23" s="118" t="s">
        <v>33</v>
      </c>
      <c r="E23" s="118">
        <v>115624048</v>
      </c>
      <c r="F23" s="118" t="s">
        <v>33</v>
      </c>
      <c r="G23" s="135" t="s">
        <v>33</v>
      </c>
      <c r="H23" s="131" t="s">
        <v>82</v>
      </c>
      <c r="I23" s="139"/>
      <c r="J23" s="286" t="s">
        <v>33</v>
      </c>
      <c r="K23" s="287"/>
      <c r="L23" s="288" t="s">
        <v>33</v>
      </c>
      <c r="M23" s="287"/>
      <c r="N23" s="286" t="s">
        <v>33</v>
      </c>
      <c r="O23" s="289"/>
      <c r="P23" s="286" t="s">
        <v>33</v>
      </c>
      <c r="Q23" s="287"/>
      <c r="R23" s="318"/>
      <c r="S23" s="318"/>
      <c r="T23" s="318"/>
      <c r="U23" s="318"/>
      <c r="V23" s="318"/>
      <c r="W23" s="318"/>
      <c r="X23" s="318"/>
      <c r="Y23" s="318"/>
      <c r="Z23" s="319"/>
      <c r="AA23" s="145"/>
      <c r="AB23" s="145"/>
      <c r="AC23" s="145"/>
      <c r="AD23" s="145"/>
    </row>
    <row r="24" spans="1:30" x14ac:dyDescent="0.2">
      <c r="A24" s="294" t="s">
        <v>83</v>
      </c>
      <c r="B24" s="287"/>
      <c r="C24" s="118" t="s">
        <v>33</v>
      </c>
      <c r="D24" s="118" t="s">
        <v>33</v>
      </c>
      <c r="E24" s="118" t="s">
        <v>33</v>
      </c>
      <c r="F24" s="118" t="s">
        <v>33</v>
      </c>
      <c r="G24" s="135" t="s">
        <v>33</v>
      </c>
      <c r="H24" s="131" t="s">
        <v>70</v>
      </c>
      <c r="I24" s="140"/>
      <c r="J24" s="309" t="s">
        <v>33</v>
      </c>
      <c r="K24" s="287"/>
      <c r="L24" s="294" t="s">
        <v>33</v>
      </c>
      <c r="M24" s="287"/>
      <c r="N24" s="309" t="s">
        <v>33</v>
      </c>
      <c r="O24" s="289"/>
      <c r="P24" s="309" t="s">
        <v>33</v>
      </c>
      <c r="Q24" s="287"/>
      <c r="R24" s="318"/>
      <c r="S24" s="318"/>
      <c r="T24" s="318"/>
      <c r="U24" s="318"/>
      <c r="V24" s="318"/>
      <c r="W24" s="318"/>
      <c r="X24" s="318"/>
      <c r="Y24" s="318"/>
      <c r="Z24" s="319"/>
      <c r="AA24" s="145"/>
      <c r="AB24" s="145"/>
      <c r="AC24" s="145"/>
      <c r="AD24" s="145"/>
    </row>
    <row r="25" spans="1:30" x14ac:dyDescent="0.2">
      <c r="A25" s="294" t="s">
        <v>9</v>
      </c>
      <c r="B25" s="287"/>
      <c r="C25" s="118" t="s">
        <v>295</v>
      </c>
      <c r="D25" s="118" t="s">
        <v>33</v>
      </c>
      <c r="E25" s="118" t="s">
        <v>296</v>
      </c>
      <c r="F25" s="118" t="s">
        <v>33</v>
      </c>
      <c r="G25" s="135" t="s">
        <v>33</v>
      </c>
      <c r="H25" s="131" t="s">
        <v>71</v>
      </c>
      <c r="I25" s="140"/>
      <c r="J25" s="309" t="s">
        <v>33</v>
      </c>
      <c r="K25" s="287"/>
      <c r="L25" s="294" t="s">
        <v>33</v>
      </c>
      <c r="M25" s="287"/>
      <c r="N25" s="309" t="s">
        <v>33</v>
      </c>
      <c r="O25" s="289"/>
      <c r="P25" s="309" t="s">
        <v>33</v>
      </c>
      <c r="Q25" s="287"/>
      <c r="R25" s="318"/>
      <c r="S25" s="318"/>
      <c r="T25" s="318"/>
      <c r="U25" s="318"/>
      <c r="V25" s="318"/>
      <c r="W25" s="318"/>
      <c r="X25" s="318"/>
      <c r="Y25" s="318"/>
      <c r="Z25" s="319"/>
      <c r="AA25" s="145"/>
      <c r="AB25" s="145"/>
      <c r="AC25" s="145"/>
      <c r="AD25" s="145"/>
    </row>
    <row r="26" spans="1:30" x14ac:dyDescent="0.2">
      <c r="A26" s="323" t="s">
        <v>84</v>
      </c>
      <c r="B26" s="296"/>
      <c r="C26" s="118" t="s">
        <v>33</v>
      </c>
      <c r="D26" s="156">
        <v>42945</v>
      </c>
      <c r="E26" s="156" t="s">
        <v>33</v>
      </c>
      <c r="F26" s="156">
        <v>42945</v>
      </c>
      <c r="G26" s="135" t="s">
        <v>33</v>
      </c>
      <c r="H26" s="147" t="s">
        <v>306</v>
      </c>
      <c r="I26" s="155">
        <v>42947</v>
      </c>
      <c r="J26" s="286">
        <f>J21+5</f>
        <v>22</v>
      </c>
      <c r="K26" s="287"/>
      <c r="L26" s="286" t="s">
        <v>276</v>
      </c>
      <c r="M26" s="287"/>
      <c r="N26" s="286">
        <f t="shared" ref="N26" si="9">N21+5</f>
        <v>21</v>
      </c>
      <c r="O26" s="287"/>
      <c r="P26" s="286" t="s">
        <v>276</v>
      </c>
      <c r="Q26" s="287"/>
      <c r="R26" s="318"/>
      <c r="S26" s="318"/>
      <c r="T26" s="318"/>
      <c r="U26" s="318"/>
      <c r="V26" s="318"/>
      <c r="W26" s="318"/>
      <c r="X26" s="318"/>
      <c r="Y26" s="318"/>
      <c r="Z26" s="319"/>
      <c r="AA26" s="145"/>
      <c r="AB26" s="145"/>
      <c r="AC26" s="145"/>
      <c r="AD26" s="145"/>
    </row>
    <row r="27" spans="1:30" x14ac:dyDescent="0.2">
      <c r="A27" s="324" t="s">
        <v>86</v>
      </c>
      <c r="B27" s="299"/>
      <c r="C27" s="118" t="s">
        <v>33</v>
      </c>
      <c r="D27" s="118">
        <f>D26-D16</f>
        <v>20</v>
      </c>
      <c r="E27" s="118" t="s">
        <v>33</v>
      </c>
      <c r="F27" s="118">
        <f>F26-F16</f>
        <v>18</v>
      </c>
      <c r="G27" s="135" t="s">
        <v>33</v>
      </c>
      <c r="H27" s="131" t="s">
        <v>307</v>
      </c>
      <c r="I27" s="139"/>
      <c r="J27" s="286">
        <v>796</v>
      </c>
      <c r="K27" s="287"/>
      <c r="L27" s="288" t="s">
        <v>33</v>
      </c>
      <c r="M27" s="287"/>
      <c r="N27" s="286">
        <v>544</v>
      </c>
      <c r="O27" s="289"/>
      <c r="P27" s="286" t="s">
        <v>33</v>
      </c>
      <c r="Q27" s="287"/>
      <c r="R27" s="318"/>
      <c r="S27" s="318"/>
      <c r="T27" s="318"/>
      <c r="U27" s="318"/>
      <c r="V27" s="318"/>
      <c r="W27" s="318"/>
      <c r="X27" s="318"/>
      <c r="Y27" s="318"/>
      <c r="Z27" s="319"/>
      <c r="AA27" s="145"/>
      <c r="AB27" s="145"/>
      <c r="AC27" s="145"/>
      <c r="AD27" s="145"/>
    </row>
    <row r="28" spans="1:30" x14ac:dyDescent="0.2">
      <c r="H28" s="131" t="s">
        <v>339</v>
      </c>
      <c r="I28" s="139"/>
      <c r="J28" s="286" t="s">
        <v>340</v>
      </c>
      <c r="K28" s="287"/>
      <c r="L28" s="288" t="s">
        <v>33</v>
      </c>
      <c r="M28" s="287"/>
      <c r="N28" s="286" t="s">
        <v>340</v>
      </c>
      <c r="O28" s="289"/>
      <c r="P28" s="286" t="s">
        <v>33</v>
      </c>
      <c r="Q28" s="287"/>
    </row>
    <row r="29" spans="1:30" x14ac:dyDescent="0.2">
      <c r="H29" s="131" t="s">
        <v>288</v>
      </c>
      <c r="I29" s="140"/>
      <c r="J29" s="309">
        <v>51.96</v>
      </c>
      <c r="K29" s="287"/>
      <c r="L29" s="294" t="s">
        <v>33</v>
      </c>
      <c r="M29" s="287"/>
      <c r="N29" s="309">
        <v>44.83</v>
      </c>
      <c r="O29" s="289"/>
      <c r="P29" s="309" t="s">
        <v>33</v>
      </c>
      <c r="Q29" s="287"/>
    </row>
    <row r="30" spans="1:30" x14ac:dyDescent="0.2">
      <c r="H30" s="147" t="s">
        <v>343</v>
      </c>
      <c r="I30" s="155">
        <v>42952</v>
      </c>
      <c r="J30" s="286">
        <f>J26+5</f>
        <v>27</v>
      </c>
      <c r="K30" s="287"/>
      <c r="L30" s="286"/>
      <c r="M30" s="287"/>
      <c r="N30" s="286">
        <f t="shared" ref="N30" si="10">N26+5</f>
        <v>26</v>
      </c>
      <c r="O30" s="287"/>
      <c r="P30" s="286"/>
      <c r="Q30" s="287"/>
    </row>
    <row r="31" spans="1:30" x14ac:dyDescent="0.2">
      <c r="H31" s="131" t="s">
        <v>344</v>
      </c>
      <c r="I31" s="139"/>
      <c r="J31" s="286">
        <v>890</v>
      </c>
      <c r="K31" s="287"/>
      <c r="L31" s="288"/>
      <c r="M31" s="287"/>
      <c r="N31" s="286">
        <v>606</v>
      </c>
      <c r="O31" s="289"/>
      <c r="P31" s="286"/>
      <c r="Q31" s="287"/>
    </row>
    <row r="32" spans="1:30" x14ac:dyDescent="0.2">
      <c r="M32" s="70"/>
      <c r="N32" s="70"/>
    </row>
  </sheetData>
  <mergeCells count="144">
    <mergeCell ref="L28:M28"/>
    <mergeCell ref="N28:O28"/>
    <mergeCell ref="P28:Q28"/>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R1:S1"/>
    <mergeCell ref="L2:M2"/>
    <mergeCell ref="Q2:R2"/>
    <mergeCell ref="Y2:Z2"/>
    <mergeCell ref="L4:M4"/>
    <mergeCell ref="Q4:R4"/>
    <mergeCell ref="Y4:Z4"/>
    <mergeCell ref="J6:K6"/>
    <mergeCell ref="L6:M6"/>
    <mergeCell ref="N6:O6"/>
    <mergeCell ref="P6:Q6"/>
    <mergeCell ref="S6:Z6"/>
    <mergeCell ref="J30:K30"/>
    <mergeCell ref="L30:M30"/>
    <mergeCell ref="N30:O30"/>
    <mergeCell ref="P30:Q30"/>
    <mergeCell ref="J31:K31"/>
    <mergeCell ref="L31:M31"/>
    <mergeCell ref="N31:O31"/>
    <mergeCell ref="P31:Q31"/>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28:K28"/>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G1" workbookViewId="0">
      <selection activeCell="R15" sqref="R15:Z27"/>
    </sheetView>
  </sheetViews>
  <sheetFormatPr defaultColWidth="11" defaultRowHeight="14.25" x14ac:dyDescent="0.2"/>
  <sheetData>
    <row r="1" spans="1:26" x14ac:dyDescent="0.2">
      <c r="A1" s="1" t="s">
        <v>0</v>
      </c>
      <c r="B1" s="2">
        <v>2017</v>
      </c>
      <c r="C1" s="1" t="s">
        <v>1</v>
      </c>
      <c r="D1" s="2"/>
      <c r="E1" s="1" t="s">
        <v>2</v>
      </c>
      <c r="F1" s="2">
        <v>2</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103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47"/>
  </cols>
  <sheetData>
    <row r="1" spans="1:26" x14ac:dyDescent="0.2">
      <c r="A1" s="1" t="s">
        <v>0</v>
      </c>
      <c r="B1" s="2">
        <v>2017</v>
      </c>
      <c r="C1" s="1" t="s">
        <v>1</v>
      </c>
      <c r="D1" s="2"/>
      <c r="E1" s="1" t="s">
        <v>2</v>
      </c>
      <c r="F1" s="2">
        <v>3</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49" t="s">
        <v>121</v>
      </c>
      <c r="C3" s="49" t="s">
        <v>112</v>
      </c>
      <c r="D3" s="14" t="s">
        <v>33</v>
      </c>
      <c r="E3" s="49" t="s">
        <v>122</v>
      </c>
      <c r="F3" s="49" t="s">
        <v>123</v>
      </c>
      <c r="G3" s="49" t="s">
        <v>124</v>
      </c>
      <c r="H3" s="14" t="s">
        <v>33</v>
      </c>
      <c r="I3" s="14" t="s">
        <v>33</v>
      </c>
      <c r="J3" s="14">
        <v>600</v>
      </c>
      <c r="K3" s="14">
        <v>3</v>
      </c>
      <c r="L3" s="14" t="s">
        <v>33</v>
      </c>
      <c r="M3" s="14" t="s">
        <v>33</v>
      </c>
      <c r="N3" s="14">
        <v>305</v>
      </c>
      <c r="O3" s="14">
        <v>124</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49" t="s">
        <v>121</v>
      </c>
      <c r="C5" s="49" t="s">
        <v>93</v>
      </c>
      <c r="D5" s="49" t="s">
        <v>125</v>
      </c>
      <c r="E5" s="49" t="s">
        <v>126</v>
      </c>
      <c r="F5" s="49" t="s">
        <v>127</v>
      </c>
      <c r="G5" s="49" t="s">
        <v>124</v>
      </c>
      <c r="H5" s="14" t="s">
        <v>33</v>
      </c>
      <c r="I5" s="18" t="s">
        <v>33</v>
      </c>
      <c r="J5" s="18">
        <v>1010</v>
      </c>
      <c r="K5" s="18">
        <v>3</v>
      </c>
      <c r="L5" s="18" t="s">
        <v>33</v>
      </c>
      <c r="M5" s="18" t="s">
        <v>33</v>
      </c>
      <c r="N5" s="18">
        <v>370</v>
      </c>
      <c r="O5" s="18">
        <v>160</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199</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workbookViewId="0">
      <selection activeCell="T7" sqref="T7"/>
    </sheetView>
  </sheetViews>
  <sheetFormatPr defaultColWidth="11" defaultRowHeight="14.25" x14ac:dyDescent="0.2"/>
  <cols>
    <col min="1" max="16384" width="11" style="46"/>
  </cols>
  <sheetData>
    <row r="1" spans="1:26" x14ac:dyDescent="0.2">
      <c r="A1" s="1" t="s">
        <v>0</v>
      </c>
      <c r="B1" s="2">
        <v>2017</v>
      </c>
      <c r="C1" s="1" t="s">
        <v>1</v>
      </c>
      <c r="D1" s="2"/>
      <c r="E1" s="1" t="s">
        <v>2</v>
      </c>
      <c r="F1" s="2">
        <v>4</v>
      </c>
      <c r="G1" s="3" t="s">
        <v>3</v>
      </c>
      <c r="H1" s="2"/>
      <c r="I1" s="227" t="s">
        <v>4</v>
      </c>
      <c r="J1" s="217"/>
      <c r="K1" s="236" t="s">
        <v>192</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319</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42955</v>
      </c>
      <c r="J8" s="214">
        <v>185714520</v>
      </c>
      <c r="K8" s="215"/>
      <c r="L8" s="214">
        <v>185714521</v>
      </c>
      <c r="M8" s="215"/>
      <c r="N8" s="214"/>
      <c r="O8" s="215"/>
      <c r="P8" s="214"/>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719</v>
      </c>
      <c r="K9" s="219"/>
      <c r="L9" s="204">
        <v>777</v>
      </c>
      <c r="M9" s="205"/>
      <c r="N9" s="204"/>
      <c r="O9" s="205"/>
      <c r="P9" s="177"/>
      <c r="Q9" s="178"/>
      <c r="R9" s="33" t="s">
        <v>57</v>
      </c>
      <c r="S9" s="34"/>
      <c r="T9" s="45">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288</v>
      </c>
      <c r="I10" s="36"/>
      <c r="J10" s="202">
        <v>65.42</v>
      </c>
      <c r="K10" s="203"/>
      <c r="L10" s="179">
        <v>68.86</v>
      </c>
      <c r="M10" s="180"/>
      <c r="N10" s="179"/>
      <c r="O10" s="180"/>
      <c r="P10" s="173"/>
      <c r="Q10" s="174"/>
      <c r="R10" s="33" t="s">
        <v>60</v>
      </c>
      <c r="S10" s="34"/>
      <c r="T10" s="45">
        <v>2</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v>2</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v>2</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391</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358</v>
      </c>
      <c r="D20" s="41" t="s">
        <v>303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90">
        <v>42955</v>
      </c>
      <c r="D22" s="90">
        <v>42955</v>
      </c>
      <c r="E22" s="14" t="s">
        <v>33</v>
      </c>
      <c r="F22" s="14" t="s">
        <v>33</v>
      </c>
      <c r="G22" s="45"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v>185714520</v>
      </c>
      <c r="D23" s="14">
        <v>185714521</v>
      </c>
      <c r="E23" s="14" t="s">
        <v>33</v>
      </c>
      <c r="F23" s="14" t="s">
        <v>33</v>
      </c>
      <c r="G23" s="45" t="s">
        <v>33</v>
      </c>
      <c r="H23" s="27" t="s">
        <v>82</v>
      </c>
      <c r="I23" s="35"/>
      <c r="J23" s="177"/>
      <c r="K23" s="178"/>
      <c r="L23" s="204"/>
      <c r="M23" s="205"/>
      <c r="N23" s="206"/>
      <c r="O23" s="207"/>
      <c r="P23" s="177"/>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125</v>
      </c>
      <c r="D25" s="14" t="s">
        <v>125</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topLeftCell="C1" workbookViewId="0">
      <selection activeCell="T12" sqref="T12"/>
    </sheetView>
  </sheetViews>
  <sheetFormatPr defaultColWidth="11" defaultRowHeight="14.25" x14ac:dyDescent="0.2"/>
  <cols>
    <col min="1" max="16384" width="11" style="47"/>
  </cols>
  <sheetData>
    <row r="1" spans="1:26" x14ac:dyDescent="0.2">
      <c r="A1" s="1" t="s">
        <v>0</v>
      </c>
      <c r="B1" s="2">
        <v>2017</v>
      </c>
      <c r="C1" s="1" t="s">
        <v>1</v>
      </c>
      <c r="D1" s="2"/>
      <c r="E1" s="1" t="s">
        <v>2</v>
      </c>
      <c r="F1" s="2">
        <v>5</v>
      </c>
      <c r="G1" s="3" t="s">
        <v>3</v>
      </c>
      <c r="H1" s="2" t="s">
        <v>301</v>
      </c>
      <c r="I1" s="227" t="s">
        <v>4</v>
      </c>
      <c r="J1" s="217"/>
      <c r="K1" s="236" t="s">
        <v>204</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338</v>
      </c>
      <c r="Q4" s="183" t="s">
        <v>21</v>
      </c>
      <c r="R4" s="184"/>
      <c r="S4" s="10" t="s">
        <v>22</v>
      </c>
      <c r="T4" s="10" t="s">
        <v>23</v>
      </c>
      <c r="U4" s="10" t="s">
        <v>36</v>
      </c>
      <c r="V4" s="10" t="s">
        <v>25</v>
      </c>
      <c r="W4" s="10" t="s">
        <v>26</v>
      </c>
      <c r="X4" s="10" t="s">
        <v>27</v>
      </c>
      <c r="Y4" s="183" t="s">
        <v>28</v>
      </c>
      <c r="Z4" s="184"/>
    </row>
    <row r="5" spans="1:26" x14ac:dyDescent="0.2">
      <c r="A5" s="14" t="s">
        <v>162</v>
      </c>
      <c r="B5" s="90">
        <v>42947</v>
      </c>
      <c r="C5" s="14" t="s">
        <v>335</v>
      </c>
      <c r="D5" s="14" t="s">
        <v>296</v>
      </c>
      <c r="E5" s="14">
        <v>194726260</v>
      </c>
      <c r="F5" s="14" t="s">
        <v>336</v>
      </c>
      <c r="G5" s="14" t="s">
        <v>337</v>
      </c>
      <c r="H5" s="14" t="s">
        <v>33</v>
      </c>
      <c r="I5" s="18" t="s">
        <v>33</v>
      </c>
      <c r="J5" s="18">
        <v>925</v>
      </c>
      <c r="K5" s="18" t="s">
        <v>319</v>
      </c>
      <c r="L5" s="18">
        <v>57.22</v>
      </c>
      <c r="M5" s="18" t="s">
        <v>33</v>
      </c>
      <c r="N5" s="18">
        <v>364</v>
      </c>
      <c r="O5" s="18">
        <v>160</v>
      </c>
      <c r="P5" s="19">
        <v>70.22</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v>42896</v>
      </c>
      <c r="D7" s="25">
        <v>42898</v>
      </c>
      <c r="E7" s="25">
        <v>42900</v>
      </c>
      <c r="F7" s="25">
        <v>42902</v>
      </c>
      <c r="G7" s="26" t="e">
        <f t="array" ref="G7">#DIV/0!</f>
        <v>#DIV/0!</v>
      </c>
      <c r="H7" s="27" t="s">
        <v>50</v>
      </c>
      <c r="I7" s="28"/>
      <c r="J7" s="218" t="s">
        <v>256</v>
      </c>
      <c r="K7" s="219"/>
      <c r="L7" s="204" t="s">
        <v>258</v>
      </c>
      <c r="M7" s="205"/>
      <c r="N7" s="204" t="s">
        <v>259</v>
      </c>
      <c r="O7" s="205"/>
      <c r="P7" s="177" t="s">
        <v>260</v>
      </c>
      <c r="Q7" s="178"/>
      <c r="R7" s="29" t="s">
        <v>51</v>
      </c>
      <c r="S7" s="30"/>
      <c r="T7" s="48">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42932</v>
      </c>
      <c r="J8" s="214">
        <f>I8-C16</f>
        <v>1</v>
      </c>
      <c r="K8" s="215"/>
      <c r="L8" s="214">
        <v>0</v>
      </c>
      <c r="M8" s="215"/>
      <c r="N8" s="214"/>
      <c r="O8" s="215"/>
      <c r="P8" s="214"/>
      <c r="Q8" s="215"/>
      <c r="R8" s="33" t="s">
        <v>54</v>
      </c>
      <c r="S8" s="34"/>
      <c r="T8" s="48">
        <v>0</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34</v>
      </c>
      <c r="K9" s="219"/>
      <c r="L9" s="204">
        <v>29</v>
      </c>
      <c r="M9" s="205"/>
      <c r="N9" s="204" t="s">
        <v>268</v>
      </c>
      <c r="O9" s="205"/>
      <c r="P9" s="204" t="s">
        <v>268</v>
      </c>
      <c r="Q9" s="205"/>
      <c r="R9" s="33" t="s">
        <v>57</v>
      </c>
      <c r="S9" s="34"/>
      <c r="T9" s="48">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v>4</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42936</v>
      </c>
      <c r="J11" s="214">
        <f>J8+4</f>
        <v>5</v>
      </c>
      <c r="K11" s="215"/>
      <c r="L11" s="214">
        <v>4</v>
      </c>
      <c r="M11" s="215"/>
      <c r="N11" s="214">
        <f>I11-E16</f>
        <v>3</v>
      </c>
      <c r="O11" s="215"/>
      <c r="P11" s="214">
        <f>I11-F16</f>
        <v>1</v>
      </c>
      <c r="Q11" s="215"/>
      <c r="R11" s="33" t="s">
        <v>63</v>
      </c>
      <c r="S11" s="34"/>
      <c r="T11" s="48">
        <v>4</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v>92</v>
      </c>
      <c r="K12" s="219"/>
      <c r="L12" s="204">
        <v>80</v>
      </c>
      <c r="M12" s="205"/>
      <c r="N12" s="204">
        <v>60</v>
      </c>
      <c r="O12" s="205"/>
      <c r="P12" s="177">
        <v>27</v>
      </c>
      <c r="Q12" s="178"/>
      <c r="R12" s="33" t="s">
        <v>66</v>
      </c>
      <c r="S12" s="34"/>
      <c r="T12" s="37">
        <v>0</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489</v>
      </c>
      <c r="S15" s="239"/>
      <c r="T15" s="239"/>
      <c r="U15" s="239"/>
      <c r="V15" s="239"/>
      <c r="W15" s="239"/>
      <c r="X15" s="239"/>
      <c r="Y15" s="239"/>
      <c r="Z15" s="240"/>
    </row>
    <row r="16" spans="1:26" x14ac:dyDescent="0.2">
      <c r="A16" s="38" t="s">
        <v>72</v>
      </c>
      <c r="B16" s="15"/>
      <c r="C16" s="106">
        <v>42931</v>
      </c>
      <c r="D16" s="106">
        <v>42932</v>
      </c>
      <c r="E16" s="106">
        <v>42933</v>
      </c>
      <c r="F16" s="106">
        <v>42935</v>
      </c>
      <c r="G16" s="26" t="e">
        <f t="array" ref="G16">#DIV/0!</f>
        <v>#DIV/0!</v>
      </c>
      <c r="H16" s="27" t="s">
        <v>73</v>
      </c>
      <c r="I16" s="32">
        <v>42942</v>
      </c>
      <c r="J16" s="175">
        <f>J11+6</f>
        <v>11</v>
      </c>
      <c r="K16" s="176"/>
      <c r="L16" s="175">
        <f t="shared" ref="L16" si="0">L11+6</f>
        <v>10</v>
      </c>
      <c r="M16" s="176"/>
      <c r="N16" s="175">
        <f t="shared" ref="N16" si="1">N11+6</f>
        <v>9</v>
      </c>
      <c r="O16" s="176"/>
      <c r="P16" s="175">
        <f t="shared" ref="P16" si="2">P11+6</f>
        <v>7</v>
      </c>
      <c r="Q16" s="176"/>
      <c r="R16" s="241"/>
      <c r="S16" s="242"/>
      <c r="T16" s="242"/>
      <c r="U16" s="242"/>
      <c r="V16" s="242"/>
      <c r="W16" s="242"/>
      <c r="X16" s="242"/>
      <c r="Y16" s="242"/>
      <c r="Z16" s="243"/>
    </row>
    <row r="17" spans="1:26" x14ac:dyDescent="0.2">
      <c r="A17" s="183" t="s">
        <v>74</v>
      </c>
      <c r="B17" s="184"/>
      <c r="C17" s="39">
        <f>C16-C7</f>
        <v>35</v>
      </c>
      <c r="D17" s="39">
        <f t="shared" ref="D17:F17" si="3">D16-D7</f>
        <v>34</v>
      </c>
      <c r="E17" s="39">
        <f t="shared" si="3"/>
        <v>33</v>
      </c>
      <c r="F17" s="39">
        <f t="shared" si="3"/>
        <v>33</v>
      </c>
      <c r="G17" s="40">
        <v>0</v>
      </c>
      <c r="H17" s="27" t="s">
        <v>75</v>
      </c>
      <c r="I17" s="35"/>
      <c r="J17" s="177">
        <f>320-46</f>
        <v>274</v>
      </c>
      <c r="K17" s="178"/>
      <c r="L17" s="204">
        <f>295-46</f>
        <v>249</v>
      </c>
      <c r="M17" s="205"/>
      <c r="N17" s="206">
        <f>280-43</f>
        <v>237</v>
      </c>
      <c r="O17" s="207"/>
      <c r="P17" s="177">
        <f>120-46</f>
        <v>74</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302</v>
      </c>
      <c r="D20" s="41" t="s">
        <v>302</v>
      </c>
      <c r="E20" s="41" t="s">
        <v>303</v>
      </c>
      <c r="F20" s="41" t="s">
        <v>302</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271</v>
      </c>
      <c r="D21" s="14" t="s">
        <v>269</v>
      </c>
      <c r="E21" s="14" t="s">
        <v>272</v>
      </c>
      <c r="F21" s="14" t="s">
        <v>273</v>
      </c>
      <c r="G21" s="14" t="s">
        <v>33</v>
      </c>
      <c r="H21" s="42" t="s">
        <v>79</v>
      </c>
      <c r="I21" s="32">
        <v>42947</v>
      </c>
      <c r="J21" s="175">
        <f>J16+5</f>
        <v>16</v>
      </c>
      <c r="K21" s="176"/>
      <c r="L21" s="175">
        <f t="shared" ref="L21" si="4">L16+5</f>
        <v>15</v>
      </c>
      <c r="M21" s="176"/>
      <c r="N21" s="175">
        <f t="shared" ref="N21" si="5">N16+5</f>
        <v>14</v>
      </c>
      <c r="O21" s="176"/>
      <c r="P21" s="175">
        <f t="shared" ref="P21" si="6">P16+5</f>
        <v>12</v>
      </c>
      <c r="Q21" s="176"/>
      <c r="R21" s="241"/>
      <c r="S21" s="242"/>
      <c r="T21" s="242"/>
      <c r="U21" s="242"/>
      <c r="V21" s="242"/>
      <c r="W21" s="242"/>
      <c r="X21" s="242"/>
      <c r="Y21" s="242"/>
      <c r="Z21" s="243"/>
    </row>
    <row r="22" spans="1:26" x14ac:dyDescent="0.2">
      <c r="A22" s="179" t="s">
        <v>80</v>
      </c>
      <c r="B22" s="180"/>
      <c r="C22" s="90">
        <v>42959</v>
      </c>
      <c r="D22" s="90">
        <v>42959</v>
      </c>
      <c r="E22" s="90">
        <v>42959</v>
      </c>
      <c r="F22" s="90">
        <v>42959</v>
      </c>
      <c r="G22" s="48" t="s">
        <v>33</v>
      </c>
      <c r="H22" s="27" t="s">
        <v>81</v>
      </c>
      <c r="I22" s="35"/>
      <c r="J22" s="177">
        <v>457</v>
      </c>
      <c r="K22" s="178"/>
      <c r="L22" s="204">
        <v>414</v>
      </c>
      <c r="M22" s="205"/>
      <c r="N22" s="206">
        <v>483</v>
      </c>
      <c r="O22" s="207"/>
      <c r="P22" s="177">
        <v>242</v>
      </c>
      <c r="Q22" s="178"/>
      <c r="R22" s="241"/>
      <c r="S22" s="242"/>
      <c r="T22" s="242"/>
      <c r="U22" s="242"/>
      <c r="V22" s="242"/>
      <c r="W22" s="242"/>
      <c r="X22" s="242"/>
      <c r="Y22" s="242"/>
      <c r="Z22" s="243"/>
    </row>
    <row r="23" spans="1:26" x14ac:dyDescent="0.2">
      <c r="A23" s="179" t="s">
        <v>10</v>
      </c>
      <c r="B23" s="180"/>
      <c r="C23" s="14">
        <v>115618973</v>
      </c>
      <c r="D23" s="14">
        <v>115624046</v>
      </c>
      <c r="E23" s="14">
        <v>194726272</v>
      </c>
      <c r="F23" s="14">
        <v>115624049</v>
      </c>
      <c r="G23" s="48" t="s">
        <v>33</v>
      </c>
      <c r="H23" s="27" t="s">
        <v>29</v>
      </c>
      <c r="I23" s="35"/>
      <c r="J23" s="177">
        <v>0</v>
      </c>
      <c r="K23" s="178"/>
      <c r="L23" s="204">
        <v>0</v>
      </c>
      <c r="M23" s="205"/>
      <c r="N23" s="206">
        <v>0.25</v>
      </c>
      <c r="O23" s="207"/>
      <c r="P23" s="177">
        <v>0</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42" t="s">
        <v>306</v>
      </c>
      <c r="I24" s="162">
        <v>42952</v>
      </c>
      <c r="J24" s="173">
        <f>J21+5</f>
        <v>21</v>
      </c>
      <c r="K24" s="174"/>
      <c r="L24" s="173">
        <f t="shared" ref="L24" si="7">L21+5</f>
        <v>20</v>
      </c>
      <c r="M24" s="174"/>
      <c r="N24" s="173">
        <f t="shared" ref="N24" si="8">N21+5</f>
        <v>19</v>
      </c>
      <c r="O24" s="174"/>
      <c r="P24" s="173">
        <f>P21+5</f>
        <v>17</v>
      </c>
      <c r="Q24" s="174"/>
      <c r="R24" s="241"/>
      <c r="S24" s="242"/>
      <c r="T24" s="242"/>
      <c r="U24" s="242"/>
      <c r="V24" s="242"/>
      <c r="W24" s="242"/>
      <c r="X24" s="242"/>
      <c r="Y24" s="242"/>
      <c r="Z24" s="243"/>
    </row>
    <row r="25" spans="1:26" x14ac:dyDescent="0.2">
      <c r="A25" s="179" t="s">
        <v>9</v>
      </c>
      <c r="B25" s="180"/>
      <c r="C25" s="14" t="s">
        <v>304</v>
      </c>
      <c r="D25" s="14" t="s">
        <v>295</v>
      </c>
      <c r="E25" s="14" t="s">
        <v>304</v>
      </c>
      <c r="F25" s="14" t="s">
        <v>295</v>
      </c>
      <c r="G25" s="48" t="s">
        <v>33</v>
      </c>
      <c r="H25" s="27" t="s">
        <v>307</v>
      </c>
      <c r="I25" s="36"/>
      <c r="J25" s="173">
        <v>566</v>
      </c>
      <c r="K25" s="174"/>
      <c r="L25" s="179">
        <v>526</v>
      </c>
      <c r="M25" s="180"/>
      <c r="N25" s="208">
        <v>643</v>
      </c>
      <c r="O25" s="209"/>
      <c r="P25" s="173">
        <v>363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row r="28" spans="1:26" x14ac:dyDescent="0.2">
      <c r="H28" s="42" t="s">
        <v>343</v>
      </c>
      <c r="I28" s="162">
        <v>42959</v>
      </c>
      <c r="J28" s="173">
        <f>J24+7</f>
        <v>28</v>
      </c>
      <c r="K28" s="174"/>
      <c r="L28" s="173">
        <f t="shared" ref="L28" si="9">L24+7</f>
        <v>27</v>
      </c>
      <c r="M28" s="174"/>
      <c r="N28" s="173">
        <f t="shared" ref="N28" si="10">N24+7</f>
        <v>26</v>
      </c>
      <c r="O28" s="174"/>
      <c r="P28" s="173">
        <f t="shared" ref="P28" si="11">P24+7</f>
        <v>24</v>
      </c>
      <c r="Q28" s="174"/>
    </row>
    <row r="29" spans="1:26" x14ac:dyDescent="0.2">
      <c r="H29" s="27" t="s">
        <v>344</v>
      </c>
      <c r="I29" s="36"/>
      <c r="J29" s="173">
        <v>649</v>
      </c>
      <c r="K29" s="174"/>
      <c r="L29" s="179">
        <v>642</v>
      </c>
      <c r="M29" s="180"/>
      <c r="N29" s="208">
        <v>798</v>
      </c>
      <c r="O29" s="209"/>
      <c r="P29" s="173">
        <v>515</v>
      </c>
      <c r="Q29" s="174"/>
    </row>
    <row r="30" spans="1:26" x14ac:dyDescent="0.2">
      <c r="H30" s="36" t="s">
        <v>426</v>
      </c>
      <c r="I30" s="36"/>
      <c r="J30" s="173" t="s">
        <v>340</v>
      </c>
      <c r="K30" s="174"/>
      <c r="L30" s="179" t="s">
        <v>340</v>
      </c>
      <c r="M30" s="180"/>
      <c r="N30" s="208" t="s">
        <v>340</v>
      </c>
      <c r="O30" s="209"/>
      <c r="P30" s="173" t="s">
        <v>340</v>
      </c>
      <c r="Q30" s="174"/>
    </row>
    <row r="31" spans="1:26" x14ac:dyDescent="0.2">
      <c r="H31" s="42" t="s">
        <v>379</v>
      </c>
      <c r="I31" s="162">
        <v>42962</v>
      </c>
      <c r="J31" s="173">
        <f>J28+3</f>
        <v>31</v>
      </c>
      <c r="K31" s="174"/>
      <c r="L31" s="173">
        <f t="shared" ref="L31" si="12">L28+3</f>
        <v>30</v>
      </c>
      <c r="M31" s="174"/>
      <c r="N31" s="173">
        <f t="shared" ref="N31" si="13">N28+3</f>
        <v>29</v>
      </c>
      <c r="O31" s="174"/>
      <c r="P31" s="173">
        <f t="shared" ref="P31" si="14">P28+3</f>
        <v>27</v>
      </c>
      <c r="Q31" s="174"/>
    </row>
    <row r="32" spans="1:26" x14ac:dyDescent="0.2">
      <c r="H32" s="27" t="s">
        <v>380</v>
      </c>
      <c r="I32" s="36"/>
      <c r="J32" s="173">
        <v>643</v>
      </c>
      <c r="K32" s="174"/>
      <c r="L32" s="179">
        <v>622</v>
      </c>
      <c r="M32" s="180"/>
      <c r="N32" s="208">
        <v>781</v>
      </c>
      <c r="O32" s="209"/>
      <c r="P32" s="173">
        <v>518</v>
      </c>
      <c r="Q32" s="174"/>
    </row>
  </sheetData>
  <mergeCells count="148">
    <mergeCell ref="J31:K31"/>
    <mergeCell ref="L31:M31"/>
    <mergeCell ref="N31:O31"/>
    <mergeCell ref="P31:Q31"/>
    <mergeCell ref="J32:K32"/>
    <mergeCell ref="L32:M32"/>
    <mergeCell ref="N32:O32"/>
    <mergeCell ref="P32:Q32"/>
    <mergeCell ref="J28:K28"/>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6</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150</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P1" workbookViewId="0">
      <selection activeCell="P39" sqref="P39"/>
    </sheetView>
  </sheetViews>
  <sheetFormatPr defaultColWidth="11" defaultRowHeight="14.25" x14ac:dyDescent="0.2"/>
  <sheetData>
    <row r="1" spans="1:30" x14ac:dyDescent="0.2">
      <c r="A1" s="1" t="s">
        <v>0</v>
      </c>
      <c r="B1" s="2">
        <v>2017</v>
      </c>
      <c r="C1" s="1" t="s">
        <v>1</v>
      </c>
      <c r="D1" s="2"/>
      <c r="E1" s="1" t="s">
        <v>2</v>
      </c>
      <c r="F1" s="2">
        <v>7</v>
      </c>
      <c r="G1" s="3" t="s">
        <v>3</v>
      </c>
      <c r="H1" s="2"/>
      <c r="I1" s="227" t="s">
        <v>4</v>
      </c>
      <c r="J1" s="217"/>
      <c r="K1" s="228"/>
      <c r="L1" s="229"/>
      <c r="M1" s="229"/>
      <c r="N1" s="229"/>
      <c r="O1" s="230"/>
      <c r="P1" s="234" t="s">
        <v>5</v>
      </c>
      <c r="Q1" s="235"/>
      <c r="R1" s="228"/>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69" t="s">
        <v>91</v>
      </c>
      <c r="S15" s="270"/>
      <c r="T15" s="270"/>
      <c r="U15" s="270"/>
      <c r="V15" s="270"/>
      <c r="W15" s="270"/>
      <c r="X15" s="270"/>
      <c r="Y15" s="270"/>
      <c r="Z15" s="271"/>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72"/>
      <c r="S16" s="273"/>
      <c r="T16" s="273"/>
      <c r="U16" s="273"/>
      <c r="V16" s="273"/>
      <c r="W16" s="273"/>
      <c r="X16" s="273"/>
      <c r="Y16" s="273"/>
      <c r="Z16" s="274"/>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72"/>
      <c r="S17" s="273"/>
      <c r="T17" s="273"/>
      <c r="U17" s="273"/>
      <c r="V17" s="273"/>
      <c r="W17" s="273"/>
      <c r="X17" s="273"/>
      <c r="Y17" s="273"/>
      <c r="Z17" s="274"/>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72"/>
      <c r="S18" s="273"/>
      <c r="T18" s="273"/>
      <c r="U18" s="273"/>
      <c r="V18" s="273"/>
      <c r="W18" s="273"/>
      <c r="X18" s="273"/>
      <c r="Y18" s="273"/>
      <c r="Z18" s="274"/>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72"/>
      <c r="S19" s="273"/>
      <c r="T19" s="273"/>
      <c r="U19" s="273"/>
      <c r="V19" s="273"/>
      <c r="W19" s="273"/>
      <c r="X19" s="273"/>
      <c r="Y19" s="273"/>
      <c r="Z19" s="274"/>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72"/>
      <c r="S20" s="273"/>
      <c r="T20" s="273"/>
      <c r="U20" s="273"/>
      <c r="V20" s="273"/>
      <c r="W20" s="273"/>
      <c r="X20" s="273"/>
      <c r="Y20" s="273"/>
      <c r="Z20" s="274"/>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72"/>
      <c r="S21" s="273"/>
      <c r="T21" s="273"/>
      <c r="U21" s="273"/>
      <c r="V21" s="273"/>
      <c r="W21" s="273"/>
      <c r="X21" s="273"/>
      <c r="Y21" s="273"/>
      <c r="Z21" s="274"/>
      <c r="AA21" s="7"/>
      <c r="AB21" s="7"/>
      <c r="AC21" s="7"/>
      <c r="AD21" s="7"/>
    </row>
    <row r="22" spans="1:30"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72"/>
      <c r="S22" s="273"/>
      <c r="T22" s="273"/>
      <c r="U22" s="273"/>
      <c r="V22" s="273"/>
      <c r="W22" s="273"/>
      <c r="X22" s="273"/>
      <c r="Y22" s="273"/>
      <c r="Z22" s="274"/>
      <c r="AA22" s="7"/>
      <c r="AB22" s="7"/>
      <c r="AC22" s="7"/>
      <c r="AD22" s="7"/>
    </row>
    <row r="23" spans="1:30"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72"/>
      <c r="S23" s="273"/>
      <c r="T23" s="273"/>
      <c r="U23" s="273"/>
      <c r="V23" s="273"/>
      <c r="W23" s="273"/>
      <c r="X23" s="273"/>
      <c r="Y23" s="273"/>
      <c r="Z23" s="274"/>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72"/>
      <c r="S24" s="273"/>
      <c r="T24" s="273"/>
      <c r="U24" s="273"/>
      <c r="V24" s="273"/>
      <c r="W24" s="273"/>
      <c r="X24" s="273"/>
      <c r="Y24" s="273"/>
      <c r="Z24" s="274"/>
      <c r="AA24" s="7"/>
      <c r="AB24" s="7"/>
      <c r="AC24" s="7"/>
      <c r="AD24" s="7"/>
    </row>
    <row r="25" spans="1:30"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72"/>
      <c r="S25" s="273"/>
      <c r="T25" s="273"/>
      <c r="U25" s="273"/>
      <c r="V25" s="273"/>
      <c r="W25" s="273"/>
      <c r="X25" s="273"/>
      <c r="Y25" s="273"/>
      <c r="Z25" s="274"/>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72"/>
      <c r="S26" s="273"/>
      <c r="T26" s="273"/>
      <c r="U26" s="273"/>
      <c r="V26" s="273"/>
      <c r="W26" s="273"/>
      <c r="X26" s="273"/>
      <c r="Y26" s="273"/>
      <c r="Z26" s="274"/>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72"/>
      <c r="S27" s="273"/>
      <c r="T27" s="273"/>
      <c r="U27" s="273"/>
      <c r="V27" s="273"/>
      <c r="W27" s="273"/>
      <c r="X27" s="273"/>
      <c r="Y27" s="273"/>
      <c r="Z27" s="274"/>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topLeftCell="F1" workbookViewId="0">
      <selection activeCell="R15" sqref="R15:Z27"/>
    </sheetView>
  </sheetViews>
  <sheetFormatPr defaultColWidth="11" defaultRowHeight="14.25" x14ac:dyDescent="0.2"/>
  <sheetData>
    <row r="1" spans="1:30" x14ac:dyDescent="0.2">
      <c r="A1" s="1" t="s">
        <v>0</v>
      </c>
      <c r="B1" s="2">
        <v>2017</v>
      </c>
      <c r="C1" s="1" t="s">
        <v>1</v>
      </c>
      <c r="D1" s="2">
        <v>8</v>
      </c>
      <c r="E1" s="1" t="s">
        <v>2</v>
      </c>
      <c r="F1" s="2">
        <v>8</v>
      </c>
      <c r="G1" s="3" t="s">
        <v>3</v>
      </c>
      <c r="H1" s="2" t="s">
        <v>300</v>
      </c>
      <c r="I1" s="227" t="s">
        <v>4</v>
      </c>
      <c r="J1" s="252"/>
      <c r="K1" s="236" t="s">
        <v>205</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42889</v>
      </c>
      <c r="D7" s="25">
        <v>42891</v>
      </c>
      <c r="E7" s="25">
        <v>42893</v>
      </c>
      <c r="F7" s="25">
        <v>42895</v>
      </c>
      <c r="G7" s="26" t="e">
        <f t="array" ref="G7">#DIV/0!</f>
        <v>#DIV/0!</v>
      </c>
      <c r="H7" s="27" t="s">
        <v>50</v>
      </c>
      <c r="I7" s="28"/>
      <c r="J7" s="261" t="s">
        <v>256</v>
      </c>
      <c r="K7" s="256"/>
      <c r="L7" s="262" t="s">
        <v>258</v>
      </c>
      <c r="M7" s="256"/>
      <c r="N7" s="262" t="s">
        <v>259</v>
      </c>
      <c r="O7" s="256"/>
      <c r="P7" s="263" t="s">
        <v>260</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42926</v>
      </c>
      <c r="J8" s="214">
        <f>I8-C16</f>
        <v>5</v>
      </c>
      <c r="K8" s="252"/>
      <c r="L8" s="214">
        <f>I8-D16</f>
        <v>3</v>
      </c>
      <c r="M8" s="252"/>
      <c r="N8" s="214"/>
      <c r="O8" s="252"/>
      <c r="P8" s="214"/>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101</v>
      </c>
      <c r="K9" s="252"/>
      <c r="L9" s="204">
        <v>63</v>
      </c>
      <c r="M9" s="252"/>
      <c r="N9" s="204" t="s">
        <v>270</v>
      </c>
      <c r="O9" s="252"/>
      <c r="P9" s="177" t="s">
        <v>270</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42939</v>
      </c>
      <c r="J11" s="175">
        <f>I11-C16</f>
        <v>18</v>
      </c>
      <c r="K11" s="252"/>
      <c r="L11" s="175">
        <f>I11-D16</f>
        <v>16</v>
      </c>
      <c r="M11" s="252"/>
      <c r="N11" s="175"/>
      <c r="O11" s="253"/>
      <c r="P11" s="192"/>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177">
        <v>668</v>
      </c>
      <c r="K12" s="252"/>
      <c r="L12" s="204">
        <v>568</v>
      </c>
      <c r="M12" s="252"/>
      <c r="N12" s="206" t="s">
        <v>33</v>
      </c>
      <c r="O12" s="253"/>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381</v>
      </c>
      <c r="S15" s="280"/>
      <c r="T15" s="280"/>
      <c r="U15" s="280"/>
      <c r="V15" s="280"/>
      <c r="W15" s="280"/>
      <c r="X15" s="280"/>
      <c r="Y15" s="280"/>
      <c r="Z15" s="281"/>
      <c r="AA15" s="6"/>
      <c r="AB15" s="6"/>
      <c r="AC15" s="6"/>
      <c r="AD15" s="6"/>
    </row>
    <row r="16" spans="1:30" x14ac:dyDescent="0.2">
      <c r="A16" s="38" t="s">
        <v>72</v>
      </c>
      <c r="B16" s="15"/>
      <c r="C16" s="149">
        <v>42921</v>
      </c>
      <c r="D16" s="149">
        <v>42923</v>
      </c>
      <c r="E16" s="25"/>
      <c r="F16" s="25"/>
      <c r="G16" s="26" t="e">
        <f t="array" ref="G16">#DIV/0!</f>
        <v>#DIV/0!</v>
      </c>
      <c r="H16" s="27" t="s">
        <v>73</v>
      </c>
      <c r="I16" s="32">
        <v>42943</v>
      </c>
      <c r="J16" s="175">
        <f>J11+4</f>
        <v>22</v>
      </c>
      <c r="K16" s="252"/>
      <c r="L16" s="175">
        <v>20</v>
      </c>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f>C16-C7</f>
        <v>32</v>
      </c>
      <c r="D17" s="39">
        <f>D16-D7</f>
        <v>32</v>
      </c>
      <c r="E17" s="39">
        <v>0</v>
      </c>
      <c r="F17" s="39">
        <v>0</v>
      </c>
      <c r="G17" s="40">
        <v>0</v>
      </c>
      <c r="H17" s="27" t="s">
        <v>75</v>
      </c>
      <c r="I17" s="35"/>
      <c r="J17" s="177">
        <v>823</v>
      </c>
      <c r="K17" s="252"/>
      <c r="L17" s="204">
        <v>774</v>
      </c>
      <c r="M17" s="252"/>
      <c r="N17" s="204"/>
      <c r="O17" s="252"/>
      <c r="P17" s="204"/>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303</v>
      </c>
      <c r="D20" s="41" t="s">
        <v>303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271</v>
      </c>
      <c r="D21" s="14" t="s">
        <v>269</v>
      </c>
      <c r="E21" s="14" t="s">
        <v>33</v>
      </c>
      <c r="F21" s="14" t="s">
        <v>33</v>
      </c>
      <c r="G21" s="14" t="s">
        <v>33</v>
      </c>
      <c r="H21" s="42" t="s">
        <v>79</v>
      </c>
      <c r="I21" s="95">
        <v>42948</v>
      </c>
      <c r="J21" s="177">
        <f>J16+5</f>
        <v>27</v>
      </c>
      <c r="K21" s="252"/>
      <c r="L21" s="177">
        <f>L16+5</f>
        <v>25</v>
      </c>
      <c r="M21" s="252"/>
      <c r="N21" s="206" t="s">
        <v>33</v>
      </c>
      <c r="O21" s="253"/>
      <c r="P21" s="177" t="s">
        <v>33</v>
      </c>
      <c r="Q21" s="252"/>
      <c r="R21" s="282"/>
      <c r="S21" s="282"/>
      <c r="T21" s="282"/>
      <c r="U21" s="282"/>
      <c r="V21" s="282"/>
      <c r="W21" s="282"/>
      <c r="X21" s="282"/>
      <c r="Y21" s="282"/>
      <c r="Z21" s="283"/>
      <c r="AA21" s="7"/>
      <c r="AB21" s="7"/>
      <c r="AC21" s="7"/>
      <c r="AD21" s="7"/>
    </row>
    <row r="22" spans="1:30" x14ac:dyDescent="0.2">
      <c r="A22" s="179" t="s">
        <v>80</v>
      </c>
      <c r="B22" s="252"/>
      <c r="C22" s="90">
        <v>42948</v>
      </c>
      <c r="D22" s="90">
        <v>42948</v>
      </c>
      <c r="E22" s="14" t="s">
        <v>33</v>
      </c>
      <c r="F22" s="14" t="s">
        <v>33</v>
      </c>
      <c r="G22" s="44" t="s">
        <v>33</v>
      </c>
      <c r="H22" s="27" t="s">
        <v>81</v>
      </c>
      <c r="I22" s="35"/>
      <c r="J22" s="177">
        <v>898</v>
      </c>
      <c r="K22" s="252"/>
      <c r="L22" s="204">
        <v>908</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v>194726263</v>
      </c>
      <c r="D23" s="14">
        <v>194726262</v>
      </c>
      <c r="E23" s="14" t="s">
        <v>33</v>
      </c>
      <c r="F23" s="14" t="s">
        <v>33</v>
      </c>
      <c r="G23" s="44" t="s">
        <v>33</v>
      </c>
      <c r="H23" s="27" t="s">
        <v>82</v>
      </c>
      <c r="I23" s="35"/>
      <c r="J23" s="177" t="s">
        <v>340</v>
      </c>
      <c r="K23" s="252"/>
      <c r="L23" s="204" t="s">
        <v>340</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288</v>
      </c>
      <c r="I24" s="36"/>
      <c r="J24" s="173">
        <v>54.05</v>
      </c>
      <c r="K24" s="252"/>
      <c r="L24" s="179">
        <v>53.34</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295</v>
      </c>
      <c r="D25" s="14" t="s">
        <v>125</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42" t="s">
        <v>79</v>
      </c>
      <c r="I26" s="95">
        <v>42952</v>
      </c>
      <c r="J26" s="177">
        <f>J21+4</f>
        <v>31</v>
      </c>
      <c r="K26" s="252"/>
      <c r="L26" s="177">
        <f>L21+4</f>
        <v>29</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81</v>
      </c>
      <c r="I27" s="35"/>
      <c r="J27" s="177">
        <v>929</v>
      </c>
      <c r="K27" s="252"/>
      <c r="L27" s="204">
        <v>950</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12:K12"/>
    <mergeCell ref="L12:M12"/>
    <mergeCell ref="N12:O12"/>
    <mergeCell ref="P12:Q12"/>
    <mergeCell ref="A23:B23"/>
    <mergeCell ref="J23:K23"/>
    <mergeCell ref="L23:M23"/>
    <mergeCell ref="N23:O23"/>
    <mergeCell ref="P23:Q23"/>
    <mergeCell ref="J21:K21"/>
    <mergeCell ref="L21:M21"/>
    <mergeCell ref="N21:O21"/>
    <mergeCell ref="P21:Q21"/>
    <mergeCell ref="J22:K22"/>
    <mergeCell ref="L22:M22"/>
    <mergeCell ref="N22:O22"/>
    <mergeCell ref="P22:Q22"/>
    <mergeCell ref="A20:B20"/>
    <mergeCell ref="J20:K20"/>
    <mergeCell ref="L20:M20"/>
    <mergeCell ref="N20:O20"/>
    <mergeCell ref="P20:Q20"/>
    <mergeCell ref="A21:B21"/>
    <mergeCell ref="J11:K11"/>
    <mergeCell ref="L11:M11"/>
    <mergeCell ref="N11:O11"/>
    <mergeCell ref="P11:Q11"/>
    <mergeCell ref="A17:B17"/>
    <mergeCell ref="J17:K17"/>
    <mergeCell ref="L17:M17"/>
    <mergeCell ref="N17:O17"/>
    <mergeCell ref="P17:Q17"/>
    <mergeCell ref="L15:M15"/>
    <mergeCell ref="N15:O15"/>
    <mergeCell ref="P15:Q15"/>
    <mergeCell ref="A18:B19"/>
    <mergeCell ref="C18:C19"/>
    <mergeCell ref="D18:D19"/>
    <mergeCell ref="E18:E19"/>
    <mergeCell ref="F18:F19"/>
    <mergeCell ref="G18:G19"/>
    <mergeCell ref="J18:K18"/>
    <mergeCell ref="L18:M18"/>
    <mergeCell ref="N18:O18"/>
    <mergeCell ref="R15:Z27"/>
    <mergeCell ref="J16:K16"/>
    <mergeCell ref="L16:M16"/>
    <mergeCell ref="N16:O16"/>
    <mergeCell ref="P16:Q16"/>
    <mergeCell ref="U12:W12"/>
    <mergeCell ref="X12:Z12"/>
    <mergeCell ref="U11:W11"/>
    <mergeCell ref="X11:Z11"/>
    <mergeCell ref="J13:K13"/>
    <mergeCell ref="L13:M13"/>
    <mergeCell ref="N13:O13"/>
    <mergeCell ref="P13:Q13"/>
    <mergeCell ref="R13:Z14"/>
    <mergeCell ref="J14:K14"/>
    <mergeCell ref="L14:M14"/>
    <mergeCell ref="N14:O14"/>
    <mergeCell ref="P14:Q14"/>
    <mergeCell ref="P18:Q18"/>
    <mergeCell ref="J19:K19"/>
    <mergeCell ref="L19:M19"/>
    <mergeCell ref="N19:O19"/>
    <mergeCell ref="P19:Q19"/>
    <mergeCell ref="J15:K15"/>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T7" sqref="T7"/>
    </sheetView>
  </sheetViews>
  <sheetFormatPr defaultColWidth="11" defaultRowHeight="14.25" x14ac:dyDescent="0.2"/>
  <sheetData>
    <row r="1" spans="1:30" x14ac:dyDescent="0.2">
      <c r="A1" s="1" t="s">
        <v>0</v>
      </c>
      <c r="B1" s="2">
        <v>2017</v>
      </c>
      <c r="C1" s="1" t="s">
        <v>1</v>
      </c>
      <c r="D1" s="2"/>
      <c r="E1" s="1" t="s">
        <v>2</v>
      </c>
      <c r="F1" s="2"/>
      <c r="G1" s="3" t="s">
        <v>3</v>
      </c>
      <c r="H1" s="2"/>
      <c r="I1" s="227" t="s">
        <v>4</v>
      </c>
      <c r="J1" s="252"/>
      <c r="K1" s="236" t="s">
        <v>184</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5" t="s">
        <v>319</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42948</v>
      </c>
      <c r="J8" s="214"/>
      <c r="K8" s="252"/>
      <c r="L8" s="214"/>
      <c r="M8" s="252"/>
      <c r="N8" s="214"/>
      <c r="O8" s="252"/>
      <c r="P8" s="214"/>
      <c r="Q8" s="252"/>
      <c r="R8" s="33" t="s">
        <v>54</v>
      </c>
      <c r="S8" s="34"/>
      <c r="T8" s="65"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950</v>
      </c>
      <c r="K9" s="252"/>
      <c r="L9" s="204">
        <v>953</v>
      </c>
      <c r="M9" s="252"/>
      <c r="N9" s="204">
        <v>781</v>
      </c>
      <c r="O9" s="252"/>
      <c r="P9" s="177"/>
      <c r="Q9" s="252"/>
      <c r="R9" s="33" t="s">
        <v>57</v>
      </c>
      <c r="S9" s="34"/>
      <c r="T9" s="65">
        <v>4</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288</v>
      </c>
      <c r="I10" s="36"/>
      <c r="J10" s="202">
        <v>68.63</v>
      </c>
      <c r="K10" s="252"/>
      <c r="L10" s="179">
        <v>70.08</v>
      </c>
      <c r="M10" s="252"/>
      <c r="N10" s="179">
        <v>57.01</v>
      </c>
      <c r="O10" s="252"/>
      <c r="P10" s="173"/>
      <c r="Q10" s="252"/>
      <c r="R10" s="33" t="s">
        <v>60</v>
      </c>
      <c r="S10" s="34"/>
      <c r="T10" s="65">
        <v>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65">
        <v>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v>1</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47" t="s">
        <v>349</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90">
        <v>42948</v>
      </c>
      <c r="D22" s="90">
        <v>42948</v>
      </c>
      <c r="E22" s="90">
        <v>42948</v>
      </c>
      <c r="F22" s="14" t="s">
        <v>33</v>
      </c>
      <c r="G22" s="65"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v>185714559</v>
      </c>
      <c r="D23" s="14">
        <v>185714560</v>
      </c>
      <c r="E23" s="14">
        <v>194726264</v>
      </c>
      <c r="F23" s="14" t="s">
        <v>33</v>
      </c>
      <c r="G23" s="65"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5"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296</v>
      </c>
      <c r="D25" s="14" t="s">
        <v>125</v>
      </c>
      <c r="E25" s="14" t="s">
        <v>295</v>
      </c>
      <c r="F25" s="14" t="s">
        <v>33</v>
      </c>
      <c r="G25" s="65"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5"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5"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workbookViewId="0">
      <selection activeCell="K1" sqref="K1:O1"/>
    </sheetView>
  </sheetViews>
  <sheetFormatPr defaultColWidth="11" defaultRowHeight="14.25" x14ac:dyDescent="0.2"/>
  <cols>
    <col min="1" max="16384" width="11" style="47"/>
  </cols>
  <sheetData>
    <row r="1" spans="1:30" x14ac:dyDescent="0.2">
      <c r="A1" s="1" t="s">
        <v>0</v>
      </c>
      <c r="B1" s="2">
        <v>2017</v>
      </c>
      <c r="C1" s="1" t="s">
        <v>1</v>
      </c>
      <c r="D1" s="2"/>
      <c r="E1" s="1" t="s">
        <v>2</v>
      </c>
      <c r="F1" s="2">
        <v>9</v>
      </c>
      <c r="G1" s="3" t="s">
        <v>3</v>
      </c>
      <c r="H1" s="2"/>
      <c r="I1" s="227" t="s">
        <v>4</v>
      </c>
      <c r="J1" s="252"/>
      <c r="K1" s="236" t="s">
        <v>477</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319</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8">
        <v>2</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478</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8"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8"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8"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10</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49"/>
      <c r="C5" s="49"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500</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L1" workbookViewId="0">
      <selection activeCell="T7" sqref="T7"/>
    </sheetView>
  </sheetViews>
  <sheetFormatPr defaultColWidth="11" defaultRowHeight="14.25" x14ac:dyDescent="0.2"/>
  <sheetData>
    <row r="1" spans="1:30" x14ac:dyDescent="0.2">
      <c r="A1" s="1" t="s">
        <v>0</v>
      </c>
      <c r="B1" s="2">
        <v>2017</v>
      </c>
      <c r="C1" s="1" t="s">
        <v>1</v>
      </c>
      <c r="D1" s="2"/>
      <c r="E1" s="1" t="s">
        <v>2</v>
      </c>
      <c r="F1" s="2">
        <v>11</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49"/>
      <c r="C5" s="49"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v>0</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8"/>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501</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8"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8"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8"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1"/>
  <sheetViews>
    <sheetView workbookViewId="0">
      <selection activeCell="R15" sqref="R15:Z27"/>
    </sheetView>
  </sheetViews>
  <sheetFormatPr defaultColWidth="11" defaultRowHeight="14.25" x14ac:dyDescent="0.2"/>
  <cols>
    <col min="1" max="16384" width="11" style="47"/>
  </cols>
  <sheetData>
    <row r="1" spans="1:30" x14ac:dyDescent="0.2">
      <c r="A1" s="1" t="s">
        <v>0</v>
      </c>
      <c r="B1" s="2">
        <v>2017</v>
      </c>
      <c r="C1" s="1" t="s">
        <v>1</v>
      </c>
      <c r="D1" s="2"/>
      <c r="E1" s="1" t="s">
        <v>2</v>
      </c>
      <c r="F1" s="2">
        <v>12</v>
      </c>
      <c r="G1" s="3" t="s">
        <v>3</v>
      </c>
      <c r="H1" s="2" t="s">
        <v>300</v>
      </c>
      <c r="I1" s="227" t="s">
        <v>4</v>
      </c>
      <c r="J1" s="252"/>
      <c r="K1" s="236" t="s">
        <v>206</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49"/>
      <c r="D5" s="14" t="s">
        <v>33</v>
      </c>
      <c r="E5" s="14" t="s">
        <v>33</v>
      </c>
      <c r="F5" s="14" t="s">
        <v>313</v>
      </c>
      <c r="G5" s="14" t="s">
        <v>314</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42886</v>
      </c>
      <c r="D7" s="25">
        <v>42888</v>
      </c>
      <c r="E7" s="25">
        <v>42890</v>
      </c>
      <c r="F7" s="25">
        <v>42892</v>
      </c>
      <c r="G7" s="26" t="e">
        <f t="array" ref="G7">#DIV/0!</f>
        <v>#DIV/0!</v>
      </c>
      <c r="H7" s="27" t="s">
        <v>50</v>
      </c>
      <c r="I7" s="28"/>
      <c r="J7" s="261" t="s">
        <v>271</v>
      </c>
      <c r="K7" s="256"/>
      <c r="L7" s="262" t="s">
        <v>269</v>
      </c>
      <c r="M7" s="256"/>
      <c r="N7" s="262" t="s">
        <v>272</v>
      </c>
      <c r="O7" s="256"/>
      <c r="P7" s="263" t="s">
        <v>273</v>
      </c>
      <c r="Q7" s="256"/>
      <c r="R7" s="29" t="s">
        <v>51</v>
      </c>
      <c r="S7" s="30"/>
      <c r="T7" s="48">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42926</v>
      </c>
      <c r="J8" s="214">
        <f>I8-C16</f>
        <v>4</v>
      </c>
      <c r="K8" s="252"/>
      <c r="L8" s="214">
        <f>I8-D16</f>
        <v>2</v>
      </c>
      <c r="M8" s="252"/>
      <c r="N8" s="214">
        <f>I8-E16</f>
        <v>1</v>
      </c>
      <c r="O8" s="252"/>
      <c r="P8" s="214"/>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69</v>
      </c>
      <c r="K9" s="252"/>
      <c r="L9" s="204">
        <v>51</v>
      </c>
      <c r="M9" s="252"/>
      <c r="N9" s="204">
        <v>37</v>
      </c>
      <c r="O9" s="252"/>
      <c r="P9" s="177" t="s">
        <v>270</v>
      </c>
      <c r="Q9" s="252"/>
      <c r="R9" s="33" t="s">
        <v>57</v>
      </c>
      <c r="S9" s="34"/>
      <c r="T9" s="48">
        <v>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v>2</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42931</v>
      </c>
      <c r="J11" s="214">
        <f>J8+5</f>
        <v>9</v>
      </c>
      <c r="K11" s="252"/>
      <c r="L11" s="214">
        <f t="shared" ref="L11" si="0">L8+5</f>
        <v>7</v>
      </c>
      <c r="M11" s="252"/>
      <c r="N11" s="214">
        <f t="shared" ref="N11" si="1">N8+5</f>
        <v>6</v>
      </c>
      <c r="O11" s="252"/>
      <c r="P11" s="192"/>
      <c r="Q11" s="252"/>
      <c r="R11" s="33" t="s">
        <v>63</v>
      </c>
      <c r="S11" s="34"/>
      <c r="T11" s="48">
        <v>2</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229</v>
      </c>
      <c r="K12" s="252"/>
      <c r="L12" s="204">
        <v>178</v>
      </c>
      <c r="M12" s="252"/>
      <c r="N12" s="204">
        <v>126</v>
      </c>
      <c r="O12" s="252"/>
      <c r="P12" s="177" t="s">
        <v>270</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ht="14.25" customHeight="1"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7" t="s">
        <v>382</v>
      </c>
      <c r="S15" s="328"/>
      <c r="T15" s="328"/>
      <c r="U15" s="328"/>
      <c r="V15" s="328"/>
      <c r="W15" s="328"/>
      <c r="X15" s="328"/>
      <c r="Y15" s="328"/>
      <c r="Z15" s="329"/>
      <c r="AA15" s="6"/>
      <c r="AB15" s="6"/>
      <c r="AC15" s="6"/>
      <c r="AD15" s="6"/>
    </row>
    <row r="16" spans="1:30" x14ac:dyDescent="0.2">
      <c r="A16" s="38" t="s">
        <v>72</v>
      </c>
      <c r="B16" s="15"/>
      <c r="C16" s="106">
        <v>42922</v>
      </c>
      <c r="D16" s="106">
        <v>42924</v>
      </c>
      <c r="E16" s="106">
        <v>42925</v>
      </c>
      <c r="F16" s="25"/>
      <c r="G16" s="26" t="e">
        <f t="array" ref="G16">#DIV/0!</f>
        <v>#DIV/0!</v>
      </c>
      <c r="H16" s="27" t="s">
        <v>73</v>
      </c>
      <c r="I16" s="32">
        <v>42936</v>
      </c>
      <c r="J16" s="333">
        <f>J11+5</f>
        <v>14</v>
      </c>
      <c r="K16" s="334"/>
      <c r="L16" s="333">
        <f t="shared" ref="L16" si="2">L11+5</f>
        <v>12</v>
      </c>
      <c r="M16" s="334"/>
      <c r="N16" s="333">
        <f t="shared" ref="N16" si="3">N11+5</f>
        <v>11</v>
      </c>
      <c r="O16" s="334"/>
      <c r="P16" s="335"/>
      <c r="Q16" s="334"/>
      <c r="R16" s="330"/>
      <c r="S16" s="331"/>
      <c r="T16" s="331"/>
      <c r="U16" s="331"/>
      <c r="V16" s="331"/>
      <c r="W16" s="331"/>
      <c r="X16" s="331"/>
      <c r="Y16" s="331"/>
      <c r="Z16" s="332"/>
      <c r="AA16" s="6"/>
      <c r="AB16" s="6"/>
      <c r="AC16" s="6"/>
      <c r="AD16" s="6"/>
    </row>
    <row r="17" spans="1:30" x14ac:dyDescent="0.2">
      <c r="A17" s="183" t="s">
        <v>74</v>
      </c>
      <c r="B17" s="252"/>
      <c r="C17" s="39">
        <f>C16-C7</f>
        <v>36</v>
      </c>
      <c r="D17" s="39">
        <f t="shared" ref="D17:E17" si="4">D16-D7</f>
        <v>36</v>
      </c>
      <c r="E17" s="39">
        <f t="shared" si="4"/>
        <v>35</v>
      </c>
      <c r="F17" s="39">
        <v>0</v>
      </c>
      <c r="G17" s="40">
        <v>0</v>
      </c>
      <c r="H17" s="27" t="s">
        <v>75</v>
      </c>
      <c r="I17" s="35"/>
      <c r="J17" s="177">
        <v>448</v>
      </c>
      <c r="K17" s="252"/>
      <c r="L17" s="204">
        <v>478</v>
      </c>
      <c r="M17" s="252"/>
      <c r="N17" s="206">
        <v>382</v>
      </c>
      <c r="O17" s="253"/>
      <c r="P17" s="177"/>
      <c r="Q17" s="252"/>
      <c r="R17" s="330"/>
      <c r="S17" s="331"/>
      <c r="T17" s="331"/>
      <c r="U17" s="331"/>
      <c r="V17" s="331"/>
      <c r="W17" s="331"/>
      <c r="X17" s="331"/>
      <c r="Y17" s="331"/>
      <c r="Z17" s="332"/>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330"/>
      <c r="S18" s="331"/>
      <c r="T18" s="331"/>
      <c r="U18" s="331"/>
      <c r="V18" s="331"/>
      <c r="W18" s="331"/>
      <c r="X18" s="331"/>
      <c r="Y18" s="331"/>
      <c r="Z18" s="332"/>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330"/>
      <c r="S19" s="331"/>
      <c r="T19" s="331"/>
      <c r="U19" s="331"/>
      <c r="V19" s="331"/>
      <c r="W19" s="331"/>
      <c r="X19" s="331"/>
      <c r="Y19" s="331"/>
      <c r="Z19" s="332"/>
      <c r="AA19" s="7"/>
      <c r="AB19" s="7"/>
      <c r="AC19" s="7"/>
      <c r="AD19" s="7"/>
    </row>
    <row r="20" spans="1:30" x14ac:dyDescent="0.2">
      <c r="A20" s="179" t="s">
        <v>78</v>
      </c>
      <c r="B20" s="252"/>
      <c r="C20" s="41" t="s">
        <v>33</v>
      </c>
      <c r="D20" s="41" t="s">
        <v>33</v>
      </c>
      <c r="E20" s="41" t="s">
        <v>33</v>
      </c>
      <c r="F20" s="41" t="s">
        <v>33</v>
      </c>
      <c r="G20" s="41" t="s">
        <v>33</v>
      </c>
      <c r="H20" s="27" t="s">
        <v>71</v>
      </c>
      <c r="I20" s="36"/>
      <c r="J20" s="173"/>
      <c r="K20" s="252"/>
      <c r="L20" s="179"/>
      <c r="M20" s="252"/>
      <c r="N20" s="208"/>
      <c r="O20" s="253"/>
      <c r="P20" s="173"/>
      <c r="Q20" s="252"/>
      <c r="R20" s="330"/>
      <c r="S20" s="331"/>
      <c r="T20" s="331"/>
      <c r="U20" s="331"/>
      <c r="V20" s="331"/>
      <c r="W20" s="331"/>
      <c r="X20" s="331"/>
      <c r="Y20" s="331"/>
      <c r="Z20" s="332"/>
      <c r="AA20" s="7"/>
      <c r="AB20" s="7"/>
      <c r="AC20" s="7"/>
      <c r="AD20" s="7"/>
    </row>
    <row r="21" spans="1:30" x14ac:dyDescent="0.2">
      <c r="A21" s="179" t="s">
        <v>50</v>
      </c>
      <c r="B21" s="252"/>
      <c r="C21" s="14" t="s">
        <v>271</v>
      </c>
      <c r="D21" s="14" t="s">
        <v>269</v>
      </c>
      <c r="E21" s="14" t="s">
        <v>272</v>
      </c>
      <c r="F21" s="14" t="s">
        <v>33</v>
      </c>
      <c r="G21" s="14" t="s">
        <v>33</v>
      </c>
      <c r="H21" s="42" t="s">
        <v>79</v>
      </c>
      <c r="I21" s="32">
        <v>42941</v>
      </c>
      <c r="J21" s="175">
        <f>J16+5</f>
        <v>19</v>
      </c>
      <c r="K21" s="252"/>
      <c r="L21" s="175">
        <f t="shared" ref="L21" si="5">L16+5</f>
        <v>17</v>
      </c>
      <c r="M21" s="252"/>
      <c r="N21" s="175">
        <f t="shared" ref="N21" si="6">N16+5</f>
        <v>16</v>
      </c>
      <c r="O21" s="252"/>
      <c r="P21" s="192"/>
      <c r="Q21" s="252"/>
      <c r="R21" s="330"/>
      <c r="S21" s="331"/>
      <c r="T21" s="331"/>
      <c r="U21" s="331"/>
      <c r="V21" s="331"/>
      <c r="W21" s="331"/>
      <c r="X21" s="331"/>
      <c r="Y21" s="331"/>
      <c r="Z21" s="332"/>
      <c r="AA21" s="7"/>
      <c r="AB21" s="7"/>
      <c r="AC21" s="7"/>
      <c r="AD21" s="7"/>
    </row>
    <row r="22" spans="1:30" x14ac:dyDescent="0.2">
      <c r="A22" s="179" t="s">
        <v>80</v>
      </c>
      <c r="B22" s="252"/>
      <c r="C22" s="14" t="s">
        <v>33</v>
      </c>
      <c r="D22" s="90">
        <v>42947</v>
      </c>
      <c r="E22" s="90">
        <v>42947</v>
      </c>
      <c r="F22" s="14" t="s">
        <v>33</v>
      </c>
      <c r="G22" s="48" t="s">
        <v>33</v>
      </c>
      <c r="H22" s="27" t="s">
        <v>81</v>
      </c>
      <c r="I22" s="35"/>
      <c r="J22" s="177">
        <v>564</v>
      </c>
      <c r="K22" s="252"/>
      <c r="L22" s="204">
        <v>650</v>
      </c>
      <c r="M22" s="252"/>
      <c r="N22" s="206">
        <v>583</v>
      </c>
      <c r="O22" s="253"/>
      <c r="P22" s="177"/>
      <c r="Q22" s="252"/>
      <c r="R22" s="330"/>
      <c r="S22" s="331"/>
      <c r="T22" s="331"/>
      <c r="U22" s="331"/>
      <c r="V22" s="331"/>
      <c r="W22" s="331"/>
      <c r="X22" s="331"/>
      <c r="Y22" s="331"/>
      <c r="Z22" s="332"/>
      <c r="AA22" s="7"/>
      <c r="AB22" s="7"/>
      <c r="AC22" s="7"/>
      <c r="AD22" s="7"/>
    </row>
    <row r="23" spans="1:30" x14ac:dyDescent="0.2">
      <c r="A23" s="179" t="s">
        <v>10</v>
      </c>
      <c r="B23" s="252"/>
      <c r="C23" s="14" t="s">
        <v>33</v>
      </c>
      <c r="D23" s="14">
        <v>194726256</v>
      </c>
      <c r="E23" s="14">
        <v>194726243</v>
      </c>
      <c r="F23" s="14" t="s">
        <v>33</v>
      </c>
      <c r="G23" s="48" t="s">
        <v>33</v>
      </c>
      <c r="H23" s="27" t="s">
        <v>82</v>
      </c>
      <c r="I23" s="35"/>
      <c r="J23" s="177"/>
      <c r="K23" s="252"/>
      <c r="L23" s="204"/>
      <c r="M23" s="252"/>
      <c r="N23" s="206"/>
      <c r="O23" s="253"/>
      <c r="P23" s="177"/>
      <c r="Q23" s="252"/>
      <c r="R23" s="330"/>
      <c r="S23" s="331"/>
      <c r="T23" s="331"/>
      <c r="U23" s="331"/>
      <c r="V23" s="331"/>
      <c r="W23" s="331"/>
      <c r="X23" s="331"/>
      <c r="Y23" s="331"/>
      <c r="Z23" s="332"/>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330"/>
      <c r="S24" s="331"/>
      <c r="T24" s="331"/>
      <c r="U24" s="331"/>
      <c r="V24" s="331"/>
      <c r="W24" s="331"/>
      <c r="X24" s="331"/>
      <c r="Y24" s="331"/>
      <c r="Z24" s="332"/>
      <c r="AA24" s="7"/>
      <c r="AB24" s="7"/>
      <c r="AC24" s="7"/>
      <c r="AD24" s="7"/>
    </row>
    <row r="25" spans="1:30" x14ac:dyDescent="0.2">
      <c r="A25" s="179" t="s">
        <v>9</v>
      </c>
      <c r="B25" s="252"/>
      <c r="C25" s="14" t="s">
        <v>33</v>
      </c>
      <c r="D25" s="14" t="s">
        <v>125</v>
      </c>
      <c r="E25" s="14" t="s">
        <v>304</v>
      </c>
      <c r="F25" s="14" t="s">
        <v>33</v>
      </c>
      <c r="G25" s="48" t="s">
        <v>33</v>
      </c>
      <c r="H25" s="27" t="s">
        <v>71</v>
      </c>
      <c r="I25" s="36"/>
      <c r="J25" s="173" t="s">
        <v>33</v>
      </c>
      <c r="K25" s="252"/>
      <c r="L25" s="179" t="s">
        <v>33</v>
      </c>
      <c r="M25" s="252"/>
      <c r="N25" s="208" t="s">
        <v>33</v>
      </c>
      <c r="O25" s="253"/>
      <c r="P25" s="173" t="s">
        <v>33</v>
      </c>
      <c r="Q25" s="252"/>
      <c r="R25" s="330"/>
      <c r="S25" s="331"/>
      <c r="T25" s="331"/>
      <c r="U25" s="331"/>
      <c r="V25" s="331"/>
      <c r="W25" s="331"/>
      <c r="X25" s="331"/>
      <c r="Y25" s="331"/>
      <c r="Z25" s="332"/>
      <c r="AA25" s="7"/>
      <c r="AB25" s="7"/>
      <c r="AC25" s="7"/>
      <c r="AD25" s="7"/>
    </row>
    <row r="26" spans="1:30" x14ac:dyDescent="0.2">
      <c r="A26" s="210" t="s">
        <v>84</v>
      </c>
      <c r="B26" s="258"/>
      <c r="C26" s="90">
        <v>42945</v>
      </c>
      <c r="D26" s="14" t="s">
        <v>33</v>
      </c>
      <c r="E26" s="14" t="s">
        <v>33</v>
      </c>
      <c r="F26" s="14" t="s">
        <v>33</v>
      </c>
      <c r="G26" s="48" t="s">
        <v>33</v>
      </c>
      <c r="H26" s="42" t="s">
        <v>306</v>
      </c>
      <c r="I26" s="32">
        <v>42947</v>
      </c>
      <c r="J26" s="175" t="s">
        <v>276</v>
      </c>
      <c r="K26" s="252"/>
      <c r="L26" s="175">
        <f t="shared" ref="L26" si="7">L21+6</f>
        <v>23</v>
      </c>
      <c r="M26" s="252"/>
      <c r="N26" s="175">
        <f t="shared" ref="N26" si="8">N21+6</f>
        <v>22</v>
      </c>
      <c r="O26" s="252"/>
      <c r="P26" s="192"/>
      <c r="Q26" s="252"/>
      <c r="R26" s="330"/>
      <c r="S26" s="331"/>
      <c r="T26" s="331"/>
      <c r="U26" s="331"/>
      <c r="V26" s="331"/>
      <c r="W26" s="331"/>
      <c r="X26" s="331"/>
      <c r="Y26" s="331"/>
      <c r="Z26" s="332"/>
      <c r="AA26" s="7"/>
      <c r="AB26" s="7"/>
      <c r="AC26" s="7"/>
      <c r="AD26" s="7"/>
    </row>
    <row r="27" spans="1:30" x14ac:dyDescent="0.2">
      <c r="A27" s="212" t="s">
        <v>86</v>
      </c>
      <c r="B27" s="256"/>
      <c r="C27" s="14">
        <f>C26-C16</f>
        <v>23</v>
      </c>
      <c r="D27" s="14" t="s">
        <v>33</v>
      </c>
      <c r="E27" s="14" t="s">
        <v>33</v>
      </c>
      <c r="F27" s="14" t="s">
        <v>33</v>
      </c>
      <c r="G27" s="48" t="s">
        <v>33</v>
      </c>
      <c r="H27" s="27" t="s">
        <v>307</v>
      </c>
      <c r="I27" s="35"/>
      <c r="J27" s="177"/>
      <c r="K27" s="252"/>
      <c r="L27" s="204">
        <v>842</v>
      </c>
      <c r="M27" s="252"/>
      <c r="N27" s="206">
        <v>832</v>
      </c>
      <c r="O27" s="253"/>
      <c r="P27" s="177"/>
      <c r="Q27" s="252"/>
      <c r="R27" s="330"/>
      <c r="S27" s="331"/>
      <c r="T27" s="331"/>
      <c r="U27" s="331"/>
      <c r="V27" s="331"/>
      <c r="W27" s="331"/>
      <c r="X27" s="331"/>
      <c r="Y27" s="331"/>
      <c r="Z27" s="332"/>
      <c r="AA27" s="7"/>
      <c r="AB27" s="7"/>
      <c r="AC27" s="7"/>
      <c r="AD27" s="7"/>
    </row>
    <row r="28" spans="1:30" x14ac:dyDescent="0.2">
      <c r="H28" s="27" t="s">
        <v>339</v>
      </c>
      <c r="I28" s="35"/>
      <c r="J28" s="177"/>
      <c r="K28" s="252"/>
      <c r="L28" s="204" t="s">
        <v>340</v>
      </c>
      <c r="M28" s="252"/>
      <c r="N28" s="206" t="s">
        <v>340</v>
      </c>
      <c r="O28" s="253"/>
      <c r="P28" s="177"/>
      <c r="Q28" s="252"/>
    </row>
    <row r="29" spans="1:30" x14ac:dyDescent="0.2">
      <c r="H29" s="27" t="s">
        <v>288</v>
      </c>
      <c r="I29" s="36"/>
      <c r="J29" s="173" t="s">
        <v>33</v>
      </c>
      <c r="K29" s="252"/>
      <c r="L29" s="179">
        <v>52.51</v>
      </c>
      <c r="M29" s="252"/>
      <c r="N29" s="208" t="s">
        <v>319</v>
      </c>
      <c r="O29" s="253"/>
      <c r="P29" s="173" t="s">
        <v>33</v>
      </c>
      <c r="Q29" s="252"/>
    </row>
    <row r="30" spans="1:30" x14ac:dyDescent="0.2">
      <c r="H30" s="42" t="s">
        <v>343</v>
      </c>
      <c r="I30" s="32">
        <v>42952</v>
      </c>
      <c r="J30" s="175" t="s">
        <v>276</v>
      </c>
      <c r="K30" s="252"/>
      <c r="L30" s="175">
        <f>L26+5</f>
        <v>28</v>
      </c>
      <c r="M30" s="252"/>
      <c r="N30" s="175">
        <f>N26+5</f>
        <v>27</v>
      </c>
      <c r="O30" s="252"/>
    </row>
    <row r="31" spans="1:30" x14ac:dyDescent="0.2">
      <c r="H31" s="27" t="s">
        <v>344</v>
      </c>
      <c r="I31" s="35"/>
      <c r="J31" s="177"/>
      <c r="K31" s="252"/>
      <c r="L31" s="204">
        <v>911</v>
      </c>
      <c r="M31" s="252"/>
      <c r="N31" s="206">
        <v>935</v>
      </c>
      <c r="O31" s="253"/>
    </row>
  </sheetData>
  <mergeCells count="142">
    <mergeCell ref="P28:Q28"/>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R1:S1"/>
    <mergeCell ref="L2:M2"/>
    <mergeCell ref="Q2:R2"/>
    <mergeCell ref="Y2:Z2"/>
    <mergeCell ref="L4:M4"/>
    <mergeCell ref="Q4:R4"/>
    <mergeCell ref="Y4:Z4"/>
    <mergeCell ref="J6:K6"/>
    <mergeCell ref="L6:M6"/>
    <mergeCell ref="N6:O6"/>
    <mergeCell ref="P6:Q6"/>
    <mergeCell ref="S6:Z6"/>
    <mergeCell ref="J30:K30"/>
    <mergeCell ref="L30:M30"/>
    <mergeCell ref="N30:O30"/>
    <mergeCell ref="J31:K31"/>
    <mergeCell ref="L31:M31"/>
    <mergeCell ref="N31:O31"/>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28:K28"/>
    <mergeCell ref="L28:M28"/>
    <mergeCell ref="N28:O28"/>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T11" sqref="T11"/>
    </sheetView>
  </sheetViews>
  <sheetFormatPr defaultColWidth="11" defaultRowHeight="14.25" x14ac:dyDescent="0.2"/>
  <sheetData>
    <row r="1" spans="1:30" x14ac:dyDescent="0.2">
      <c r="A1" s="1" t="s">
        <v>0</v>
      </c>
      <c r="B1" s="2">
        <v>2017</v>
      </c>
      <c r="C1" s="1" t="s">
        <v>1</v>
      </c>
      <c r="D1" s="2"/>
      <c r="E1" s="1" t="s">
        <v>2</v>
      </c>
      <c r="F1" s="2">
        <v>13</v>
      </c>
      <c r="G1" s="3" t="s">
        <v>3</v>
      </c>
      <c r="H1" s="2"/>
      <c r="I1" s="227" t="s">
        <v>4</v>
      </c>
      <c r="J1" s="252"/>
      <c r="K1" s="236" t="s">
        <v>193</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49"/>
      <c r="C5" s="49"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v>5</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8">
        <v>2</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v>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8">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383</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8"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8"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8"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F1" workbookViewId="0">
      <selection activeCell="R15" sqref="R15:Z27"/>
    </sheetView>
  </sheetViews>
  <sheetFormatPr defaultColWidth="11" defaultRowHeight="14.25" x14ac:dyDescent="0.2"/>
  <cols>
    <col min="1" max="16384" width="11" style="62"/>
  </cols>
  <sheetData>
    <row r="1" spans="1:30" x14ac:dyDescent="0.2">
      <c r="A1" s="1" t="s">
        <v>0</v>
      </c>
      <c r="B1" s="2">
        <v>2017</v>
      </c>
      <c r="C1" s="1" t="s">
        <v>1</v>
      </c>
      <c r="D1" s="2"/>
      <c r="E1" s="1" t="s">
        <v>2</v>
      </c>
      <c r="F1" s="2">
        <v>14</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49"/>
      <c r="C5" s="49"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1"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61"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61"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61"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61"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502</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61"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61"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1"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61"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1"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1"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15</v>
      </c>
      <c r="G1" s="3" t="s">
        <v>3</v>
      </c>
      <c r="H1" s="2"/>
      <c r="I1" s="227" t="s">
        <v>4</v>
      </c>
      <c r="J1" s="217"/>
      <c r="K1" s="228"/>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49" t="s">
        <v>98</v>
      </c>
      <c r="C3" s="49" t="s">
        <v>93</v>
      </c>
      <c r="D3" s="49" t="s">
        <v>99</v>
      </c>
      <c r="E3" s="49" t="s">
        <v>100</v>
      </c>
      <c r="F3" s="49" t="s">
        <v>101</v>
      </c>
      <c r="G3" s="49" t="s">
        <v>97</v>
      </c>
      <c r="H3" s="14" t="s">
        <v>33</v>
      </c>
      <c r="I3" s="14" t="s">
        <v>33</v>
      </c>
      <c r="J3" s="14">
        <v>620</v>
      </c>
      <c r="K3" s="14">
        <v>3</v>
      </c>
      <c r="L3" s="14" t="s">
        <v>33</v>
      </c>
      <c r="M3" s="14" t="s">
        <v>33</v>
      </c>
      <c r="N3" s="14">
        <v>319</v>
      </c>
      <c r="O3" s="14">
        <v>142</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197</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cols>
    <col min="1" max="16384" width="11" style="54"/>
  </cols>
  <sheetData>
    <row r="1" spans="1:30" x14ac:dyDescent="0.2">
      <c r="A1" s="1" t="s">
        <v>0</v>
      </c>
      <c r="B1" s="2">
        <v>2017</v>
      </c>
      <c r="C1" s="1" t="s">
        <v>1</v>
      </c>
      <c r="D1" s="2"/>
      <c r="E1" s="1" t="s">
        <v>2</v>
      </c>
      <c r="F1" s="2">
        <v>16</v>
      </c>
      <c r="G1" s="3" t="s">
        <v>3</v>
      </c>
      <c r="H1" s="2"/>
      <c r="I1" s="227" t="s">
        <v>4</v>
      </c>
      <c r="J1" s="217"/>
      <c r="K1" s="228"/>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49"/>
      <c r="C3" s="49"/>
      <c r="D3" s="49"/>
      <c r="E3" s="49"/>
      <c r="F3" s="49"/>
      <c r="G3" s="49"/>
      <c r="H3" s="14" t="s">
        <v>33</v>
      </c>
      <c r="I3" s="14" t="s">
        <v>33</v>
      </c>
      <c r="J3" s="14"/>
      <c r="K3" s="14"/>
      <c r="L3" s="14" t="s">
        <v>33</v>
      </c>
      <c r="M3" s="14" t="s">
        <v>33</v>
      </c>
      <c r="N3" s="14"/>
      <c r="O3" s="14"/>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3"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3"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3"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3"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3"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503</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53"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53"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3"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53"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53"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53"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cols>
    <col min="1" max="16384" width="11" style="54"/>
  </cols>
  <sheetData>
    <row r="1" spans="1:30" x14ac:dyDescent="0.2">
      <c r="A1" s="1" t="s">
        <v>0</v>
      </c>
      <c r="B1" s="2">
        <v>2017</v>
      </c>
      <c r="C1" s="1" t="s">
        <v>1</v>
      </c>
      <c r="D1" s="2"/>
      <c r="E1" s="1" t="s">
        <v>2</v>
      </c>
      <c r="F1" s="2">
        <v>17</v>
      </c>
      <c r="G1" s="3" t="s">
        <v>3</v>
      </c>
      <c r="H1" s="2"/>
      <c r="I1" s="227" t="s">
        <v>4</v>
      </c>
      <c r="J1" s="217"/>
      <c r="K1" s="228"/>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49"/>
      <c r="C3" s="49"/>
      <c r="D3" s="49"/>
      <c r="E3" s="49"/>
      <c r="F3" s="49"/>
      <c r="G3" s="49"/>
      <c r="H3" s="14" t="s">
        <v>33</v>
      </c>
      <c r="I3" s="14" t="s">
        <v>33</v>
      </c>
      <c r="J3" s="14"/>
      <c r="K3" s="14"/>
      <c r="L3" s="14" t="s">
        <v>33</v>
      </c>
      <c r="M3" s="14" t="s">
        <v>33</v>
      </c>
      <c r="N3" s="14"/>
      <c r="O3" s="14"/>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3"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3"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3"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3"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3"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201</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53"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53"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3"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53"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53"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53"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1"/>
  <sheetViews>
    <sheetView topLeftCell="C1" zoomScale="93" zoomScaleNormal="93" workbookViewId="0">
      <selection activeCell="T8" sqref="T8"/>
    </sheetView>
  </sheetViews>
  <sheetFormatPr defaultColWidth="11" defaultRowHeight="14.25" x14ac:dyDescent="0.2"/>
  <sheetData>
    <row r="1" spans="1:30" x14ac:dyDescent="0.2">
      <c r="A1" s="1" t="s">
        <v>0</v>
      </c>
      <c r="B1" s="2">
        <v>2017</v>
      </c>
      <c r="C1" s="1" t="s">
        <v>1</v>
      </c>
      <c r="D1" s="2">
        <v>18</v>
      </c>
      <c r="E1" s="1" t="s">
        <v>2</v>
      </c>
      <c r="F1" s="2">
        <v>18</v>
      </c>
      <c r="G1" s="3" t="s">
        <v>3</v>
      </c>
      <c r="H1" s="2" t="s">
        <v>300</v>
      </c>
      <c r="I1" s="227" t="s">
        <v>4</v>
      </c>
      <c r="J1" s="252"/>
      <c r="K1" s="236" t="s">
        <v>207</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315</v>
      </c>
      <c r="G3" s="14" t="s">
        <v>314</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365</v>
      </c>
      <c r="T4" s="10" t="s">
        <v>23</v>
      </c>
      <c r="U4" s="10" t="s">
        <v>36</v>
      </c>
      <c r="V4" s="10" t="s">
        <v>25</v>
      </c>
      <c r="W4" s="10" t="s">
        <v>26</v>
      </c>
      <c r="X4" s="10" t="s">
        <v>27</v>
      </c>
      <c r="Y4" s="183" t="s">
        <v>28</v>
      </c>
      <c r="Z4" s="253"/>
      <c r="AA4" s="12" t="s">
        <v>29</v>
      </c>
      <c r="AB4" s="12" t="s">
        <v>30</v>
      </c>
      <c r="AC4" s="13" t="s">
        <v>31</v>
      </c>
      <c r="AD4" s="12" t="s">
        <v>32</v>
      </c>
    </row>
    <row r="5" spans="1:30" x14ac:dyDescent="0.2">
      <c r="A5" s="14" t="s">
        <v>162</v>
      </c>
      <c r="B5" s="90">
        <v>42950</v>
      </c>
      <c r="C5" s="14" t="s">
        <v>362</v>
      </c>
      <c r="D5" s="14" t="s">
        <v>304</v>
      </c>
      <c r="E5" s="14">
        <v>194726254</v>
      </c>
      <c r="F5" s="14" t="s">
        <v>363</v>
      </c>
      <c r="G5" s="14" t="s">
        <v>364</v>
      </c>
      <c r="H5" s="14" t="s">
        <v>33</v>
      </c>
      <c r="I5" s="18" t="s">
        <v>33</v>
      </c>
      <c r="J5" s="18">
        <v>876</v>
      </c>
      <c r="K5" s="18" t="s">
        <v>33</v>
      </c>
      <c r="L5" s="18">
        <v>52.61</v>
      </c>
      <c r="M5" s="18" t="s">
        <v>33</v>
      </c>
      <c r="N5" s="18">
        <v>346</v>
      </c>
      <c r="O5" s="18">
        <v>156</v>
      </c>
      <c r="P5" s="19" t="s">
        <v>33</v>
      </c>
      <c r="Q5" s="19">
        <v>22.92</v>
      </c>
      <c r="R5" s="15" t="s">
        <v>33</v>
      </c>
      <c r="S5" s="15">
        <v>68.83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42890</v>
      </c>
      <c r="D7" s="25">
        <v>42892</v>
      </c>
      <c r="E7" s="25">
        <v>42894</v>
      </c>
      <c r="F7" s="25">
        <v>42896</v>
      </c>
      <c r="G7" s="26" t="e">
        <f t="array" ref="G7">#DIV/0!</f>
        <v>#DIV/0!</v>
      </c>
      <c r="H7" s="27" t="s">
        <v>50</v>
      </c>
      <c r="I7" s="28"/>
      <c r="J7" s="261" t="s">
        <v>271</v>
      </c>
      <c r="K7" s="256"/>
      <c r="L7" s="262" t="s">
        <v>269</v>
      </c>
      <c r="M7" s="256"/>
      <c r="N7" s="262" t="s">
        <v>272</v>
      </c>
      <c r="O7" s="256"/>
      <c r="P7" s="263" t="s">
        <v>273</v>
      </c>
      <c r="Q7" s="256"/>
      <c r="R7" s="29" t="s">
        <v>51</v>
      </c>
      <c r="S7" s="30"/>
      <c r="T7" s="44">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42930</v>
      </c>
      <c r="J8" s="214">
        <f>I8-C16</f>
        <v>3</v>
      </c>
      <c r="K8" s="252"/>
      <c r="L8" s="214">
        <v>3</v>
      </c>
      <c r="M8" s="252"/>
      <c r="N8" s="214">
        <v>1</v>
      </c>
      <c r="O8" s="252"/>
      <c r="P8" s="214"/>
      <c r="Q8" s="252"/>
      <c r="R8" s="33" t="s">
        <v>54</v>
      </c>
      <c r="S8" s="34"/>
      <c r="T8" s="44">
        <v>1</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66</v>
      </c>
      <c r="K9" s="252"/>
      <c r="L9" s="204">
        <v>55</v>
      </c>
      <c r="M9" s="252"/>
      <c r="N9" s="204">
        <v>31</v>
      </c>
      <c r="O9" s="252"/>
      <c r="P9" s="177" t="s">
        <v>270</v>
      </c>
      <c r="Q9" s="252"/>
      <c r="R9" s="33" t="s">
        <v>57</v>
      </c>
      <c r="S9" s="34"/>
      <c r="T9" s="44">
        <v>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v>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42935</v>
      </c>
      <c r="J11" s="214">
        <f>J8+5</f>
        <v>8</v>
      </c>
      <c r="K11" s="252"/>
      <c r="L11" s="214">
        <f t="shared" ref="L11" si="0">L8+5</f>
        <v>8</v>
      </c>
      <c r="M11" s="252"/>
      <c r="N11" s="214">
        <f t="shared" ref="N11" si="1">N8+5</f>
        <v>6</v>
      </c>
      <c r="O11" s="252"/>
      <c r="P11" s="192"/>
      <c r="Q11" s="252"/>
      <c r="R11" s="33" t="s">
        <v>63</v>
      </c>
      <c r="S11" s="34"/>
      <c r="T11" s="44">
        <v>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213</v>
      </c>
      <c r="K12" s="252"/>
      <c r="L12" s="204">
        <v>195</v>
      </c>
      <c r="M12" s="252"/>
      <c r="N12" s="204">
        <v>74</v>
      </c>
      <c r="O12" s="252"/>
      <c r="P12" s="177" t="s">
        <v>270</v>
      </c>
      <c r="Q12" s="252"/>
      <c r="R12" s="33" t="s">
        <v>66</v>
      </c>
      <c r="S12" s="34"/>
      <c r="T12" s="37">
        <v>0</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397</v>
      </c>
      <c r="S15" s="336"/>
      <c r="T15" s="336"/>
      <c r="U15" s="336"/>
      <c r="V15" s="336"/>
      <c r="W15" s="336"/>
      <c r="X15" s="336"/>
      <c r="Y15" s="336"/>
      <c r="Z15" s="337"/>
      <c r="AA15" s="6"/>
      <c r="AB15" s="6"/>
      <c r="AC15" s="6"/>
      <c r="AD15" s="6"/>
    </row>
    <row r="16" spans="1:30" x14ac:dyDescent="0.2">
      <c r="A16" s="38" t="s">
        <v>72</v>
      </c>
      <c r="B16" s="15"/>
      <c r="C16" s="106">
        <v>42927</v>
      </c>
      <c r="D16" s="106">
        <v>42927</v>
      </c>
      <c r="E16" s="106">
        <v>42929</v>
      </c>
      <c r="F16" s="25"/>
      <c r="G16" s="26" t="e">
        <f t="array" ref="G16">#DIV/0!</f>
        <v>#DIV/0!</v>
      </c>
      <c r="H16" s="27" t="s">
        <v>73</v>
      </c>
      <c r="I16" s="32">
        <v>42940</v>
      </c>
      <c r="J16" s="175">
        <f>J11+5</f>
        <v>13</v>
      </c>
      <c r="K16" s="252"/>
      <c r="L16" s="175">
        <f t="shared" ref="L16" si="2">L11+5</f>
        <v>13</v>
      </c>
      <c r="M16" s="252"/>
      <c r="N16" s="175">
        <f t="shared" ref="N16" si="3">N11+5</f>
        <v>11</v>
      </c>
      <c r="O16" s="252"/>
      <c r="P16" s="192"/>
      <c r="Q16" s="252"/>
      <c r="R16" s="338"/>
      <c r="S16" s="338"/>
      <c r="T16" s="338"/>
      <c r="U16" s="338"/>
      <c r="V16" s="338"/>
      <c r="W16" s="338"/>
      <c r="X16" s="338"/>
      <c r="Y16" s="338"/>
      <c r="Z16" s="339"/>
      <c r="AA16" s="6"/>
      <c r="AB16" s="6"/>
      <c r="AC16" s="6"/>
      <c r="AD16" s="6"/>
    </row>
    <row r="17" spans="1:30" x14ac:dyDescent="0.2">
      <c r="A17" s="183" t="s">
        <v>74</v>
      </c>
      <c r="B17" s="252"/>
      <c r="C17" s="39">
        <f>C16-C7</f>
        <v>37</v>
      </c>
      <c r="D17" s="39">
        <f t="shared" ref="D17:E17" si="4">D16-D7</f>
        <v>35</v>
      </c>
      <c r="E17" s="39">
        <f t="shared" si="4"/>
        <v>35</v>
      </c>
      <c r="F17" s="39">
        <v>0</v>
      </c>
      <c r="G17" s="40">
        <v>0</v>
      </c>
      <c r="H17" s="27" t="s">
        <v>75</v>
      </c>
      <c r="I17" s="35"/>
      <c r="J17" s="177">
        <v>451</v>
      </c>
      <c r="K17" s="252"/>
      <c r="L17" s="204">
        <v>391</v>
      </c>
      <c r="M17" s="252"/>
      <c r="N17" s="206">
        <v>193</v>
      </c>
      <c r="O17" s="253"/>
      <c r="P17" s="177" t="s">
        <v>33</v>
      </c>
      <c r="Q17" s="252"/>
      <c r="R17" s="338"/>
      <c r="S17" s="338"/>
      <c r="T17" s="338"/>
      <c r="U17" s="338"/>
      <c r="V17" s="338"/>
      <c r="W17" s="338"/>
      <c r="X17" s="338"/>
      <c r="Y17" s="338"/>
      <c r="Z17" s="33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338"/>
      <c r="S18" s="338"/>
      <c r="T18" s="338"/>
      <c r="U18" s="338"/>
      <c r="V18" s="338"/>
      <c r="W18" s="338"/>
      <c r="X18" s="338"/>
      <c r="Y18" s="338"/>
      <c r="Z18" s="33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338"/>
      <c r="S19" s="338"/>
      <c r="T19" s="338"/>
      <c r="U19" s="338"/>
      <c r="V19" s="338"/>
      <c r="W19" s="338"/>
      <c r="X19" s="338"/>
      <c r="Y19" s="338"/>
      <c r="Z19" s="339"/>
      <c r="AA19" s="7"/>
      <c r="AB19" s="7"/>
      <c r="AC19" s="7"/>
      <c r="AD19" s="7"/>
    </row>
    <row r="20" spans="1:30" x14ac:dyDescent="0.2">
      <c r="A20" s="179" t="s">
        <v>78</v>
      </c>
      <c r="B20" s="252"/>
      <c r="C20" s="41" t="s">
        <v>303</v>
      </c>
      <c r="D20" s="41" t="s">
        <v>303</v>
      </c>
      <c r="E20" s="41" t="s">
        <v>33</v>
      </c>
      <c r="F20" s="41" t="s">
        <v>33</v>
      </c>
      <c r="G20" s="41" t="s">
        <v>33</v>
      </c>
      <c r="H20" s="27" t="s">
        <v>71</v>
      </c>
      <c r="I20" s="36"/>
      <c r="J20" s="173" t="s">
        <v>33</v>
      </c>
      <c r="K20" s="252"/>
      <c r="L20" s="179" t="s">
        <v>33</v>
      </c>
      <c r="M20" s="252"/>
      <c r="N20" s="208" t="s">
        <v>33</v>
      </c>
      <c r="O20" s="253"/>
      <c r="P20" s="173" t="s">
        <v>33</v>
      </c>
      <c r="Q20" s="252"/>
      <c r="R20" s="338"/>
      <c r="S20" s="338"/>
      <c r="T20" s="338"/>
      <c r="U20" s="338"/>
      <c r="V20" s="338"/>
      <c r="W20" s="338"/>
      <c r="X20" s="338"/>
      <c r="Y20" s="338"/>
      <c r="Z20" s="339"/>
      <c r="AA20" s="7"/>
      <c r="AB20" s="7"/>
      <c r="AC20" s="7"/>
      <c r="AD20" s="7"/>
    </row>
    <row r="21" spans="1:30" x14ac:dyDescent="0.2">
      <c r="A21" s="179" t="s">
        <v>50</v>
      </c>
      <c r="B21" s="252"/>
      <c r="C21" s="14" t="s">
        <v>271</v>
      </c>
      <c r="D21" s="14" t="s">
        <v>269</v>
      </c>
      <c r="E21" s="14" t="s">
        <v>272</v>
      </c>
      <c r="F21" s="14" t="s">
        <v>33</v>
      </c>
      <c r="G21" s="14" t="s">
        <v>33</v>
      </c>
      <c r="H21" s="42" t="s">
        <v>79</v>
      </c>
      <c r="I21" s="32">
        <v>42944</v>
      </c>
      <c r="J21" s="175">
        <f>J16+4</f>
        <v>17</v>
      </c>
      <c r="K21" s="252"/>
      <c r="L21" s="175">
        <f t="shared" ref="L21" si="5">L16+4</f>
        <v>17</v>
      </c>
      <c r="M21" s="252"/>
      <c r="N21" s="175">
        <f t="shared" ref="N21" si="6">N16+4</f>
        <v>15</v>
      </c>
      <c r="O21" s="252"/>
      <c r="P21" s="192"/>
      <c r="Q21" s="252"/>
      <c r="R21" s="338"/>
      <c r="S21" s="338"/>
      <c r="T21" s="338"/>
      <c r="U21" s="338"/>
      <c r="V21" s="338"/>
      <c r="W21" s="338"/>
      <c r="X21" s="338"/>
      <c r="Y21" s="338"/>
      <c r="Z21" s="339"/>
      <c r="AA21" s="7"/>
      <c r="AB21" s="7"/>
      <c r="AC21" s="7"/>
      <c r="AD21" s="7"/>
    </row>
    <row r="22" spans="1:30" x14ac:dyDescent="0.2">
      <c r="A22" s="179" t="s">
        <v>80</v>
      </c>
      <c r="B22" s="252"/>
      <c r="C22" s="90">
        <v>42950</v>
      </c>
      <c r="D22" s="90">
        <v>42950</v>
      </c>
      <c r="E22" s="14" t="s">
        <v>33</v>
      </c>
      <c r="F22" s="14" t="s">
        <v>33</v>
      </c>
      <c r="G22" s="44" t="s">
        <v>33</v>
      </c>
      <c r="H22" s="27" t="s">
        <v>81</v>
      </c>
      <c r="I22" s="35"/>
      <c r="J22" s="177">
        <v>659</v>
      </c>
      <c r="K22" s="252"/>
      <c r="L22" s="204">
        <v>579</v>
      </c>
      <c r="M22" s="252"/>
      <c r="N22" s="206">
        <v>349</v>
      </c>
      <c r="O22" s="253"/>
      <c r="P22" s="177" t="s">
        <v>33</v>
      </c>
      <c r="Q22" s="252"/>
      <c r="R22" s="338"/>
      <c r="S22" s="338"/>
      <c r="T22" s="338"/>
      <c r="U22" s="338"/>
      <c r="V22" s="338"/>
      <c r="W22" s="338"/>
      <c r="X22" s="338"/>
      <c r="Y22" s="338"/>
      <c r="Z22" s="339"/>
      <c r="AA22" s="7"/>
      <c r="AB22" s="7"/>
      <c r="AC22" s="7"/>
      <c r="AD22" s="7"/>
    </row>
    <row r="23" spans="1:30" x14ac:dyDescent="0.2">
      <c r="A23" s="179" t="s">
        <v>10</v>
      </c>
      <c r="B23" s="252"/>
      <c r="C23" s="14">
        <v>194726377</v>
      </c>
      <c r="D23" s="14">
        <v>194726376</v>
      </c>
      <c r="E23" s="14" t="s">
        <v>33</v>
      </c>
      <c r="F23" s="14" t="s">
        <v>33</v>
      </c>
      <c r="G23" s="44" t="s">
        <v>33</v>
      </c>
      <c r="H23" s="27" t="s">
        <v>82</v>
      </c>
      <c r="I23" s="35"/>
      <c r="J23" s="177" t="s">
        <v>33</v>
      </c>
      <c r="K23" s="252"/>
      <c r="L23" s="204" t="s">
        <v>33</v>
      </c>
      <c r="M23" s="252"/>
      <c r="N23" s="206" t="s">
        <v>33</v>
      </c>
      <c r="O23" s="253"/>
      <c r="P23" s="177" t="s">
        <v>33</v>
      </c>
      <c r="Q23" s="252"/>
      <c r="R23" s="338"/>
      <c r="S23" s="338"/>
      <c r="T23" s="338"/>
      <c r="U23" s="338"/>
      <c r="V23" s="338"/>
      <c r="W23" s="338"/>
      <c r="X23" s="338"/>
      <c r="Y23" s="338"/>
      <c r="Z23" s="33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338"/>
      <c r="S24" s="338"/>
      <c r="T24" s="338"/>
      <c r="U24" s="338"/>
      <c r="V24" s="338"/>
      <c r="W24" s="338"/>
      <c r="X24" s="338"/>
      <c r="Y24" s="338"/>
      <c r="Z24" s="339"/>
      <c r="AA24" s="7"/>
      <c r="AB24" s="7"/>
      <c r="AC24" s="7"/>
      <c r="AD24" s="7"/>
    </row>
    <row r="25" spans="1:30" x14ac:dyDescent="0.2">
      <c r="A25" s="179" t="s">
        <v>9</v>
      </c>
      <c r="B25" s="252"/>
      <c r="C25" s="14" t="s">
        <v>125</v>
      </c>
      <c r="D25" s="14" t="s">
        <v>304</v>
      </c>
      <c r="E25" s="14" t="s">
        <v>33</v>
      </c>
      <c r="F25" s="14" t="s">
        <v>33</v>
      </c>
      <c r="G25" s="44" t="s">
        <v>33</v>
      </c>
      <c r="H25" s="27" t="s">
        <v>71</v>
      </c>
      <c r="I25" s="36"/>
      <c r="J25" s="173"/>
      <c r="K25" s="252"/>
      <c r="L25" s="179"/>
      <c r="M25" s="252"/>
      <c r="N25" s="208"/>
      <c r="O25" s="253"/>
      <c r="P25" s="173" t="s">
        <v>33</v>
      </c>
      <c r="Q25" s="252"/>
      <c r="R25" s="338"/>
      <c r="S25" s="338"/>
      <c r="T25" s="338"/>
      <c r="U25" s="338"/>
      <c r="V25" s="338"/>
      <c r="W25" s="338"/>
      <c r="X25" s="338"/>
      <c r="Y25" s="338"/>
      <c r="Z25" s="339"/>
      <c r="AA25" s="7"/>
      <c r="AB25" s="7"/>
      <c r="AC25" s="7"/>
      <c r="AD25" s="7"/>
    </row>
    <row r="26" spans="1:30" x14ac:dyDescent="0.2">
      <c r="A26" s="210" t="s">
        <v>84</v>
      </c>
      <c r="B26" s="258"/>
      <c r="C26" s="14" t="s">
        <v>33</v>
      </c>
      <c r="D26" s="14" t="s">
        <v>33</v>
      </c>
      <c r="E26" s="14" t="s">
        <v>33</v>
      </c>
      <c r="F26" s="14" t="s">
        <v>33</v>
      </c>
      <c r="G26" s="44" t="s">
        <v>33</v>
      </c>
      <c r="H26" s="42" t="s">
        <v>306</v>
      </c>
      <c r="I26" s="32">
        <v>42950</v>
      </c>
      <c r="J26" s="175">
        <f>J21+6</f>
        <v>23</v>
      </c>
      <c r="K26" s="252"/>
      <c r="L26" s="175">
        <f t="shared" ref="L26" si="7">L21+6</f>
        <v>23</v>
      </c>
      <c r="M26" s="252"/>
      <c r="N26" s="175">
        <f t="shared" ref="N26" si="8">N21+6</f>
        <v>21</v>
      </c>
      <c r="O26" s="252"/>
      <c r="P26" s="192"/>
      <c r="Q26" s="252"/>
      <c r="R26" s="338"/>
      <c r="S26" s="338"/>
      <c r="T26" s="338"/>
      <c r="U26" s="338"/>
      <c r="V26" s="338"/>
      <c r="W26" s="338"/>
      <c r="X26" s="338"/>
      <c r="Y26" s="338"/>
      <c r="Z26" s="339"/>
      <c r="AA26" s="7"/>
      <c r="AB26" s="7"/>
      <c r="AC26" s="7"/>
      <c r="AD26" s="7"/>
    </row>
    <row r="27" spans="1:30" x14ac:dyDescent="0.2">
      <c r="A27" s="212" t="s">
        <v>86</v>
      </c>
      <c r="B27" s="256"/>
      <c r="C27" s="14" t="s">
        <v>33</v>
      </c>
      <c r="D27" s="14" t="s">
        <v>33</v>
      </c>
      <c r="E27" s="14" t="s">
        <v>33</v>
      </c>
      <c r="F27" s="14" t="s">
        <v>33</v>
      </c>
      <c r="G27" s="44" t="s">
        <v>33</v>
      </c>
      <c r="H27" s="27" t="s">
        <v>307</v>
      </c>
      <c r="I27" s="35"/>
      <c r="J27" s="177">
        <v>878</v>
      </c>
      <c r="K27" s="252"/>
      <c r="L27" s="204">
        <v>764</v>
      </c>
      <c r="M27" s="252"/>
      <c r="N27" s="206">
        <v>568</v>
      </c>
      <c r="O27" s="253"/>
      <c r="P27" s="177" t="s">
        <v>33</v>
      </c>
      <c r="Q27" s="252"/>
      <c r="R27" s="338"/>
      <c r="S27" s="338"/>
      <c r="T27" s="338"/>
      <c r="U27" s="338"/>
      <c r="V27" s="338"/>
      <c r="W27" s="338"/>
      <c r="X27" s="338"/>
      <c r="Y27" s="338"/>
      <c r="Z27" s="339"/>
      <c r="AA27" s="7"/>
      <c r="AB27" s="7"/>
      <c r="AC27" s="7"/>
      <c r="AD27" s="7"/>
    </row>
    <row r="28" spans="1:30" x14ac:dyDescent="0.2">
      <c r="H28" s="27" t="s">
        <v>339</v>
      </c>
      <c r="I28" s="35"/>
      <c r="J28" s="177" t="s">
        <v>340</v>
      </c>
      <c r="K28" s="252"/>
      <c r="L28" s="204" t="s">
        <v>340</v>
      </c>
      <c r="M28" s="252"/>
      <c r="N28" s="206" t="s">
        <v>340</v>
      </c>
      <c r="O28" s="253"/>
      <c r="P28" s="177" t="s">
        <v>33</v>
      </c>
      <c r="Q28" s="252"/>
    </row>
    <row r="29" spans="1:30" x14ac:dyDescent="0.2">
      <c r="H29" s="27" t="s">
        <v>366</v>
      </c>
      <c r="I29" s="36"/>
      <c r="J29" s="173">
        <v>51.65</v>
      </c>
      <c r="K29" s="252"/>
      <c r="L29" s="179">
        <v>51.07</v>
      </c>
      <c r="M29" s="252"/>
      <c r="N29" s="208">
        <v>45.32</v>
      </c>
      <c r="O29" s="253"/>
      <c r="P29" s="173" t="s">
        <v>33</v>
      </c>
      <c r="Q29" s="252"/>
    </row>
    <row r="30" spans="1:30" x14ac:dyDescent="0.2">
      <c r="H30" s="42" t="s">
        <v>343</v>
      </c>
      <c r="I30" s="32">
        <v>42955</v>
      </c>
      <c r="J30" s="175">
        <f>J26+5</f>
        <v>28</v>
      </c>
      <c r="K30" s="252"/>
      <c r="L30" s="175">
        <f t="shared" ref="L30" si="9">L26+5</f>
        <v>28</v>
      </c>
      <c r="M30" s="252"/>
      <c r="N30" s="175">
        <f t="shared" ref="N30" si="10">N26+5</f>
        <v>26</v>
      </c>
      <c r="O30" s="252"/>
    </row>
    <row r="31" spans="1:30" x14ac:dyDescent="0.2">
      <c r="H31" s="27" t="s">
        <v>344</v>
      </c>
      <c r="I31" s="35"/>
      <c r="J31" s="177">
        <v>879</v>
      </c>
      <c r="K31" s="252"/>
      <c r="L31" s="204">
        <v>809</v>
      </c>
      <c r="M31" s="252"/>
      <c r="N31" s="206">
        <v>545</v>
      </c>
      <c r="O31" s="253"/>
    </row>
  </sheetData>
  <mergeCells count="142">
    <mergeCell ref="P28:Q28"/>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R1:S1"/>
    <mergeCell ref="L2:M2"/>
    <mergeCell ref="Q2:R2"/>
    <mergeCell ref="Y2:Z2"/>
    <mergeCell ref="L4:M4"/>
    <mergeCell ref="Q4:R4"/>
    <mergeCell ref="Y4:Z4"/>
    <mergeCell ref="J6:K6"/>
    <mergeCell ref="L6:M6"/>
    <mergeCell ref="N6:O6"/>
    <mergeCell ref="P6:Q6"/>
    <mergeCell ref="S6:Z6"/>
    <mergeCell ref="J30:K30"/>
    <mergeCell ref="L30:M30"/>
    <mergeCell ref="N30:O30"/>
    <mergeCell ref="J31:K31"/>
    <mergeCell ref="L31:M31"/>
    <mergeCell ref="N31:O31"/>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28:K28"/>
    <mergeCell ref="L28:M28"/>
    <mergeCell ref="N28:O28"/>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D1" workbookViewId="0">
      <selection activeCell="R15" sqref="R15:Z27"/>
    </sheetView>
  </sheetViews>
  <sheetFormatPr defaultColWidth="11" defaultRowHeight="14.25" x14ac:dyDescent="0.2"/>
  <sheetData>
    <row r="1" spans="1:30" x14ac:dyDescent="0.2">
      <c r="A1" s="1" t="s">
        <v>0</v>
      </c>
      <c r="B1" s="2">
        <v>2017</v>
      </c>
      <c r="C1" s="1" t="s">
        <v>1</v>
      </c>
      <c r="D1" s="2">
        <v>19</v>
      </c>
      <c r="E1" s="1" t="s">
        <v>2</v>
      </c>
      <c r="F1" s="2">
        <v>19</v>
      </c>
      <c r="G1" s="3" t="s">
        <v>3</v>
      </c>
      <c r="H1" s="2" t="s">
        <v>300</v>
      </c>
      <c r="I1" s="227" t="s">
        <v>4</v>
      </c>
      <c r="J1" s="252"/>
      <c r="K1" s="236" t="s">
        <v>208</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42890</v>
      </c>
      <c r="D7" s="25">
        <v>42892</v>
      </c>
      <c r="E7" s="25">
        <v>42894</v>
      </c>
      <c r="F7" s="25">
        <v>42896</v>
      </c>
      <c r="G7" s="26" t="e">
        <f t="array" ref="G7">#DIV/0!</f>
        <v>#DIV/0!</v>
      </c>
      <c r="H7" s="27" t="s">
        <v>50</v>
      </c>
      <c r="I7" s="28"/>
      <c r="J7" s="261" t="s">
        <v>271</v>
      </c>
      <c r="K7" s="256"/>
      <c r="L7" s="262" t="s">
        <v>269</v>
      </c>
      <c r="M7" s="256"/>
      <c r="N7" s="262" t="s">
        <v>272</v>
      </c>
      <c r="O7" s="256"/>
      <c r="P7" s="263" t="s">
        <v>273</v>
      </c>
      <c r="Q7" s="256"/>
      <c r="R7" s="29" t="s">
        <v>51</v>
      </c>
      <c r="S7" s="30"/>
      <c r="T7" s="53">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42939</v>
      </c>
      <c r="J8" s="214">
        <f>I8-C16</f>
        <v>10</v>
      </c>
      <c r="K8" s="252"/>
      <c r="L8" s="214">
        <f>I8-D16</f>
        <v>10</v>
      </c>
      <c r="M8" s="252"/>
      <c r="N8" s="214">
        <v>9</v>
      </c>
      <c r="O8" s="252"/>
      <c r="P8" s="214">
        <v>9</v>
      </c>
      <c r="Q8" s="252"/>
      <c r="R8" s="33" t="s">
        <v>54</v>
      </c>
      <c r="S8" s="34"/>
      <c r="T8" s="5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234</v>
      </c>
      <c r="K9" s="252"/>
      <c r="L9" s="204">
        <v>221</v>
      </c>
      <c r="M9" s="252"/>
      <c r="N9" s="204">
        <v>191</v>
      </c>
      <c r="O9" s="252"/>
      <c r="P9" s="177">
        <v>178</v>
      </c>
      <c r="Q9" s="252"/>
      <c r="R9" s="33" t="s">
        <v>57</v>
      </c>
      <c r="S9" s="34"/>
      <c r="T9" s="53">
        <v>4</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3">
        <v>1</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42944</v>
      </c>
      <c r="J11" s="214">
        <f>J8+5</f>
        <v>15</v>
      </c>
      <c r="K11" s="252"/>
      <c r="L11" s="214">
        <f t="shared" ref="L11" si="0">L8+5</f>
        <v>15</v>
      </c>
      <c r="M11" s="252"/>
      <c r="N11" s="214">
        <f t="shared" ref="N11" si="1">N8+5</f>
        <v>14</v>
      </c>
      <c r="O11" s="252"/>
      <c r="P11" s="214">
        <f t="shared" ref="P11" si="2">P8+5</f>
        <v>14</v>
      </c>
      <c r="Q11" s="252"/>
      <c r="R11" s="33" t="s">
        <v>63</v>
      </c>
      <c r="S11" s="34"/>
      <c r="T11" s="53">
        <v>1</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499</v>
      </c>
      <c r="K12" s="252"/>
      <c r="L12" s="204">
        <v>479</v>
      </c>
      <c r="M12" s="252"/>
      <c r="N12" s="204">
        <v>374</v>
      </c>
      <c r="O12" s="252"/>
      <c r="P12" s="177">
        <v>413</v>
      </c>
      <c r="Q12" s="252"/>
      <c r="R12" s="33" t="s">
        <v>66</v>
      </c>
      <c r="S12" s="34"/>
      <c r="T12" s="37">
        <v>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312</v>
      </c>
      <c r="I13" s="36"/>
      <c r="J13" s="202">
        <v>1.57</v>
      </c>
      <c r="K13" s="252"/>
      <c r="L13" s="179">
        <v>2.11</v>
      </c>
      <c r="M13" s="252"/>
      <c r="N13" s="179">
        <v>1.38</v>
      </c>
      <c r="O13" s="252"/>
      <c r="P13" s="173">
        <v>1.02</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47" t="s">
        <v>412</v>
      </c>
      <c r="S15" s="336"/>
      <c r="T15" s="336"/>
      <c r="U15" s="336"/>
      <c r="V15" s="336"/>
      <c r="W15" s="336"/>
      <c r="X15" s="336"/>
      <c r="Y15" s="336"/>
      <c r="Z15" s="337"/>
      <c r="AA15" s="6"/>
      <c r="AB15" s="6"/>
      <c r="AC15" s="6"/>
      <c r="AD15" s="6"/>
    </row>
    <row r="16" spans="1:30" x14ac:dyDescent="0.2">
      <c r="A16" s="38" t="s">
        <v>72</v>
      </c>
      <c r="B16" s="15"/>
      <c r="C16" s="106">
        <v>42929</v>
      </c>
      <c r="D16" s="106">
        <v>42929</v>
      </c>
      <c r="E16" s="106">
        <v>42930</v>
      </c>
      <c r="F16" s="106">
        <v>42930</v>
      </c>
      <c r="G16" s="26" t="e">
        <f t="array" ref="G16">#DIV/0!</f>
        <v>#DIV/0!</v>
      </c>
      <c r="H16" s="27" t="s">
        <v>73</v>
      </c>
      <c r="I16" s="32">
        <v>42948</v>
      </c>
      <c r="J16" s="175">
        <f>J11+4</f>
        <v>19</v>
      </c>
      <c r="K16" s="252"/>
      <c r="L16" s="175" t="s">
        <v>276</v>
      </c>
      <c r="M16" s="252"/>
      <c r="N16" s="175" t="s">
        <v>276</v>
      </c>
      <c r="O16" s="252"/>
      <c r="P16" s="175" t="s">
        <v>276</v>
      </c>
      <c r="Q16" s="252"/>
      <c r="R16" s="338"/>
      <c r="S16" s="338"/>
      <c r="T16" s="338"/>
      <c r="U16" s="338"/>
      <c r="V16" s="338"/>
      <c r="W16" s="338"/>
      <c r="X16" s="338"/>
      <c r="Y16" s="338"/>
      <c r="Z16" s="339"/>
      <c r="AA16" s="6"/>
      <c r="AB16" s="6"/>
      <c r="AC16" s="6"/>
      <c r="AD16" s="6"/>
    </row>
    <row r="17" spans="1:30" x14ac:dyDescent="0.2">
      <c r="A17" s="183" t="s">
        <v>74</v>
      </c>
      <c r="B17" s="252"/>
      <c r="C17" s="39">
        <f>C16-C7</f>
        <v>39</v>
      </c>
      <c r="D17" s="39">
        <f t="shared" ref="D17:F17" si="3">D16-D7</f>
        <v>37</v>
      </c>
      <c r="E17" s="39">
        <f t="shared" si="3"/>
        <v>36</v>
      </c>
      <c r="F17" s="39">
        <f t="shared" si="3"/>
        <v>34</v>
      </c>
      <c r="G17" s="40">
        <v>0</v>
      </c>
      <c r="H17" s="27" t="s">
        <v>75</v>
      </c>
      <c r="I17" s="35"/>
      <c r="J17" s="177">
        <v>728</v>
      </c>
      <c r="K17" s="252"/>
      <c r="L17" s="204"/>
      <c r="M17" s="252"/>
      <c r="N17" s="206"/>
      <c r="O17" s="253"/>
      <c r="P17" s="177"/>
      <c r="Q17" s="252"/>
      <c r="R17" s="338"/>
      <c r="S17" s="338"/>
      <c r="T17" s="338"/>
      <c r="U17" s="338"/>
      <c r="V17" s="338"/>
      <c r="W17" s="338"/>
      <c r="X17" s="338"/>
      <c r="Y17" s="338"/>
      <c r="Z17" s="33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174"/>
      <c r="R18" s="338"/>
      <c r="S18" s="338"/>
      <c r="T18" s="338"/>
      <c r="U18" s="338"/>
      <c r="V18" s="338"/>
      <c r="W18" s="338"/>
      <c r="X18" s="338"/>
      <c r="Y18" s="338"/>
      <c r="Z18" s="33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338"/>
      <c r="S19" s="338"/>
      <c r="T19" s="338"/>
      <c r="U19" s="338"/>
      <c r="V19" s="338"/>
      <c r="W19" s="338"/>
      <c r="X19" s="338"/>
      <c r="Y19" s="338"/>
      <c r="Z19" s="339"/>
      <c r="AA19" s="7"/>
      <c r="AB19" s="7"/>
      <c r="AC19" s="7"/>
      <c r="AD19" s="7"/>
    </row>
    <row r="20" spans="1:30" x14ac:dyDescent="0.2">
      <c r="A20" s="179" t="s">
        <v>78</v>
      </c>
      <c r="B20" s="252"/>
      <c r="C20" s="41" t="s">
        <v>303</v>
      </c>
      <c r="D20" s="41" t="s">
        <v>33</v>
      </c>
      <c r="E20" s="41" t="s">
        <v>33</v>
      </c>
      <c r="F20" s="41" t="s">
        <v>33</v>
      </c>
      <c r="G20" s="41" t="s">
        <v>33</v>
      </c>
      <c r="H20" s="27" t="s">
        <v>71</v>
      </c>
      <c r="I20" s="36"/>
      <c r="J20" s="173"/>
      <c r="K20" s="252"/>
      <c r="L20" s="179"/>
      <c r="M20" s="252"/>
      <c r="N20" s="208"/>
      <c r="O20" s="253"/>
      <c r="P20" s="173"/>
      <c r="Q20" s="252"/>
      <c r="R20" s="338"/>
      <c r="S20" s="338"/>
      <c r="T20" s="338"/>
      <c r="U20" s="338"/>
      <c r="V20" s="338"/>
      <c r="W20" s="338"/>
      <c r="X20" s="338"/>
      <c r="Y20" s="338"/>
      <c r="Z20" s="339"/>
      <c r="AA20" s="7"/>
      <c r="AB20" s="7"/>
      <c r="AC20" s="7"/>
      <c r="AD20" s="7"/>
    </row>
    <row r="21" spans="1:30" x14ac:dyDescent="0.2">
      <c r="A21" s="179" t="s">
        <v>50</v>
      </c>
      <c r="B21" s="252"/>
      <c r="C21" s="14" t="s">
        <v>271</v>
      </c>
      <c r="D21" s="14" t="s">
        <v>33</v>
      </c>
      <c r="E21" s="14" t="s">
        <v>33</v>
      </c>
      <c r="F21" s="14" t="s">
        <v>33</v>
      </c>
      <c r="G21" s="14" t="s">
        <v>33</v>
      </c>
      <c r="H21" s="42" t="s">
        <v>79</v>
      </c>
      <c r="I21" s="32">
        <v>42953</v>
      </c>
      <c r="J21" s="175">
        <v>24</v>
      </c>
      <c r="K21" s="252"/>
      <c r="L21" s="175"/>
      <c r="M21" s="252"/>
      <c r="N21" s="175"/>
      <c r="O21" s="253"/>
      <c r="P21" s="192"/>
      <c r="Q21" s="252"/>
      <c r="R21" s="338"/>
      <c r="S21" s="338"/>
      <c r="T21" s="338"/>
      <c r="U21" s="338"/>
      <c r="V21" s="338"/>
      <c r="W21" s="338"/>
      <c r="X21" s="338"/>
      <c r="Y21" s="338"/>
      <c r="Z21" s="339"/>
      <c r="AA21" s="7"/>
      <c r="AB21" s="7"/>
      <c r="AC21" s="7"/>
      <c r="AD21" s="7"/>
    </row>
    <row r="22" spans="1:30" x14ac:dyDescent="0.2">
      <c r="A22" s="179" t="s">
        <v>80</v>
      </c>
      <c r="B22" s="252"/>
      <c r="C22" s="14">
        <v>42953</v>
      </c>
      <c r="D22" s="14" t="s">
        <v>33</v>
      </c>
      <c r="E22" s="14" t="s">
        <v>33</v>
      </c>
      <c r="F22" s="14" t="s">
        <v>33</v>
      </c>
      <c r="G22" s="53" t="s">
        <v>33</v>
      </c>
      <c r="H22" s="27" t="s">
        <v>81</v>
      </c>
      <c r="I22" s="35"/>
      <c r="J22" s="177">
        <v>872</v>
      </c>
      <c r="K22" s="252"/>
      <c r="L22" s="204" t="s">
        <v>33</v>
      </c>
      <c r="M22" s="252"/>
      <c r="N22" s="206" t="s">
        <v>33</v>
      </c>
      <c r="O22" s="253"/>
      <c r="P22" s="177" t="s">
        <v>33</v>
      </c>
      <c r="Q22" s="252"/>
      <c r="R22" s="338"/>
      <c r="S22" s="338"/>
      <c r="T22" s="338"/>
      <c r="U22" s="338"/>
      <c r="V22" s="338"/>
      <c r="W22" s="338"/>
      <c r="X22" s="338"/>
      <c r="Y22" s="338"/>
      <c r="Z22" s="339"/>
      <c r="AA22" s="7"/>
      <c r="AB22" s="7"/>
      <c r="AC22" s="7"/>
      <c r="AD22" s="7"/>
    </row>
    <row r="23" spans="1:30" x14ac:dyDescent="0.2">
      <c r="A23" s="179" t="s">
        <v>10</v>
      </c>
      <c r="B23" s="252"/>
      <c r="C23" s="14">
        <v>194726388</v>
      </c>
      <c r="D23" s="14" t="s">
        <v>33</v>
      </c>
      <c r="E23" s="14" t="s">
        <v>33</v>
      </c>
      <c r="F23" s="14" t="s">
        <v>33</v>
      </c>
      <c r="G23" s="53" t="s">
        <v>33</v>
      </c>
      <c r="H23" s="27" t="s">
        <v>82</v>
      </c>
      <c r="I23" s="35"/>
      <c r="J23" s="177" t="s">
        <v>33</v>
      </c>
      <c r="K23" s="252"/>
      <c r="L23" s="204" t="s">
        <v>33</v>
      </c>
      <c r="M23" s="252"/>
      <c r="N23" s="206" t="s">
        <v>33</v>
      </c>
      <c r="O23" s="253"/>
      <c r="P23" s="177" t="s">
        <v>33</v>
      </c>
      <c r="Q23" s="252"/>
      <c r="R23" s="338"/>
      <c r="S23" s="338"/>
      <c r="T23" s="338"/>
      <c r="U23" s="338"/>
      <c r="V23" s="338"/>
      <c r="W23" s="338"/>
      <c r="X23" s="338"/>
      <c r="Y23" s="338"/>
      <c r="Z23" s="339"/>
      <c r="AA23" s="7"/>
      <c r="AB23" s="7"/>
      <c r="AC23" s="7"/>
      <c r="AD23" s="7"/>
    </row>
    <row r="24" spans="1:30" x14ac:dyDescent="0.2">
      <c r="A24" s="179" t="s">
        <v>83</v>
      </c>
      <c r="B24" s="252"/>
      <c r="C24" s="14" t="s">
        <v>33</v>
      </c>
      <c r="D24" s="14" t="s">
        <v>33</v>
      </c>
      <c r="E24" s="14" t="s">
        <v>33</v>
      </c>
      <c r="F24" s="14" t="s">
        <v>33</v>
      </c>
      <c r="G24" s="53" t="s">
        <v>33</v>
      </c>
      <c r="H24" s="27" t="s">
        <v>70</v>
      </c>
      <c r="I24" s="36"/>
      <c r="J24" s="173" t="s">
        <v>33</v>
      </c>
      <c r="K24" s="252"/>
      <c r="L24" s="179" t="s">
        <v>33</v>
      </c>
      <c r="M24" s="252"/>
      <c r="N24" s="208" t="s">
        <v>33</v>
      </c>
      <c r="O24" s="253"/>
      <c r="P24" s="173" t="s">
        <v>33</v>
      </c>
      <c r="Q24" s="252"/>
      <c r="R24" s="338"/>
      <c r="S24" s="338"/>
      <c r="T24" s="338"/>
      <c r="U24" s="338"/>
      <c r="V24" s="338"/>
      <c r="W24" s="338"/>
      <c r="X24" s="338"/>
      <c r="Y24" s="338"/>
      <c r="Z24" s="339"/>
      <c r="AA24" s="7"/>
      <c r="AB24" s="7"/>
      <c r="AC24" s="7"/>
      <c r="AD24" s="7"/>
    </row>
    <row r="25" spans="1:30" x14ac:dyDescent="0.2">
      <c r="A25" s="179" t="s">
        <v>9</v>
      </c>
      <c r="B25" s="252"/>
      <c r="C25" s="14" t="s">
        <v>304</v>
      </c>
      <c r="D25" s="14" t="s">
        <v>33</v>
      </c>
      <c r="E25" s="14" t="s">
        <v>33</v>
      </c>
      <c r="F25" s="14" t="s">
        <v>33</v>
      </c>
      <c r="G25" s="53" t="s">
        <v>33</v>
      </c>
      <c r="H25" s="27" t="s">
        <v>71</v>
      </c>
      <c r="I25" s="36"/>
      <c r="J25" s="173" t="s">
        <v>33</v>
      </c>
      <c r="K25" s="252"/>
      <c r="L25" s="179" t="s">
        <v>33</v>
      </c>
      <c r="M25" s="252"/>
      <c r="N25" s="208" t="s">
        <v>33</v>
      </c>
      <c r="O25" s="253"/>
      <c r="P25" s="173" t="s">
        <v>33</v>
      </c>
      <c r="Q25" s="252"/>
      <c r="R25" s="338"/>
      <c r="S25" s="338"/>
      <c r="T25" s="338"/>
      <c r="U25" s="338"/>
      <c r="V25" s="338"/>
      <c r="W25" s="338"/>
      <c r="X25" s="338"/>
      <c r="Y25" s="338"/>
      <c r="Z25" s="339"/>
      <c r="AA25" s="7"/>
      <c r="AB25" s="7"/>
      <c r="AC25" s="7"/>
      <c r="AD25" s="7"/>
    </row>
    <row r="26" spans="1:30" x14ac:dyDescent="0.2">
      <c r="A26" s="210" t="s">
        <v>84</v>
      </c>
      <c r="B26" s="258"/>
      <c r="C26" s="14" t="s">
        <v>33</v>
      </c>
      <c r="D26" s="90">
        <v>42945</v>
      </c>
      <c r="E26" s="90">
        <v>42945</v>
      </c>
      <c r="F26" s="90">
        <v>42945</v>
      </c>
      <c r="G26" s="53" t="s">
        <v>33</v>
      </c>
      <c r="H26" s="42" t="s">
        <v>306</v>
      </c>
      <c r="I26" s="32">
        <v>42958</v>
      </c>
      <c r="J26" s="177">
        <v>29</v>
      </c>
      <c r="K26" s="252"/>
      <c r="L26" s="204" t="s">
        <v>33</v>
      </c>
      <c r="M26" s="252"/>
      <c r="N26" s="206" t="s">
        <v>33</v>
      </c>
      <c r="O26" s="253"/>
      <c r="P26" s="177" t="s">
        <v>33</v>
      </c>
      <c r="Q26" s="252"/>
      <c r="R26" s="338"/>
      <c r="S26" s="338"/>
      <c r="T26" s="338"/>
      <c r="U26" s="338"/>
      <c r="V26" s="338"/>
      <c r="W26" s="338"/>
      <c r="X26" s="338"/>
      <c r="Y26" s="338"/>
      <c r="Z26" s="339"/>
      <c r="AA26" s="7"/>
      <c r="AB26" s="7"/>
      <c r="AC26" s="7"/>
      <c r="AD26" s="7"/>
    </row>
    <row r="27" spans="1:30" x14ac:dyDescent="0.2">
      <c r="A27" s="212" t="s">
        <v>86</v>
      </c>
      <c r="B27" s="256"/>
      <c r="C27" s="14" t="s">
        <v>33</v>
      </c>
      <c r="D27" s="14">
        <f>D26-D16</f>
        <v>16</v>
      </c>
      <c r="E27" s="14">
        <f t="shared" ref="E27:F27" si="4">E26-E16</f>
        <v>15</v>
      </c>
      <c r="F27" s="14">
        <f t="shared" si="4"/>
        <v>15</v>
      </c>
      <c r="G27" s="53" t="s">
        <v>33</v>
      </c>
      <c r="H27" s="27" t="s">
        <v>307</v>
      </c>
      <c r="I27" s="35"/>
      <c r="J27" s="177">
        <v>953</v>
      </c>
      <c r="K27" s="252"/>
      <c r="L27" s="204" t="s">
        <v>33</v>
      </c>
      <c r="M27" s="252"/>
      <c r="N27" s="206" t="s">
        <v>33</v>
      </c>
      <c r="O27" s="253"/>
      <c r="P27" s="177" t="s">
        <v>33</v>
      </c>
      <c r="Q27" s="252"/>
      <c r="R27" s="338"/>
      <c r="S27" s="338"/>
      <c r="T27" s="338"/>
      <c r="U27" s="338"/>
      <c r="V27" s="338"/>
      <c r="W27" s="338"/>
      <c r="X27" s="338"/>
      <c r="Y27" s="338"/>
      <c r="Z27" s="33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AE31" sqref="AE31"/>
    </sheetView>
  </sheetViews>
  <sheetFormatPr defaultColWidth="11" defaultRowHeight="14.25" x14ac:dyDescent="0.2"/>
  <sheetData>
    <row r="1" spans="1:30" x14ac:dyDescent="0.2">
      <c r="A1" s="1" t="s">
        <v>0</v>
      </c>
      <c r="B1" s="2">
        <v>2017</v>
      </c>
      <c r="C1" s="1" t="s">
        <v>1</v>
      </c>
      <c r="D1" s="2"/>
      <c r="E1" s="1" t="s">
        <v>2</v>
      </c>
      <c r="F1" s="2">
        <v>20</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168</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T12" sqref="T12"/>
    </sheetView>
  </sheetViews>
  <sheetFormatPr defaultColWidth="11" defaultRowHeight="14.25" x14ac:dyDescent="0.2"/>
  <cols>
    <col min="1" max="16384" width="11" style="54"/>
  </cols>
  <sheetData>
    <row r="1" spans="1:30" x14ac:dyDescent="0.2">
      <c r="A1" s="1" t="s">
        <v>0</v>
      </c>
      <c r="B1" s="2">
        <v>2017</v>
      </c>
      <c r="C1" s="1" t="s">
        <v>1</v>
      </c>
      <c r="D1" s="2"/>
      <c r="E1" s="1" t="s">
        <v>2</v>
      </c>
      <c r="F1" s="2">
        <v>21</v>
      </c>
      <c r="G1" s="3" t="s">
        <v>3</v>
      </c>
      <c r="H1" s="2"/>
      <c r="I1" s="227" t="s">
        <v>4</v>
      </c>
      <c r="J1" s="252"/>
      <c r="K1" s="236" t="s">
        <v>504</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3" t="s">
        <v>319</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42953</v>
      </c>
      <c r="J8" s="214"/>
      <c r="K8" s="252"/>
      <c r="L8" s="214"/>
      <c r="M8" s="252"/>
      <c r="N8" s="214"/>
      <c r="O8" s="252"/>
      <c r="P8" s="214"/>
      <c r="Q8" s="252"/>
      <c r="R8" s="33" t="s">
        <v>54</v>
      </c>
      <c r="S8" s="34"/>
      <c r="T8" s="5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707</v>
      </c>
      <c r="K9" s="252"/>
      <c r="L9" s="204">
        <v>757</v>
      </c>
      <c r="M9" s="252"/>
      <c r="N9" s="204"/>
      <c r="O9" s="252"/>
      <c r="P9" s="177"/>
      <c r="Q9" s="252"/>
      <c r="R9" s="33" t="s">
        <v>57</v>
      </c>
      <c r="S9" s="34"/>
      <c r="T9" s="53">
        <v>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288</v>
      </c>
      <c r="I10" s="36"/>
      <c r="J10" s="202">
        <v>66.44</v>
      </c>
      <c r="K10" s="252"/>
      <c r="L10" s="179">
        <v>66.209999999999994</v>
      </c>
      <c r="M10" s="252"/>
      <c r="N10" s="179"/>
      <c r="O10" s="252"/>
      <c r="P10" s="173"/>
      <c r="Q10" s="252"/>
      <c r="R10" s="33" t="s">
        <v>60</v>
      </c>
      <c r="S10" s="34"/>
      <c r="T10" s="53">
        <v>2</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53">
        <v>2</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v>1</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5" t="s">
        <v>385</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302</v>
      </c>
      <c r="D20" s="41" t="s">
        <v>303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90">
        <v>42953</v>
      </c>
      <c r="D22" s="90">
        <v>42953</v>
      </c>
      <c r="E22" s="14" t="s">
        <v>33</v>
      </c>
      <c r="F22" s="14" t="s">
        <v>33</v>
      </c>
      <c r="G22" s="53" t="s">
        <v>33</v>
      </c>
      <c r="H22" s="27" t="s">
        <v>81</v>
      </c>
      <c r="I22" s="35"/>
      <c r="J22" s="177"/>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v>194726390</v>
      </c>
      <c r="D23" s="14">
        <v>185714551</v>
      </c>
      <c r="E23" s="14" t="s">
        <v>33</v>
      </c>
      <c r="F23" s="14" t="s">
        <v>33</v>
      </c>
      <c r="G23" s="53" t="s">
        <v>33</v>
      </c>
      <c r="H23" s="27" t="s">
        <v>82</v>
      </c>
      <c r="I23" s="35"/>
      <c r="J23" s="177"/>
      <c r="K23" s="252"/>
      <c r="L23" s="204"/>
      <c r="M23" s="252"/>
      <c r="N23" s="206"/>
      <c r="O23" s="253"/>
      <c r="P23" s="177"/>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3" t="s">
        <v>33</v>
      </c>
      <c r="H24" s="27" t="s">
        <v>70</v>
      </c>
      <c r="I24" s="36"/>
      <c r="J24" s="173"/>
      <c r="K24" s="252"/>
      <c r="L24" s="179"/>
      <c r="M24" s="252"/>
      <c r="N24" s="208"/>
      <c r="O24" s="253"/>
      <c r="P24" s="173"/>
      <c r="Q24" s="252"/>
      <c r="R24" s="282"/>
      <c r="S24" s="282"/>
      <c r="T24" s="282"/>
      <c r="U24" s="282"/>
      <c r="V24" s="282"/>
      <c r="W24" s="282"/>
      <c r="X24" s="282"/>
      <c r="Y24" s="282"/>
      <c r="Z24" s="283"/>
      <c r="AA24" s="7"/>
      <c r="AB24" s="7"/>
      <c r="AC24" s="7"/>
      <c r="AD24" s="7"/>
    </row>
    <row r="25" spans="1:30" x14ac:dyDescent="0.2">
      <c r="A25" s="179" t="s">
        <v>9</v>
      </c>
      <c r="B25" s="252"/>
      <c r="C25" s="14" t="s">
        <v>348</v>
      </c>
      <c r="D25" s="14" t="s">
        <v>351</v>
      </c>
      <c r="E25" s="14" t="s">
        <v>33</v>
      </c>
      <c r="F25" s="14" t="s">
        <v>33</v>
      </c>
      <c r="G25" s="53"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3"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3"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0"/>
  <sheetViews>
    <sheetView workbookViewId="0">
      <selection activeCell="T12" sqref="T12"/>
    </sheetView>
  </sheetViews>
  <sheetFormatPr defaultColWidth="11" defaultRowHeight="14.25" x14ac:dyDescent="0.2"/>
  <cols>
    <col min="1" max="16384" width="11" style="54"/>
  </cols>
  <sheetData>
    <row r="1" spans="1:30" x14ac:dyDescent="0.2">
      <c r="A1" s="1" t="s">
        <v>0</v>
      </c>
      <c r="B1" s="2">
        <v>2017</v>
      </c>
      <c r="C1" s="1" t="s">
        <v>1</v>
      </c>
      <c r="D1" s="2"/>
      <c r="E1" s="1" t="s">
        <v>2</v>
      </c>
      <c r="F1" s="2">
        <v>22</v>
      </c>
      <c r="G1" s="3" t="s">
        <v>3</v>
      </c>
      <c r="H1" s="2" t="s">
        <v>300</v>
      </c>
      <c r="I1" s="227" t="s">
        <v>4</v>
      </c>
      <c r="J1" s="252"/>
      <c r="K1" s="236" t="s">
        <v>209</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317</v>
      </c>
      <c r="G3" s="14" t="s">
        <v>314</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316</v>
      </c>
      <c r="G5" s="14" t="s">
        <v>314</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42887</v>
      </c>
      <c r="D7" s="25">
        <v>42889</v>
      </c>
      <c r="E7" s="25">
        <v>42891</v>
      </c>
      <c r="F7" s="25">
        <v>42893</v>
      </c>
      <c r="G7" s="26" t="e">
        <f t="array" ref="G7">#DIV/0!</f>
        <v>#DIV/0!</v>
      </c>
      <c r="H7" s="27" t="s">
        <v>50</v>
      </c>
      <c r="I7" s="28"/>
      <c r="J7" s="261" t="s">
        <v>274</v>
      </c>
      <c r="K7" s="256"/>
      <c r="L7" s="262" t="s">
        <v>275</v>
      </c>
      <c r="M7" s="256"/>
      <c r="N7" s="262" t="s">
        <v>272</v>
      </c>
      <c r="O7" s="256"/>
      <c r="P7" s="263" t="s">
        <v>273</v>
      </c>
      <c r="Q7" s="256"/>
      <c r="R7" s="29" t="s">
        <v>51</v>
      </c>
      <c r="S7" s="30"/>
      <c r="T7" s="53">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42928</v>
      </c>
      <c r="J8" s="214">
        <f>I8-C16</f>
        <v>4</v>
      </c>
      <c r="K8" s="252"/>
      <c r="L8" s="214">
        <f>I8-D16</f>
        <v>2</v>
      </c>
      <c r="M8" s="252"/>
      <c r="N8" s="214">
        <f>I8-E16</f>
        <v>1</v>
      </c>
      <c r="O8" s="252"/>
      <c r="P8" s="214">
        <v>40756</v>
      </c>
      <c r="Q8" s="252"/>
      <c r="R8" s="33" t="s">
        <v>54</v>
      </c>
      <c r="S8" s="34"/>
      <c r="T8" s="5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60</v>
      </c>
      <c r="K9" s="252"/>
      <c r="L9" s="204">
        <v>50</v>
      </c>
      <c r="M9" s="252"/>
      <c r="N9" s="204">
        <v>37</v>
      </c>
      <c r="O9" s="252"/>
      <c r="P9" s="177" t="s">
        <v>270</v>
      </c>
      <c r="Q9" s="252"/>
      <c r="R9" s="33" t="s">
        <v>57</v>
      </c>
      <c r="S9" s="34"/>
      <c r="T9" s="53">
        <v>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3">
        <v>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v>40767</v>
      </c>
      <c r="K11" s="252"/>
      <c r="L11" s="214">
        <v>40767</v>
      </c>
      <c r="M11" s="252"/>
      <c r="N11" s="214">
        <v>40767</v>
      </c>
      <c r="O11" s="252"/>
      <c r="P11" s="192">
        <v>40767</v>
      </c>
      <c r="Q11" s="252"/>
      <c r="R11" s="33" t="s">
        <v>63</v>
      </c>
      <c r="S11" s="34"/>
      <c r="T11" s="53">
        <v>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270</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386</v>
      </c>
      <c r="S15" s="280"/>
      <c r="T15" s="280"/>
      <c r="U15" s="280"/>
      <c r="V15" s="280"/>
      <c r="W15" s="280"/>
      <c r="X15" s="280"/>
      <c r="Y15" s="280"/>
      <c r="Z15" s="281"/>
      <c r="AA15" s="6"/>
      <c r="AB15" s="6"/>
      <c r="AC15" s="6"/>
      <c r="AD15" s="6"/>
    </row>
    <row r="16" spans="1:30" x14ac:dyDescent="0.2">
      <c r="A16" s="38" t="s">
        <v>72</v>
      </c>
      <c r="B16" s="15"/>
      <c r="C16" s="106">
        <v>42924</v>
      </c>
      <c r="D16" s="106">
        <v>42926</v>
      </c>
      <c r="E16" s="106">
        <v>42927</v>
      </c>
      <c r="F16" s="25"/>
      <c r="G16" s="26" t="e">
        <f t="array" ref="G16">#DIV/0!</f>
        <v>#DIV/0!</v>
      </c>
      <c r="H16" s="27" t="s">
        <v>73</v>
      </c>
      <c r="I16" s="32">
        <v>42939</v>
      </c>
      <c r="J16" s="175">
        <f>J8+11</f>
        <v>15</v>
      </c>
      <c r="K16" s="252"/>
      <c r="L16" s="175">
        <f t="shared" ref="L16" si="0">L8+11</f>
        <v>13</v>
      </c>
      <c r="M16" s="252"/>
      <c r="N16" s="175">
        <f t="shared" ref="N16" si="1">N8+11</f>
        <v>12</v>
      </c>
      <c r="O16" s="252"/>
      <c r="P16" s="192">
        <v>40770</v>
      </c>
      <c r="Q16" s="252"/>
      <c r="R16" s="282"/>
      <c r="S16" s="282"/>
      <c r="T16" s="282"/>
      <c r="U16" s="282"/>
      <c r="V16" s="282"/>
      <c r="W16" s="282"/>
      <c r="X16" s="282"/>
      <c r="Y16" s="282"/>
      <c r="Z16" s="283"/>
      <c r="AA16" s="6"/>
      <c r="AB16" s="6"/>
      <c r="AC16" s="6"/>
      <c r="AD16" s="6"/>
    </row>
    <row r="17" spans="1:30" x14ac:dyDescent="0.2">
      <c r="A17" s="183" t="s">
        <v>74</v>
      </c>
      <c r="B17" s="252"/>
      <c r="C17" s="39">
        <f>C16-C7</f>
        <v>37</v>
      </c>
      <c r="D17" s="39">
        <f t="shared" ref="D17:E17" si="2">D16-D7</f>
        <v>37</v>
      </c>
      <c r="E17" s="39">
        <f t="shared" si="2"/>
        <v>36</v>
      </c>
      <c r="F17" s="39">
        <v>0</v>
      </c>
      <c r="G17" s="40">
        <v>0</v>
      </c>
      <c r="H17" s="27" t="s">
        <v>75</v>
      </c>
      <c r="I17" s="35"/>
      <c r="J17" s="177">
        <v>350</v>
      </c>
      <c r="K17" s="252"/>
      <c r="L17" s="204">
        <v>393</v>
      </c>
      <c r="M17" s="252"/>
      <c r="N17" s="206">
        <v>256</v>
      </c>
      <c r="O17" s="253"/>
      <c r="P17" s="177" t="s">
        <v>270</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302</v>
      </c>
      <c r="D20" s="41" t="s">
        <v>303</v>
      </c>
      <c r="E20" s="41" t="s">
        <v>302</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8" t="s">
        <v>271</v>
      </c>
      <c r="D21" s="18" t="s">
        <v>269</v>
      </c>
      <c r="E21" s="18" t="s">
        <v>272</v>
      </c>
      <c r="F21" s="14" t="s">
        <v>33</v>
      </c>
      <c r="G21" s="14" t="s">
        <v>33</v>
      </c>
      <c r="H21" s="42" t="s">
        <v>79</v>
      </c>
      <c r="I21" s="32">
        <v>42944</v>
      </c>
      <c r="J21" s="175">
        <f>J16+5</f>
        <v>20</v>
      </c>
      <c r="K21" s="252"/>
      <c r="L21" s="175">
        <f t="shared" ref="L21" si="3">L16+5</f>
        <v>18</v>
      </c>
      <c r="M21" s="252"/>
      <c r="N21" s="175">
        <f t="shared" ref="N21" si="4">N16+5</f>
        <v>17</v>
      </c>
      <c r="O21" s="252"/>
      <c r="P21" s="192"/>
      <c r="Q21" s="252"/>
      <c r="R21" s="282"/>
      <c r="S21" s="282"/>
      <c r="T21" s="282"/>
      <c r="U21" s="282"/>
      <c r="V21" s="282"/>
      <c r="W21" s="282"/>
      <c r="X21" s="282"/>
      <c r="Y21" s="282"/>
      <c r="Z21" s="283"/>
      <c r="AA21" s="7"/>
      <c r="AB21" s="7"/>
      <c r="AC21" s="7"/>
      <c r="AD21" s="7"/>
    </row>
    <row r="22" spans="1:30" x14ac:dyDescent="0.2">
      <c r="A22" s="179" t="s">
        <v>80</v>
      </c>
      <c r="B22" s="253"/>
      <c r="C22" s="157">
        <v>42948</v>
      </c>
      <c r="D22" s="157">
        <v>42949</v>
      </c>
      <c r="E22" s="157">
        <v>42950</v>
      </c>
      <c r="F22" s="97" t="s">
        <v>33</v>
      </c>
      <c r="G22" s="53" t="s">
        <v>33</v>
      </c>
      <c r="H22" s="27" t="s">
        <v>81</v>
      </c>
      <c r="I22" s="35"/>
      <c r="J22" s="177">
        <v>560</v>
      </c>
      <c r="K22" s="252"/>
      <c r="L22" s="204">
        <v>685</v>
      </c>
      <c r="M22" s="252"/>
      <c r="N22" s="206">
        <v>464</v>
      </c>
      <c r="O22" s="253"/>
      <c r="P22" s="177"/>
      <c r="Q22" s="252"/>
      <c r="R22" s="282"/>
      <c r="S22" s="282"/>
      <c r="T22" s="282"/>
      <c r="U22" s="282"/>
      <c r="V22" s="282"/>
      <c r="W22" s="282"/>
      <c r="X22" s="282"/>
      <c r="Y22" s="282"/>
      <c r="Z22" s="283"/>
      <c r="AA22" s="7"/>
      <c r="AB22" s="7"/>
      <c r="AC22" s="7"/>
      <c r="AD22" s="7"/>
    </row>
    <row r="23" spans="1:30" x14ac:dyDescent="0.2">
      <c r="A23" s="179" t="s">
        <v>10</v>
      </c>
      <c r="B23" s="252"/>
      <c r="C23" s="41">
        <v>115624047</v>
      </c>
      <c r="D23" s="41">
        <v>194726265</v>
      </c>
      <c r="E23" s="41">
        <v>115624042</v>
      </c>
      <c r="F23" s="14" t="s">
        <v>33</v>
      </c>
      <c r="G23" s="53" t="s">
        <v>33</v>
      </c>
      <c r="H23" s="27" t="s">
        <v>82</v>
      </c>
      <c r="I23" s="35"/>
      <c r="J23" s="177"/>
      <c r="K23" s="252"/>
      <c r="L23" s="204"/>
      <c r="M23" s="252"/>
      <c r="N23" s="206"/>
      <c r="O23" s="253"/>
      <c r="P23" s="177"/>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3"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295</v>
      </c>
      <c r="D25" s="14" t="s">
        <v>296</v>
      </c>
      <c r="E25" s="14" t="s">
        <v>295</v>
      </c>
      <c r="F25" s="14" t="s">
        <v>33</v>
      </c>
      <c r="G25" s="53" t="s">
        <v>33</v>
      </c>
      <c r="H25" s="42" t="s">
        <v>306</v>
      </c>
      <c r="I25" s="32">
        <v>42948</v>
      </c>
      <c r="J25" s="175">
        <v>24</v>
      </c>
      <c r="K25" s="252"/>
      <c r="L25" s="175">
        <v>22</v>
      </c>
      <c r="M25" s="252"/>
      <c r="N25" s="175">
        <v>21</v>
      </c>
      <c r="O25" s="252"/>
      <c r="P25" s="192"/>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3" t="s">
        <v>33</v>
      </c>
      <c r="H26" s="27" t="s">
        <v>307</v>
      </c>
      <c r="I26" s="35"/>
      <c r="J26" s="177">
        <v>579</v>
      </c>
      <c r="K26" s="252"/>
      <c r="L26" s="204">
        <v>752</v>
      </c>
      <c r="M26" s="252"/>
      <c r="N26" s="206">
        <v>505</v>
      </c>
      <c r="O26" s="253"/>
      <c r="P26" s="177"/>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3" t="s">
        <v>33</v>
      </c>
      <c r="H27" s="27" t="s">
        <v>339</v>
      </c>
      <c r="I27" s="35"/>
      <c r="J27" s="177" t="s">
        <v>340</v>
      </c>
      <c r="K27" s="252"/>
      <c r="L27" s="204" t="s">
        <v>340</v>
      </c>
      <c r="M27" s="252"/>
      <c r="N27" s="206" t="s">
        <v>340</v>
      </c>
      <c r="O27" s="253"/>
      <c r="P27" s="177"/>
      <c r="Q27" s="252"/>
      <c r="R27" s="282"/>
      <c r="S27" s="282"/>
      <c r="T27" s="282"/>
      <c r="U27" s="282"/>
      <c r="V27" s="282"/>
      <c r="W27" s="282"/>
      <c r="X27" s="282"/>
      <c r="Y27" s="282"/>
      <c r="Z27" s="283"/>
      <c r="AA27" s="7"/>
      <c r="AB27" s="7"/>
      <c r="AC27" s="7"/>
      <c r="AD27" s="7"/>
    </row>
    <row r="28" spans="1:30" x14ac:dyDescent="0.2">
      <c r="H28" s="27" t="s">
        <v>288</v>
      </c>
      <c r="I28" s="35"/>
      <c r="J28" s="177">
        <v>46.63</v>
      </c>
      <c r="K28" s="252"/>
      <c r="L28" s="204">
        <v>50.26</v>
      </c>
      <c r="M28" s="252"/>
      <c r="N28" s="206">
        <v>42.1</v>
      </c>
      <c r="O28" s="253"/>
      <c r="P28" s="177"/>
      <c r="Q28" s="252"/>
    </row>
    <row r="29" spans="1:30" x14ac:dyDescent="0.2">
      <c r="H29" s="42" t="s">
        <v>343</v>
      </c>
      <c r="I29" s="32">
        <v>42953</v>
      </c>
      <c r="J29" s="175">
        <f>J25+5</f>
        <v>29</v>
      </c>
      <c r="K29" s="252"/>
      <c r="L29" s="175">
        <f t="shared" ref="L29" si="5">L25+5</f>
        <v>27</v>
      </c>
      <c r="M29" s="252"/>
      <c r="N29" s="175">
        <f t="shared" ref="N29" si="6">N25+5</f>
        <v>26</v>
      </c>
      <c r="O29" s="252"/>
      <c r="P29" s="192"/>
      <c r="Q29" s="252"/>
    </row>
    <row r="30" spans="1:30" x14ac:dyDescent="0.2">
      <c r="H30" s="27" t="s">
        <v>344</v>
      </c>
      <c r="I30" s="35"/>
      <c r="J30" s="177">
        <v>652</v>
      </c>
      <c r="K30" s="252"/>
      <c r="L30" s="204">
        <v>862</v>
      </c>
      <c r="M30" s="252"/>
      <c r="N30" s="206">
        <v>565</v>
      </c>
      <c r="O30" s="253"/>
      <c r="P30" s="177"/>
      <c r="Q30" s="252"/>
    </row>
  </sheetData>
  <mergeCells count="140">
    <mergeCell ref="L28:M28"/>
    <mergeCell ref="N28:O28"/>
    <mergeCell ref="P28:Q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R1:S1"/>
    <mergeCell ref="L2:M2"/>
    <mergeCell ref="Q2:R2"/>
    <mergeCell ref="Y2:Z2"/>
    <mergeCell ref="L4:M4"/>
    <mergeCell ref="Q4:R4"/>
    <mergeCell ref="Y4:Z4"/>
    <mergeCell ref="J6:K6"/>
    <mergeCell ref="L6:M6"/>
    <mergeCell ref="N6:O6"/>
    <mergeCell ref="P6:Q6"/>
    <mergeCell ref="S6:Z6"/>
    <mergeCell ref="J29:K29"/>
    <mergeCell ref="L29:M29"/>
    <mergeCell ref="N29:O29"/>
    <mergeCell ref="P29:Q29"/>
    <mergeCell ref="J30:K30"/>
    <mergeCell ref="L30:M30"/>
    <mergeCell ref="N30:O30"/>
    <mergeCell ref="P30:Q30"/>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28:K28"/>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9"/>
  <sheetViews>
    <sheetView workbookViewId="0">
      <selection activeCell="T11" sqref="T11"/>
    </sheetView>
  </sheetViews>
  <sheetFormatPr defaultColWidth="11" defaultRowHeight="14.25" x14ac:dyDescent="0.2"/>
  <cols>
    <col min="1" max="16384" width="11" style="47"/>
  </cols>
  <sheetData>
    <row r="1" spans="1:30" x14ac:dyDescent="0.2">
      <c r="A1" s="1" t="s">
        <v>0</v>
      </c>
      <c r="B1" s="2">
        <v>2017</v>
      </c>
      <c r="C1" s="1" t="s">
        <v>1</v>
      </c>
      <c r="D1" s="2"/>
      <c r="E1" s="1" t="s">
        <v>2</v>
      </c>
      <c r="F1" s="2">
        <v>23</v>
      </c>
      <c r="G1" s="3" t="s">
        <v>3</v>
      </c>
      <c r="H1" s="2" t="s">
        <v>300</v>
      </c>
      <c r="I1" s="227" t="s">
        <v>4</v>
      </c>
      <c r="J1" s="252"/>
      <c r="K1" s="236" t="s">
        <v>210</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42893</v>
      </c>
      <c r="D7" s="25">
        <v>42895</v>
      </c>
      <c r="E7" s="25">
        <v>42897</v>
      </c>
      <c r="F7" s="25"/>
      <c r="G7" s="26" t="e">
        <f t="array" ref="G7">#DIV/0!</f>
        <v>#DIV/0!</v>
      </c>
      <c r="H7" s="27" t="s">
        <v>50</v>
      </c>
      <c r="I7" s="28"/>
      <c r="J7" s="261" t="s">
        <v>274</v>
      </c>
      <c r="K7" s="256"/>
      <c r="L7" s="262" t="s">
        <v>269</v>
      </c>
      <c r="M7" s="256"/>
      <c r="N7" s="262" t="s">
        <v>272</v>
      </c>
      <c r="O7" s="256"/>
      <c r="P7" s="263" t="s">
        <v>273</v>
      </c>
      <c r="Q7" s="256"/>
      <c r="R7" s="29" t="s">
        <v>51</v>
      </c>
      <c r="S7" s="30"/>
      <c r="T7" s="48">
        <v>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c r="J8" s="214"/>
      <c r="K8" s="252"/>
      <c r="L8" s="214"/>
      <c r="M8" s="252"/>
      <c r="N8" s="214"/>
      <c r="O8" s="252"/>
      <c r="P8" s="214">
        <v>40756</v>
      </c>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v>1</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v>1</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42939</v>
      </c>
      <c r="J11" s="214">
        <f>I11-C16</f>
        <v>10</v>
      </c>
      <c r="K11" s="252"/>
      <c r="L11" s="214"/>
      <c r="M11" s="252"/>
      <c r="N11" s="214"/>
      <c r="O11" s="252"/>
      <c r="P11" s="192"/>
      <c r="Q11" s="252"/>
      <c r="R11" s="33" t="s">
        <v>63</v>
      </c>
      <c r="S11" s="34"/>
      <c r="T11" s="48">
        <v>1</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158</v>
      </c>
      <c r="K12" s="252"/>
      <c r="L12" s="204" t="s">
        <v>270</v>
      </c>
      <c r="M12" s="252"/>
      <c r="N12" s="204" t="s">
        <v>270</v>
      </c>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413</v>
      </c>
      <c r="S15" s="280"/>
      <c r="T15" s="280"/>
      <c r="U15" s="280"/>
      <c r="V15" s="280"/>
      <c r="W15" s="280"/>
      <c r="X15" s="280"/>
      <c r="Y15" s="280"/>
      <c r="Z15" s="281"/>
      <c r="AA15" s="6"/>
      <c r="AB15" s="6"/>
      <c r="AC15" s="6"/>
      <c r="AD15" s="6"/>
    </row>
    <row r="16" spans="1:30" x14ac:dyDescent="0.2">
      <c r="A16" s="38" t="s">
        <v>72</v>
      </c>
      <c r="B16" s="15"/>
      <c r="C16" s="106">
        <v>42929</v>
      </c>
      <c r="D16" s="25"/>
      <c r="E16" s="25"/>
      <c r="F16" s="25"/>
      <c r="G16" s="26" t="e">
        <f t="array" ref="G16">#DIV/0!</f>
        <v>#DIV/0!</v>
      </c>
      <c r="H16" s="27" t="s">
        <v>73</v>
      </c>
      <c r="I16" s="32">
        <v>42944</v>
      </c>
      <c r="J16" s="175">
        <f>J11+5</f>
        <v>15</v>
      </c>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v>430</v>
      </c>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312</v>
      </c>
      <c r="I18" s="36"/>
      <c r="J18" s="173">
        <v>2.39</v>
      </c>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303</v>
      </c>
      <c r="D20" s="41" t="s">
        <v>33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271</v>
      </c>
      <c r="D21" s="14" t="s">
        <v>33</v>
      </c>
      <c r="E21" s="14" t="s">
        <v>33</v>
      </c>
      <c r="F21" s="14" t="s">
        <v>33</v>
      </c>
      <c r="G21" s="14" t="s">
        <v>33</v>
      </c>
      <c r="H21" s="42" t="s">
        <v>79</v>
      </c>
      <c r="I21" s="32">
        <v>42948</v>
      </c>
      <c r="J21" s="175">
        <v>19</v>
      </c>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14">
        <v>42953</v>
      </c>
      <c r="D22" s="14" t="s">
        <v>33</v>
      </c>
      <c r="E22" s="14" t="s">
        <v>33</v>
      </c>
      <c r="F22" s="14" t="s">
        <v>33</v>
      </c>
      <c r="G22" s="48" t="s">
        <v>33</v>
      </c>
      <c r="H22" s="27" t="s">
        <v>81</v>
      </c>
      <c r="I22" s="35"/>
      <c r="J22" s="177">
        <v>608</v>
      </c>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v>194726389</v>
      </c>
      <c r="D23" s="14" t="s">
        <v>33</v>
      </c>
      <c r="E23" s="14" t="s">
        <v>33</v>
      </c>
      <c r="F23" s="14" t="s">
        <v>33</v>
      </c>
      <c r="G23" s="48"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8" t="s">
        <v>33</v>
      </c>
      <c r="H24" s="42" t="s">
        <v>79</v>
      </c>
      <c r="I24" s="32">
        <v>42953</v>
      </c>
      <c r="J24" s="175">
        <v>24</v>
      </c>
      <c r="K24" s="252"/>
      <c r="L24" s="175"/>
      <c r="M24" s="252"/>
      <c r="N24" s="175"/>
      <c r="O24" s="253"/>
      <c r="P24" s="192"/>
      <c r="Q24" s="252"/>
      <c r="R24" s="282"/>
      <c r="S24" s="282"/>
      <c r="T24" s="282"/>
      <c r="U24" s="282"/>
      <c r="V24" s="282"/>
      <c r="W24" s="282"/>
      <c r="X24" s="282"/>
      <c r="Y24" s="282"/>
      <c r="Z24" s="283"/>
      <c r="AA24" s="7"/>
      <c r="AB24" s="7"/>
      <c r="AC24" s="7"/>
      <c r="AD24" s="7"/>
    </row>
    <row r="25" spans="1:30" x14ac:dyDescent="0.2">
      <c r="A25" s="179" t="s">
        <v>9</v>
      </c>
      <c r="B25" s="252"/>
      <c r="C25" s="14" t="s">
        <v>348</v>
      </c>
      <c r="D25" s="14" t="s">
        <v>33</v>
      </c>
      <c r="E25" s="14" t="s">
        <v>33</v>
      </c>
      <c r="F25" s="14" t="s">
        <v>33</v>
      </c>
      <c r="G25" s="48" t="s">
        <v>33</v>
      </c>
      <c r="H25" s="27" t="s">
        <v>81</v>
      </c>
      <c r="I25" s="35"/>
      <c r="J25" s="177">
        <v>825</v>
      </c>
      <c r="K25" s="252"/>
      <c r="L25" s="204"/>
      <c r="M25" s="252"/>
      <c r="N25" s="206"/>
      <c r="O25" s="253"/>
      <c r="P25" s="177"/>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8" t="s">
        <v>33</v>
      </c>
      <c r="H26" s="27" t="s">
        <v>82</v>
      </c>
      <c r="I26" s="35"/>
      <c r="J26" s="177" t="s">
        <v>340</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8" t="s">
        <v>33</v>
      </c>
      <c r="H27" s="27" t="s">
        <v>288</v>
      </c>
      <c r="I27" s="35"/>
      <c r="J27" s="177">
        <v>49.58</v>
      </c>
      <c r="K27" s="252"/>
      <c r="L27" s="204" t="s">
        <v>33</v>
      </c>
      <c r="M27" s="252"/>
      <c r="N27" s="206" t="s">
        <v>33</v>
      </c>
      <c r="O27" s="253"/>
      <c r="P27" s="177" t="s">
        <v>33</v>
      </c>
      <c r="Q27" s="252"/>
      <c r="R27" s="282"/>
      <c r="S27" s="282"/>
      <c r="T27" s="282"/>
      <c r="U27" s="282"/>
      <c r="V27" s="282"/>
      <c r="W27" s="282"/>
      <c r="X27" s="282"/>
      <c r="Y27" s="282"/>
      <c r="Z27" s="283"/>
      <c r="AA27" s="7"/>
      <c r="AB27" s="7"/>
      <c r="AC27" s="7"/>
      <c r="AD27" s="7"/>
    </row>
    <row r="28" spans="1:30" x14ac:dyDescent="0.2">
      <c r="H28" s="42" t="s">
        <v>306</v>
      </c>
      <c r="I28" s="32">
        <v>42958</v>
      </c>
      <c r="J28" s="175">
        <f>J24+5</f>
        <v>29</v>
      </c>
      <c r="K28" s="252"/>
      <c r="L28" s="175"/>
      <c r="M28" s="252"/>
      <c r="N28" s="175"/>
      <c r="O28" s="253"/>
      <c r="P28" s="192"/>
      <c r="Q28" s="252"/>
    </row>
    <row r="29" spans="1:30" x14ac:dyDescent="0.2">
      <c r="H29" s="27" t="s">
        <v>307</v>
      </c>
      <c r="I29" s="35"/>
      <c r="J29" s="177">
        <v>861</v>
      </c>
      <c r="K29" s="252"/>
      <c r="L29" s="204"/>
      <c r="M29" s="252"/>
      <c r="N29" s="206"/>
      <c r="O29" s="253"/>
      <c r="P29" s="177"/>
      <c r="Q29" s="252"/>
    </row>
  </sheetData>
  <mergeCells count="136">
    <mergeCell ref="J28:K28"/>
    <mergeCell ref="L28:M28"/>
    <mergeCell ref="N28:O28"/>
    <mergeCell ref="P28:Q28"/>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workbookViewId="0">
      <selection activeCell="R15" sqref="R15:Z27"/>
    </sheetView>
  </sheetViews>
  <sheetFormatPr defaultColWidth="11" defaultRowHeight="14.25" x14ac:dyDescent="0.2"/>
  <cols>
    <col min="1" max="16384" width="11" style="54"/>
  </cols>
  <sheetData>
    <row r="1" spans="1:30" x14ac:dyDescent="0.2">
      <c r="A1" s="1" t="s">
        <v>0</v>
      </c>
      <c r="B1" s="2">
        <v>2017</v>
      </c>
      <c r="C1" s="1" t="s">
        <v>1</v>
      </c>
      <c r="D1" s="2"/>
      <c r="E1" s="1" t="s">
        <v>2</v>
      </c>
      <c r="F1" s="2">
        <v>24</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3"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3"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3"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3"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143</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3"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3"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3"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3"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3"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3"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cols>
    <col min="1" max="16384" width="11" style="54"/>
  </cols>
  <sheetData>
    <row r="1" spans="1:30" x14ac:dyDescent="0.2">
      <c r="A1" s="1" t="s">
        <v>0</v>
      </c>
      <c r="B1" s="2">
        <v>2017</v>
      </c>
      <c r="C1" s="1" t="s">
        <v>1</v>
      </c>
      <c r="D1" s="2"/>
      <c r="E1" s="1" t="s">
        <v>2</v>
      </c>
      <c r="F1" s="2">
        <v>25</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3"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3"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3"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3"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181</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3"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3"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3"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3"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3"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3"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P4" workbookViewId="0">
      <selection activeCell="R15" sqref="R15:Z27"/>
    </sheetView>
  </sheetViews>
  <sheetFormatPr defaultColWidth="11" defaultRowHeight="14.25" x14ac:dyDescent="0.2"/>
  <sheetData>
    <row r="1" spans="1:30" x14ac:dyDescent="0.2">
      <c r="A1" s="1" t="s">
        <v>0</v>
      </c>
      <c r="B1" s="2">
        <v>2017</v>
      </c>
      <c r="C1" s="1" t="s">
        <v>1</v>
      </c>
      <c r="D1" s="2"/>
      <c r="E1" s="1" t="s">
        <v>2</v>
      </c>
      <c r="F1" s="2">
        <v>26</v>
      </c>
      <c r="G1" s="3" t="s">
        <v>3</v>
      </c>
      <c r="H1" s="2"/>
      <c r="I1" s="227" t="s">
        <v>4</v>
      </c>
      <c r="J1" s="252"/>
      <c r="K1" s="236" t="s">
        <v>211</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42953</v>
      </c>
      <c r="J8" s="214"/>
      <c r="K8" s="252"/>
      <c r="L8" s="214"/>
      <c r="M8" s="252"/>
      <c r="N8" s="214"/>
      <c r="O8" s="252"/>
      <c r="P8" s="214"/>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1026</v>
      </c>
      <c r="K9" s="252"/>
      <c r="L9" s="204"/>
      <c r="M9" s="252"/>
      <c r="N9" s="204"/>
      <c r="O9" s="252"/>
      <c r="P9" s="177"/>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288</v>
      </c>
      <c r="I10" s="36"/>
      <c r="J10" s="202">
        <v>69.84</v>
      </c>
      <c r="K10" s="252"/>
      <c r="L10" s="179"/>
      <c r="M10" s="252"/>
      <c r="N10" s="179"/>
      <c r="O10" s="252"/>
      <c r="P10" s="173"/>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48"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6" t="s">
        <v>505</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303</v>
      </c>
      <c r="D20" s="41" t="s">
        <v>33</v>
      </c>
      <c r="E20" s="41" t="s">
        <v>33</v>
      </c>
      <c r="F20" s="41" t="s">
        <v>33</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90">
        <v>42953</v>
      </c>
      <c r="D22" s="14" t="s">
        <v>33</v>
      </c>
      <c r="E22" s="14" t="s">
        <v>33</v>
      </c>
      <c r="F22" s="14" t="s">
        <v>33</v>
      </c>
      <c r="G22" s="48" t="s">
        <v>33</v>
      </c>
      <c r="H22" s="27" t="s">
        <v>81</v>
      </c>
      <c r="I22" s="35"/>
      <c r="J22" s="177"/>
      <c r="K22" s="252"/>
      <c r="L22" s="204"/>
      <c r="M22" s="252"/>
      <c r="N22" s="206"/>
      <c r="O22" s="253"/>
      <c r="P22" s="177"/>
      <c r="Q22" s="252"/>
      <c r="R22" s="278"/>
      <c r="S22" s="278"/>
      <c r="T22" s="278"/>
      <c r="U22" s="278"/>
      <c r="V22" s="278"/>
      <c r="W22" s="278"/>
      <c r="X22" s="278"/>
      <c r="Y22" s="278"/>
      <c r="Z22" s="279"/>
      <c r="AA22" s="7"/>
      <c r="AB22" s="7"/>
      <c r="AC22" s="7"/>
      <c r="AD22" s="7"/>
    </row>
    <row r="23" spans="1:30" x14ac:dyDescent="0.2">
      <c r="A23" s="179" t="s">
        <v>10</v>
      </c>
      <c r="B23" s="252"/>
      <c r="C23" s="14">
        <v>185714518</v>
      </c>
      <c r="D23" s="14" t="s">
        <v>33</v>
      </c>
      <c r="E23" s="14" t="s">
        <v>33</v>
      </c>
      <c r="F23" s="14" t="s">
        <v>33</v>
      </c>
      <c r="G23" s="48"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296</v>
      </c>
      <c r="D25" s="14" t="s">
        <v>33</v>
      </c>
      <c r="E25" s="14" t="s">
        <v>33</v>
      </c>
      <c r="F25" s="14" t="s">
        <v>33</v>
      </c>
      <c r="G25" s="48"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4" workbookViewId="0">
      <selection activeCell="T12" sqref="T12"/>
    </sheetView>
  </sheetViews>
  <sheetFormatPr defaultColWidth="11" defaultRowHeight="14.25" x14ac:dyDescent="0.2"/>
  <cols>
    <col min="1" max="16384" width="11" style="46"/>
  </cols>
  <sheetData>
    <row r="1" spans="1:26" x14ac:dyDescent="0.2">
      <c r="A1" s="1" t="s">
        <v>0</v>
      </c>
      <c r="B1" s="2">
        <v>2017</v>
      </c>
      <c r="C1" s="1" t="s">
        <v>1</v>
      </c>
      <c r="D1" s="2"/>
      <c r="E1" s="1" t="s">
        <v>2</v>
      </c>
      <c r="F1" s="2">
        <v>27</v>
      </c>
      <c r="G1" s="3" t="s">
        <v>3</v>
      </c>
      <c r="H1" s="2"/>
      <c r="I1" s="227" t="s">
        <v>4</v>
      </c>
      <c r="J1" s="217"/>
      <c r="K1" s="236" t="s">
        <v>212</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319</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42953</v>
      </c>
      <c r="J8" s="214"/>
      <c r="K8" s="215"/>
      <c r="L8" s="214"/>
      <c r="M8" s="215"/>
      <c r="N8" s="214"/>
      <c r="O8" s="215"/>
      <c r="P8" s="214"/>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991</v>
      </c>
      <c r="K9" s="219"/>
      <c r="L9" s="204"/>
      <c r="M9" s="205"/>
      <c r="N9" s="204"/>
      <c r="O9" s="205"/>
      <c r="P9" s="177"/>
      <c r="Q9" s="178"/>
      <c r="R9" s="33" t="s">
        <v>57</v>
      </c>
      <c r="S9" s="34"/>
      <c r="T9" s="45">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288</v>
      </c>
      <c r="I10" s="36"/>
      <c r="J10" s="202">
        <v>65.569999999999993</v>
      </c>
      <c r="K10" s="203"/>
      <c r="L10" s="179"/>
      <c r="M10" s="180"/>
      <c r="N10" s="179"/>
      <c r="O10" s="180"/>
      <c r="P10" s="173"/>
      <c r="Q10" s="174"/>
      <c r="R10" s="33" t="s">
        <v>60</v>
      </c>
      <c r="S10" s="34"/>
      <c r="T10" s="45">
        <v>1</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v>1</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387</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90">
        <v>42953</v>
      </c>
      <c r="D22" s="14" t="s">
        <v>33</v>
      </c>
      <c r="E22" s="14" t="s">
        <v>33</v>
      </c>
      <c r="F22" s="14" t="s">
        <v>33</v>
      </c>
      <c r="G22" s="45"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v>185714513</v>
      </c>
      <c r="D23" s="14" t="s">
        <v>33</v>
      </c>
      <c r="E23" s="14" t="s">
        <v>33</v>
      </c>
      <c r="F23" s="14" t="s">
        <v>33</v>
      </c>
      <c r="G23" s="45" t="s">
        <v>33</v>
      </c>
      <c r="H23" s="27" t="s">
        <v>82</v>
      </c>
      <c r="I23" s="35"/>
      <c r="J23" s="177"/>
      <c r="K23" s="178"/>
      <c r="L23" s="204"/>
      <c r="M23" s="205"/>
      <c r="N23" s="206"/>
      <c r="O23" s="207"/>
      <c r="P23" s="177"/>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295</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7"/>
  <sheetViews>
    <sheetView workbookViewId="0">
      <selection activeCell="C27" sqref="C27:G27"/>
    </sheetView>
  </sheetViews>
  <sheetFormatPr defaultColWidth="11" defaultRowHeight="14.25" x14ac:dyDescent="0.2"/>
  <cols>
    <col min="1" max="17" width="11" style="46"/>
    <col min="18" max="19" width="11" style="75"/>
    <col min="20" max="16384" width="11" style="46"/>
  </cols>
  <sheetData>
    <row r="1" spans="1:28" x14ac:dyDescent="0.2">
      <c r="A1" s="1" t="s">
        <v>0</v>
      </c>
      <c r="B1" s="2">
        <v>2017</v>
      </c>
      <c r="C1" s="1" t="s">
        <v>1</v>
      </c>
      <c r="D1" s="2"/>
      <c r="E1" s="1" t="s">
        <v>2</v>
      </c>
      <c r="F1" s="2">
        <v>28</v>
      </c>
      <c r="G1" s="3" t="s">
        <v>3</v>
      </c>
      <c r="H1" s="2" t="s">
        <v>301</v>
      </c>
      <c r="I1" s="227" t="s">
        <v>4</v>
      </c>
      <c r="J1" s="217"/>
      <c r="K1" s="236" t="s">
        <v>213</v>
      </c>
      <c r="L1" s="229"/>
      <c r="M1" s="229"/>
      <c r="N1" s="229"/>
      <c r="O1" s="230"/>
      <c r="P1" s="234" t="s">
        <v>5</v>
      </c>
      <c r="Q1" s="235"/>
      <c r="R1" s="234" t="s">
        <v>5</v>
      </c>
      <c r="S1" s="235"/>
      <c r="T1" s="236" t="s">
        <v>102</v>
      </c>
      <c r="U1" s="229"/>
      <c r="V1" s="4"/>
      <c r="W1" s="4"/>
      <c r="X1" s="4"/>
      <c r="Y1" s="4"/>
      <c r="Z1" s="4"/>
      <c r="AA1" s="4"/>
      <c r="AB1" s="5"/>
    </row>
    <row r="2" spans="1:28"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237"/>
      <c r="S2" s="237"/>
      <c r="T2" s="184"/>
      <c r="U2" s="10" t="s">
        <v>22</v>
      </c>
      <c r="V2" s="10" t="s">
        <v>23</v>
      </c>
      <c r="W2" s="11" t="s">
        <v>24</v>
      </c>
      <c r="X2" s="10" t="s">
        <v>25</v>
      </c>
      <c r="Y2" s="10" t="s">
        <v>26</v>
      </c>
      <c r="Z2" s="10" t="s">
        <v>27</v>
      </c>
      <c r="AA2" s="183" t="s">
        <v>28</v>
      </c>
      <c r="AB2" s="184"/>
    </row>
    <row r="3" spans="1:28" x14ac:dyDescent="0.2">
      <c r="A3" s="14" t="s">
        <v>33</v>
      </c>
      <c r="B3" s="14" t="s">
        <v>33</v>
      </c>
      <c r="C3" s="14" t="s">
        <v>33</v>
      </c>
      <c r="D3" s="14" t="s">
        <v>33</v>
      </c>
      <c r="E3" s="14" t="s">
        <v>33</v>
      </c>
      <c r="F3" s="14" t="s">
        <v>320</v>
      </c>
      <c r="G3" s="14" t="s">
        <v>314</v>
      </c>
      <c r="H3" s="14" t="s">
        <v>33</v>
      </c>
      <c r="I3" s="14" t="s">
        <v>33</v>
      </c>
      <c r="J3" s="14" t="s">
        <v>33</v>
      </c>
      <c r="K3" s="14" t="s">
        <v>33</v>
      </c>
      <c r="L3" s="14" t="s">
        <v>33</v>
      </c>
      <c r="M3" s="14" t="s">
        <v>33</v>
      </c>
      <c r="N3" s="14" t="s">
        <v>33</v>
      </c>
      <c r="O3" s="14" t="s">
        <v>33</v>
      </c>
      <c r="P3" s="15" t="s">
        <v>33</v>
      </c>
      <c r="Q3" s="15" t="s">
        <v>33</v>
      </c>
      <c r="R3" s="15" t="s">
        <v>33</v>
      </c>
      <c r="S3" s="15" t="s">
        <v>33</v>
      </c>
      <c r="T3" s="15" t="s">
        <v>33</v>
      </c>
      <c r="U3" s="15" t="s">
        <v>33</v>
      </c>
      <c r="V3" s="15" t="s">
        <v>33</v>
      </c>
      <c r="W3" s="14" t="s">
        <v>33</v>
      </c>
      <c r="X3" s="14" t="s">
        <v>33</v>
      </c>
      <c r="Y3" s="14" t="s">
        <v>33</v>
      </c>
      <c r="Z3" s="15" t="s">
        <v>33</v>
      </c>
      <c r="AA3" s="16" t="s">
        <v>33</v>
      </c>
      <c r="AB3" s="16" t="s">
        <v>33</v>
      </c>
    </row>
    <row r="4" spans="1:28"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237"/>
      <c r="S4" s="237"/>
      <c r="T4" s="184"/>
      <c r="U4" s="10" t="s">
        <v>22</v>
      </c>
      <c r="V4" s="10" t="s">
        <v>23</v>
      </c>
      <c r="W4" s="10" t="s">
        <v>36</v>
      </c>
      <c r="X4" s="10" t="s">
        <v>25</v>
      </c>
      <c r="Y4" s="10" t="s">
        <v>26</v>
      </c>
      <c r="Z4" s="10" t="s">
        <v>27</v>
      </c>
      <c r="AA4" s="183" t="s">
        <v>28</v>
      </c>
      <c r="AB4" s="184"/>
    </row>
    <row r="5" spans="1:28"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9" t="s">
        <v>33</v>
      </c>
      <c r="S5" s="19" t="s">
        <v>33</v>
      </c>
      <c r="T5" s="15" t="s">
        <v>33</v>
      </c>
      <c r="U5" s="15" t="s">
        <v>33</v>
      </c>
      <c r="V5" s="15" t="s">
        <v>33</v>
      </c>
      <c r="W5" s="14" t="s">
        <v>33</v>
      </c>
      <c r="X5" s="14" t="s">
        <v>33</v>
      </c>
      <c r="Y5" s="14" t="s">
        <v>33</v>
      </c>
      <c r="Z5" s="15" t="s">
        <v>33</v>
      </c>
      <c r="AA5" s="15" t="s">
        <v>33</v>
      </c>
      <c r="AB5" s="15" t="s">
        <v>33</v>
      </c>
    </row>
    <row r="6" spans="1:28" x14ac:dyDescent="0.2">
      <c r="A6" s="20" t="s">
        <v>37</v>
      </c>
      <c r="B6" s="10" t="s">
        <v>7</v>
      </c>
      <c r="C6" s="21" t="s">
        <v>38</v>
      </c>
      <c r="D6" s="21" t="s">
        <v>39</v>
      </c>
      <c r="E6" s="21" t="s">
        <v>40</v>
      </c>
      <c r="F6" s="21" t="s">
        <v>41</v>
      </c>
      <c r="G6" s="21" t="s">
        <v>311</v>
      </c>
      <c r="H6" s="22" t="s">
        <v>43</v>
      </c>
      <c r="I6" s="21" t="s">
        <v>7</v>
      </c>
      <c r="J6" s="179" t="s">
        <v>44</v>
      </c>
      <c r="K6" s="180"/>
      <c r="L6" s="179" t="s">
        <v>45</v>
      </c>
      <c r="M6" s="180"/>
      <c r="N6" s="179" t="s">
        <v>46</v>
      </c>
      <c r="O6" s="180"/>
      <c r="P6" s="179" t="s">
        <v>47</v>
      </c>
      <c r="Q6" s="180"/>
      <c r="R6" s="179" t="s">
        <v>310</v>
      </c>
      <c r="S6" s="180"/>
      <c r="T6" s="23"/>
      <c r="U6" s="216" t="s">
        <v>48</v>
      </c>
      <c r="V6" s="216"/>
      <c r="W6" s="216"/>
      <c r="X6" s="216"/>
      <c r="Y6" s="216"/>
      <c r="Z6" s="216"/>
      <c r="AA6" s="216"/>
      <c r="AB6" s="217"/>
    </row>
    <row r="7" spans="1:28" x14ac:dyDescent="0.2">
      <c r="A7" s="24" t="s">
        <v>49</v>
      </c>
      <c r="B7" s="15"/>
      <c r="C7" s="150" t="s">
        <v>319</v>
      </c>
      <c r="D7" s="150" t="s">
        <v>319</v>
      </c>
      <c r="E7" s="150" t="s">
        <v>319</v>
      </c>
      <c r="F7" s="150" t="s">
        <v>319</v>
      </c>
      <c r="G7" s="150" t="s">
        <v>319</v>
      </c>
      <c r="H7" s="27" t="s">
        <v>50</v>
      </c>
      <c r="I7" s="28"/>
      <c r="J7" s="218" t="s">
        <v>271</v>
      </c>
      <c r="K7" s="219"/>
      <c r="L7" s="204" t="s">
        <v>269</v>
      </c>
      <c r="M7" s="205"/>
      <c r="N7" s="204" t="s">
        <v>272</v>
      </c>
      <c r="O7" s="205"/>
      <c r="P7" s="177" t="s">
        <v>273</v>
      </c>
      <c r="Q7" s="178"/>
      <c r="R7" s="177" t="s">
        <v>318</v>
      </c>
      <c r="S7" s="178"/>
      <c r="T7" s="29" t="s">
        <v>51</v>
      </c>
      <c r="U7" s="30"/>
      <c r="V7" s="45">
        <v>5</v>
      </c>
      <c r="W7" s="208" t="s">
        <v>52</v>
      </c>
      <c r="X7" s="223"/>
      <c r="Y7" s="209"/>
      <c r="Z7" s="231" t="s">
        <v>33</v>
      </c>
      <c r="AA7" s="232"/>
      <c r="AB7" s="233"/>
    </row>
    <row r="8" spans="1:28" x14ac:dyDescent="0.2">
      <c r="A8" s="31" t="s">
        <v>88</v>
      </c>
      <c r="B8" s="15" t="s">
        <v>33</v>
      </c>
      <c r="C8" s="15" t="s">
        <v>33</v>
      </c>
      <c r="D8" s="15" t="s">
        <v>33</v>
      </c>
      <c r="E8" s="15" t="s">
        <v>33</v>
      </c>
      <c r="F8" s="15" t="s">
        <v>33</v>
      </c>
      <c r="G8" s="21"/>
      <c r="H8" s="27" t="s">
        <v>53</v>
      </c>
      <c r="I8" s="32">
        <v>42932</v>
      </c>
      <c r="J8" s="214">
        <f>I8-C16</f>
        <v>3</v>
      </c>
      <c r="K8" s="215"/>
      <c r="L8" s="214">
        <f>I8-D16</f>
        <v>3</v>
      </c>
      <c r="M8" s="215"/>
      <c r="N8" s="214">
        <f>I8-E16</f>
        <v>2</v>
      </c>
      <c r="O8" s="215"/>
      <c r="P8" s="214">
        <f>I8-F16</f>
        <v>1</v>
      </c>
      <c r="Q8" s="215"/>
      <c r="R8" s="214"/>
      <c r="S8" s="215"/>
      <c r="T8" s="33" t="s">
        <v>54</v>
      </c>
      <c r="U8" s="34"/>
      <c r="V8" s="45" t="s">
        <v>33</v>
      </c>
      <c r="W8" s="224" t="s">
        <v>55</v>
      </c>
      <c r="X8" s="225"/>
      <c r="Y8" s="226"/>
      <c r="Z8" s="220" t="s">
        <v>33</v>
      </c>
      <c r="AA8" s="221"/>
      <c r="AB8" s="222"/>
    </row>
    <row r="9" spans="1:28" x14ac:dyDescent="0.2">
      <c r="A9" s="31" t="s">
        <v>88</v>
      </c>
      <c r="B9" s="15" t="s">
        <v>33</v>
      </c>
      <c r="C9" s="15" t="s">
        <v>33</v>
      </c>
      <c r="D9" s="15" t="s">
        <v>33</v>
      </c>
      <c r="E9" s="15" t="s">
        <v>33</v>
      </c>
      <c r="F9" s="15" t="s">
        <v>33</v>
      </c>
      <c r="G9" s="21"/>
      <c r="H9" s="27" t="s">
        <v>56</v>
      </c>
      <c r="I9" s="35"/>
      <c r="J9" s="218">
        <v>75</v>
      </c>
      <c r="K9" s="219"/>
      <c r="L9" s="204">
        <v>62</v>
      </c>
      <c r="M9" s="205"/>
      <c r="N9" s="204">
        <v>56</v>
      </c>
      <c r="O9" s="205"/>
      <c r="P9" s="177">
        <v>34</v>
      </c>
      <c r="Q9" s="178"/>
      <c r="R9" s="177" t="s">
        <v>270</v>
      </c>
      <c r="S9" s="178"/>
      <c r="T9" s="33" t="s">
        <v>57</v>
      </c>
      <c r="U9" s="34"/>
      <c r="V9" s="45">
        <v>5</v>
      </c>
      <c r="W9" s="224" t="s">
        <v>58</v>
      </c>
      <c r="X9" s="225"/>
      <c r="Y9" s="226"/>
      <c r="Z9" s="220" t="s">
        <v>33</v>
      </c>
      <c r="AA9" s="221"/>
      <c r="AB9" s="222"/>
    </row>
    <row r="10" spans="1:28"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173" t="s">
        <v>33</v>
      </c>
      <c r="S10" s="174"/>
      <c r="T10" s="33" t="s">
        <v>60</v>
      </c>
      <c r="U10" s="34"/>
      <c r="V10" s="45" t="s">
        <v>33</v>
      </c>
      <c r="W10" s="224" t="s">
        <v>61</v>
      </c>
      <c r="X10" s="225"/>
      <c r="Y10" s="226"/>
      <c r="Z10" s="220" t="s">
        <v>33</v>
      </c>
      <c r="AA10" s="221"/>
      <c r="AB10" s="222"/>
    </row>
    <row r="11" spans="1:28" x14ac:dyDescent="0.2">
      <c r="A11" s="31" t="s">
        <v>88</v>
      </c>
      <c r="B11" s="15" t="s">
        <v>33</v>
      </c>
      <c r="C11" s="15" t="s">
        <v>33</v>
      </c>
      <c r="D11" s="15" t="s">
        <v>33</v>
      </c>
      <c r="E11" s="15" t="s">
        <v>33</v>
      </c>
      <c r="F11" s="15" t="s">
        <v>33</v>
      </c>
      <c r="G11" s="21"/>
      <c r="H11" s="27" t="s">
        <v>62</v>
      </c>
      <c r="I11" s="32">
        <v>42937</v>
      </c>
      <c r="J11" s="214">
        <f>J8+5</f>
        <v>8</v>
      </c>
      <c r="K11" s="215"/>
      <c r="L11" s="214">
        <f t="shared" ref="L11" si="0">L8+5</f>
        <v>8</v>
      </c>
      <c r="M11" s="215"/>
      <c r="N11" s="214">
        <f t="shared" ref="N11" si="1">N8+5</f>
        <v>7</v>
      </c>
      <c r="O11" s="215"/>
      <c r="P11" s="214">
        <f t="shared" ref="P11" si="2">P8+5</f>
        <v>6</v>
      </c>
      <c r="Q11" s="215"/>
      <c r="R11" s="192"/>
      <c r="S11" s="193"/>
      <c r="T11" s="33" t="s">
        <v>63</v>
      </c>
      <c r="U11" s="34"/>
      <c r="V11" s="45" t="s">
        <v>33</v>
      </c>
      <c r="W11" s="224" t="s">
        <v>64</v>
      </c>
      <c r="X11" s="225"/>
      <c r="Y11" s="226"/>
      <c r="Z11" s="220" t="s">
        <v>33</v>
      </c>
      <c r="AA11" s="221"/>
      <c r="AB11" s="222"/>
    </row>
    <row r="12" spans="1:28" x14ac:dyDescent="0.2">
      <c r="A12" s="31" t="s">
        <v>88</v>
      </c>
      <c r="B12" s="15" t="s">
        <v>33</v>
      </c>
      <c r="C12" s="15" t="s">
        <v>33</v>
      </c>
      <c r="D12" s="15" t="s">
        <v>33</v>
      </c>
      <c r="E12" s="15" t="s">
        <v>33</v>
      </c>
      <c r="F12" s="15" t="s">
        <v>33</v>
      </c>
      <c r="G12" s="21"/>
      <c r="H12" s="27" t="s">
        <v>65</v>
      </c>
      <c r="I12" s="35"/>
      <c r="J12" s="218">
        <v>233</v>
      </c>
      <c r="K12" s="219"/>
      <c r="L12" s="204">
        <v>184</v>
      </c>
      <c r="M12" s="205"/>
      <c r="N12" s="204">
        <v>160</v>
      </c>
      <c r="O12" s="205"/>
      <c r="P12" s="177">
        <v>127</v>
      </c>
      <c r="Q12" s="178"/>
      <c r="R12" s="177" t="s">
        <v>276</v>
      </c>
      <c r="S12" s="178"/>
      <c r="T12" s="33" t="s">
        <v>66</v>
      </c>
      <c r="U12" s="34"/>
      <c r="V12" s="37" t="s">
        <v>33</v>
      </c>
      <c r="W12" s="208" t="s">
        <v>67</v>
      </c>
      <c r="X12" s="223"/>
      <c r="Y12" s="209"/>
      <c r="Z12" s="189" t="s">
        <v>33</v>
      </c>
      <c r="AA12" s="190"/>
      <c r="AB12" s="191"/>
    </row>
    <row r="13" spans="1:28"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173"/>
      <c r="S13" s="174"/>
      <c r="T13" s="200" t="s">
        <v>69</v>
      </c>
      <c r="U13" s="185"/>
      <c r="V13" s="185"/>
      <c r="W13" s="185"/>
      <c r="X13" s="185"/>
      <c r="Y13" s="185"/>
      <c r="Z13" s="185"/>
      <c r="AA13" s="185"/>
      <c r="AB13" s="186"/>
    </row>
    <row r="14" spans="1:28"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173"/>
      <c r="S14" s="174"/>
      <c r="T14" s="201"/>
      <c r="U14" s="187"/>
      <c r="V14" s="187"/>
      <c r="W14" s="187"/>
      <c r="X14" s="187"/>
      <c r="Y14" s="187"/>
      <c r="Z14" s="187"/>
      <c r="AA14" s="187"/>
      <c r="AB14" s="188"/>
    </row>
    <row r="15" spans="1:28"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173"/>
      <c r="S15" s="174"/>
      <c r="T15" s="340" t="s">
        <v>350</v>
      </c>
      <c r="U15" s="341"/>
      <c r="V15" s="341"/>
      <c r="W15" s="341"/>
      <c r="X15" s="341"/>
      <c r="Y15" s="341"/>
      <c r="Z15" s="341"/>
      <c r="AA15" s="341"/>
      <c r="AB15" s="342"/>
    </row>
    <row r="16" spans="1:28" x14ac:dyDescent="0.2">
      <c r="A16" s="38" t="s">
        <v>72</v>
      </c>
      <c r="B16" s="15"/>
      <c r="C16" s="106">
        <v>42929</v>
      </c>
      <c r="D16" s="106">
        <v>42929</v>
      </c>
      <c r="E16" s="106">
        <v>42930</v>
      </c>
      <c r="F16" s="106">
        <v>42931</v>
      </c>
      <c r="G16" s="106">
        <v>42934</v>
      </c>
      <c r="H16" s="27" t="s">
        <v>73</v>
      </c>
      <c r="I16" s="32">
        <v>42943</v>
      </c>
      <c r="J16" s="175">
        <f>J11+6</f>
        <v>14</v>
      </c>
      <c r="K16" s="176"/>
      <c r="L16" s="175"/>
      <c r="M16" s="176"/>
      <c r="N16" s="175"/>
      <c r="O16" s="176"/>
      <c r="P16" s="192"/>
      <c r="Q16" s="193"/>
      <c r="R16" s="192"/>
      <c r="S16" s="193"/>
      <c r="T16" s="343"/>
      <c r="U16" s="344"/>
      <c r="V16" s="344"/>
      <c r="W16" s="344"/>
      <c r="X16" s="344"/>
      <c r="Y16" s="344"/>
      <c r="Z16" s="344"/>
      <c r="AA16" s="344"/>
      <c r="AB16" s="345"/>
    </row>
    <row r="17" spans="1:28" x14ac:dyDescent="0.2">
      <c r="A17" s="183" t="s">
        <v>74</v>
      </c>
      <c r="B17" s="184"/>
      <c r="C17" s="39">
        <v>0</v>
      </c>
      <c r="D17" s="39">
        <v>0</v>
      </c>
      <c r="E17" s="39">
        <v>0</v>
      </c>
      <c r="F17" s="39">
        <v>0</v>
      </c>
      <c r="G17" s="40">
        <v>0</v>
      </c>
      <c r="H17" s="27" t="s">
        <v>75</v>
      </c>
      <c r="I17" s="35"/>
      <c r="J17" s="177">
        <v>495</v>
      </c>
      <c r="K17" s="178"/>
      <c r="L17" s="204" t="s">
        <v>276</v>
      </c>
      <c r="M17" s="205"/>
      <c r="N17" s="206" t="s">
        <v>276</v>
      </c>
      <c r="O17" s="207"/>
      <c r="P17" s="177" t="s">
        <v>276</v>
      </c>
      <c r="Q17" s="178"/>
      <c r="R17" s="177"/>
      <c r="S17" s="178"/>
      <c r="T17" s="343"/>
      <c r="U17" s="344"/>
      <c r="V17" s="344"/>
      <c r="W17" s="344"/>
      <c r="X17" s="344"/>
      <c r="Y17" s="344"/>
      <c r="Z17" s="344"/>
      <c r="AA17" s="344"/>
      <c r="AB17" s="345"/>
    </row>
    <row r="18" spans="1:28" x14ac:dyDescent="0.2">
      <c r="A18" s="185" t="s">
        <v>76</v>
      </c>
      <c r="B18" s="186"/>
      <c r="C18" s="181" t="s">
        <v>44</v>
      </c>
      <c r="D18" s="181" t="s">
        <v>45</v>
      </c>
      <c r="E18" s="181" t="s">
        <v>46</v>
      </c>
      <c r="F18" s="181" t="s">
        <v>47</v>
      </c>
      <c r="G18" s="181" t="s">
        <v>310</v>
      </c>
      <c r="H18" s="36" t="s">
        <v>77</v>
      </c>
      <c r="I18" s="36"/>
      <c r="J18" s="173"/>
      <c r="K18" s="174"/>
      <c r="L18" s="179"/>
      <c r="M18" s="180"/>
      <c r="N18" s="208"/>
      <c r="O18" s="209"/>
      <c r="P18" s="173"/>
      <c r="Q18" s="174"/>
      <c r="R18" s="173"/>
      <c r="S18" s="174"/>
      <c r="T18" s="343"/>
      <c r="U18" s="344"/>
      <c r="V18" s="344"/>
      <c r="W18" s="344"/>
      <c r="X18" s="344"/>
      <c r="Y18" s="344"/>
      <c r="Z18" s="344"/>
      <c r="AA18" s="344"/>
      <c r="AB18" s="345"/>
    </row>
    <row r="19" spans="1:28" x14ac:dyDescent="0.2">
      <c r="A19" s="187"/>
      <c r="B19" s="188"/>
      <c r="C19" s="182"/>
      <c r="D19" s="182"/>
      <c r="E19" s="182"/>
      <c r="F19" s="182"/>
      <c r="G19" s="182"/>
      <c r="H19" s="36" t="s">
        <v>70</v>
      </c>
      <c r="I19" s="36"/>
      <c r="J19" s="173"/>
      <c r="K19" s="174"/>
      <c r="L19" s="179"/>
      <c r="M19" s="180"/>
      <c r="N19" s="208"/>
      <c r="O19" s="209"/>
      <c r="P19" s="173"/>
      <c r="Q19" s="174"/>
      <c r="R19" s="173"/>
      <c r="S19" s="174"/>
      <c r="T19" s="343"/>
      <c r="U19" s="344"/>
      <c r="V19" s="344"/>
      <c r="W19" s="344"/>
      <c r="X19" s="344"/>
      <c r="Y19" s="344"/>
      <c r="Z19" s="344"/>
      <c r="AA19" s="344"/>
      <c r="AB19" s="345"/>
    </row>
    <row r="20" spans="1:28" x14ac:dyDescent="0.2">
      <c r="A20" s="179" t="s">
        <v>78</v>
      </c>
      <c r="B20" s="180"/>
      <c r="C20" s="41" t="s">
        <v>33</v>
      </c>
      <c r="D20" s="41" t="s">
        <v>33</v>
      </c>
      <c r="E20" s="41" t="s">
        <v>33</v>
      </c>
      <c r="F20" s="41" t="s">
        <v>33</v>
      </c>
      <c r="G20" s="41" t="s">
        <v>33</v>
      </c>
      <c r="H20" s="27" t="s">
        <v>71</v>
      </c>
      <c r="I20" s="36"/>
      <c r="J20" s="173"/>
      <c r="K20" s="174"/>
      <c r="L20" s="179"/>
      <c r="M20" s="180"/>
      <c r="N20" s="208"/>
      <c r="O20" s="209"/>
      <c r="P20" s="173"/>
      <c r="Q20" s="174"/>
      <c r="R20" s="173"/>
      <c r="S20" s="174"/>
      <c r="T20" s="343"/>
      <c r="U20" s="344"/>
      <c r="V20" s="344"/>
      <c r="W20" s="344"/>
      <c r="X20" s="344"/>
      <c r="Y20" s="344"/>
      <c r="Z20" s="344"/>
      <c r="AA20" s="344"/>
      <c r="AB20" s="345"/>
    </row>
    <row r="21" spans="1:28" x14ac:dyDescent="0.2">
      <c r="A21" s="179" t="s">
        <v>50</v>
      </c>
      <c r="B21" s="180"/>
      <c r="C21" s="14" t="s">
        <v>271</v>
      </c>
      <c r="D21" s="14" t="s">
        <v>269</v>
      </c>
      <c r="E21" s="14" t="s">
        <v>272</v>
      </c>
      <c r="F21" s="14" t="s">
        <v>273</v>
      </c>
      <c r="G21" s="14" t="s">
        <v>318</v>
      </c>
      <c r="H21" s="42" t="s">
        <v>79</v>
      </c>
      <c r="I21" s="32"/>
      <c r="J21" s="175"/>
      <c r="K21" s="176"/>
      <c r="L21" s="175"/>
      <c r="M21" s="176"/>
      <c r="N21" s="175"/>
      <c r="O21" s="176"/>
      <c r="P21" s="192"/>
      <c r="Q21" s="193"/>
      <c r="R21" s="192"/>
      <c r="S21" s="193"/>
      <c r="T21" s="343"/>
      <c r="U21" s="344"/>
      <c r="V21" s="344"/>
      <c r="W21" s="344"/>
      <c r="X21" s="344"/>
      <c r="Y21" s="344"/>
      <c r="Z21" s="344"/>
      <c r="AA21" s="344"/>
      <c r="AB21" s="345"/>
    </row>
    <row r="22" spans="1:28" x14ac:dyDescent="0.2">
      <c r="A22" s="179" t="s">
        <v>80</v>
      </c>
      <c r="B22" s="180"/>
      <c r="C22" s="14" t="s">
        <v>33</v>
      </c>
      <c r="D22" s="14" t="s">
        <v>33</v>
      </c>
      <c r="E22" s="14" t="s">
        <v>33</v>
      </c>
      <c r="F22" s="14" t="s">
        <v>33</v>
      </c>
      <c r="G22" s="14" t="s">
        <v>33</v>
      </c>
      <c r="H22" s="27" t="s">
        <v>81</v>
      </c>
      <c r="I22" s="35"/>
      <c r="J22" s="177" t="s">
        <v>33</v>
      </c>
      <c r="K22" s="178"/>
      <c r="L22" s="204" t="s">
        <v>33</v>
      </c>
      <c r="M22" s="205"/>
      <c r="N22" s="206" t="s">
        <v>33</v>
      </c>
      <c r="O22" s="207"/>
      <c r="P22" s="177" t="s">
        <v>33</v>
      </c>
      <c r="Q22" s="178"/>
      <c r="R22" s="177" t="s">
        <v>33</v>
      </c>
      <c r="S22" s="178"/>
      <c r="T22" s="343"/>
      <c r="U22" s="344"/>
      <c r="V22" s="344"/>
      <c r="W22" s="344"/>
      <c r="X22" s="344"/>
      <c r="Y22" s="344"/>
      <c r="Z22" s="344"/>
      <c r="AA22" s="344"/>
      <c r="AB22" s="345"/>
    </row>
    <row r="23" spans="1:28" x14ac:dyDescent="0.2">
      <c r="A23" s="179" t="s">
        <v>10</v>
      </c>
      <c r="B23" s="180"/>
      <c r="C23" s="14" t="s">
        <v>33</v>
      </c>
      <c r="D23" s="14" t="s">
        <v>33</v>
      </c>
      <c r="E23" s="14" t="s">
        <v>33</v>
      </c>
      <c r="F23" s="14" t="s">
        <v>33</v>
      </c>
      <c r="G23" s="14" t="s">
        <v>33</v>
      </c>
      <c r="H23" s="27" t="s">
        <v>82</v>
      </c>
      <c r="I23" s="35"/>
      <c r="J23" s="177" t="s">
        <v>33</v>
      </c>
      <c r="K23" s="178"/>
      <c r="L23" s="204" t="s">
        <v>33</v>
      </c>
      <c r="M23" s="205"/>
      <c r="N23" s="206" t="s">
        <v>33</v>
      </c>
      <c r="O23" s="207"/>
      <c r="P23" s="177" t="s">
        <v>33</v>
      </c>
      <c r="Q23" s="178"/>
      <c r="R23" s="177" t="s">
        <v>33</v>
      </c>
      <c r="S23" s="178"/>
      <c r="T23" s="343"/>
      <c r="U23" s="344"/>
      <c r="V23" s="344"/>
      <c r="W23" s="344"/>
      <c r="X23" s="344"/>
      <c r="Y23" s="344"/>
      <c r="Z23" s="344"/>
      <c r="AA23" s="344"/>
      <c r="AB23" s="345"/>
    </row>
    <row r="24" spans="1:28" x14ac:dyDescent="0.2">
      <c r="A24" s="179" t="s">
        <v>83</v>
      </c>
      <c r="B24" s="180"/>
      <c r="C24" s="14" t="s">
        <v>33</v>
      </c>
      <c r="D24" s="14" t="s">
        <v>33</v>
      </c>
      <c r="E24" s="14" t="s">
        <v>33</v>
      </c>
      <c r="F24" s="14" t="s">
        <v>33</v>
      </c>
      <c r="G24" s="14" t="s">
        <v>33</v>
      </c>
      <c r="H24" s="27" t="s">
        <v>70</v>
      </c>
      <c r="I24" s="36"/>
      <c r="J24" s="173" t="s">
        <v>33</v>
      </c>
      <c r="K24" s="174"/>
      <c r="L24" s="179" t="s">
        <v>33</v>
      </c>
      <c r="M24" s="180"/>
      <c r="N24" s="208" t="s">
        <v>33</v>
      </c>
      <c r="O24" s="209"/>
      <c r="P24" s="173" t="s">
        <v>33</v>
      </c>
      <c r="Q24" s="174"/>
      <c r="R24" s="173" t="s">
        <v>33</v>
      </c>
      <c r="S24" s="174"/>
      <c r="T24" s="343"/>
      <c r="U24" s="344"/>
      <c r="V24" s="344"/>
      <c r="W24" s="344"/>
      <c r="X24" s="344"/>
      <c r="Y24" s="344"/>
      <c r="Z24" s="344"/>
      <c r="AA24" s="344"/>
      <c r="AB24" s="345"/>
    </row>
    <row r="25" spans="1:28" x14ac:dyDescent="0.2">
      <c r="A25" s="179" t="s">
        <v>9</v>
      </c>
      <c r="B25" s="180"/>
      <c r="C25" s="14" t="s">
        <v>33</v>
      </c>
      <c r="D25" s="14" t="s">
        <v>33</v>
      </c>
      <c r="E25" s="14" t="s">
        <v>33</v>
      </c>
      <c r="F25" s="14" t="s">
        <v>33</v>
      </c>
      <c r="G25" s="14" t="s">
        <v>33</v>
      </c>
      <c r="H25" s="27" t="s">
        <v>71</v>
      </c>
      <c r="I25" s="36"/>
      <c r="J25" s="173" t="s">
        <v>33</v>
      </c>
      <c r="K25" s="174"/>
      <c r="L25" s="179" t="s">
        <v>33</v>
      </c>
      <c r="M25" s="180"/>
      <c r="N25" s="208" t="s">
        <v>33</v>
      </c>
      <c r="O25" s="209"/>
      <c r="P25" s="173" t="s">
        <v>33</v>
      </c>
      <c r="Q25" s="174"/>
      <c r="R25" s="173" t="s">
        <v>33</v>
      </c>
      <c r="S25" s="174"/>
      <c r="T25" s="343"/>
      <c r="U25" s="344"/>
      <c r="V25" s="344"/>
      <c r="W25" s="344"/>
      <c r="X25" s="344"/>
      <c r="Y25" s="344"/>
      <c r="Z25" s="344"/>
      <c r="AA25" s="344"/>
      <c r="AB25" s="345"/>
    </row>
    <row r="26" spans="1:28" x14ac:dyDescent="0.2">
      <c r="A26" s="210" t="s">
        <v>84</v>
      </c>
      <c r="B26" s="211"/>
      <c r="C26" s="101">
        <v>42945</v>
      </c>
      <c r="D26" s="101">
        <v>42941</v>
      </c>
      <c r="E26" s="101">
        <v>42941</v>
      </c>
      <c r="F26" s="101">
        <v>42941</v>
      </c>
      <c r="G26" s="101">
        <v>42936</v>
      </c>
      <c r="H26" s="27" t="s">
        <v>85</v>
      </c>
      <c r="I26" s="35"/>
      <c r="J26" s="177" t="s">
        <v>33</v>
      </c>
      <c r="K26" s="178"/>
      <c r="L26" s="204" t="s">
        <v>33</v>
      </c>
      <c r="M26" s="205"/>
      <c r="N26" s="206" t="s">
        <v>33</v>
      </c>
      <c r="O26" s="207"/>
      <c r="P26" s="177" t="s">
        <v>33</v>
      </c>
      <c r="Q26" s="178"/>
      <c r="R26" s="177" t="s">
        <v>33</v>
      </c>
      <c r="S26" s="178"/>
      <c r="T26" s="343"/>
      <c r="U26" s="344"/>
      <c r="V26" s="344"/>
      <c r="W26" s="344"/>
      <c r="X26" s="344"/>
      <c r="Y26" s="344"/>
      <c r="Z26" s="344"/>
      <c r="AA26" s="344"/>
      <c r="AB26" s="345"/>
    </row>
    <row r="27" spans="1:28" x14ac:dyDescent="0.2">
      <c r="A27" s="212" t="s">
        <v>86</v>
      </c>
      <c r="B27" s="213"/>
      <c r="C27" s="14">
        <f>C26-C16</f>
        <v>16</v>
      </c>
      <c r="D27" s="14">
        <f t="shared" ref="D27:G27" si="3">D26-D16</f>
        <v>12</v>
      </c>
      <c r="E27" s="14">
        <f t="shared" si="3"/>
        <v>11</v>
      </c>
      <c r="F27" s="14">
        <f t="shared" si="3"/>
        <v>10</v>
      </c>
      <c r="G27" s="14">
        <f t="shared" si="3"/>
        <v>2</v>
      </c>
      <c r="H27" s="27" t="s">
        <v>87</v>
      </c>
      <c r="I27" s="35"/>
      <c r="J27" s="177" t="s">
        <v>33</v>
      </c>
      <c r="K27" s="178"/>
      <c r="L27" s="204" t="s">
        <v>33</v>
      </c>
      <c r="M27" s="205"/>
      <c r="N27" s="206" t="s">
        <v>33</v>
      </c>
      <c r="O27" s="207"/>
      <c r="P27" s="177" t="s">
        <v>33</v>
      </c>
      <c r="Q27" s="178"/>
      <c r="R27" s="177" t="s">
        <v>33</v>
      </c>
      <c r="S27" s="178"/>
      <c r="T27" s="343"/>
      <c r="U27" s="344"/>
      <c r="V27" s="344"/>
      <c r="W27" s="344"/>
      <c r="X27" s="344"/>
      <c r="Y27" s="344"/>
      <c r="Z27" s="344"/>
      <c r="AA27" s="344"/>
      <c r="AB27" s="345"/>
    </row>
  </sheetData>
  <mergeCells count="151">
    <mergeCell ref="I1:J1"/>
    <mergeCell ref="K1:O1"/>
    <mergeCell ref="P1:Q1"/>
    <mergeCell ref="T1:U1"/>
    <mergeCell ref="L2:M2"/>
    <mergeCell ref="Q2:T2"/>
    <mergeCell ref="AA2:AB2"/>
    <mergeCell ref="L4:M4"/>
    <mergeCell ref="Q4:T4"/>
    <mergeCell ref="AA4:AB4"/>
    <mergeCell ref="R1:S1"/>
    <mergeCell ref="J6:K6"/>
    <mergeCell ref="L6:M6"/>
    <mergeCell ref="N6:O6"/>
    <mergeCell ref="P6:Q6"/>
    <mergeCell ref="U6:AB6"/>
    <mergeCell ref="J8:K8"/>
    <mergeCell ref="L8:M8"/>
    <mergeCell ref="N8:O8"/>
    <mergeCell ref="P8:Q8"/>
    <mergeCell ref="W8:Y8"/>
    <mergeCell ref="Z8:AB8"/>
    <mergeCell ref="J7:K7"/>
    <mergeCell ref="L7:M7"/>
    <mergeCell ref="N7:O7"/>
    <mergeCell ref="P7:Q7"/>
    <mergeCell ref="W7:Y7"/>
    <mergeCell ref="Z7:AB7"/>
    <mergeCell ref="R6:S6"/>
    <mergeCell ref="R7:S7"/>
    <mergeCell ref="R8:S8"/>
    <mergeCell ref="J10:K10"/>
    <mergeCell ref="L10:M10"/>
    <mergeCell ref="N10:O10"/>
    <mergeCell ref="P10:Q10"/>
    <mergeCell ref="W10:Y10"/>
    <mergeCell ref="Z10:AB10"/>
    <mergeCell ref="J9:K9"/>
    <mergeCell ref="L9:M9"/>
    <mergeCell ref="N9:O9"/>
    <mergeCell ref="P9:Q9"/>
    <mergeCell ref="W9:Y9"/>
    <mergeCell ref="Z9:AB9"/>
    <mergeCell ref="R9:S9"/>
    <mergeCell ref="R10:S10"/>
    <mergeCell ref="J12:K12"/>
    <mergeCell ref="L12:M12"/>
    <mergeCell ref="N12:O12"/>
    <mergeCell ref="P12:Q12"/>
    <mergeCell ref="W12:Y12"/>
    <mergeCell ref="Z12:AB12"/>
    <mergeCell ref="J11:K11"/>
    <mergeCell ref="L11:M11"/>
    <mergeCell ref="N11:O11"/>
    <mergeCell ref="P11:Q11"/>
    <mergeCell ref="W11:Y11"/>
    <mergeCell ref="Z11:AB11"/>
    <mergeCell ref="R11:S11"/>
    <mergeCell ref="R12:S12"/>
    <mergeCell ref="J13:K13"/>
    <mergeCell ref="L13:M13"/>
    <mergeCell ref="N13:O13"/>
    <mergeCell ref="P13:Q13"/>
    <mergeCell ref="T13:AB14"/>
    <mergeCell ref="J14:K14"/>
    <mergeCell ref="L14:M14"/>
    <mergeCell ref="N14:O14"/>
    <mergeCell ref="P14:Q14"/>
    <mergeCell ref="R13:S13"/>
    <mergeCell ref="R14:S14"/>
    <mergeCell ref="J15:K15"/>
    <mergeCell ref="L15:M15"/>
    <mergeCell ref="N15:O15"/>
    <mergeCell ref="P15:Q15"/>
    <mergeCell ref="T15:AB27"/>
    <mergeCell ref="J16:K16"/>
    <mergeCell ref="L16:M16"/>
    <mergeCell ref="N16:O16"/>
    <mergeCell ref="P16:Q16"/>
    <mergeCell ref="R15:S15"/>
    <mergeCell ref="R16:S16"/>
    <mergeCell ref="R17:S17"/>
    <mergeCell ref="R18:S18"/>
    <mergeCell ref="R19:S19"/>
    <mergeCell ref="R20:S20"/>
    <mergeCell ref="R21:S21"/>
    <mergeCell ref="R22:S22"/>
    <mergeCell ref="R23:S23"/>
    <mergeCell ref="R24:S24"/>
    <mergeCell ref="R25:S25"/>
    <mergeCell ref="R26:S26"/>
    <mergeCell ref="R27:S27"/>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4" workbookViewId="0">
      <selection activeCell="R15" sqref="R15:Z27"/>
    </sheetView>
  </sheetViews>
  <sheetFormatPr defaultColWidth="11" defaultRowHeight="14.25" x14ac:dyDescent="0.2"/>
  <sheetData>
    <row r="1" spans="1:26" x14ac:dyDescent="0.2">
      <c r="A1" s="1" t="s">
        <v>0</v>
      </c>
      <c r="B1" s="2">
        <v>2017</v>
      </c>
      <c r="C1" s="1" t="s">
        <v>1</v>
      </c>
      <c r="D1" s="2"/>
      <c r="E1" s="1" t="s">
        <v>2</v>
      </c>
      <c r="F1" s="2">
        <v>29</v>
      </c>
      <c r="G1" s="3" t="s">
        <v>3</v>
      </c>
      <c r="H1" s="2"/>
      <c r="I1" s="227" t="s">
        <v>4</v>
      </c>
      <c r="J1" s="217"/>
      <c r="K1" s="346" t="s">
        <v>214</v>
      </c>
      <c r="L1" s="347"/>
      <c r="M1" s="347"/>
      <c r="N1" s="347"/>
      <c r="O1" s="348"/>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42953</v>
      </c>
      <c r="J8" s="214"/>
      <c r="K8" s="215"/>
      <c r="L8" s="214"/>
      <c r="M8" s="215"/>
      <c r="N8" s="214"/>
      <c r="O8" s="215"/>
      <c r="P8" s="214"/>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319</v>
      </c>
      <c r="K9" s="219"/>
      <c r="L9" s="204">
        <v>945</v>
      </c>
      <c r="M9" s="205"/>
      <c r="N9" s="204">
        <v>724</v>
      </c>
      <c r="O9" s="205"/>
      <c r="P9" s="177"/>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288</v>
      </c>
      <c r="I10" s="36"/>
      <c r="J10" s="202" t="s">
        <v>319</v>
      </c>
      <c r="K10" s="203"/>
      <c r="L10" s="179">
        <v>70.03</v>
      </c>
      <c r="M10" s="180"/>
      <c r="N10" s="179">
        <v>64.989999999999995</v>
      </c>
      <c r="O10" s="180"/>
      <c r="P10" s="173"/>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384</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319</v>
      </c>
      <c r="D20" s="41" t="s">
        <v>303</v>
      </c>
      <c r="E20" s="41" t="s">
        <v>302</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14" t="s">
        <v>33</v>
      </c>
      <c r="D22" s="90">
        <v>42953</v>
      </c>
      <c r="E22" s="170">
        <v>42953</v>
      </c>
      <c r="F22" s="14" t="s">
        <v>33</v>
      </c>
      <c r="G22" s="45"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t="s">
        <v>33</v>
      </c>
      <c r="D23" s="14">
        <v>185714516</v>
      </c>
      <c r="E23" s="14">
        <v>194726391</v>
      </c>
      <c r="F23" s="14" t="s">
        <v>33</v>
      </c>
      <c r="G23" s="45" t="s">
        <v>33</v>
      </c>
      <c r="H23" s="27" t="s">
        <v>82</v>
      </c>
      <c r="I23" s="35"/>
      <c r="J23" s="177"/>
      <c r="K23" s="178"/>
      <c r="L23" s="204"/>
      <c r="M23" s="205"/>
      <c r="N23" s="206"/>
      <c r="O23" s="207"/>
      <c r="P23" s="177"/>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304</v>
      </c>
      <c r="E25" s="14" t="s">
        <v>295</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3"/>
  <sheetViews>
    <sheetView topLeftCell="G1" workbookViewId="0">
      <selection activeCell="P17" sqref="P17:Q17"/>
    </sheetView>
  </sheetViews>
  <sheetFormatPr defaultColWidth="11" defaultRowHeight="14.25" x14ac:dyDescent="0.2"/>
  <sheetData>
    <row r="1" spans="1:30" x14ac:dyDescent="0.2">
      <c r="A1" s="1" t="s">
        <v>0</v>
      </c>
      <c r="B1" s="2">
        <v>2017</v>
      </c>
      <c r="C1" s="1" t="s">
        <v>1</v>
      </c>
      <c r="D1" s="2"/>
      <c r="E1" s="1" t="s">
        <v>2</v>
      </c>
      <c r="F1" s="2">
        <v>30</v>
      </c>
      <c r="G1" s="3" t="s">
        <v>3</v>
      </c>
      <c r="H1" s="2" t="s">
        <v>301</v>
      </c>
      <c r="I1" s="227" t="s">
        <v>4</v>
      </c>
      <c r="J1" s="217"/>
      <c r="K1" s="236" t="s">
        <v>215</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322</v>
      </c>
      <c r="G3" s="14" t="s">
        <v>314</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321</v>
      </c>
      <c r="G5" s="14" t="s">
        <v>314</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42891</v>
      </c>
      <c r="D7" s="25">
        <v>42893</v>
      </c>
      <c r="E7" s="25">
        <v>42895</v>
      </c>
      <c r="F7" s="25"/>
      <c r="G7" s="26" t="e">
        <f t="array" ref="G7">#DIV/0!</f>
        <v>#DIV/0!</v>
      </c>
      <c r="H7" s="27" t="s">
        <v>50</v>
      </c>
      <c r="I7" s="28"/>
      <c r="J7" s="218" t="s">
        <v>33</v>
      </c>
      <c r="K7" s="219"/>
      <c r="L7" s="204" t="s">
        <v>33</v>
      </c>
      <c r="M7" s="205"/>
      <c r="N7" s="204" t="s">
        <v>33</v>
      </c>
      <c r="O7" s="205"/>
      <c r="P7" s="177" t="s">
        <v>33</v>
      </c>
      <c r="Q7" s="178"/>
      <c r="R7" s="29" t="s">
        <v>51</v>
      </c>
      <c r="S7" s="30"/>
      <c r="T7" s="45">
        <v>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42927</v>
      </c>
      <c r="J8" s="214">
        <f>I8-C16</f>
        <v>0</v>
      </c>
      <c r="K8" s="215"/>
      <c r="L8" s="214">
        <v>0</v>
      </c>
      <c r="M8" s="215"/>
      <c r="N8" s="214"/>
      <c r="O8" s="215"/>
      <c r="P8" s="214"/>
      <c r="Q8" s="215"/>
      <c r="R8" s="33" t="s">
        <v>54</v>
      </c>
      <c r="S8" s="34"/>
      <c r="T8" s="45">
        <v>0</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33</v>
      </c>
      <c r="K9" s="219"/>
      <c r="L9" s="204">
        <v>32</v>
      </c>
      <c r="M9" s="205"/>
      <c r="N9" s="204" t="s">
        <v>270</v>
      </c>
      <c r="O9" s="205"/>
      <c r="P9" s="177" t="s">
        <v>33</v>
      </c>
      <c r="Q9" s="178"/>
      <c r="R9" s="33" t="s">
        <v>57</v>
      </c>
      <c r="S9" s="34"/>
      <c r="T9" s="45">
        <v>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v>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42932</v>
      </c>
      <c r="J11" s="214">
        <f>J8+5</f>
        <v>5</v>
      </c>
      <c r="K11" s="215"/>
      <c r="L11" s="214">
        <f>L8+5</f>
        <v>5</v>
      </c>
      <c r="M11" s="215"/>
      <c r="N11" s="214">
        <v>4</v>
      </c>
      <c r="O11" s="215"/>
      <c r="P11" s="192"/>
      <c r="Q11" s="193"/>
      <c r="R11" s="33" t="s">
        <v>63</v>
      </c>
      <c r="S11" s="34"/>
      <c r="T11" s="45">
        <v>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v>79</v>
      </c>
      <c r="K12" s="219"/>
      <c r="L12" s="204">
        <v>78</v>
      </c>
      <c r="M12" s="205"/>
      <c r="N12" s="204">
        <v>54</v>
      </c>
      <c r="O12" s="205"/>
      <c r="P12" s="177" t="s">
        <v>33</v>
      </c>
      <c r="Q12" s="178"/>
      <c r="R12" s="33" t="s">
        <v>66</v>
      </c>
      <c r="S12" s="34"/>
      <c r="T12" s="37">
        <v>0</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414</v>
      </c>
      <c r="S15" s="239"/>
      <c r="T15" s="239"/>
      <c r="U15" s="239"/>
      <c r="V15" s="239"/>
      <c r="W15" s="239"/>
      <c r="X15" s="239"/>
      <c r="Y15" s="239"/>
      <c r="Z15" s="240"/>
      <c r="AA15" s="6"/>
      <c r="AB15" s="6"/>
      <c r="AC15" s="6"/>
      <c r="AD15" s="6"/>
    </row>
    <row r="16" spans="1:30" x14ac:dyDescent="0.2">
      <c r="A16" s="38" t="s">
        <v>72</v>
      </c>
      <c r="B16" s="15"/>
      <c r="C16" s="106">
        <v>42927</v>
      </c>
      <c r="D16" s="106">
        <v>42927</v>
      </c>
      <c r="E16" s="106">
        <v>42928</v>
      </c>
      <c r="F16" s="25"/>
      <c r="G16" s="26" t="e">
        <f t="array" ref="G16">#DIV/0!</f>
        <v>#DIV/0!</v>
      </c>
      <c r="H16" s="27" t="s">
        <v>73</v>
      </c>
      <c r="I16" s="32">
        <v>42937</v>
      </c>
      <c r="J16" s="175">
        <f>J11+5</f>
        <v>10</v>
      </c>
      <c r="K16" s="176"/>
      <c r="L16" s="175">
        <f t="shared" ref="L16" si="0">L11+5</f>
        <v>10</v>
      </c>
      <c r="M16" s="176"/>
      <c r="N16" s="175">
        <f t="shared" ref="N16" si="1">N11+5</f>
        <v>9</v>
      </c>
      <c r="O16" s="176"/>
      <c r="P16" s="192"/>
      <c r="Q16" s="193"/>
      <c r="R16" s="241"/>
      <c r="S16" s="242"/>
      <c r="T16" s="242"/>
      <c r="U16" s="242"/>
      <c r="V16" s="242"/>
      <c r="W16" s="242"/>
      <c r="X16" s="242"/>
      <c r="Y16" s="242"/>
      <c r="Z16" s="243"/>
      <c r="AA16" s="6"/>
      <c r="AB16" s="6"/>
      <c r="AC16" s="6"/>
      <c r="AD16" s="6"/>
    </row>
    <row r="17" spans="1:30" x14ac:dyDescent="0.2">
      <c r="A17" s="183" t="s">
        <v>74</v>
      </c>
      <c r="B17" s="184"/>
      <c r="C17" s="39">
        <f>C16-C7</f>
        <v>36</v>
      </c>
      <c r="D17" s="39">
        <f t="shared" ref="D17:E17" si="2">D16-D7</f>
        <v>34</v>
      </c>
      <c r="E17" s="39">
        <f t="shared" si="2"/>
        <v>33</v>
      </c>
      <c r="F17" s="39">
        <v>0</v>
      </c>
      <c r="G17" s="40">
        <v>0</v>
      </c>
      <c r="H17" s="27" t="s">
        <v>75</v>
      </c>
      <c r="I17" s="35"/>
      <c r="J17" s="177">
        <v>209</v>
      </c>
      <c r="K17" s="178"/>
      <c r="L17" s="204">
        <v>219</v>
      </c>
      <c r="M17" s="205"/>
      <c r="N17" s="206">
        <v>138</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303</v>
      </c>
      <c r="D20" s="41" t="s">
        <v>303</v>
      </c>
      <c r="E20" s="41" t="s">
        <v>302</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271</v>
      </c>
      <c r="D21" s="14" t="s">
        <v>269</v>
      </c>
      <c r="E21" s="14" t="s">
        <v>272</v>
      </c>
      <c r="F21" s="14" t="s">
        <v>33</v>
      </c>
      <c r="G21" s="14" t="s">
        <v>33</v>
      </c>
      <c r="H21" s="42" t="s">
        <v>79</v>
      </c>
      <c r="I21" s="32">
        <v>42942</v>
      </c>
      <c r="J21" s="175">
        <f>J16+5</f>
        <v>15</v>
      </c>
      <c r="K21" s="176"/>
      <c r="L21" s="175">
        <f t="shared" ref="L21" si="3">L16+5</f>
        <v>15</v>
      </c>
      <c r="M21" s="176"/>
      <c r="N21" s="175">
        <f t="shared" ref="N21" si="4">N16+5</f>
        <v>14</v>
      </c>
      <c r="O21" s="176"/>
      <c r="P21" s="192"/>
      <c r="Q21" s="193"/>
      <c r="R21" s="241"/>
      <c r="S21" s="242"/>
      <c r="T21" s="242"/>
      <c r="U21" s="242"/>
      <c r="V21" s="242"/>
      <c r="W21" s="242"/>
      <c r="X21" s="242"/>
      <c r="Y21" s="242"/>
      <c r="Z21" s="243"/>
      <c r="AA21" s="7"/>
      <c r="AB21" s="7"/>
      <c r="AC21" s="7"/>
      <c r="AD21" s="7"/>
    </row>
    <row r="22" spans="1:30" x14ac:dyDescent="0.2">
      <c r="A22" s="179" t="s">
        <v>80</v>
      </c>
      <c r="B22" s="180"/>
      <c r="C22" s="164">
        <v>42952</v>
      </c>
      <c r="D22" s="164">
        <v>42952</v>
      </c>
      <c r="E22" s="164">
        <v>42952</v>
      </c>
      <c r="F22" s="14" t="s">
        <v>33</v>
      </c>
      <c r="G22" s="45" t="s">
        <v>33</v>
      </c>
      <c r="H22" s="27" t="s">
        <v>81</v>
      </c>
      <c r="I22" s="35"/>
      <c r="J22" s="177">
        <v>468</v>
      </c>
      <c r="K22" s="178"/>
      <c r="L22" s="204">
        <v>488</v>
      </c>
      <c r="M22" s="205"/>
      <c r="N22" s="206">
        <v>328</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v>194726386</v>
      </c>
      <c r="D23" s="14">
        <v>194726387</v>
      </c>
      <c r="E23" s="14">
        <v>115618968</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42" t="s">
        <v>306</v>
      </c>
      <c r="I24" s="32">
        <v>42947</v>
      </c>
      <c r="J24" s="175">
        <f>J21+5</f>
        <v>20</v>
      </c>
      <c r="K24" s="176"/>
      <c r="L24" s="175">
        <f t="shared" ref="L24" si="5">L21+5</f>
        <v>20</v>
      </c>
      <c r="M24" s="176"/>
      <c r="N24" s="175">
        <f t="shared" ref="N24" si="6">N21+5</f>
        <v>19</v>
      </c>
      <c r="O24" s="176"/>
      <c r="P24" s="192"/>
      <c r="Q24" s="193"/>
      <c r="R24" s="241"/>
      <c r="S24" s="242"/>
      <c r="T24" s="242"/>
      <c r="U24" s="242"/>
      <c r="V24" s="242"/>
      <c r="W24" s="242"/>
      <c r="X24" s="242"/>
      <c r="Y24" s="242"/>
      <c r="Z24" s="243"/>
      <c r="AA24" s="7"/>
      <c r="AB24" s="7"/>
      <c r="AC24" s="7"/>
      <c r="AD24" s="7"/>
    </row>
    <row r="25" spans="1:30" x14ac:dyDescent="0.2">
      <c r="A25" s="179" t="s">
        <v>9</v>
      </c>
      <c r="B25" s="180"/>
      <c r="C25" s="14" t="s">
        <v>346</v>
      </c>
      <c r="D25" s="14" t="s">
        <v>348</v>
      </c>
      <c r="E25" s="14" t="s">
        <v>348</v>
      </c>
      <c r="F25" s="14" t="s">
        <v>33</v>
      </c>
      <c r="G25" s="45" t="s">
        <v>33</v>
      </c>
      <c r="H25" s="27" t="s">
        <v>307</v>
      </c>
      <c r="I25" s="35"/>
      <c r="J25" s="177">
        <v>586</v>
      </c>
      <c r="K25" s="178"/>
      <c r="L25" s="204">
        <v>599</v>
      </c>
      <c r="M25" s="205"/>
      <c r="N25" s="206">
        <v>386</v>
      </c>
      <c r="O25" s="207"/>
      <c r="P25" s="177" t="s">
        <v>33</v>
      </c>
      <c r="Q25" s="178"/>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29</v>
      </c>
      <c r="I26" s="35"/>
      <c r="J26" s="177">
        <v>0.25</v>
      </c>
      <c r="K26" s="178"/>
      <c r="L26" s="204">
        <v>0</v>
      </c>
      <c r="M26" s="205"/>
      <c r="N26" s="206">
        <v>0</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row r="28" spans="1:30" x14ac:dyDescent="0.2">
      <c r="H28" s="42" t="s">
        <v>343</v>
      </c>
      <c r="I28" s="32">
        <v>42952</v>
      </c>
      <c r="J28" s="175">
        <f>J24+5</f>
        <v>25</v>
      </c>
      <c r="K28" s="176"/>
      <c r="L28" s="175">
        <f t="shared" ref="L28" si="7">L24+5</f>
        <v>25</v>
      </c>
      <c r="M28" s="176"/>
      <c r="N28" s="175">
        <f t="shared" ref="N28" si="8">N24+5</f>
        <v>24</v>
      </c>
      <c r="O28" s="176"/>
      <c r="P28" s="192"/>
      <c r="Q28" s="193"/>
    </row>
    <row r="29" spans="1:30" x14ac:dyDescent="0.2">
      <c r="H29" s="27" t="s">
        <v>344</v>
      </c>
      <c r="I29" s="35"/>
      <c r="J29" s="177">
        <v>735</v>
      </c>
      <c r="K29" s="178"/>
      <c r="L29" s="204">
        <v>728</v>
      </c>
      <c r="M29" s="205"/>
      <c r="N29" s="206">
        <v>490</v>
      </c>
      <c r="O29" s="207"/>
      <c r="P29" s="177" t="s">
        <v>33</v>
      </c>
      <c r="Q29" s="178"/>
    </row>
    <row r="30" spans="1:30" x14ac:dyDescent="0.2">
      <c r="H30" s="27" t="s">
        <v>288</v>
      </c>
      <c r="I30" s="35"/>
      <c r="J30" s="177">
        <v>49.51</v>
      </c>
      <c r="K30" s="178"/>
      <c r="L30" s="204">
        <v>51</v>
      </c>
      <c r="M30" s="205"/>
      <c r="N30" s="206">
        <v>43.14</v>
      </c>
      <c r="O30" s="207"/>
      <c r="P30" s="177" t="s">
        <v>33</v>
      </c>
      <c r="Q30" s="178"/>
    </row>
    <row r="31" spans="1:30" x14ac:dyDescent="0.2">
      <c r="H31" s="27" t="s">
        <v>345</v>
      </c>
      <c r="I31" s="35"/>
      <c r="J31" s="177" t="s">
        <v>340</v>
      </c>
      <c r="K31" s="178"/>
      <c r="L31" s="204" t="s">
        <v>340</v>
      </c>
      <c r="M31" s="205"/>
      <c r="N31" s="206" t="s">
        <v>340</v>
      </c>
      <c r="O31" s="207"/>
      <c r="P31" s="177" t="s">
        <v>33</v>
      </c>
      <c r="Q31" s="178"/>
    </row>
    <row r="32" spans="1:30" x14ac:dyDescent="0.2">
      <c r="H32" s="42" t="s">
        <v>379</v>
      </c>
      <c r="I32" s="32">
        <v>42958</v>
      </c>
      <c r="J32" s="175">
        <f>J28+6</f>
        <v>31</v>
      </c>
      <c r="K32" s="176"/>
      <c r="L32" s="175">
        <f t="shared" ref="L32" si="9">L28+6</f>
        <v>31</v>
      </c>
      <c r="M32" s="176"/>
      <c r="N32" s="175">
        <v>30</v>
      </c>
      <c r="O32" s="176"/>
      <c r="P32" s="192"/>
      <c r="Q32" s="193"/>
    </row>
    <row r="33" spans="8:17" x14ac:dyDescent="0.2">
      <c r="H33" s="27" t="s">
        <v>380</v>
      </c>
      <c r="I33" s="35"/>
      <c r="J33" s="177">
        <v>878</v>
      </c>
      <c r="K33" s="178"/>
      <c r="L33" s="204">
        <v>899</v>
      </c>
      <c r="M33" s="205"/>
      <c r="N33" s="206">
        <v>546</v>
      </c>
      <c r="O33" s="207"/>
      <c r="P33" s="177" t="s">
        <v>33</v>
      </c>
      <c r="Q33" s="178"/>
    </row>
  </sheetData>
  <mergeCells count="152">
    <mergeCell ref="J32:K32"/>
    <mergeCell ref="L32:M32"/>
    <mergeCell ref="N32:O32"/>
    <mergeCell ref="P32:Q32"/>
    <mergeCell ref="J33:K33"/>
    <mergeCell ref="L33:M33"/>
    <mergeCell ref="N33:O33"/>
    <mergeCell ref="P33:Q33"/>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31:K31"/>
    <mergeCell ref="R1:S1"/>
    <mergeCell ref="L2:M2"/>
    <mergeCell ref="Q2:R2"/>
    <mergeCell ref="Y2:Z2"/>
    <mergeCell ref="L4:M4"/>
    <mergeCell ref="Q4:R4"/>
    <mergeCell ref="Y4:Z4"/>
    <mergeCell ref="J6:K6"/>
    <mergeCell ref="L6:M6"/>
    <mergeCell ref="N6:O6"/>
    <mergeCell ref="P6:Q6"/>
    <mergeCell ref="S6:Z6"/>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L31:M31"/>
    <mergeCell ref="N31:O31"/>
    <mergeCell ref="P31:Q31"/>
    <mergeCell ref="J28:K28"/>
    <mergeCell ref="L28:M28"/>
    <mergeCell ref="N28:O28"/>
    <mergeCell ref="P28:Q28"/>
    <mergeCell ref="J29:K29"/>
    <mergeCell ref="L29:M29"/>
    <mergeCell ref="N29:O29"/>
    <mergeCell ref="P29:Q29"/>
    <mergeCell ref="J30:K30"/>
    <mergeCell ref="L30:M30"/>
    <mergeCell ref="N30:O30"/>
    <mergeCell ref="P30:Q30"/>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H1" workbookViewId="0">
      <selection activeCell="C27" sqref="C27:F27"/>
    </sheetView>
  </sheetViews>
  <sheetFormatPr defaultColWidth="11" defaultRowHeight="14.25" x14ac:dyDescent="0.2"/>
  <sheetData>
    <row r="1" spans="1:30" x14ac:dyDescent="0.2">
      <c r="A1" s="1" t="s">
        <v>0</v>
      </c>
      <c r="B1" s="2">
        <v>2017</v>
      </c>
      <c r="C1" s="1" t="s">
        <v>1</v>
      </c>
      <c r="D1" s="2"/>
      <c r="E1" s="1" t="s">
        <v>2</v>
      </c>
      <c r="F1" s="2">
        <v>31</v>
      </c>
      <c r="G1" s="3" t="s">
        <v>3</v>
      </c>
      <c r="H1" s="2" t="s">
        <v>301</v>
      </c>
      <c r="I1" s="227" t="s">
        <v>4</v>
      </c>
      <c r="J1" s="217"/>
      <c r="K1" s="236" t="s">
        <v>216</v>
      </c>
      <c r="L1" s="229"/>
      <c r="M1" s="229"/>
      <c r="N1" s="229"/>
      <c r="O1" s="230"/>
      <c r="P1" s="234" t="s">
        <v>5</v>
      </c>
      <c r="Q1" s="235"/>
      <c r="R1" s="236" t="s">
        <v>102</v>
      </c>
      <c r="S1" s="229"/>
      <c r="T1" s="4"/>
      <c r="U1" s="4"/>
      <c r="V1" s="4"/>
      <c r="W1" s="4"/>
      <c r="X1" s="4"/>
      <c r="Y1" s="4"/>
      <c r="Z1" s="5"/>
    </row>
    <row r="2" spans="1:30"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30" x14ac:dyDescent="0.2">
      <c r="A3" s="14" t="s">
        <v>33</v>
      </c>
      <c r="B3" s="49" t="s">
        <v>105</v>
      </c>
      <c r="C3" s="49" t="s">
        <v>112</v>
      </c>
      <c r="D3" s="14" t="s">
        <v>33</v>
      </c>
      <c r="E3" s="49" t="s">
        <v>110</v>
      </c>
      <c r="F3" s="49" t="s">
        <v>111</v>
      </c>
      <c r="G3" s="49" t="s">
        <v>109</v>
      </c>
      <c r="H3" s="14" t="s">
        <v>33</v>
      </c>
      <c r="I3" s="14" t="s">
        <v>33</v>
      </c>
      <c r="J3" s="14">
        <v>690</v>
      </c>
      <c r="K3" s="14">
        <v>3</v>
      </c>
      <c r="L3" s="14" t="s">
        <v>33</v>
      </c>
      <c r="M3" s="14" t="s">
        <v>33</v>
      </c>
      <c r="N3" s="49">
        <v>313</v>
      </c>
      <c r="O3" s="14">
        <v>141</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49" t="s">
        <v>105</v>
      </c>
      <c r="C5" s="14" t="s">
        <v>106</v>
      </c>
      <c r="D5" s="49" t="s">
        <v>94</v>
      </c>
      <c r="E5" s="49" t="s">
        <v>107</v>
      </c>
      <c r="F5" s="49" t="s">
        <v>108</v>
      </c>
      <c r="G5" s="49" t="s">
        <v>109</v>
      </c>
      <c r="H5" s="14" t="s">
        <v>33</v>
      </c>
      <c r="I5" s="18" t="s">
        <v>33</v>
      </c>
      <c r="J5" s="18">
        <v>910</v>
      </c>
      <c r="K5" s="18">
        <v>3</v>
      </c>
      <c r="L5" s="18" t="s">
        <v>33</v>
      </c>
      <c r="M5" s="18" t="s">
        <v>33</v>
      </c>
      <c r="N5" s="18">
        <v>358</v>
      </c>
      <c r="O5" s="18">
        <v>155</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30" x14ac:dyDescent="0.2">
      <c r="A7" s="24" t="s">
        <v>49</v>
      </c>
      <c r="B7" s="15"/>
      <c r="C7" s="25">
        <v>42894</v>
      </c>
      <c r="D7" s="25">
        <v>42896</v>
      </c>
      <c r="E7" s="25">
        <v>42898</v>
      </c>
      <c r="F7" s="25">
        <v>42900</v>
      </c>
      <c r="G7" s="26" t="e">
        <f t="array" ref="G7">#DIV/0!</f>
        <v>#DIV/0!</v>
      </c>
      <c r="H7" s="27" t="s">
        <v>50</v>
      </c>
      <c r="I7" s="28"/>
      <c r="J7" s="218" t="s">
        <v>271</v>
      </c>
      <c r="K7" s="219"/>
      <c r="L7" s="204" t="s">
        <v>269</v>
      </c>
      <c r="M7" s="205"/>
      <c r="N7" s="204" t="s">
        <v>272</v>
      </c>
      <c r="O7" s="205"/>
      <c r="P7" s="177" t="s">
        <v>273</v>
      </c>
      <c r="Q7" s="178"/>
      <c r="R7" s="29" t="s">
        <v>51</v>
      </c>
      <c r="S7" s="30"/>
      <c r="T7" s="45">
        <v>4</v>
      </c>
      <c r="U7" s="208" t="s">
        <v>52</v>
      </c>
      <c r="V7" s="223"/>
      <c r="W7" s="209"/>
      <c r="X7" s="231" t="s">
        <v>33</v>
      </c>
      <c r="Y7" s="232"/>
      <c r="Z7" s="233"/>
    </row>
    <row r="8" spans="1:30" x14ac:dyDescent="0.2">
      <c r="A8" s="31" t="s">
        <v>88</v>
      </c>
      <c r="B8" s="15" t="s">
        <v>33</v>
      </c>
      <c r="C8" s="15" t="s">
        <v>33</v>
      </c>
      <c r="D8" s="15" t="s">
        <v>33</v>
      </c>
      <c r="E8" s="15" t="s">
        <v>33</v>
      </c>
      <c r="F8" s="15" t="s">
        <v>33</v>
      </c>
      <c r="G8" s="21"/>
      <c r="H8" s="27" t="s">
        <v>53</v>
      </c>
      <c r="I8" s="32">
        <v>42934</v>
      </c>
      <c r="J8" s="214">
        <f>I8-C16</f>
        <v>4</v>
      </c>
      <c r="K8" s="215"/>
      <c r="L8" s="214">
        <f>I8-D16</f>
        <v>3</v>
      </c>
      <c r="M8" s="215"/>
      <c r="N8" s="214">
        <f>I8-E16</f>
        <v>1</v>
      </c>
      <c r="O8" s="215"/>
      <c r="P8" s="214"/>
      <c r="Q8" s="215"/>
      <c r="R8" s="33" t="s">
        <v>54</v>
      </c>
      <c r="S8" s="34"/>
      <c r="T8" s="45" t="s">
        <v>33</v>
      </c>
      <c r="U8" s="224" t="s">
        <v>55</v>
      </c>
      <c r="V8" s="225"/>
      <c r="W8" s="226"/>
      <c r="X8" s="220" t="s">
        <v>33</v>
      </c>
      <c r="Y8" s="221"/>
      <c r="Z8" s="222"/>
    </row>
    <row r="9" spans="1:30" x14ac:dyDescent="0.2">
      <c r="A9" s="31" t="s">
        <v>88</v>
      </c>
      <c r="B9" s="15" t="s">
        <v>33</v>
      </c>
      <c r="C9" s="15" t="s">
        <v>33</v>
      </c>
      <c r="D9" s="15" t="s">
        <v>33</v>
      </c>
      <c r="E9" s="15" t="s">
        <v>33</v>
      </c>
      <c r="F9" s="15" t="s">
        <v>33</v>
      </c>
      <c r="G9" s="21"/>
      <c r="H9" s="27" t="s">
        <v>56</v>
      </c>
      <c r="I9" s="35"/>
      <c r="J9" s="218">
        <v>59</v>
      </c>
      <c r="K9" s="219"/>
      <c r="L9" s="204">
        <v>51</v>
      </c>
      <c r="M9" s="205"/>
      <c r="N9" s="204">
        <v>26</v>
      </c>
      <c r="O9" s="205"/>
      <c r="P9" s="177" t="s">
        <v>270</v>
      </c>
      <c r="Q9" s="178"/>
      <c r="R9" s="33" t="s">
        <v>57</v>
      </c>
      <c r="S9" s="34"/>
      <c r="T9" s="45">
        <v>4</v>
      </c>
      <c r="U9" s="224" t="s">
        <v>58</v>
      </c>
      <c r="V9" s="225"/>
      <c r="W9" s="226"/>
      <c r="X9" s="220" t="s">
        <v>33</v>
      </c>
      <c r="Y9" s="221"/>
      <c r="Z9" s="222"/>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30" x14ac:dyDescent="0.2">
      <c r="A11" s="31" t="s">
        <v>88</v>
      </c>
      <c r="B11" s="15" t="s">
        <v>33</v>
      </c>
      <c r="C11" s="15" t="s">
        <v>33</v>
      </c>
      <c r="D11" s="15" t="s">
        <v>33</v>
      </c>
      <c r="E11" s="15" t="s">
        <v>33</v>
      </c>
      <c r="F11" s="15" t="s">
        <v>33</v>
      </c>
      <c r="G11" s="21"/>
      <c r="H11" s="27" t="s">
        <v>62</v>
      </c>
      <c r="I11" s="32">
        <v>42939</v>
      </c>
      <c r="J11" s="214">
        <f>J8+5</f>
        <v>9</v>
      </c>
      <c r="K11" s="215"/>
      <c r="L11" s="214">
        <f t="shared" ref="L11" si="0">L8+5</f>
        <v>8</v>
      </c>
      <c r="M11" s="215"/>
      <c r="N11" s="214">
        <f t="shared" ref="N11" si="1">N8+5</f>
        <v>6</v>
      </c>
      <c r="O11" s="215"/>
      <c r="P11" s="192"/>
      <c r="Q11" s="193"/>
      <c r="R11" s="33" t="s">
        <v>63</v>
      </c>
      <c r="S11" s="34"/>
      <c r="T11" s="45" t="s">
        <v>33</v>
      </c>
      <c r="U11" s="224" t="s">
        <v>64</v>
      </c>
      <c r="V11" s="225"/>
      <c r="W11" s="226"/>
      <c r="X11" s="220" t="s">
        <v>33</v>
      </c>
      <c r="Y11" s="221"/>
      <c r="Z11" s="222"/>
    </row>
    <row r="12" spans="1:30" x14ac:dyDescent="0.2">
      <c r="A12" s="31" t="s">
        <v>88</v>
      </c>
      <c r="B12" s="15" t="s">
        <v>33</v>
      </c>
      <c r="C12" s="15" t="s">
        <v>33</v>
      </c>
      <c r="D12" s="15" t="s">
        <v>33</v>
      </c>
      <c r="E12" s="15" t="s">
        <v>33</v>
      </c>
      <c r="F12" s="15" t="s">
        <v>33</v>
      </c>
      <c r="G12" s="21"/>
      <c r="H12" s="27" t="s">
        <v>65</v>
      </c>
      <c r="I12" s="35"/>
      <c r="J12" s="218">
        <v>194</v>
      </c>
      <c r="K12" s="219"/>
      <c r="L12" s="204">
        <v>173</v>
      </c>
      <c r="M12" s="205"/>
      <c r="N12" s="204">
        <v>43</v>
      </c>
      <c r="O12" s="205"/>
      <c r="P12" s="177" t="s">
        <v>276</v>
      </c>
      <c r="Q12" s="178"/>
      <c r="R12" s="33" t="s">
        <v>66</v>
      </c>
      <c r="S12" s="34"/>
      <c r="T12" s="37" t="s">
        <v>33</v>
      </c>
      <c r="U12" s="208" t="s">
        <v>67</v>
      </c>
      <c r="V12" s="223"/>
      <c r="W12" s="209"/>
      <c r="X12" s="189" t="s">
        <v>33</v>
      </c>
      <c r="Y12" s="190"/>
      <c r="Z12" s="191"/>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354</v>
      </c>
      <c r="S15" s="239"/>
      <c r="T15" s="239"/>
      <c r="U15" s="239"/>
      <c r="V15" s="239"/>
      <c r="W15" s="239"/>
      <c r="X15" s="239"/>
      <c r="Y15" s="239"/>
      <c r="Z15" s="240"/>
    </row>
    <row r="16" spans="1:30" x14ac:dyDescent="0.2">
      <c r="A16" s="38" t="s">
        <v>72</v>
      </c>
      <c r="B16" s="15"/>
      <c r="C16" s="106">
        <v>42930</v>
      </c>
      <c r="D16" s="106">
        <v>42931</v>
      </c>
      <c r="E16" s="106">
        <v>42933</v>
      </c>
      <c r="F16" s="106">
        <v>42936</v>
      </c>
      <c r="G16" s="26" t="e">
        <f t="array" ref="G16">#DIV/0!</f>
        <v>#DIV/0!</v>
      </c>
      <c r="H16" s="27" t="s">
        <v>73</v>
      </c>
      <c r="I16" s="32">
        <v>42943</v>
      </c>
      <c r="J16" s="175">
        <f>J11+4</f>
        <v>13</v>
      </c>
      <c r="K16" s="176"/>
      <c r="L16" s="175">
        <f t="shared" ref="L16" si="2">L11+4</f>
        <v>12</v>
      </c>
      <c r="M16" s="176"/>
      <c r="N16" s="175">
        <f t="shared" ref="N16" si="3">N11+4</f>
        <v>10</v>
      </c>
      <c r="O16" s="176"/>
      <c r="P16" s="192"/>
      <c r="Q16" s="193"/>
      <c r="R16" s="241"/>
      <c r="S16" s="242"/>
      <c r="T16" s="242"/>
      <c r="U16" s="242"/>
      <c r="V16" s="242"/>
      <c r="W16" s="242"/>
      <c r="X16" s="242"/>
      <c r="Y16" s="242"/>
      <c r="Z16" s="243"/>
    </row>
    <row r="17" spans="1:26" x14ac:dyDescent="0.2">
      <c r="A17" s="183" t="s">
        <v>74</v>
      </c>
      <c r="B17" s="184"/>
      <c r="C17" s="39">
        <f>C16-C7</f>
        <v>36</v>
      </c>
      <c r="D17" s="39">
        <f t="shared" ref="D17:F17" si="4">D16-D7</f>
        <v>35</v>
      </c>
      <c r="E17" s="39">
        <f t="shared" si="4"/>
        <v>35</v>
      </c>
      <c r="F17" s="39">
        <f t="shared" si="4"/>
        <v>36</v>
      </c>
      <c r="G17" s="40">
        <v>0</v>
      </c>
      <c r="H17" s="27" t="s">
        <v>75</v>
      </c>
      <c r="I17" s="35"/>
      <c r="J17" s="177">
        <v>367</v>
      </c>
      <c r="K17" s="178"/>
      <c r="L17" s="204">
        <v>298</v>
      </c>
      <c r="M17" s="205"/>
      <c r="N17" s="206">
        <v>84</v>
      </c>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01">
        <v>42945</v>
      </c>
      <c r="D26" s="101">
        <v>42945</v>
      </c>
      <c r="E26" s="101">
        <v>42945</v>
      </c>
      <c r="F26" s="101">
        <v>42939</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f>C26-C16</f>
        <v>15</v>
      </c>
      <c r="D27" s="14">
        <f t="shared" ref="D27:F27" si="5">D26-D16</f>
        <v>14</v>
      </c>
      <c r="E27" s="14">
        <f t="shared" si="5"/>
        <v>12</v>
      </c>
      <c r="F27" s="14">
        <f t="shared" si="5"/>
        <v>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L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32</v>
      </c>
      <c r="G1" s="3" t="s">
        <v>3</v>
      </c>
      <c r="H1" s="2"/>
      <c r="I1" s="227" t="s">
        <v>4</v>
      </c>
      <c r="J1" s="217"/>
      <c r="K1" s="236" t="s">
        <v>217</v>
      </c>
      <c r="L1" s="229"/>
      <c r="M1" s="229"/>
      <c r="N1" s="229"/>
      <c r="O1" s="230"/>
      <c r="P1" s="234" t="s">
        <v>5</v>
      </c>
      <c r="Q1" s="235"/>
      <c r="R1" s="236" t="s">
        <v>170</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169</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3"/>
  <sheetViews>
    <sheetView topLeftCell="K10" workbookViewId="0">
      <selection activeCell="T12" sqref="T12"/>
    </sheetView>
  </sheetViews>
  <sheetFormatPr defaultColWidth="11" defaultRowHeight="14.25" x14ac:dyDescent="0.2"/>
  <cols>
    <col min="1" max="16384" width="11" style="46"/>
  </cols>
  <sheetData>
    <row r="1" spans="1:26" x14ac:dyDescent="0.2">
      <c r="A1" s="1" t="s">
        <v>0</v>
      </c>
      <c r="B1" s="2">
        <v>2017</v>
      </c>
      <c r="C1" s="1" t="s">
        <v>1</v>
      </c>
      <c r="D1" s="2"/>
      <c r="E1" s="1" t="s">
        <v>2</v>
      </c>
      <c r="F1" s="2">
        <v>33</v>
      </c>
      <c r="G1" s="3" t="s">
        <v>3</v>
      </c>
      <c r="H1" s="2"/>
      <c r="I1" s="227" t="s">
        <v>4</v>
      </c>
      <c r="J1" s="217"/>
      <c r="K1" s="236" t="s">
        <v>218</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154</v>
      </c>
      <c r="G3" s="14" t="s">
        <v>314</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323</v>
      </c>
      <c r="G5" s="14" t="s">
        <v>314</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v>42889</v>
      </c>
      <c r="D7" s="25">
        <v>42891</v>
      </c>
      <c r="E7" s="25">
        <v>42893</v>
      </c>
      <c r="F7" s="25">
        <v>42895</v>
      </c>
      <c r="G7" s="26" t="e">
        <f t="array" ref="G7">#DIV/0!</f>
        <v>#DIV/0!</v>
      </c>
      <c r="H7" s="27" t="s">
        <v>50</v>
      </c>
      <c r="I7" s="28"/>
      <c r="J7" s="218" t="s">
        <v>271</v>
      </c>
      <c r="K7" s="219"/>
      <c r="L7" s="204" t="s">
        <v>275</v>
      </c>
      <c r="M7" s="205"/>
      <c r="N7" s="204" t="s">
        <v>272</v>
      </c>
      <c r="O7" s="205"/>
      <c r="P7" s="177" t="s">
        <v>273</v>
      </c>
      <c r="Q7" s="178"/>
      <c r="R7" s="29" t="s">
        <v>51</v>
      </c>
      <c r="S7" s="30"/>
      <c r="T7" s="45">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42925</v>
      </c>
      <c r="J8" s="214">
        <f>I8-C16</f>
        <v>0</v>
      </c>
      <c r="K8" s="215"/>
      <c r="L8" s="214">
        <f>I8-D16</f>
        <v>0</v>
      </c>
      <c r="M8" s="215"/>
      <c r="N8" s="214"/>
      <c r="O8" s="215"/>
      <c r="P8" s="214"/>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35</v>
      </c>
      <c r="K9" s="219"/>
      <c r="L9" s="204">
        <v>33</v>
      </c>
      <c r="M9" s="205"/>
      <c r="N9" s="204" t="s">
        <v>277</v>
      </c>
      <c r="O9" s="205"/>
      <c r="P9" s="177" t="s">
        <v>270</v>
      </c>
      <c r="Q9" s="178"/>
      <c r="R9" s="33" t="s">
        <v>57</v>
      </c>
      <c r="S9" s="34"/>
      <c r="T9" s="45">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v>4</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42929</v>
      </c>
      <c r="J11" s="214">
        <f>J8+4</f>
        <v>4</v>
      </c>
      <c r="K11" s="215"/>
      <c r="L11" s="214">
        <f>L8+4</f>
        <v>4</v>
      </c>
      <c r="M11" s="215"/>
      <c r="N11" s="214">
        <f>N8+4</f>
        <v>4</v>
      </c>
      <c r="O11" s="215"/>
      <c r="P11" s="192">
        <v>2</v>
      </c>
      <c r="Q11" s="193"/>
      <c r="R11" s="33" t="s">
        <v>63</v>
      </c>
      <c r="S11" s="34"/>
      <c r="T11" s="45">
        <v>4</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v>66</v>
      </c>
      <c r="K12" s="219"/>
      <c r="L12" s="204">
        <v>65</v>
      </c>
      <c r="M12" s="205"/>
      <c r="N12" s="204">
        <v>61</v>
      </c>
      <c r="O12" s="205"/>
      <c r="P12" s="177">
        <v>40</v>
      </c>
      <c r="Q12" s="178"/>
      <c r="R12" s="33" t="s">
        <v>66</v>
      </c>
      <c r="S12" s="34"/>
      <c r="T12" s="37">
        <v>0</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389</v>
      </c>
      <c r="S15" s="239"/>
      <c r="T15" s="239"/>
      <c r="U15" s="239"/>
      <c r="V15" s="239"/>
      <c r="W15" s="239"/>
      <c r="X15" s="239"/>
      <c r="Y15" s="239"/>
      <c r="Z15" s="240"/>
    </row>
    <row r="16" spans="1:26" x14ac:dyDescent="0.2">
      <c r="A16" s="38" t="s">
        <v>72</v>
      </c>
      <c r="B16" s="15"/>
      <c r="C16" s="106">
        <v>42925</v>
      </c>
      <c r="D16" s="106">
        <v>42925</v>
      </c>
      <c r="E16" s="106">
        <v>42925</v>
      </c>
      <c r="F16" s="106">
        <v>42927</v>
      </c>
      <c r="G16" s="26" t="e">
        <f t="array" ref="G16">#DIV/0!</f>
        <v>#DIV/0!</v>
      </c>
      <c r="H16" s="27" t="s">
        <v>73</v>
      </c>
      <c r="I16" s="32">
        <v>42934</v>
      </c>
      <c r="J16" s="175">
        <f>J11+5</f>
        <v>9</v>
      </c>
      <c r="K16" s="176"/>
      <c r="L16" s="175">
        <f t="shared" ref="L16" si="0">L11+5</f>
        <v>9</v>
      </c>
      <c r="M16" s="176"/>
      <c r="N16" s="175">
        <f t="shared" ref="N16" si="1">N11+5</f>
        <v>9</v>
      </c>
      <c r="O16" s="176"/>
      <c r="P16" s="175">
        <f t="shared" ref="P16" si="2">P11+5</f>
        <v>7</v>
      </c>
      <c r="Q16" s="176"/>
      <c r="R16" s="241"/>
      <c r="S16" s="242"/>
      <c r="T16" s="242"/>
      <c r="U16" s="242"/>
      <c r="V16" s="242"/>
      <c r="W16" s="242"/>
      <c r="X16" s="242"/>
      <c r="Y16" s="242"/>
      <c r="Z16" s="243"/>
    </row>
    <row r="17" spans="1:26" x14ac:dyDescent="0.2">
      <c r="A17" s="183" t="s">
        <v>74</v>
      </c>
      <c r="B17" s="184"/>
      <c r="C17" s="39">
        <f>C16-C7</f>
        <v>36</v>
      </c>
      <c r="D17" s="39">
        <f t="shared" ref="D17:F17" si="3">D16-D7</f>
        <v>34</v>
      </c>
      <c r="E17" s="39">
        <f t="shared" si="3"/>
        <v>32</v>
      </c>
      <c r="F17" s="39">
        <f t="shared" si="3"/>
        <v>32</v>
      </c>
      <c r="G17" s="40">
        <v>0</v>
      </c>
      <c r="H17" s="27" t="s">
        <v>75</v>
      </c>
      <c r="I17" s="35"/>
      <c r="J17" s="177">
        <v>184</v>
      </c>
      <c r="K17" s="178"/>
      <c r="L17" s="204">
        <v>166</v>
      </c>
      <c r="M17" s="205"/>
      <c r="N17" s="206">
        <v>162</v>
      </c>
      <c r="O17" s="207"/>
      <c r="P17" s="177">
        <v>118</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302</v>
      </c>
      <c r="D20" s="41" t="s">
        <v>302</v>
      </c>
      <c r="E20" s="41" t="s">
        <v>302</v>
      </c>
      <c r="F20" s="41" t="s">
        <v>302</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271</v>
      </c>
      <c r="D21" s="14" t="s">
        <v>269</v>
      </c>
      <c r="E21" s="14" t="s">
        <v>272</v>
      </c>
      <c r="F21" s="14" t="s">
        <v>273</v>
      </c>
      <c r="G21" s="14" t="s">
        <v>33</v>
      </c>
      <c r="H21" s="42" t="s">
        <v>79</v>
      </c>
      <c r="I21" s="32">
        <v>42939</v>
      </c>
      <c r="J21" s="175">
        <f>J16+5</f>
        <v>14</v>
      </c>
      <c r="K21" s="176"/>
      <c r="L21" s="175">
        <f t="shared" ref="L21" si="4">L16+5</f>
        <v>14</v>
      </c>
      <c r="M21" s="176"/>
      <c r="N21" s="175">
        <f t="shared" ref="N21" si="5">N16+5</f>
        <v>14</v>
      </c>
      <c r="O21" s="176"/>
      <c r="P21" s="175">
        <f t="shared" ref="P21" si="6">P16+5</f>
        <v>12</v>
      </c>
      <c r="Q21" s="176"/>
      <c r="R21" s="241"/>
      <c r="S21" s="242"/>
      <c r="T21" s="242"/>
      <c r="U21" s="242"/>
      <c r="V21" s="242"/>
      <c r="W21" s="242"/>
      <c r="X21" s="242"/>
      <c r="Y21" s="242"/>
      <c r="Z21" s="243"/>
    </row>
    <row r="22" spans="1:26" x14ac:dyDescent="0.2">
      <c r="A22" s="179" t="s">
        <v>80</v>
      </c>
      <c r="B22" s="180"/>
      <c r="C22" s="90">
        <v>42918</v>
      </c>
      <c r="D22" s="90">
        <v>42918</v>
      </c>
      <c r="E22" s="90">
        <v>42918</v>
      </c>
      <c r="F22" s="90">
        <v>42918</v>
      </c>
      <c r="G22" s="45" t="s">
        <v>33</v>
      </c>
      <c r="H22" s="27" t="s">
        <v>81</v>
      </c>
      <c r="I22" s="35"/>
      <c r="J22" s="177">
        <v>362</v>
      </c>
      <c r="K22" s="178"/>
      <c r="L22" s="204">
        <v>340</v>
      </c>
      <c r="M22" s="205"/>
      <c r="N22" s="206">
        <v>320</v>
      </c>
      <c r="O22" s="207"/>
      <c r="P22" s="177">
        <v>272</v>
      </c>
      <c r="Q22" s="178"/>
      <c r="R22" s="241"/>
      <c r="S22" s="242"/>
      <c r="T22" s="242"/>
      <c r="U22" s="242"/>
      <c r="V22" s="242"/>
      <c r="W22" s="242"/>
      <c r="X22" s="242"/>
      <c r="Y22" s="242"/>
      <c r="Z22" s="243"/>
    </row>
    <row r="23" spans="1:26" x14ac:dyDescent="0.2">
      <c r="A23" s="179" t="s">
        <v>10</v>
      </c>
      <c r="B23" s="180"/>
      <c r="C23" s="14">
        <v>115618966</v>
      </c>
      <c r="D23" s="14">
        <v>115618963</v>
      </c>
      <c r="E23" s="14">
        <v>115618965</v>
      </c>
      <c r="F23" s="14">
        <v>115618964</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351</v>
      </c>
      <c r="D25" s="14" t="s">
        <v>351</v>
      </c>
      <c r="E25" s="14" t="s">
        <v>351</v>
      </c>
      <c r="F25" s="14" t="s">
        <v>351</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42" t="s">
        <v>306</v>
      </c>
      <c r="I26" s="105">
        <v>42943</v>
      </c>
      <c r="J26" s="177">
        <f>J21+4</f>
        <v>18</v>
      </c>
      <c r="K26" s="178"/>
      <c r="L26" s="177">
        <f t="shared" ref="L26" si="7">L21+4</f>
        <v>18</v>
      </c>
      <c r="M26" s="178"/>
      <c r="N26" s="177">
        <f t="shared" ref="N26" si="8">N21+4</f>
        <v>18</v>
      </c>
      <c r="O26" s="178"/>
      <c r="P26" s="177">
        <f t="shared" ref="P26" si="9">P21+4</f>
        <v>16</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307</v>
      </c>
      <c r="I27" s="35"/>
      <c r="J27" s="177">
        <v>526</v>
      </c>
      <c r="K27" s="178"/>
      <c r="L27" s="204">
        <v>490</v>
      </c>
      <c r="M27" s="205"/>
      <c r="N27" s="206">
        <v>472</v>
      </c>
      <c r="O27" s="207"/>
      <c r="P27" s="177">
        <v>418</v>
      </c>
      <c r="Q27" s="178"/>
      <c r="R27" s="241"/>
      <c r="S27" s="242"/>
      <c r="T27" s="242"/>
      <c r="U27" s="242"/>
      <c r="V27" s="242"/>
      <c r="W27" s="242"/>
      <c r="X27" s="242"/>
      <c r="Y27" s="242"/>
      <c r="Z27" s="243"/>
    </row>
    <row r="28" spans="1:26" x14ac:dyDescent="0.2">
      <c r="H28" s="42" t="s">
        <v>343</v>
      </c>
      <c r="I28" s="105">
        <v>42949</v>
      </c>
      <c r="J28" s="177">
        <f>J26+6</f>
        <v>24</v>
      </c>
      <c r="K28" s="178"/>
      <c r="L28" s="177">
        <f t="shared" ref="L28" si="10">L26+6</f>
        <v>24</v>
      </c>
      <c r="M28" s="178"/>
      <c r="N28" s="177">
        <f t="shared" ref="N28" si="11">N26+6</f>
        <v>24</v>
      </c>
      <c r="O28" s="178"/>
      <c r="P28" s="177">
        <f t="shared" ref="P28" si="12">P26+6</f>
        <v>22</v>
      </c>
      <c r="Q28" s="178"/>
    </row>
    <row r="29" spans="1:26" x14ac:dyDescent="0.2">
      <c r="H29" s="27" t="s">
        <v>344</v>
      </c>
      <c r="I29" s="35"/>
      <c r="J29" s="177">
        <v>626</v>
      </c>
      <c r="K29" s="178"/>
      <c r="L29" s="204">
        <v>602</v>
      </c>
      <c r="M29" s="205"/>
      <c r="N29" s="206">
        <v>616</v>
      </c>
      <c r="O29" s="207"/>
      <c r="P29" s="177">
        <v>567</v>
      </c>
      <c r="Q29" s="178"/>
    </row>
    <row r="30" spans="1:26" x14ac:dyDescent="0.2">
      <c r="H30" s="27" t="s">
        <v>339</v>
      </c>
      <c r="I30" s="35"/>
      <c r="J30" s="177" t="s">
        <v>340</v>
      </c>
      <c r="K30" s="178"/>
      <c r="L30" s="204" t="s">
        <v>340</v>
      </c>
      <c r="M30" s="205"/>
      <c r="N30" s="206" t="s">
        <v>340</v>
      </c>
      <c r="O30" s="207"/>
      <c r="P30" s="177" t="s">
        <v>340</v>
      </c>
      <c r="Q30" s="178"/>
    </row>
    <row r="31" spans="1:26" x14ac:dyDescent="0.2">
      <c r="H31" s="27" t="s">
        <v>288</v>
      </c>
      <c r="I31" s="36"/>
      <c r="J31" s="173">
        <v>41.95</v>
      </c>
      <c r="K31" s="174"/>
      <c r="L31" s="179">
        <v>42.98</v>
      </c>
      <c r="M31" s="180"/>
      <c r="N31" s="208">
        <v>40.68</v>
      </c>
      <c r="O31" s="209"/>
      <c r="P31" s="173">
        <v>35.54</v>
      </c>
      <c r="Q31" s="174"/>
    </row>
    <row r="32" spans="1:26" x14ac:dyDescent="0.2">
      <c r="H32" s="42" t="s">
        <v>379</v>
      </c>
      <c r="I32" s="105">
        <v>42954</v>
      </c>
      <c r="J32" s="177">
        <f>J28+5</f>
        <v>29</v>
      </c>
      <c r="K32" s="178"/>
      <c r="L32" s="177">
        <f t="shared" ref="L32" si="13">L28+5</f>
        <v>29</v>
      </c>
      <c r="M32" s="178"/>
      <c r="N32" s="177">
        <f t="shared" ref="N32" si="14">N28+5</f>
        <v>29</v>
      </c>
      <c r="O32" s="178"/>
      <c r="P32" s="177">
        <f t="shared" ref="P32" si="15">P28+5</f>
        <v>27</v>
      </c>
      <c r="Q32" s="178"/>
    </row>
    <row r="33" spans="8:17" x14ac:dyDescent="0.2">
      <c r="H33" s="27" t="s">
        <v>380</v>
      </c>
      <c r="I33" s="35"/>
      <c r="J33" s="177">
        <v>625</v>
      </c>
      <c r="K33" s="178"/>
      <c r="L33" s="204">
        <v>572</v>
      </c>
      <c r="M33" s="205"/>
      <c r="N33" s="206">
        <v>570</v>
      </c>
      <c r="O33" s="207"/>
      <c r="P33" s="177">
        <v>568</v>
      </c>
      <c r="Q33" s="178"/>
    </row>
  </sheetData>
  <mergeCells count="152">
    <mergeCell ref="N28:O28"/>
    <mergeCell ref="P28:Q28"/>
    <mergeCell ref="J29:K29"/>
    <mergeCell ref="L29:M29"/>
    <mergeCell ref="N29:O29"/>
    <mergeCell ref="P29:Q29"/>
    <mergeCell ref="J30:K30"/>
    <mergeCell ref="L30:M30"/>
    <mergeCell ref="N30:O30"/>
    <mergeCell ref="P30:Q30"/>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J32:K32"/>
    <mergeCell ref="L32:M32"/>
    <mergeCell ref="N32:O32"/>
    <mergeCell ref="P32:Q32"/>
    <mergeCell ref="J33:K33"/>
    <mergeCell ref="L33:M33"/>
    <mergeCell ref="N33:O33"/>
    <mergeCell ref="P33:Q33"/>
    <mergeCell ref="A26:B26"/>
    <mergeCell ref="J26:K26"/>
    <mergeCell ref="L26:M26"/>
    <mergeCell ref="N26:O26"/>
    <mergeCell ref="P26:Q26"/>
    <mergeCell ref="A27:B27"/>
    <mergeCell ref="J27:K27"/>
    <mergeCell ref="L27:M27"/>
    <mergeCell ref="N27:O27"/>
    <mergeCell ref="P27:Q27"/>
    <mergeCell ref="J31:K31"/>
    <mergeCell ref="L31:M31"/>
    <mergeCell ref="N31:O31"/>
    <mergeCell ref="P31:Q31"/>
    <mergeCell ref="J28:K28"/>
    <mergeCell ref="L28:M28"/>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C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34</v>
      </c>
      <c r="G1" s="3" t="s">
        <v>3</v>
      </c>
      <c r="H1" s="2"/>
      <c r="I1" s="227" t="s">
        <v>4</v>
      </c>
      <c r="J1" s="217"/>
      <c r="K1" s="228"/>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353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35</v>
      </c>
      <c r="G1" s="3" t="s">
        <v>3</v>
      </c>
      <c r="H1" s="2"/>
      <c r="I1" s="227" t="s">
        <v>4</v>
      </c>
      <c r="J1" s="217"/>
      <c r="K1" s="236" t="s">
        <v>219</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195</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L1" workbookViewId="0">
      <selection activeCell="T10" sqref="T10"/>
    </sheetView>
  </sheetViews>
  <sheetFormatPr defaultColWidth="11" defaultRowHeight="14.25" x14ac:dyDescent="0.2"/>
  <cols>
    <col min="1" max="16384" width="11" style="57"/>
  </cols>
  <sheetData>
    <row r="1" spans="1:26" x14ac:dyDescent="0.2">
      <c r="A1" s="1" t="s">
        <v>0</v>
      </c>
      <c r="B1" s="2">
        <v>2017</v>
      </c>
      <c r="C1" s="1" t="s">
        <v>1</v>
      </c>
      <c r="D1" s="2"/>
      <c r="E1" s="1" t="s">
        <v>2</v>
      </c>
      <c r="F1" s="2">
        <v>36</v>
      </c>
      <c r="G1" s="3" t="s">
        <v>3</v>
      </c>
      <c r="H1" s="2"/>
      <c r="I1" s="227" t="s">
        <v>4</v>
      </c>
      <c r="J1" s="217"/>
      <c r="K1" s="236" t="s">
        <v>417</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6"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6"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6">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6">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6">
        <v>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v>1</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415</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56"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56"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56"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56"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56"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56"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Q1" workbookViewId="0">
      <selection activeCell="R15" sqref="R15:Z27"/>
    </sheetView>
  </sheetViews>
  <sheetFormatPr defaultColWidth="11" defaultRowHeight="14.25" x14ac:dyDescent="0.2"/>
  <cols>
    <col min="1" max="16384" width="11" style="43"/>
  </cols>
  <sheetData>
    <row r="1" spans="1:30" x14ac:dyDescent="0.2">
      <c r="A1" s="1" t="s">
        <v>0</v>
      </c>
      <c r="B1" s="2">
        <v>2017</v>
      </c>
      <c r="C1" s="1" t="s">
        <v>1</v>
      </c>
      <c r="D1" s="2">
        <v>37</v>
      </c>
      <c r="E1" s="1" t="s">
        <v>2</v>
      </c>
      <c r="F1" s="2">
        <v>37</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171</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sheetData>
    <row r="1" spans="1:26" x14ac:dyDescent="0.2">
      <c r="A1" s="1" t="s">
        <v>0</v>
      </c>
      <c r="B1" s="2">
        <v>2017</v>
      </c>
      <c r="C1" s="1" t="s">
        <v>1</v>
      </c>
      <c r="D1" s="2"/>
      <c r="E1" s="1" t="s">
        <v>2</v>
      </c>
      <c r="F1" s="2">
        <v>38</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103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sheetData>
    <row r="1" spans="1:26" x14ac:dyDescent="0.2">
      <c r="A1" s="1" t="s">
        <v>0</v>
      </c>
      <c r="B1" s="2">
        <v>2017</v>
      </c>
      <c r="C1" s="1" t="s">
        <v>1</v>
      </c>
      <c r="D1" s="2"/>
      <c r="E1" s="1" t="s">
        <v>2</v>
      </c>
      <c r="F1" s="2">
        <v>39</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145</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L1" workbookViewId="0">
      <selection activeCell="R15" sqref="R15:Z27"/>
    </sheetView>
  </sheetViews>
  <sheetFormatPr defaultColWidth="11" defaultRowHeight="14.25" x14ac:dyDescent="0.2"/>
  <cols>
    <col min="1" max="16384" width="11" style="47"/>
  </cols>
  <sheetData>
    <row r="1" spans="1:26" x14ac:dyDescent="0.2">
      <c r="A1" s="1" t="s">
        <v>0</v>
      </c>
      <c r="B1" s="2">
        <v>2017</v>
      </c>
      <c r="C1" s="1" t="s">
        <v>1</v>
      </c>
      <c r="D1" s="2"/>
      <c r="E1" s="1" t="s">
        <v>2</v>
      </c>
      <c r="F1" s="2">
        <v>40</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115</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41</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198</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B1" workbookViewId="0">
      <selection activeCell="R15" sqref="R15:Z27"/>
    </sheetView>
  </sheetViews>
  <sheetFormatPr defaultColWidth="11" defaultRowHeight="14.25" x14ac:dyDescent="0.2"/>
  <sheetData>
    <row r="1" spans="1:26" x14ac:dyDescent="0.2">
      <c r="A1" s="1" t="s">
        <v>0</v>
      </c>
      <c r="B1" s="2">
        <v>2017</v>
      </c>
      <c r="C1" s="1" t="s">
        <v>1</v>
      </c>
      <c r="D1" s="2"/>
      <c r="E1" s="1" t="s">
        <v>2</v>
      </c>
      <c r="F1" s="2">
        <v>42</v>
      </c>
      <c r="G1" s="3" t="s">
        <v>3</v>
      </c>
      <c r="H1" s="2" t="s">
        <v>301</v>
      </c>
      <c r="I1" s="227" t="s">
        <v>4</v>
      </c>
      <c r="J1" s="217"/>
      <c r="K1" s="236" t="s">
        <v>220</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v>42891</v>
      </c>
      <c r="D7" s="25">
        <v>42893</v>
      </c>
      <c r="E7" s="25">
        <v>42896</v>
      </c>
      <c r="F7" s="25">
        <v>42898</v>
      </c>
      <c r="G7" s="26" t="e">
        <f t="array" ref="G7">#DIV/0!</f>
        <v>#DIV/0!</v>
      </c>
      <c r="H7" s="27" t="s">
        <v>50</v>
      </c>
      <c r="I7" s="28"/>
      <c r="J7" s="218" t="s">
        <v>271</v>
      </c>
      <c r="K7" s="219"/>
      <c r="L7" s="204" t="s">
        <v>275</v>
      </c>
      <c r="M7" s="205"/>
      <c r="N7" s="204" t="s">
        <v>272</v>
      </c>
      <c r="O7" s="205"/>
      <c r="P7" s="177" t="s">
        <v>273</v>
      </c>
      <c r="Q7" s="178"/>
      <c r="R7" s="29" t="s">
        <v>51</v>
      </c>
      <c r="S7" s="30"/>
      <c r="T7" s="55">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42931</v>
      </c>
      <c r="J8" s="214">
        <f>I8-C16</f>
        <v>2</v>
      </c>
      <c r="K8" s="215"/>
      <c r="L8" s="214">
        <v>1</v>
      </c>
      <c r="M8" s="215"/>
      <c r="N8" s="214">
        <v>40756</v>
      </c>
      <c r="O8" s="215"/>
      <c r="P8" s="214"/>
      <c r="Q8" s="215"/>
      <c r="R8" s="33" t="s">
        <v>54</v>
      </c>
      <c r="S8" s="34"/>
      <c r="T8" s="5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36</v>
      </c>
      <c r="K9" s="219"/>
      <c r="L9" s="204">
        <v>30</v>
      </c>
      <c r="M9" s="205"/>
      <c r="N9" s="204" t="s">
        <v>276</v>
      </c>
      <c r="O9" s="205"/>
      <c r="P9" s="177" t="s">
        <v>33</v>
      </c>
      <c r="Q9" s="178"/>
      <c r="R9" s="33" t="s">
        <v>57</v>
      </c>
      <c r="S9" s="34"/>
      <c r="T9" s="55">
        <v>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5">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55">
        <v>0</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v>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325</v>
      </c>
      <c r="S15" s="239"/>
      <c r="T15" s="239"/>
      <c r="U15" s="239"/>
      <c r="V15" s="239"/>
      <c r="W15" s="239"/>
      <c r="X15" s="239"/>
      <c r="Y15" s="239"/>
      <c r="Z15" s="240"/>
    </row>
    <row r="16" spans="1:26" x14ac:dyDescent="0.2">
      <c r="A16" s="38" t="s">
        <v>72</v>
      </c>
      <c r="B16" s="15"/>
      <c r="C16" s="106">
        <v>42929</v>
      </c>
      <c r="D16" s="106">
        <v>42930</v>
      </c>
      <c r="E16" s="106">
        <v>42931</v>
      </c>
      <c r="F16" s="25" t="s">
        <v>324</v>
      </c>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f>C16-C7</f>
        <v>38</v>
      </c>
      <c r="D17" s="39">
        <f t="shared" ref="D17:E17" si="0">D16-D7</f>
        <v>37</v>
      </c>
      <c r="E17" s="39">
        <f t="shared" si="0"/>
        <v>35</v>
      </c>
      <c r="F17" s="39"/>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55" t="s">
        <v>33</v>
      </c>
      <c r="H22" s="27" t="s">
        <v>81</v>
      </c>
      <c r="I22" s="35"/>
      <c r="J22" s="177"/>
      <c r="K22" s="178"/>
      <c r="L22" s="204"/>
      <c r="M22" s="205"/>
      <c r="N22" s="206"/>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55" t="s">
        <v>33</v>
      </c>
      <c r="H23" s="27" t="s">
        <v>82</v>
      </c>
      <c r="I23" s="35"/>
      <c r="J23" s="177"/>
      <c r="K23" s="178"/>
      <c r="L23" s="204"/>
      <c r="M23" s="205"/>
      <c r="N23" s="206"/>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5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5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01">
        <v>42933</v>
      </c>
      <c r="D26" s="101">
        <v>42933</v>
      </c>
      <c r="E26" s="101">
        <v>42932</v>
      </c>
      <c r="F26" s="101" t="s">
        <v>33</v>
      </c>
      <c r="G26" s="5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5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T9" sqref="T9"/>
    </sheetView>
  </sheetViews>
  <sheetFormatPr defaultColWidth="11" defaultRowHeight="14.25" x14ac:dyDescent="0.2"/>
  <sheetData>
    <row r="1" spans="1:26" x14ac:dyDescent="0.2">
      <c r="A1" s="1" t="s">
        <v>0</v>
      </c>
      <c r="B1" s="2">
        <v>2017</v>
      </c>
      <c r="C1" s="1" t="s">
        <v>1</v>
      </c>
      <c r="D1" s="2"/>
      <c r="E1" s="1" t="s">
        <v>2</v>
      </c>
      <c r="F1" s="2">
        <v>43</v>
      </c>
      <c r="G1" s="3" t="s">
        <v>3</v>
      </c>
      <c r="H1" s="2"/>
      <c r="I1" s="227" t="s">
        <v>4</v>
      </c>
      <c r="J1" s="217"/>
      <c r="K1" s="228"/>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319</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v>0</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319</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437</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workbookViewId="0">
      <selection activeCell="R15" sqref="R15:Z27"/>
    </sheetView>
  </sheetViews>
  <sheetFormatPr defaultColWidth="11" defaultRowHeight="14.25" x14ac:dyDescent="0.2"/>
  <cols>
    <col min="1" max="16384" width="11" style="47"/>
  </cols>
  <sheetData>
    <row r="1" spans="1:26" x14ac:dyDescent="0.2">
      <c r="A1" s="1" t="s">
        <v>0</v>
      </c>
      <c r="B1" s="2">
        <v>2017</v>
      </c>
      <c r="C1" s="1" t="s">
        <v>1</v>
      </c>
      <c r="D1" s="2"/>
      <c r="E1" s="1" t="s">
        <v>2</v>
      </c>
      <c r="F1" s="2">
        <v>44</v>
      </c>
      <c r="G1" s="3" t="s">
        <v>3</v>
      </c>
      <c r="H1" s="2"/>
      <c r="I1" s="227" t="s">
        <v>4</v>
      </c>
      <c r="J1" s="217"/>
      <c r="K1" s="228"/>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v>2</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438</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K1" workbookViewId="0">
      <selection activeCell="K1" sqref="K1:O1"/>
    </sheetView>
  </sheetViews>
  <sheetFormatPr defaultColWidth="11" defaultRowHeight="14.25" x14ac:dyDescent="0.2"/>
  <sheetData>
    <row r="1" spans="1:26" x14ac:dyDescent="0.2">
      <c r="A1" s="1" t="s">
        <v>0</v>
      </c>
      <c r="B1" s="2">
        <v>2017</v>
      </c>
      <c r="C1" s="1" t="s">
        <v>1</v>
      </c>
      <c r="D1" s="2"/>
      <c r="E1" s="1" t="s">
        <v>2</v>
      </c>
      <c r="F1" s="2">
        <v>45</v>
      </c>
      <c r="G1" s="3" t="s">
        <v>3</v>
      </c>
      <c r="H1" s="2"/>
      <c r="I1" s="227" t="s">
        <v>4</v>
      </c>
      <c r="J1" s="217"/>
      <c r="K1" s="236" t="s">
        <v>388</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v>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v>1</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439</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L1" workbookViewId="0">
      <selection activeCell="K1" sqref="K1:O1"/>
    </sheetView>
  </sheetViews>
  <sheetFormatPr defaultColWidth="11" defaultRowHeight="14.25" x14ac:dyDescent="0.2"/>
  <cols>
    <col min="1" max="16384" width="11" style="161"/>
  </cols>
  <sheetData>
    <row r="1" spans="1:26" x14ac:dyDescent="0.2">
      <c r="A1" s="1" t="s">
        <v>0</v>
      </c>
      <c r="B1" s="2">
        <v>2017</v>
      </c>
      <c r="C1" s="1" t="s">
        <v>1</v>
      </c>
      <c r="D1" s="2"/>
      <c r="E1" s="1" t="s">
        <v>2</v>
      </c>
      <c r="F1" s="2">
        <v>46</v>
      </c>
      <c r="G1" s="3" t="s">
        <v>3</v>
      </c>
      <c r="H1" s="2"/>
      <c r="I1" s="227" t="s">
        <v>4</v>
      </c>
      <c r="J1" s="217"/>
      <c r="K1" s="236" t="s">
        <v>452</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t="s">
        <v>319</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160"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160" t="s">
        <v>319</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160">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160">
        <v>0</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46" t="s">
        <v>453</v>
      </c>
      <c r="S15" s="247"/>
      <c r="T15" s="247"/>
      <c r="U15" s="247"/>
      <c r="V15" s="247"/>
      <c r="W15" s="247"/>
      <c r="X15" s="247"/>
      <c r="Y15" s="247"/>
      <c r="Z15" s="248"/>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9"/>
      <c r="S16" s="250"/>
      <c r="T16" s="250"/>
      <c r="U16" s="250"/>
      <c r="V16" s="250"/>
      <c r="W16" s="250"/>
      <c r="X16" s="250"/>
      <c r="Y16" s="250"/>
      <c r="Z16" s="251"/>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9"/>
      <c r="S17" s="250"/>
      <c r="T17" s="250"/>
      <c r="U17" s="250"/>
      <c r="V17" s="250"/>
      <c r="W17" s="250"/>
      <c r="X17" s="250"/>
      <c r="Y17" s="250"/>
      <c r="Z17" s="251"/>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9"/>
      <c r="S18" s="250"/>
      <c r="T18" s="250"/>
      <c r="U18" s="250"/>
      <c r="V18" s="250"/>
      <c r="W18" s="250"/>
      <c r="X18" s="250"/>
      <c r="Y18" s="250"/>
      <c r="Z18" s="251"/>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9"/>
      <c r="S19" s="250"/>
      <c r="T19" s="250"/>
      <c r="U19" s="250"/>
      <c r="V19" s="250"/>
      <c r="W19" s="250"/>
      <c r="X19" s="250"/>
      <c r="Y19" s="250"/>
      <c r="Z19" s="251"/>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9"/>
      <c r="S20" s="250"/>
      <c r="T20" s="250"/>
      <c r="U20" s="250"/>
      <c r="V20" s="250"/>
      <c r="W20" s="250"/>
      <c r="X20" s="250"/>
      <c r="Y20" s="250"/>
      <c r="Z20" s="251"/>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9"/>
      <c r="S21" s="250"/>
      <c r="T21" s="250"/>
      <c r="U21" s="250"/>
      <c r="V21" s="250"/>
      <c r="W21" s="250"/>
      <c r="X21" s="250"/>
      <c r="Y21" s="250"/>
      <c r="Z21" s="251"/>
    </row>
    <row r="22" spans="1:26" x14ac:dyDescent="0.2">
      <c r="A22" s="179" t="s">
        <v>80</v>
      </c>
      <c r="B22" s="180"/>
      <c r="C22" s="14" t="s">
        <v>33</v>
      </c>
      <c r="D22" s="14" t="s">
        <v>33</v>
      </c>
      <c r="E22" s="14" t="s">
        <v>33</v>
      </c>
      <c r="F22" s="14" t="s">
        <v>33</v>
      </c>
      <c r="G22" s="160" t="s">
        <v>33</v>
      </c>
      <c r="H22" s="27" t="s">
        <v>81</v>
      </c>
      <c r="I22" s="35"/>
      <c r="J22" s="177" t="s">
        <v>33</v>
      </c>
      <c r="K22" s="178"/>
      <c r="L22" s="204" t="s">
        <v>33</v>
      </c>
      <c r="M22" s="205"/>
      <c r="N22" s="206" t="s">
        <v>33</v>
      </c>
      <c r="O22" s="207"/>
      <c r="P22" s="177" t="s">
        <v>33</v>
      </c>
      <c r="Q22" s="178"/>
      <c r="R22" s="249"/>
      <c r="S22" s="250"/>
      <c r="T22" s="250"/>
      <c r="U22" s="250"/>
      <c r="V22" s="250"/>
      <c r="W22" s="250"/>
      <c r="X22" s="250"/>
      <c r="Y22" s="250"/>
      <c r="Z22" s="251"/>
    </row>
    <row r="23" spans="1:26" x14ac:dyDescent="0.2">
      <c r="A23" s="179" t="s">
        <v>10</v>
      </c>
      <c r="B23" s="180"/>
      <c r="C23" s="14" t="s">
        <v>33</v>
      </c>
      <c r="D23" s="14" t="s">
        <v>33</v>
      </c>
      <c r="E23" s="14" t="s">
        <v>33</v>
      </c>
      <c r="F23" s="14" t="s">
        <v>33</v>
      </c>
      <c r="G23" s="160" t="s">
        <v>33</v>
      </c>
      <c r="H23" s="27" t="s">
        <v>82</v>
      </c>
      <c r="I23" s="35"/>
      <c r="J23" s="177" t="s">
        <v>33</v>
      </c>
      <c r="K23" s="178"/>
      <c r="L23" s="204" t="s">
        <v>33</v>
      </c>
      <c r="M23" s="205"/>
      <c r="N23" s="206" t="s">
        <v>33</v>
      </c>
      <c r="O23" s="207"/>
      <c r="P23" s="177" t="s">
        <v>33</v>
      </c>
      <c r="Q23" s="178"/>
      <c r="R23" s="249"/>
      <c r="S23" s="250"/>
      <c r="T23" s="250"/>
      <c r="U23" s="250"/>
      <c r="V23" s="250"/>
      <c r="W23" s="250"/>
      <c r="X23" s="250"/>
      <c r="Y23" s="250"/>
      <c r="Z23" s="251"/>
    </row>
    <row r="24" spans="1:26" x14ac:dyDescent="0.2">
      <c r="A24" s="179" t="s">
        <v>83</v>
      </c>
      <c r="B24" s="180"/>
      <c r="C24" s="14" t="s">
        <v>33</v>
      </c>
      <c r="D24" s="14" t="s">
        <v>33</v>
      </c>
      <c r="E24" s="14" t="s">
        <v>33</v>
      </c>
      <c r="F24" s="14" t="s">
        <v>33</v>
      </c>
      <c r="G24" s="160" t="s">
        <v>33</v>
      </c>
      <c r="H24" s="27" t="s">
        <v>70</v>
      </c>
      <c r="I24" s="36"/>
      <c r="J24" s="173" t="s">
        <v>33</v>
      </c>
      <c r="K24" s="174"/>
      <c r="L24" s="179" t="s">
        <v>33</v>
      </c>
      <c r="M24" s="180"/>
      <c r="N24" s="208" t="s">
        <v>33</v>
      </c>
      <c r="O24" s="209"/>
      <c r="P24" s="173" t="s">
        <v>33</v>
      </c>
      <c r="Q24" s="174"/>
      <c r="R24" s="249"/>
      <c r="S24" s="250"/>
      <c r="T24" s="250"/>
      <c r="U24" s="250"/>
      <c r="V24" s="250"/>
      <c r="W24" s="250"/>
      <c r="X24" s="250"/>
      <c r="Y24" s="250"/>
      <c r="Z24" s="251"/>
    </row>
    <row r="25" spans="1:26" x14ac:dyDescent="0.2">
      <c r="A25" s="179" t="s">
        <v>9</v>
      </c>
      <c r="B25" s="180"/>
      <c r="C25" s="14" t="s">
        <v>33</v>
      </c>
      <c r="D25" s="14" t="s">
        <v>33</v>
      </c>
      <c r="E25" s="14" t="s">
        <v>33</v>
      </c>
      <c r="F25" s="14" t="s">
        <v>33</v>
      </c>
      <c r="G25" s="160" t="s">
        <v>33</v>
      </c>
      <c r="H25" s="27" t="s">
        <v>71</v>
      </c>
      <c r="I25" s="36"/>
      <c r="J25" s="173" t="s">
        <v>33</v>
      </c>
      <c r="K25" s="174"/>
      <c r="L25" s="179" t="s">
        <v>33</v>
      </c>
      <c r="M25" s="180"/>
      <c r="N25" s="208" t="s">
        <v>33</v>
      </c>
      <c r="O25" s="209"/>
      <c r="P25" s="173" t="s">
        <v>33</v>
      </c>
      <c r="Q25" s="174"/>
      <c r="R25" s="249"/>
      <c r="S25" s="250"/>
      <c r="T25" s="250"/>
      <c r="U25" s="250"/>
      <c r="V25" s="250"/>
      <c r="W25" s="250"/>
      <c r="X25" s="250"/>
      <c r="Y25" s="250"/>
      <c r="Z25" s="251"/>
    </row>
    <row r="26" spans="1:26" x14ac:dyDescent="0.2">
      <c r="A26" s="210" t="s">
        <v>84</v>
      </c>
      <c r="B26" s="211"/>
      <c r="C26" s="14" t="s">
        <v>33</v>
      </c>
      <c r="D26" s="14" t="s">
        <v>33</v>
      </c>
      <c r="E26" s="14" t="s">
        <v>33</v>
      </c>
      <c r="F26" s="14" t="s">
        <v>33</v>
      </c>
      <c r="G26" s="160" t="s">
        <v>33</v>
      </c>
      <c r="H26" s="27" t="s">
        <v>85</v>
      </c>
      <c r="I26" s="35"/>
      <c r="J26" s="177" t="s">
        <v>33</v>
      </c>
      <c r="K26" s="178"/>
      <c r="L26" s="204" t="s">
        <v>33</v>
      </c>
      <c r="M26" s="205"/>
      <c r="N26" s="206" t="s">
        <v>33</v>
      </c>
      <c r="O26" s="207"/>
      <c r="P26" s="177" t="s">
        <v>33</v>
      </c>
      <c r="Q26" s="178"/>
      <c r="R26" s="249"/>
      <c r="S26" s="250"/>
      <c r="T26" s="250"/>
      <c r="U26" s="250"/>
      <c r="V26" s="250"/>
      <c r="W26" s="250"/>
      <c r="X26" s="250"/>
      <c r="Y26" s="250"/>
      <c r="Z26" s="251"/>
    </row>
    <row r="27" spans="1:26"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9"/>
      <c r="S27" s="250"/>
      <c r="T27" s="250"/>
      <c r="U27" s="250"/>
      <c r="V27" s="250"/>
      <c r="W27" s="250"/>
      <c r="X27" s="250"/>
      <c r="Y27" s="250"/>
      <c r="Z27" s="251"/>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47</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486</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L1" workbookViewId="0">
      <selection activeCell="R15" sqref="R15:Z27"/>
    </sheetView>
  </sheetViews>
  <sheetFormatPr defaultColWidth="11" defaultRowHeight="14.25" x14ac:dyDescent="0.2"/>
  <cols>
    <col min="1" max="16384" width="11" style="68"/>
  </cols>
  <sheetData>
    <row r="1" spans="1:26" x14ac:dyDescent="0.2">
      <c r="A1" s="1" t="s">
        <v>0</v>
      </c>
      <c r="B1" s="2">
        <v>2017</v>
      </c>
      <c r="C1" s="1" t="s">
        <v>1</v>
      </c>
      <c r="D1" s="2"/>
      <c r="E1" s="1" t="s">
        <v>2</v>
      </c>
      <c r="F1" s="2">
        <v>48</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7" t="s">
        <v>319</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67"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67">
        <v>0</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67">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67">
        <v>0</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487</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67"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67"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67"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67"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67"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67"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O1" workbookViewId="0">
      <selection activeCell="R15" sqref="R15:Z27"/>
    </sheetView>
  </sheetViews>
  <sheetFormatPr defaultColWidth="11" defaultRowHeight="14.25" x14ac:dyDescent="0.2"/>
  <sheetData>
    <row r="1" spans="1:26" x14ac:dyDescent="0.2">
      <c r="A1" s="1" t="s">
        <v>0</v>
      </c>
      <c r="B1" s="2">
        <v>2017</v>
      </c>
      <c r="C1" s="1" t="s">
        <v>1</v>
      </c>
      <c r="D1" s="2"/>
      <c r="E1" s="1" t="s">
        <v>2</v>
      </c>
      <c r="F1" s="2">
        <v>49</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202</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P1" workbookViewId="0">
      <selection activeCell="R15" sqref="R15:Z27"/>
    </sheetView>
  </sheetViews>
  <sheetFormatPr defaultColWidth="11" defaultRowHeight="14.25" x14ac:dyDescent="0.2"/>
  <cols>
    <col min="1" max="16384" width="11" style="51"/>
  </cols>
  <sheetData>
    <row r="1" spans="1:26" x14ac:dyDescent="0.2">
      <c r="A1" s="1" t="s">
        <v>0</v>
      </c>
      <c r="B1" s="2">
        <v>2017</v>
      </c>
      <c r="C1" s="1" t="s">
        <v>1</v>
      </c>
      <c r="D1" s="2"/>
      <c r="E1" s="1" t="s">
        <v>2</v>
      </c>
      <c r="F1" s="2">
        <v>50</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0"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0"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0"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0"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0"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149</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50"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5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5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5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5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5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33"/>
  <sheetViews>
    <sheetView topLeftCell="B1" workbookViewId="0">
      <selection activeCell="R15" sqref="R15:Z27"/>
    </sheetView>
  </sheetViews>
  <sheetFormatPr defaultColWidth="11" defaultRowHeight="14.25" x14ac:dyDescent="0.2"/>
  <sheetData>
    <row r="1" spans="1:30" x14ac:dyDescent="0.2">
      <c r="A1" s="1" t="s">
        <v>0</v>
      </c>
      <c r="B1" s="2">
        <v>2017</v>
      </c>
      <c r="C1" s="1" t="s">
        <v>1</v>
      </c>
      <c r="D1" s="2"/>
      <c r="E1" s="1" t="s">
        <v>2</v>
      </c>
      <c r="F1" s="2">
        <v>51</v>
      </c>
      <c r="G1" s="3" t="s">
        <v>3</v>
      </c>
      <c r="H1" s="2" t="s">
        <v>300</v>
      </c>
      <c r="I1" s="227" t="s">
        <v>4</v>
      </c>
      <c r="J1" s="217"/>
      <c r="K1" s="236" t="s">
        <v>222</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326</v>
      </c>
      <c r="G5" s="14" t="s">
        <v>314</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42892</v>
      </c>
      <c r="D7" s="25">
        <v>42894</v>
      </c>
      <c r="E7" s="25">
        <v>42896</v>
      </c>
      <c r="F7" s="25"/>
      <c r="G7" s="26" t="e">
        <f t="array" ref="G7">#DIV/0!</f>
        <v>#DIV/0!</v>
      </c>
      <c r="H7" s="27" t="s">
        <v>50</v>
      </c>
      <c r="I7" s="28"/>
      <c r="J7" s="218" t="s">
        <v>33</v>
      </c>
      <c r="K7" s="219"/>
      <c r="L7" s="204" t="s">
        <v>33</v>
      </c>
      <c r="M7" s="205"/>
      <c r="N7" s="204" t="s">
        <v>33</v>
      </c>
      <c r="O7" s="205"/>
      <c r="P7" s="177" t="s">
        <v>33</v>
      </c>
      <c r="Q7" s="178"/>
      <c r="R7" s="29" t="s">
        <v>51</v>
      </c>
      <c r="S7" s="30"/>
      <c r="T7" s="45">
        <v>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42928</v>
      </c>
      <c r="J8" s="214">
        <f>I8-C16</f>
        <v>2</v>
      </c>
      <c r="K8" s="215"/>
      <c r="L8" s="214">
        <v>1</v>
      </c>
      <c r="M8" s="215"/>
      <c r="N8" s="214">
        <v>0</v>
      </c>
      <c r="O8" s="215"/>
      <c r="P8" s="214"/>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50</v>
      </c>
      <c r="K9" s="219"/>
      <c r="L9" s="204">
        <v>42</v>
      </c>
      <c r="M9" s="205"/>
      <c r="N9" s="204">
        <v>35</v>
      </c>
      <c r="O9" s="205"/>
      <c r="P9" s="177" t="s">
        <v>33</v>
      </c>
      <c r="Q9" s="178"/>
      <c r="R9" s="33" t="s">
        <v>57</v>
      </c>
      <c r="S9" s="34"/>
      <c r="T9" s="45">
        <v>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v>1</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42933</v>
      </c>
      <c r="J11" s="214">
        <f>J8+5</f>
        <v>7</v>
      </c>
      <c r="K11" s="215"/>
      <c r="L11" s="214">
        <f t="shared" ref="L11" si="0">L8+5</f>
        <v>6</v>
      </c>
      <c r="M11" s="215"/>
      <c r="N11" s="214">
        <f t="shared" ref="N11" si="1">N8+5</f>
        <v>5</v>
      </c>
      <c r="O11" s="215"/>
      <c r="P11" s="192"/>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v>165</v>
      </c>
      <c r="K12" s="219"/>
      <c r="L12" s="204">
        <v>126</v>
      </c>
      <c r="M12" s="205"/>
      <c r="N12" s="204">
        <v>81</v>
      </c>
      <c r="O12" s="205"/>
      <c r="P12" s="177" t="s">
        <v>33</v>
      </c>
      <c r="Q12" s="178"/>
      <c r="R12" s="33" t="s">
        <v>66</v>
      </c>
      <c r="S12" s="34"/>
      <c r="T12" s="37">
        <v>2</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418</v>
      </c>
      <c r="S15" s="239"/>
      <c r="T15" s="239"/>
      <c r="U15" s="239"/>
      <c r="V15" s="239"/>
      <c r="W15" s="239"/>
      <c r="X15" s="239"/>
      <c r="Y15" s="239"/>
      <c r="Z15" s="240"/>
      <c r="AA15" s="6"/>
      <c r="AB15" s="6"/>
      <c r="AC15" s="6"/>
      <c r="AD15" s="6"/>
    </row>
    <row r="16" spans="1:30" x14ac:dyDescent="0.2">
      <c r="A16" s="38" t="s">
        <v>72</v>
      </c>
      <c r="B16" s="15"/>
      <c r="C16" s="25">
        <v>42926</v>
      </c>
      <c r="D16" s="25">
        <v>42927</v>
      </c>
      <c r="E16" s="25">
        <v>42928</v>
      </c>
      <c r="F16" s="25"/>
      <c r="G16" s="26" t="e">
        <f t="array" ref="G16">#DIV/0!</f>
        <v>#DIV/0!</v>
      </c>
      <c r="H16" s="27" t="s">
        <v>73</v>
      </c>
      <c r="I16" s="32">
        <v>42939</v>
      </c>
      <c r="J16" s="175">
        <f>J11+6</f>
        <v>13</v>
      </c>
      <c r="K16" s="176"/>
      <c r="L16" s="175">
        <f t="shared" ref="L16" si="2">L11+6</f>
        <v>12</v>
      </c>
      <c r="M16" s="176"/>
      <c r="N16" s="175">
        <f t="shared" ref="N16" si="3">N11+6</f>
        <v>11</v>
      </c>
      <c r="O16" s="176"/>
      <c r="P16" s="192"/>
      <c r="Q16" s="193"/>
      <c r="R16" s="241"/>
      <c r="S16" s="242"/>
      <c r="T16" s="242"/>
      <c r="U16" s="242"/>
      <c r="V16" s="242"/>
      <c r="W16" s="242"/>
      <c r="X16" s="242"/>
      <c r="Y16" s="242"/>
      <c r="Z16" s="243"/>
      <c r="AA16" s="6"/>
      <c r="AB16" s="6"/>
      <c r="AC16" s="6"/>
      <c r="AD16" s="6"/>
    </row>
    <row r="17" spans="1:30" x14ac:dyDescent="0.2">
      <c r="A17" s="183" t="s">
        <v>74</v>
      </c>
      <c r="B17" s="184"/>
      <c r="C17" s="151">
        <f>C16-C7</f>
        <v>34</v>
      </c>
      <c r="D17" s="151">
        <f t="shared" ref="D17:E17" si="4">D16-D7</f>
        <v>33</v>
      </c>
      <c r="E17" s="151">
        <f t="shared" si="4"/>
        <v>32</v>
      </c>
      <c r="F17" s="151">
        <v>0</v>
      </c>
      <c r="G17" s="40">
        <v>0</v>
      </c>
      <c r="H17" s="27" t="s">
        <v>75</v>
      </c>
      <c r="I17" s="35"/>
      <c r="J17" s="177">
        <v>321</v>
      </c>
      <c r="K17" s="178"/>
      <c r="L17" s="204">
        <v>256</v>
      </c>
      <c r="M17" s="205"/>
      <c r="N17" s="206">
        <v>146</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303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271</v>
      </c>
      <c r="D21" s="14" t="s">
        <v>269</v>
      </c>
      <c r="E21" s="14" t="s">
        <v>272</v>
      </c>
      <c r="F21" s="14" t="s">
        <v>33</v>
      </c>
      <c r="G21" s="14" t="s">
        <v>33</v>
      </c>
      <c r="H21" s="42" t="s">
        <v>79</v>
      </c>
      <c r="I21" s="32">
        <v>42943</v>
      </c>
      <c r="J21" s="175">
        <f>J16+4</f>
        <v>17</v>
      </c>
      <c r="K21" s="176"/>
      <c r="L21" s="175">
        <f>L16+4</f>
        <v>16</v>
      </c>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v>42958</v>
      </c>
      <c r="D22" s="14" t="s">
        <v>33</v>
      </c>
      <c r="E22" s="14" t="s">
        <v>33</v>
      </c>
      <c r="F22" s="14" t="s">
        <v>33</v>
      </c>
      <c r="G22" s="45" t="s">
        <v>33</v>
      </c>
      <c r="H22" s="27" t="s">
        <v>81</v>
      </c>
      <c r="I22" s="35"/>
      <c r="J22" s="177">
        <v>487</v>
      </c>
      <c r="K22" s="178"/>
      <c r="L22" s="204">
        <v>313</v>
      </c>
      <c r="M22" s="205"/>
      <c r="N22" s="206" t="s">
        <v>276</v>
      </c>
      <c r="O22" s="207"/>
      <c r="P22" s="177"/>
      <c r="Q22" s="178"/>
      <c r="R22" s="241"/>
      <c r="S22" s="242"/>
      <c r="T22" s="242"/>
      <c r="U22" s="242"/>
      <c r="V22" s="242"/>
      <c r="W22" s="242"/>
      <c r="X22" s="242"/>
      <c r="Y22" s="242"/>
      <c r="Z22" s="243"/>
      <c r="AA22" s="7"/>
      <c r="AB22" s="7"/>
      <c r="AC22" s="7"/>
      <c r="AD22" s="7"/>
    </row>
    <row r="23" spans="1:30" x14ac:dyDescent="0.2">
      <c r="A23" s="179" t="s">
        <v>10</v>
      </c>
      <c r="B23" s="180"/>
      <c r="C23" s="14">
        <v>194726290</v>
      </c>
      <c r="D23" s="14" t="s">
        <v>33</v>
      </c>
      <c r="E23" s="14" t="s">
        <v>33</v>
      </c>
      <c r="F23" s="14" t="s">
        <v>33</v>
      </c>
      <c r="G23" s="45" t="s">
        <v>33</v>
      </c>
      <c r="H23" s="27" t="s">
        <v>309</v>
      </c>
      <c r="I23" s="35"/>
      <c r="J23" s="177">
        <v>5.17</v>
      </c>
      <c r="K23" s="178"/>
      <c r="L23" s="204">
        <v>2.91</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01" t="s">
        <v>295</v>
      </c>
      <c r="D25" s="101" t="s">
        <v>33</v>
      </c>
      <c r="F25" s="101"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90">
        <v>42945</v>
      </c>
      <c r="E26" s="101">
        <v>42941</v>
      </c>
      <c r="F26" s="14" t="s">
        <v>33</v>
      </c>
      <c r="G26" s="45" t="s">
        <v>33</v>
      </c>
      <c r="H26" s="42" t="s">
        <v>306</v>
      </c>
      <c r="I26" s="32">
        <v>42948</v>
      </c>
      <c r="J26" s="175">
        <v>22</v>
      </c>
      <c r="K26" s="176"/>
      <c r="L26" s="175" t="s">
        <v>276</v>
      </c>
      <c r="M26" s="176"/>
      <c r="N26" s="175"/>
      <c r="O26" s="176"/>
      <c r="P26" s="192"/>
      <c r="Q26" s="193"/>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307</v>
      </c>
      <c r="I27" s="35"/>
      <c r="J27" s="177">
        <v>619</v>
      </c>
      <c r="K27" s="178"/>
      <c r="L27" s="204"/>
      <c r="M27" s="205"/>
      <c r="N27" s="206"/>
      <c r="O27" s="207"/>
      <c r="P27" s="177"/>
      <c r="Q27" s="178"/>
      <c r="R27" s="241"/>
      <c r="S27" s="242"/>
      <c r="T27" s="242"/>
      <c r="U27" s="242"/>
      <c r="V27" s="242"/>
      <c r="W27" s="242"/>
      <c r="X27" s="242"/>
      <c r="Y27" s="242"/>
      <c r="Z27" s="243"/>
      <c r="AA27" s="7"/>
      <c r="AB27" s="7"/>
      <c r="AC27" s="7"/>
      <c r="AD27" s="7"/>
    </row>
    <row r="28" spans="1:30" x14ac:dyDescent="0.2">
      <c r="H28" s="27" t="s">
        <v>68</v>
      </c>
      <c r="I28" s="35"/>
      <c r="J28" s="177" t="s">
        <v>340</v>
      </c>
      <c r="K28" s="178"/>
      <c r="L28" s="204"/>
      <c r="M28" s="205"/>
      <c r="N28" s="206"/>
      <c r="O28" s="207"/>
      <c r="P28" s="177" t="s">
        <v>33</v>
      </c>
      <c r="Q28" s="178"/>
    </row>
    <row r="29" spans="1:30" x14ac:dyDescent="0.2">
      <c r="H29" s="42" t="s">
        <v>306</v>
      </c>
      <c r="I29" s="32">
        <v>42952</v>
      </c>
      <c r="J29" s="175">
        <f>J26+4</f>
        <v>26</v>
      </c>
      <c r="K29" s="176"/>
      <c r="L29" s="175"/>
      <c r="M29" s="176"/>
      <c r="N29" s="175"/>
      <c r="O29" s="176"/>
      <c r="P29" s="192"/>
      <c r="Q29" s="193"/>
    </row>
    <row r="30" spans="1:30" x14ac:dyDescent="0.2">
      <c r="H30" s="27" t="s">
        <v>307</v>
      </c>
      <c r="I30" s="35"/>
      <c r="J30" s="177">
        <v>660</v>
      </c>
      <c r="K30" s="178"/>
      <c r="L30" s="204"/>
      <c r="M30" s="205"/>
      <c r="N30" s="206"/>
      <c r="O30" s="207"/>
      <c r="P30" s="177"/>
      <c r="Q30" s="178"/>
    </row>
    <row r="31" spans="1:30" x14ac:dyDescent="0.2">
      <c r="H31" s="27" t="s">
        <v>288</v>
      </c>
      <c r="I31" s="35"/>
      <c r="J31" s="177">
        <v>45</v>
      </c>
      <c r="K31" s="178"/>
      <c r="L31" s="204"/>
      <c r="M31" s="205"/>
      <c r="N31" s="206"/>
      <c r="O31" s="207"/>
      <c r="P31" s="177" t="s">
        <v>33</v>
      </c>
      <c r="Q31" s="178"/>
    </row>
    <row r="32" spans="1:30" x14ac:dyDescent="0.2">
      <c r="H32" s="42" t="s">
        <v>306</v>
      </c>
      <c r="I32" s="32">
        <v>42958</v>
      </c>
      <c r="J32" s="175">
        <f>J29+6</f>
        <v>32</v>
      </c>
      <c r="K32" s="176"/>
      <c r="L32" s="175"/>
      <c r="M32" s="176"/>
      <c r="N32" s="175"/>
      <c r="O32" s="176"/>
      <c r="P32" s="192"/>
      <c r="Q32" s="193"/>
    </row>
    <row r="33" spans="8:17" x14ac:dyDescent="0.2">
      <c r="H33" s="27" t="s">
        <v>307</v>
      </c>
      <c r="I33" s="35"/>
      <c r="J33" s="177">
        <v>801</v>
      </c>
      <c r="K33" s="178"/>
      <c r="L33" s="204"/>
      <c r="M33" s="205"/>
      <c r="N33" s="206"/>
      <c r="O33" s="207"/>
      <c r="P33" s="177"/>
      <c r="Q33" s="178"/>
    </row>
  </sheetData>
  <mergeCells count="152">
    <mergeCell ref="J32:K32"/>
    <mergeCell ref="L32:M32"/>
    <mergeCell ref="N32:O32"/>
    <mergeCell ref="P32:Q32"/>
    <mergeCell ref="J33:K33"/>
    <mergeCell ref="L33:M33"/>
    <mergeCell ref="N33:O33"/>
    <mergeCell ref="P33:Q33"/>
    <mergeCell ref="J28:K28"/>
    <mergeCell ref="L28:M28"/>
    <mergeCell ref="N28:O28"/>
    <mergeCell ref="P28:Q28"/>
    <mergeCell ref="J29:K29"/>
    <mergeCell ref="L29:M29"/>
    <mergeCell ref="N29:O29"/>
    <mergeCell ref="P29:Q29"/>
    <mergeCell ref="J30:K30"/>
    <mergeCell ref="L30:M30"/>
    <mergeCell ref="N30:O30"/>
    <mergeCell ref="P30:Q30"/>
    <mergeCell ref="J31:K31"/>
    <mergeCell ref="L31:M31"/>
    <mergeCell ref="N31:O31"/>
    <mergeCell ref="P31:Q31"/>
    <mergeCell ref="I1:J1"/>
    <mergeCell ref="K1:O1"/>
    <mergeCell ref="P1:Q1"/>
    <mergeCell ref="R1:S1"/>
    <mergeCell ref="L2:M2"/>
    <mergeCell ref="Q2:R2"/>
    <mergeCell ref="J8:K8"/>
    <mergeCell ref="L8:M8"/>
    <mergeCell ref="N8:O8"/>
    <mergeCell ref="P8:Q8"/>
    <mergeCell ref="J15:K15"/>
    <mergeCell ref="L15:M15"/>
    <mergeCell ref="N15:O15"/>
    <mergeCell ref="P15:Q15"/>
    <mergeCell ref="R15:Z27"/>
    <mergeCell ref="J16:K16"/>
    <mergeCell ref="U12:W12"/>
    <mergeCell ref="X12:Z12"/>
    <mergeCell ref="L16:M16"/>
    <mergeCell ref="N16:O16"/>
    <mergeCell ref="P16:Q16"/>
    <mergeCell ref="Y2:Z2"/>
    <mergeCell ref="L4:M4"/>
    <mergeCell ref="Q4:R4"/>
    <mergeCell ref="Y4:Z4"/>
    <mergeCell ref="J6:K6"/>
    <mergeCell ref="L6:M6"/>
    <mergeCell ref="N6:O6"/>
    <mergeCell ref="P6:Q6"/>
    <mergeCell ref="S6:Z6"/>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2:K12"/>
    <mergeCell ref="L12:M12"/>
    <mergeCell ref="N12:O12"/>
    <mergeCell ref="P12:Q1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legacy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workbookViewId="0">
      <selection activeCell="K1" sqref="K1:O1"/>
    </sheetView>
  </sheetViews>
  <sheetFormatPr defaultColWidth="11" defaultRowHeight="14.25" x14ac:dyDescent="0.2"/>
  <sheetData>
    <row r="1" spans="1:26" x14ac:dyDescent="0.2">
      <c r="A1" s="1" t="s">
        <v>0</v>
      </c>
      <c r="B1" s="2">
        <v>2017</v>
      </c>
      <c r="C1" s="1" t="s">
        <v>1</v>
      </c>
      <c r="D1" s="2"/>
      <c r="E1" s="1" t="s">
        <v>2</v>
      </c>
      <c r="F1" s="2">
        <v>52</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42943</v>
      </c>
      <c r="J8" s="214"/>
      <c r="K8" s="215"/>
      <c r="L8" s="214"/>
      <c r="M8" s="215"/>
      <c r="N8" s="214"/>
      <c r="O8" s="215"/>
      <c r="P8" s="214"/>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890</v>
      </c>
      <c r="K9" s="219"/>
      <c r="L9" s="204"/>
      <c r="M9" s="205"/>
      <c r="N9" s="204"/>
      <c r="O9" s="205"/>
      <c r="P9" s="177"/>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288</v>
      </c>
      <c r="I10" s="36"/>
      <c r="J10" s="202">
        <v>62.27</v>
      </c>
      <c r="K10" s="203"/>
      <c r="L10" s="179"/>
      <c r="M10" s="180"/>
      <c r="N10" s="179"/>
      <c r="O10" s="180"/>
      <c r="P10" s="173"/>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506</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103">
        <v>42943</v>
      </c>
      <c r="D22" s="103" t="s">
        <v>33</v>
      </c>
      <c r="E22" s="103" t="s">
        <v>33</v>
      </c>
      <c r="F22" s="103" t="s">
        <v>33</v>
      </c>
      <c r="G22" s="104"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v>185702493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296</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A10" workbookViewId="0">
      <selection activeCell="P15" sqref="P15:Q15"/>
    </sheetView>
  </sheetViews>
  <sheetFormatPr defaultColWidth="11" defaultRowHeight="14.25" x14ac:dyDescent="0.2"/>
  <sheetData>
    <row r="1" spans="1:30" x14ac:dyDescent="0.2">
      <c r="A1" s="1" t="s">
        <v>0</v>
      </c>
      <c r="B1" s="2">
        <v>2017</v>
      </c>
      <c r="C1" s="1" t="s">
        <v>1</v>
      </c>
      <c r="D1" s="2"/>
      <c r="E1" s="1" t="s">
        <v>2</v>
      </c>
      <c r="F1" s="2">
        <v>53</v>
      </c>
      <c r="G1" s="3" t="s">
        <v>3</v>
      </c>
      <c r="H1" s="2"/>
      <c r="I1" s="227" t="s">
        <v>4</v>
      </c>
      <c r="J1" s="217"/>
      <c r="K1" s="236" t="s">
        <v>223</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155</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154</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42891</v>
      </c>
      <c r="D7" s="25">
        <v>42893</v>
      </c>
      <c r="E7" s="25">
        <v>42895</v>
      </c>
      <c r="F7" s="25">
        <v>42897</v>
      </c>
      <c r="G7" s="26" t="e">
        <f t="array" ref="G7">#DIV/0!</f>
        <v>#DIV/0!</v>
      </c>
      <c r="H7" s="27" t="s">
        <v>50</v>
      </c>
      <c r="I7" s="28"/>
      <c r="J7" s="218" t="s">
        <v>271</v>
      </c>
      <c r="K7" s="219"/>
      <c r="L7" s="204" t="s">
        <v>269</v>
      </c>
      <c r="M7" s="205"/>
      <c r="N7" s="204" t="s">
        <v>272</v>
      </c>
      <c r="O7" s="205"/>
      <c r="P7" s="177" t="s">
        <v>273</v>
      </c>
      <c r="Q7" s="178"/>
      <c r="R7" s="29" t="s">
        <v>51</v>
      </c>
      <c r="S7" s="30"/>
      <c r="T7" s="45">
        <v>4</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42927</v>
      </c>
      <c r="J8" s="214">
        <v>0</v>
      </c>
      <c r="K8" s="215"/>
      <c r="L8" s="214">
        <v>0</v>
      </c>
      <c r="M8" s="215"/>
      <c r="N8" s="214"/>
      <c r="O8" s="215"/>
      <c r="P8" s="214"/>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33</v>
      </c>
      <c r="K9" s="219"/>
      <c r="L9" s="204">
        <v>31</v>
      </c>
      <c r="M9" s="205"/>
      <c r="N9" s="204" t="s">
        <v>270</v>
      </c>
      <c r="O9" s="205"/>
      <c r="P9" s="177" t="s">
        <v>270</v>
      </c>
      <c r="Q9" s="178"/>
      <c r="R9" s="33" t="s">
        <v>57</v>
      </c>
      <c r="S9" s="34"/>
      <c r="T9" s="45">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v>4</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194</v>
      </c>
      <c r="S15" s="239"/>
      <c r="T15" s="239"/>
      <c r="U15" s="239"/>
      <c r="V15" s="239"/>
      <c r="W15" s="239"/>
      <c r="X15" s="239"/>
      <c r="Y15" s="239"/>
      <c r="Z15" s="240"/>
      <c r="AA15" s="6"/>
      <c r="AB15" s="6"/>
      <c r="AC15" s="6"/>
      <c r="AD15" s="6"/>
    </row>
    <row r="16" spans="1:30" x14ac:dyDescent="0.2">
      <c r="A16" s="38" t="s">
        <v>72</v>
      </c>
      <c r="B16" s="15"/>
      <c r="C16" s="152">
        <v>42927</v>
      </c>
      <c r="D16" s="152">
        <v>42927</v>
      </c>
      <c r="E16" s="152">
        <v>42929</v>
      </c>
      <c r="F16" s="152">
        <v>42930</v>
      </c>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f>C16-C7</f>
        <v>36</v>
      </c>
      <c r="D17" s="39">
        <f t="shared" ref="D17:F17" si="0">D16-D7</f>
        <v>34</v>
      </c>
      <c r="E17" s="39">
        <f t="shared" si="0"/>
        <v>34</v>
      </c>
      <c r="F17" s="39">
        <f t="shared" si="0"/>
        <v>33</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06">
        <v>42929</v>
      </c>
      <c r="D26" s="106">
        <v>42930</v>
      </c>
      <c r="E26" s="106">
        <v>42930</v>
      </c>
      <c r="F26" s="106">
        <v>42932</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7"/>
  <sheetViews>
    <sheetView topLeftCell="P1" workbookViewId="0">
      <selection activeCell="U15" sqref="U15:AC27"/>
    </sheetView>
  </sheetViews>
  <sheetFormatPr defaultColWidth="11" defaultRowHeight="14.25" x14ac:dyDescent="0.2"/>
  <cols>
    <col min="7" max="7" width="11" style="75"/>
    <col min="19" max="20" width="11" style="75"/>
  </cols>
  <sheetData>
    <row r="1" spans="1:29" x14ac:dyDescent="0.2">
      <c r="A1" s="1" t="s">
        <v>0</v>
      </c>
      <c r="B1" s="2">
        <v>2017</v>
      </c>
      <c r="C1" s="1" t="s">
        <v>1</v>
      </c>
      <c r="D1" s="2"/>
      <c r="E1" s="1" t="s">
        <v>2</v>
      </c>
      <c r="F1" s="2">
        <v>54</v>
      </c>
      <c r="G1" s="2"/>
      <c r="H1" s="3" t="s">
        <v>3</v>
      </c>
      <c r="I1" s="2"/>
      <c r="J1" s="227" t="s">
        <v>4</v>
      </c>
      <c r="K1" s="217"/>
      <c r="L1" s="236" t="s">
        <v>224</v>
      </c>
      <c r="M1" s="229"/>
      <c r="N1" s="229"/>
      <c r="O1" s="229"/>
      <c r="P1" s="230"/>
      <c r="Q1" s="234" t="s">
        <v>5</v>
      </c>
      <c r="R1" s="235"/>
      <c r="S1" s="234"/>
      <c r="T1" s="235"/>
      <c r="U1" s="236" t="s">
        <v>146</v>
      </c>
      <c r="V1" s="229"/>
      <c r="W1" s="4"/>
      <c r="X1" s="4"/>
      <c r="Y1" s="4"/>
      <c r="Z1" s="4"/>
      <c r="AA1" s="4"/>
      <c r="AB1" s="4"/>
      <c r="AC1" s="5"/>
    </row>
    <row r="2" spans="1:29" ht="25.5" x14ac:dyDescent="0.2">
      <c r="A2" s="8" t="s">
        <v>6</v>
      </c>
      <c r="B2" s="9" t="s">
        <v>7</v>
      </c>
      <c r="C2" s="9" t="s">
        <v>8</v>
      </c>
      <c r="D2" s="9" t="s">
        <v>9</v>
      </c>
      <c r="E2" s="9" t="s">
        <v>10</v>
      </c>
      <c r="F2" s="9" t="s">
        <v>11</v>
      </c>
      <c r="G2" s="9"/>
      <c r="H2" s="9" t="s">
        <v>12</v>
      </c>
      <c r="I2" s="9" t="s">
        <v>13</v>
      </c>
      <c r="J2" s="9" t="s">
        <v>14</v>
      </c>
      <c r="K2" s="9" t="s">
        <v>15</v>
      </c>
      <c r="L2" s="9" t="s">
        <v>16</v>
      </c>
      <c r="M2" s="183" t="s">
        <v>17</v>
      </c>
      <c r="N2" s="184"/>
      <c r="O2" s="9" t="s">
        <v>18</v>
      </c>
      <c r="P2" s="9" t="s">
        <v>19</v>
      </c>
      <c r="Q2" s="9" t="s">
        <v>20</v>
      </c>
      <c r="R2" s="183" t="s">
        <v>21</v>
      </c>
      <c r="S2" s="237"/>
      <c r="T2" s="237"/>
      <c r="U2" s="184"/>
      <c r="V2" s="10" t="s">
        <v>22</v>
      </c>
      <c r="W2" s="10" t="s">
        <v>23</v>
      </c>
      <c r="X2" s="11" t="s">
        <v>24</v>
      </c>
      <c r="Y2" s="10" t="s">
        <v>25</v>
      </c>
      <c r="Z2" s="10" t="s">
        <v>26</v>
      </c>
      <c r="AA2" s="10" t="s">
        <v>27</v>
      </c>
      <c r="AB2" s="183" t="s">
        <v>28</v>
      </c>
      <c r="AC2" s="184"/>
    </row>
    <row r="3" spans="1:29" x14ac:dyDescent="0.2">
      <c r="A3" s="14" t="s">
        <v>33</v>
      </c>
      <c r="B3" s="14" t="s">
        <v>33</v>
      </c>
      <c r="C3" s="14" t="s">
        <v>33</v>
      </c>
      <c r="D3" s="14" t="s">
        <v>33</v>
      </c>
      <c r="E3" s="14" t="s">
        <v>33</v>
      </c>
      <c r="F3" s="14" t="s">
        <v>33</v>
      </c>
      <c r="G3" s="14"/>
      <c r="H3" s="14" t="s">
        <v>33</v>
      </c>
      <c r="I3" s="14" t="s">
        <v>33</v>
      </c>
      <c r="J3" s="14" t="s">
        <v>33</v>
      </c>
      <c r="K3" s="14" t="s">
        <v>33</v>
      </c>
      <c r="L3" s="14" t="s">
        <v>33</v>
      </c>
      <c r="M3" s="14" t="s">
        <v>33</v>
      </c>
      <c r="N3" s="14" t="s">
        <v>33</v>
      </c>
      <c r="O3" s="14" t="s">
        <v>33</v>
      </c>
      <c r="P3" s="14" t="s">
        <v>33</v>
      </c>
      <c r="Q3" s="15" t="s">
        <v>33</v>
      </c>
      <c r="R3" s="15" t="s">
        <v>33</v>
      </c>
      <c r="S3" s="15" t="s">
        <v>33</v>
      </c>
      <c r="T3" s="15" t="s">
        <v>33</v>
      </c>
      <c r="U3" s="15" t="s">
        <v>33</v>
      </c>
      <c r="V3" s="15" t="s">
        <v>33</v>
      </c>
      <c r="W3" s="15" t="s">
        <v>33</v>
      </c>
      <c r="X3" s="14" t="s">
        <v>33</v>
      </c>
      <c r="Y3" s="14" t="s">
        <v>33</v>
      </c>
      <c r="Z3" s="14" t="s">
        <v>33</v>
      </c>
      <c r="AA3" s="15" t="s">
        <v>33</v>
      </c>
      <c r="AB3" s="16" t="s">
        <v>33</v>
      </c>
      <c r="AC3" s="16" t="s">
        <v>33</v>
      </c>
    </row>
    <row r="4" spans="1:29" ht="25.5" x14ac:dyDescent="0.2">
      <c r="A4" s="17" t="s">
        <v>34</v>
      </c>
      <c r="B4" s="10" t="s">
        <v>7</v>
      </c>
      <c r="C4" s="10" t="s">
        <v>8</v>
      </c>
      <c r="D4" s="10" t="s">
        <v>9</v>
      </c>
      <c r="E4" s="10" t="s">
        <v>10</v>
      </c>
      <c r="F4" s="10" t="s">
        <v>11</v>
      </c>
      <c r="G4" s="10"/>
      <c r="H4" s="10" t="s">
        <v>12</v>
      </c>
      <c r="I4" s="10" t="s">
        <v>13</v>
      </c>
      <c r="J4" s="10" t="s">
        <v>14</v>
      </c>
      <c r="K4" s="10" t="s">
        <v>35</v>
      </c>
      <c r="L4" s="10" t="s">
        <v>16</v>
      </c>
      <c r="M4" s="183" t="s">
        <v>17</v>
      </c>
      <c r="N4" s="184"/>
      <c r="O4" s="10" t="s">
        <v>18</v>
      </c>
      <c r="P4" s="10" t="s">
        <v>19</v>
      </c>
      <c r="Q4" s="10" t="s">
        <v>20</v>
      </c>
      <c r="R4" s="183" t="s">
        <v>21</v>
      </c>
      <c r="S4" s="237"/>
      <c r="T4" s="237"/>
      <c r="U4" s="184"/>
      <c r="V4" s="10" t="s">
        <v>22</v>
      </c>
      <c r="W4" s="10" t="s">
        <v>23</v>
      </c>
      <c r="X4" s="10" t="s">
        <v>36</v>
      </c>
      <c r="Y4" s="10" t="s">
        <v>25</v>
      </c>
      <c r="Z4" s="10" t="s">
        <v>26</v>
      </c>
      <c r="AA4" s="10" t="s">
        <v>27</v>
      </c>
      <c r="AB4" s="183" t="s">
        <v>28</v>
      </c>
      <c r="AC4" s="184"/>
    </row>
    <row r="5" spans="1:29" x14ac:dyDescent="0.2">
      <c r="A5" s="14" t="s">
        <v>33</v>
      </c>
      <c r="B5" s="14" t="s">
        <v>33</v>
      </c>
      <c r="C5" s="14" t="s">
        <v>33</v>
      </c>
      <c r="D5" s="14" t="s">
        <v>33</v>
      </c>
      <c r="E5" s="14" t="s">
        <v>33</v>
      </c>
      <c r="F5" s="14" t="s">
        <v>33</v>
      </c>
      <c r="G5" s="14"/>
      <c r="H5" s="14" t="s">
        <v>33</v>
      </c>
      <c r="I5" s="14" t="s">
        <v>33</v>
      </c>
      <c r="J5" s="18" t="s">
        <v>33</v>
      </c>
      <c r="K5" s="18" t="s">
        <v>33</v>
      </c>
      <c r="L5" s="18" t="s">
        <v>33</v>
      </c>
      <c r="M5" s="18" t="s">
        <v>33</v>
      </c>
      <c r="N5" s="18" t="s">
        <v>33</v>
      </c>
      <c r="O5" s="18" t="s">
        <v>33</v>
      </c>
      <c r="P5" s="18" t="s">
        <v>33</v>
      </c>
      <c r="Q5" s="19" t="s">
        <v>33</v>
      </c>
      <c r="R5" s="19" t="s">
        <v>33</v>
      </c>
      <c r="S5" s="19" t="s">
        <v>33</v>
      </c>
      <c r="T5" s="19" t="s">
        <v>33</v>
      </c>
      <c r="U5" s="15" t="s">
        <v>33</v>
      </c>
      <c r="V5" s="15" t="s">
        <v>33</v>
      </c>
      <c r="W5" s="15" t="s">
        <v>33</v>
      </c>
      <c r="X5" s="14" t="s">
        <v>33</v>
      </c>
      <c r="Y5" s="14" t="s">
        <v>33</v>
      </c>
      <c r="Z5" s="14" t="s">
        <v>33</v>
      </c>
      <c r="AA5" s="15" t="s">
        <v>33</v>
      </c>
      <c r="AB5" s="15" t="s">
        <v>33</v>
      </c>
      <c r="AC5" s="15" t="s">
        <v>33</v>
      </c>
    </row>
    <row r="6" spans="1:29" x14ac:dyDescent="0.2">
      <c r="A6" s="20" t="s">
        <v>37</v>
      </c>
      <c r="B6" s="10" t="s">
        <v>7</v>
      </c>
      <c r="C6" s="21" t="s">
        <v>38</v>
      </c>
      <c r="D6" s="21" t="s">
        <v>39</v>
      </c>
      <c r="E6" s="21" t="s">
        <v>40</v>
      </c>
      <c r="F6" s="21" t="s">
        <v>41</v>
      </c>
      <c r="G6" s="21" t="s">
        <v>311</v>
      </c>
      <c r="H6" s="21" t="s">
        <v>42</v>
      </c>
      <c r="I6" s="22" t="s">
        <v>43</v>
      </c>
      <c r="J6" s="21" t="s">
        <v>7</v>
      </c>
      <c r="K6" s="179" t="s">
        <v>44</v>
      </c>
      <c r="L6" s="180"/>
      <c r="M6" s="179" t="s">
        <v>45</v>
      </c>
      <c r="N6" s="180"/>
      <c r="O6" s="179" t="s">
        <v>46</v>
      </c>
      <c r="P6" s="180"/>
      <c r="Q6" s="179" t="s">
        <v>47</v>
      </c>
      <c r="R6" s="180"/>
      <c r="S6" s="179" t="s">
        <v>310</v>
      </c>
      <c r="T6" s="180"/>
      <c r="U6" s="23"/>
      <c r="V6" s="216" t="s">
        <v>48</v>
      </c>
      <c r="W6" s="216"/>
      <c r="X6" s="216"/>
      <c r="Y6" s="216"/>
      <c r="Z6" s="216"/>
      <c r="AA6" s="216"/>
      <c r="AB6" s="216"/>
      <c r="AC6" s="217"/>
    </row>
    <row r="7" spans="1:29" x14ac:dyDescent="0.2">
      <c r="A7" s="24" t="s">
        <v>49</v>
      </c>
      <c r="B7" s="15"/>
      <c r="C7" s="25"/>
      <c r="D7" s="25"/>
      <c r="E7" s="25"/>
      <c r="F7" s="25"/>
      <c r="G7" s="25"/>
      <c r="H7" s="26" t="e">
        <f t="array" ref="H7">#DIV/0!</f>
        <v>#DIV/0!</v>
      </c>
      <c r="I7" s="27" t="s">
        <v>50</v>
      </c>
      <c r="J7" s="28"/>
      <c r="K7" s="218" t="s">
        <v>33</v>
      </c>
      <c r="L7" s="219"/>
      <c r="M7" s="204" t="s">
        <v>33</v>
      </c>
      <c r="N7" s="205"/>
      <c r="O7" s="204" t="s">
        <v>33</v>
      </c>
      <c r="P7" s="205"/>
      <c r="Q7" s="177" t="s">
        <v>33</v>
      </c>
      <c r="R7" s="178"/>
      <c r="S7" s="177" t="s">
        <v>33</v>
      </c>
      <c r="T7" s="178"/>
      <c r="U7" s="29" t="s">
        <v>51</v>
      </c>
      <c r="V7" s="30"/>
      <c r="W7" s="45" t="s">
        <v>33</v>
      </c>
      <c r="X7" s="208" t="s">
        <v>52</v>
      </c>
      <c r="Y7" s="223"/>
      <c r="Z7" s="209"/>
      <c r="AA7" s="231" t="s">
        <v>33</v>
      </c>
      <c r="AB7" s="232"/>
      <c r="AC7" s="233"/>
    </row>
    <row r="8" spans="1:29" x14ac:dyDescent="0.2">
      <c r="A8" s="31" t="s">
        <v>88</v>
      </c>
      <c r="B8" s="15" t="s">
        <v>33</v>
      </c>
      <c r="C8" s="15" t="s">
        <v>33</v>
      </c>
      <c r="D8" s="15" t="s">
        <v>33</v>
      </c>
      <c r="E8" s="15" t="s">
        <v>33</v>
      </c>
      <c r="F8" s="15" t="s">
        <v>33</v>
      </c>
      <c r="G8" s="15" t="s">
        <v>33</v>
      </c>
      <c r="H8" s="21"/>
      <c r="I8" s="27" t="s">
        <v>53</v>
      </c>
      <c r="J8" s="32">
        <v>42943</v>
      </c>
      <c r="K8" s="214"/>
      <c r="L8" s="215"/>
      <c r="M8" s="214"/>
      <c r="N8" s="215"/>
      <c r="O8" s="214"/>
      <c r="P8" s="215"/>
      <c r="Q8" s="214"/>
      <c r="R8" s="215"/>
      <c r="S8" s="214"/>
      <c r="T8" s="215"/>
      <c r="U8" s="33" t="s">
        <v>54</v>
      </c>
      <c r="V8" s="34"/>
      <c r="W8" s="45" t="s">
        <v>33</v>
      </c>
      <c r="X8" s="224" t="s">
        <v>55</v>
      </c>
      <c r="Y8" s="225"/>
      <c r="Z8" s="226"/>
      <c r="AA8" s="220" t="s">
        <v>33</v>
      </c>
      <c r="AB8" s="221"/>
      <c r="AC8" s="222"/>
    </row>
    <row r="9" spans="1:29" x14ac:dyDescent="0.2">
      <c r="A9" s="31" t="s">
        <v>88</v>
      </c>
      <c r="B9" s="15" t="s">
        <v>33</v>
      </c>
      <c r="C9" s="15" t="s">
        <v>33</v>
      </c>
      <c r="D9" s="15" t="s">
        <v>33</v>
      </c>
      <c r="E9" s="15" t="s">
        <v>33</v>
      </c>
      <c r="F9" s="15" t="s">
        <v>33</v>
      </c>
      <c r="G9" s="15" t="s">
        <v>33</v>
      </c>
      <c r="H9" s="21"/>
      <c r="I9" s="27" t="s">
        <v>56</v>
      </c>
      <c r="J9" s="35"/>
      <c r="K9" s="218">
        <v>806</v>
      </c>
      <c r="L9" s="219"/>
      <c r="M9" s="204">
        <v>774</v>
      </c>
      <c r="N9" s="205"/>
      <c r="O9" s="204">
        <v>680</v>
      </c>
      <c r="P9" s="205"/>
      <c r="Q9" s="177">
        <v>688</v>
      </c>
      <c r="R9" s="178"/>
      <c r="S9" s="177">
        <v>590</v>
      </c>
      <c r="T9" s="178"/>
      <c r="U9" s="33" t="s">
        <v>57</v>
      </c>
      <c r="V9" s="34"/>
      <c r="W9" s="45" t="s">
        <v>33</v>
      </c>
      <c r="X9" s="224" t="s">
        <v>58</v>
      </c>
      <c r="Y9" s="225"/>
      <c r="Z9" s="226"/>
      <c r="AA9" s="220" t="s">
        <v>33</v>
      </c>
      <c r="AB9" s="221"/>
      <c r="AC9" s="222"/>
    </row>
    <row r="10" spans="1:29" x14ac:dyDescent="0.2">
      <c r="A10" s="31" t="s">
        <v>88</v>
      </c>
      <c r="B10" s="15" t="s">
        <v>33</v>
      </c>
      <c r="C10" s="15" t="s">
        <v>33</v>
      </c>
      <c r="D10" s="15" t="s">
        <v>33</v>
      </c>
      <c r="E10" s="15" t="s">
        <v>33</v>
      </c>
      <c r="F10" s="15" t="s">
        <v>33</v>
      </c>
      <c r="G10" s="15" t="s">
        <v>33</v>
      </c>
      <c r="H10" s="21"/>
      <c r="I10" s="27" t="s">
        <v>288</v>
      </c>
      <c r="J10" s="36"/>
      <c r="K10" s="202">
        <v>71.17</v>
      </c>
      <c r="L10" s="203"/>
      <c r="M10" s="179">
        <v>65.42</v>
      </c>
      <c r="N10" s="180"/>
      <c r="O10" s="179">
        <v>66.72</v>
      </c>
      <c r="P10" s="180"/>
      <c r="Q10" s="173">
        <v>72.52</v>
      </c>
      <c r="R10" s="174"/>
      <c r="S10" s="173">
        <v>59.84</v>
      </c>
      <c r="T10" s="174"/>
      <c r="U10" s="33" t="s">
        <v>60</v>
      </c>
      <c r="V10" s="34"/>
      <c r="W10" s="45" t="s">
        <v>33</v>
      </c>
      <c r="X10" s="224" t="s">
        <v>61</v>
      </c>
      <c r="Y10" s="225"/>
      <c r="Z10" s="226"/>
      <c r="AA10" s="220" t="s">
        <v>33</v>
      </c>
      <c r="AB10" s="221"/>
      <c r="AC10" s="222"/>
    </row>
    <row r="11" spans="1:29" x14ac:dyDescent="0.2">
      <c r="A11" s="31" t="s">
        <v>88</v>
      </c>
      <c r="B11" s="15" t="s">
        <v>33</v>
      </c>
      <c r="C11" s="15" t="s">
        <v>33</v>
      </c>
      <c r="D11" s="15" t="s">
        <v>33</v>
      </c>
      <c r="E11" s="15" t="s">
        <v>33</v>
      </c>
      <c r="F11" s="15" t="s">
        <v>33</v>
      </c>
      <c r="G11" s="15" t="s">
        <v>33</v>
      </c>
      <c r="H11" s="21"/>
      <c r="I11" s="27" t="s">
        <v>62</v>
      </c>
      <c r="J11" s="32"/>
      <c r="K11" s="214"/>
      <c r="L11" s="215"/>
      <c r="M11" s="214"/>
      <c r="N11" s="215"/>
      <c r="O11" s="214"/>
      <c r="P11" s="215"/>
      <c r="Q11" s="192"/>
      <c r="R11" s="193"/>
      <c r="S11" s="192"/>
      <c r="T11" s="193"/>
      <c r="U11" s="33" t="s">
        <v>63</v>
      </c>
      <c r="V11" s="34"/>
      <c r="W11" s="45" t="s">
        <v>33</v>
      </c>
      <c r="X11" s="224" t="s">
        <v>64</v>
      </c>
      <c r="Y11" s="225"/>
      <c r="Z11" s="226"/>
      <c r="AA11" s="220" t="s">
        <v>33</v>
      </c>
      <c r="AB11" s="221"/>
      <c r="AC11" s="222"/>
    </row>
    <row r="12" spans="1:29" x14ac:dyDescent="0.2">
      <c r="A12" s="31" t="s">
        <v>88</v>
      </c>
      <c r="B12" s="15" t="s">
        <v>33</v>
      </c>
      <c r="C12" s="15" t="s">
        <v>33</v>
      </c>
      <c r="D12" s="15" t="s">
        <v>33</v>
      </c>
      <c r="E12" s="15" t="s">
        <v>33</v>
      </c>
      <c r="F12" s="15" t="s">
        <v>33</v>
      </c>
      <c r="G12" s="15" t="s">
        <v>33</v>
      </c>
      <c r="H12" s="21"/>
      <c r="I12" s="27" t="s">
        <v>65</v>
      </c>
      <c r="J12" s="35"/>
      <c r="K12" s="218"/>
      <c r="L12" s="219"/>
      <c r="M12" s="204"/>
      <c r="N12" s="205"/>
      <c r="O12" s="204"/>
      <c r="P12" s="205"/>
      <c r="Q12" s="177"/>
      <c r="R12" s="178"/>
      <c r="S12" s="177"/>
      <c r="T12" s="178"/>
      <c r="U12" s="33" t="s">
        <v>66</v>
      </c>
      <c r="V12" s="34"/>
      <c r="W12" s="37" t="s">
        <v>33</v>
      </c>
      <c r="X12" s="208" t="s">
        <v>67</v>
      </c>
      <c r="Y12" s="223"/>
      <c r="Z12" s="209"/>
      <c r="AA12" s="189" t="s">
        <v>33</v>
      </c>
      <c r="AB12" s="190"/>
      <c r="AC12" s="191"/>
    </row>
    <row r="13" spans="1:29" x14ac:dyDescent="0.2">
      <c r="A13" s="31" t="s">
        <v>88</v>
      </c>
      <c r="B13" s="15" t="s">
        <v>33</v>
      </c>
      <c r="C13" s="15" t="s">
        <v>33</v>
      </c>
      <c r="D13" s="15" t="s">
        <v>33</v>
      </c>
      <c r="E13" s="15" t="s">
        <v>33</v>
      </c>
      <c r="F13" s="15" t="s">
        <v>33</v>
      </c>
      <c r="G13" s="15" t="s">
        <v>33</v>
      </c>
      <c r="H13" s="21"/>
      <c r="I13" s="27" t="s">
        <v>68</v>
      </c>
      <c r="J13" s="36"/>
      <c r="K13" s="202"/>
      <c r="L13" s="203"/>
      <c r="M13" s="179"/>
      <c r="N13" s="180"/>
      <c r="O13" s="179"/>
      <c r="P13" s="180"/>
      <c r="Q13" s="173"/>
      <c r="R13" s="174"/>
      <c r="S13" s="173"/>
      <c r="T13" s="174"/>
      <c r="U13" s="200" t="s">
        <v>69</v>
      </c>
      <c r="V13" s="185"/>
      <c r="W13" s="185"/>
      <c r="X13" s="185"/>
      <c r="Y13" s="185"/>
      <c r="Z13" s="185"/>
      <c r="AA13" s="185"/>
      <c r="AB13" s="185"/>
      <c r="AC13" s="186"/>
    </row>
    <row r="14" spans="1:29" x14ac:dyDescent="0.2">
      <c r="A14" s="31" t="s">
        <v>88</v>
      </c>
      <c r="B14" s="15" t="s">
        <v>33</v>
      </c>
      <c r="C14" s="15" t="s">
        <v>33</v>
      </c>
      <c r="D14" s="15" t="s">
        <v>33</v>
      </c>
      <c r="E14" s="15" t="s">
        <v>33</v>
      </c>
      <c r="F14" s="15" t="s">
        <v>33</v>
      </c>
      <c r="G14" s="15" t="s">
        <v>33</v>
      </c>
      <c r="H14" s="21"/>
      <c r="I14" s="27" t="s">
        <v>70</v>
      </c>
      <c r="J14" s="36"/>
      <c r="K14" s="202"/>
      <c r="L14" s="203"/>
      <c r="M14" s="179"/>
      <c r="N14" s="180"/>
      <c r="O14" s="179"/>
      <c r="P14" s="180"/>
      <c r="Q14" s="173"/>
      <c r="R14" s="174"/>
      <c r="S14" s="173"/>
      <c r="T14" s="174"/>
      <c r="U14" s="201"/>
      <c r="V14" s="187"/>
      <c r="W14" s="187"/>
      <c r="X14" s="187"/>
      <c r="Y14" s="187"/>
      <c r="Z14" s="187"/>
      <c r="AA14" s="187"/>
      <c r="AB14" s="187"/>
      <c r="AC14" s="188"/>
    </row>
    <row r="15" spans="1:29" x14ac:dyDescent="0.2">
      <c r="A15" s="31" t="s">
        <v>88</v>
      </c>
      <c r="B15" s="15" t="s">
        <v>33</v>
      </c>
      <c r="C15" s="15" t="s">
        <v>33</v>
      </c>
      <c r="D15" s="15" t="s">
        <v>33</v>
      </c>
      <c r="E15" s="15" t="s">
        <v>33</v>
      </c>
      <c r="F15" s="15" t="s">
        <v>33</v>
      </c>
      <c r="G15" s="15" t="s">
        <v>33</v>
      </c>
      <c r="H15" s="21"/>
      <c r="I15" s="27" t="s">
        <v>71</v>
      </c>
      <c r="J15" s="36"/>
      <c r="K15" s="202"/>
      <c r="L15" s="203"/>
      <c r="M15" s="179"/>
      <c r="N15" s="180"/>
      <c r="O15" s="179"/>
      <c r="P15" s="180"/>
      <c r="Q15" s="173"/>
      <c r="R15" s="174"/>
      <c r="S15" s="173"/>
      <c r="T15" s="174"/>
      <c r="U15" s="238" t="s">
        <v>525</v>
      </c>
      <c r="V15" s="239"/>
      <c r="W15" s="239"/>
      <c r="X15" s="239"/>
      <c r="Y15" s="239"/>
      <c r="Z15" s="239"/>
      <c r="AA15" s="239"/>
      <c r="AB15" s="239"/>
      <c r="AC15" s="240"/>
    </row>
    <row r="16" spans="1:29" x14ac:dyDescent="0.2">
      <c r="A16" s="38" t="s">
        <v>72</v>
      </c>
      <c r="B16" s="15"/>
      <c r="C16" s="25"/>
      <c r="D16" s="25"/>
      <c r="E16" s="25"/>
      <c r="F16" s="25"/>
      <c r="G16" s="25"/>
      <c r="H16" s="26" t="e">
        <f t="array" ref="H16">#DIV/0!</f>
        <v>#DIV/0!</v>
      </c>
      <c r="I16" s="27" t="s">
        <v>73</v>
      </c>
      <c r="J16" s="32"/>
      <c r="K16" s="175"/>
      <c r="L16" s="176"/>
      <c r="M16" s="175"/>
      <c r="N16" s="176"/>
      <c r="O16" s="175"/>
      <c r="P16" s="176"/>
      <c r="Q16" s="192"/>
      <c r="R16" s="193"/>
      <c r="S16" s="192"/>
      <c r="T16" s="193"/>
      <c r="U16" s="241"/>
      <c r="V16" s="242"/>
      <c r="W16" s="242"/>
      <c r="X16" s="242"/>
      <c r="Y16" s="242"/>
      <c r="Z16" s="242"/>
      <c r="AA16" s="242"/>
      <c r="AB16" s="242"/>
      <c r="AC16" s="243"/>
    </row>
    <row r="17" spans="1:29" x14ac:dyDescent="0.2">
      <c r="A17" s="183" t="s">
        <v>74</v>
      </c>
      <c r="B17" s="184"/>
      <c r="C17" s="39">
        <v>0</v>
      </c>
      <c r="D17" s="39">
        <v>0</v>
      </c>
      <c r="E17" s="39">
        <v>0</v>
      </c>
      <c r="F17" s="39">
        <v>0</v>
      </c>
      <c r="G17" s="39">
        <v>0</v>
      </c>
      <c r="H17" s="40">
        <v>0</v>
      </c>
      <c r="I17" s="27" t="s">
        <v>75</v>
      </c>
      <c r="J17" s="35"/>
      <c r="K17" s="177"/>
      <c r="L17" s="178"/>
      <c r="M17" s="204"/>
      <c r="N17" s="205"/>
      <c r="O17" s="206"/>
      <c r="P17" s="207"/>
      <c r="Q17" s="177"/>
      <c r="R17" s="178"/>
      <c r="S17" s="177"/>
      <c r="T17" s="178"/>
      <c r="U17" s="241"/>
      <c r="V17" s="242"/>
      <c r="W17" s="242"/>
      <c r="X17" s="242"/>
      <c r="Y17" s="242"/>
      <c r="Z17" s="242"/>
      <c r="AA17" s="242"/>
      <c r="AB17" s="242"/>
      <c r="AC17" s="243"/>
    </row>
    <row r="18" spans="1:29" x14ac:dyDescent="0.2">
      <c r="A18" s="185" t="s">
        <v>76</v>
      </c>
      <c r="B18" s="186"/>
      <c r="C18" s="181" t="s">
        <v>44</v>
      </c>
      <c r="D18" s="181" t="s">
        <v>45</v>
      </c>
      <c r="E18" s="181" t="s">
        <v>46</v>
      </c>
      <c r="F18" s="181" t="s">
        <v>47</v>
      </c>
      <c r="G18" s="181" t="s">
        <v>310</v>
      </c>
      <c r="H18" s="181" t="s">
        <v>42</v>
      </c>
      <c r="I18" s="36" t="s">
        <v>77</v>
      </c>
      <c r="J18" s="36"/>
      <c r="K18" s="173"/>
      <c r="L18" s="174"/>
      <c r="M18" s="179"/>
      <c r="N18" s="180"/>
      <c r="O18" s="208"/>
      <c r="P18" s="209"/>
      <c r="Q18" s="173"/>
      <c r="R18" s="174"/>
      <c r="S18" s="173"/>
      <c r="T18" s="174"/>
      <c r="U18" s="241"/>
      <c r="V18" s="242"/>
      <c r="W18" s="242"/>
      <c r="X18" s="242"/>
      <c r="Y18" s="242"/>
      <c r="Z18" s="242"/>
      <c r="AA18" s="242"/>
      <c r="AB18" s="242"/>
      <c r="AC18" s="243"/>
    </row>
    <row r="19" spans="1:29" x14ac:dyDescent="0.2">
      <c r="A19" s="187"/>
      <c r="B19" s="188"/>
      <c r="C19" s="182"/>
      <c r="D19" s="182"/>
      <c r="E19" s="182"/>
      <c r="F19" s="182"/>
      <c r="G19" s="182"/>
      <c r="H19" s="182"/>
      <c r="I19" s="36" t="s">
        <v>70</v>
      </c>
      <c r="J19" s="36"/>
      <c r="K19" s="173"/>
      <c r="L19" s="174"/>
      <c r="M19" s="179"/>
      <c r="N19" s="180"/>
      <c r="O19" s="208"/>
      <c r="P19" s="209"/>
      <c r="Q19" s="173"/>
      <c r="R19" s="174"/>
      <c r="S19" s="173"/>
      <c r="T19" s="174"/>
      <c r="U19" s="241"/>
      <c r="V19" s="242"/>
      <c r="W19" s="242"/>
      <c r="X19" s="242"/>
      <c r="Y19" s="242"/>
      <c r="Z19" s="242"/>
      <c r="AA19" s="242"/>
      <c r="AB19" s="242"/>
      <c r="AC19" s="243"/>
    </row>
    <row r="20" spans="1:29" x14ac:dyDescent="0.2">
      <c r="A20" s="179" t="s">
        <v>78</v>
      </c>
      <c r="B20" s="180"/>
      <c r="C20" s="41" t="s">
        <v>303</v>
      </c>
      <c r="D20" s="41" t="s">
        <v>303</v>
      </c>
      <c r="E20" s="41" t="s">
        <v>303</v>
      </c>
      <c r="F20" s="41" t="s">
        <v>303</v>
      </c>
      <c r="G20" s="41" t="s">
        <v>294</v>
      </c>
      <c r="H20" s="41" t="s">
        <v>33</v>
      </c>
      <c r="I20" s="27" t="s">
        <v>71</v>
      </c>
      <c r="J20" s="36"/>
      <c r="K20" s="173"/>
      <c r="L20" s="174"/>
      <c r="M20" s="179"/>
      <c r="N20" s="180"/>
      <c r="O20" s="208"/>
      <c r="P20" s="209"/>
      <c r="Q20" s="173"/>
      <c r="R20" s="174"/>
      <c r="S20" s="173"/>
      <c r="T20" s="174"/>
      <c r="U20" s="241"/>
      <c r="V20" s="242"/>
      <c r="W20" s="242"/>
      <c r="X20" s="242"/>
      <c r="Y20" s="242"/>
      <c r="Z20" s="242"/>
      <c r="AA20" s="242"/>
      <c r="AB20" s="242"/>
      <c r="AC20" s="243"/>
    </row>
    <row r="21" spans="1:29" x14ac:dyDescent="0.2">
      <c r="A21" s="179" t="s">
        <v>50</v>
      </c>
      <c r="B21" s="180"/>
      <c r="C21" s="14" t="s">
        <v>33</v>
      </c>
      <c r="D21" s="14" t="s">
        <v>33</v>
      </c>
      <c r="E21" s="14" t="s">
        <v>33</v>
      </c>
      <c r="F21" s="14" t="s">
        <v>33</v>
      </c>
      <c r="G21" s="14" t="s">
        <v>33</v>
      </c>
      <c r="H21" s="14" t="s">
        <v>33</v>
      </c>
      <c r="I21" s="42" t="s">
        <v>79</v>
      </c>
      <c r="J21" s="32"/>
      <c r="K21" s="175"/>
      <c r="L21" s="176"/>
      <c r="M21" s="175"/>
      <c r="N21" s="176"/>
      <c r="O21" s="175"/>
      <c r="P21" s="176"/>
      <c r="Q21" s="192"/>
      <c r="R21" s="193"/>
      <c r="S21" s="192"/>
      <c r="T21" s="193"/>
      <c r="U21" s="241"/>
      <c r="V21" s="242"/>
      <c r="W21" s="242"/>
      <c r="X21" s="242"/>
      <c r="Y21" s="242"/>
      <c r="Z21" s="242"/>
      <c r="AA21" s="242"/>
      <c r="AB21" s="242"/>
      <c r="AC21" s="243"/>
    </row>
    <row r="22" spans="1:29" x14ac:dyDescent="0.2">
      <c r="A22" s="179" t="s">
        <v>80</v>
      </c>
      <c r="B22" s="180"/>
      <c r="C22" s="101">
        <v>42943</v>
      </c>
      <c r="D22" s="101">
        <v>42943</v>
      </c>
      <c r="E22" s="101">
        <v>42943</v>
      </c>
      <c r="F22" s="101">
        <v>42943</v>
      </c>
      <c r="G22" s="101">
        <v>42943</v>
      </c>
      <c r="H22" s="45" t="s">
        <v>33</v>
      </c>
      <c r="I22" s="27" t="s">
        <v>81</v>
      </c>
      <c r="J22" s="35"/>
      <c r="K22" s="177"/>
      <c r="L22" s="178"/>
      <c r="M22" s="204"/>
      <c r="N22" s="205"/>
      <c r="O22" s="206"/>
      <c r="P22" s="207"/>
      <c r="Q22" s="177"/>
      <c r="R22" s="178"/>
      <c r="S22" s="177"/>
      <c r="T22" s="178"/>
      <c r="U22" s="241"/>
      <c r="V22" s="242"/>
      <c r="W22" s="242"/>
      <c r="X22" s="242"/>
      <c r="Y22" s="242"/>
      <c r="Z22" s="242"/>
      <c r="AA22" s="242"/>
      <c r="AB22" s="242"/>
      <c r="AC22" s="243"/>
    </row>
    <row r="23" spans="1:29" x14ac:dyDescent="0.2">
      <c r="A23" s="179" t="s">
        <v>10</v>
      </c>
      <c r="B23" s="180"/>
      <c r="C23" s="14">
        <v>185702490</v>
      </c>
      <c r="D23" s="14">
        <v>185702488</v>
      </c>
      <c r="E23" s="14">
        <v>185702489</v>
      </c>
      <c r="F23" s="14">
        <v>185702491</v>
      </c>
      <c r="G23" s="14">
        <v>185702492</v>
      </c>
      <c r="H23" s="45" t="s">
        <v>33</v>
      </c>
      <c r="I23" s="27" t="s">
        <v>82</v>
      </c>
      <c r="J23" s="35"/>
      <c r="K23" s="177"/>
      <c r="L23" s="178"/>
      <c r="M23" s="204"/>
      <c r="N23" s="205"/>
      <c r="O23" s="206"/>
      <c r="P23" s="207"/>
      <c r="Q23" s="177"/>
      <c r="R23" s="178"/>
      <c r="S23" s="177"/>
      <c r="T23" s="178"/>
      <c r="U23" s="241"/>
      <c r="V23" s="242"/>
      <c r="W23" s="242"/>
      <c r="X23" s="242"/>
      <c r="Y23" s="242"/>
      <c r="Z23" s="242"/>
      <c r="AA23" s="242"/>
      <c r="AB23" s="242"/>
      <c r="AC23" s="243"/>
    </row>
    <row r="24" spans="1:29" x14ac:dyDescent="0.2">
      <c r="A24" s="179" t="s">
        <v>83</v>
      </c>
      <c r="B24" s="180"/>
      <c r="C24" s="14" t="s">
        <v>33</v>
      </c>
      <c r="D24" s="14" t="s">
        <v>33</v>
      </c>
      <c r="E24" s="14" t="s">
        <v>33</v>
      </c>
      <c r="F24" s="14" t="s">
        <v>33</v>
      </c>
      <c r="G24" s="14" t="s">
        <v>33</v>
      </c>
      <c r="H24" s="45" t="s">
        <v>33</v>
      </c>
      <c r="I24" s="27" t="s">
        <v>70</v>
      </c>
      <c r="J24" s="36"/>
      <c r="K24" s="173" t="s">
        <v>33</v>
      </c>
      <c r="L24" s="174"/>
      <c r="M24" s="179" t="s">
        <v>33</v>
      </c>
      <c r="N24" s="180"/>
      <c r="O24" s="208" t="s">
        <v>33</v>
      </c>
      <c r="P24" s="209"/>
      <c r="Q24" s="173" t="s">
        <v>33</v>
      </c>
      <c r="R24" s="174"/>
      <c r="S24" s="173" t="s">
        <v>33</v>
      </c>
      <c r="T24" s="174"/>
      <c r="U24" s="241"/>
      <c r="V24" s="242"/>
      <c r="W24" s="242"/>
      <c r="X24" s="242"/>
      <c r="Y24" s="242"/>
      <c r="Z24" s="242"/>
      <c r="AA24" s="242"/>
      <c r="AB24" s="242"/>
      <c r="AC24" s="243"/>
    </row>
    <row r="25" spans="1:29" x14ac:dyDescent="0.2">
      <c r="A25" s="179" t="s">
        <v>9</v>
      </c>
      <c r="B25" s="180"/>
      <c r="C25" s="14" t="s">
        <v>295</v>
      </c>
      <c r="D25" s="14" t="s">
        <v>296</v>
      </c>
      <c r="E25" s="14" t="s">
        <v>295</v>
      </c>
      <c r="F25" s="14" t="s">
        <v>296</v>
      </c>
      <c r="G25" s="14" t="s">
        <v>295</v>
      </c>
      <c r="H25" s="45" t="s">
        <v>33</v>
      </c>
      <c r="I25" s="27" t="s">
        <v>71</v>
      </c>
      <c r="J25" s="36"/>
      <c r="K25" s="173" t="s">
        <v>33</v>
      </c>
      <c r="L25" s="174"/>
      <c r="M25" s="179" t="s">
        <v>33</v>
      </c>
      <c r="N25" s="180"/>
      <c r="O25" s="208" t="s">
        <v>33</v>
      </c>
      <c r="P25" s="209"/>
      <c r="Q25" s="173" t="s">
        <v>33</v>
      </c>
      <c r="R25" s="174"/>
      <c r="S25" s="173" t="s">
        <v>33</v>
      </c>
      <c r="T25" s="174"/>
      <c r="U25" s="241"/>
      <c r="V25" s="242"/>
      <c r="W25" s="242"/>
      <c r="X25" s="242"/>
      <c r="Y25" s="242"/>
      <c r="Z25" s="242"/>
      <c r="AA25" s="242"/>
      <c r="AB25" s="242"/>
      <c r="AC25" s="243"/>
    </row>
    <row r="26" spans="1:29" x14ac:dyDescent="0.2">
      <c r="A26" s="210" t="s">
        <v>84</v>
      </c>
      <c r="B26" s="211"/>
      <c r="C26" s="14" t="s">
        <v>33</v>
      </c>
      <c r="D26" s="14" t="s">
        <v>33</v>
      </c>
      <c r="E26" s="14" t="s">
        <v>33</v>
      </c>
      <c r="F26" s="14" t="s">
        <v>33</v>
      </c>
      <c r="G26" s="14" t="s">
        <v>33</v>
      </c>
      <c r="H26" s="45" t="s">
        <v>33</v>
      </c>
      <c r="I26" s="27" t="s">
        <v>85</v>
      </c>
      <c r="J26" s="35"/>
      <c r="K26" s="177" t="s">
        <v>33</v>
      </c>
      <c r="L26" s="178"/>
      <c r="M26" s="204" t="s">
        <v>33</v>
      </c>
      <c r="N26" s="205"/>
      <c r="O26" s="206" t="s">
        <v>33</v>
      </c>
      <c r="P26" s="207"/>
      <c r="Q26" s="177" t="s">
        <v>33</v>
      </c>
      <c r="R26" s="178"/>
      <c r="S26" s="177" t="s">
        <v>33</v>
      </c>
      <c r="T26" s="178"/>
      <c r="U26" s="241"/>
      <c r="V26" s="242"/>
      <c r="W26" s="242"/>
      <c r="X26" s="242"/>
      <c r="Y26" s="242"/>
      <c r="Z26" s="242"/>
      <c r="AA26" s="242"/>
      <c r="AB26" s="242"/>
      <c r="AC26" s="243"/>
    </row>
    <row r="27" spans="1:29" x14ac:dyDescent="0.2">
      <c r="A27" s="212" t="s">
        <v>86</v>
      </c>
      <c r="B27" s="213"/>
      <c r="C27" s="14" t="s">
        <v>33</v>
      </c>
      <c r="D27" s="14" t="s">
        <v>33</v>
      </c>
      <c r="E27" s="14" t="s">
        <v>33</v>
      </c>
      <c r="F27" s="14" t="s">
        <v>33</v>
      </c>
      <c r="G27" s="14" t="s">
        <v>33</v>
      </c>
      <c r="H27" s="45" t="s">
        <v>33</v>
      </c>
      <c r="I27" s="27" t="s">
        <v>87</v>
      </c>
      <c r="J27" s="35"/>
      <c r="K27" s="177" t="s">
        <v>33</v>
      </c>
      <c r="L27" s="178"/>
      <c r="M27" s="204" t="s">
        <v>33</v>
      </c>
      <c r="N27" s="205"/>
      <c r="O27" s="206" t="s">
        <v>33</v>
      </c>
      <c r="P27" s="207"/>
      <c r="Q27" s="177" t="s">
        <v>33</v>
      </c>
      <c r="R27" s="178"/>
      <c r="S27" s="177" t="s">
        <v>33</v>
      </c>
      <c r="T27" s="178"/>
      <c r="U27" s="241"/>
      <c r="V27" s="242"/>
      <c r="W27" s="242"/>
      <c r="X27" s="242"/>
      <c r="Y27" s="242"/>
      <c r="Z27" s="242"/>
      <c r="AA27" s="242"/>
      <c r="AB27" s="242"/>
      <c r="AC27" s="243"/>
    </row>
  </sheetData>
  <mergeCells count="152">
    <mergeCell ref="J1:K1"/>
    <mergeCell ref="L1:P1"/>
    <mergeCell ref="Q1:R1"/>
    <mergeCell ref="U1:V1"/>
    <mergeCell ref="M2:N2"/>
    <mergeCell ref="R2:U2"/>
    <mergeCell ref="AB2:AC2"/>
    <mergeCell ref="M4:N4"/>
    <mergeCell ref="R4:U4"/>
    <mergeCell ref="AB4:AC4"/>
    <mergeCell ref="S1:T1"/>
    <mergeCell ref="K6:L6"/>
    <mergeCell ref="M6:N6"/>
    <mergeCell ref="O6:P6"/>
    <mergeCell ref="Q6:R6"/>
    <mergeCell ref="V6:AC6"/>
    <mergeCell ref="K8:L8"/>
    <mergeCell ref="M8:N8"/>
    <mergeCell ref="O8:P8"/>
    <mergeCell ref="Q8:R8"/>
    <mergeCell ref="X8:Z8"/>
    <mergeCell ref="AA8:AC8"/>
    <mergeCell ref="K7:L7"/>
    <mergeCell ref="M7:N7"/>
    <mergeCell ref="O7:P7"/>
    <mergeCell ref="Q7:R7"/>
    <mergeCell ref="X7:Z7"/>
    <mergeCell ref="AA7:AC7"/>
    <mergeCell ref="S6:T6"/>
    <mergeCell ref="S7:T7"/>
    <mergeCell ref="S8:T8"/>
    <mergeCell ref="K10:L10"/>
    <mergeCell ref="M10:N10"/>
    <mergeCell ref="O10:P10"/>
    <mergeCell ref="Q10:R10"/>
    <mergeCell ref="X10:Z10"/>
    <mergeCell ref="AA10:AC10"/>
    <mergeCell ref="K9:L9"/>
    <mergeCell ref="M9:N9"/>
    <mergeCell ref="O9:P9"/>
    <mergeCell ref="Q9:R9"/>
    <mergeCell ref="X9:Z9"/>
    <mergeCell ref="AA9:AC9"/>
    <mergeCell ref="S9:T9"/>
    <mergeCell ref="S10:T10"/>
    <mergeCell ref="K12:L12"/>
    <mergeCell ref="M12:N12"/>
    <mergeCell ref="O12:P12"/>
    <mergeCell ref="Q12:R12"/>
    <mergeCell ref="X12:Z12"/>
    <mergeCell ref="AA12:AC12"/>
    <mergeCell ref="K11:L11"/>
    <mergeCell ref="M11:N11"/>
    <mergeCell ref="O11:P11"/>
    <mergeCell ref="Q11:R11"/>
    <mergeCell ref="X11:Z11"/>
    <mergeCell ref="AA11:AC11"/>
    <mergeCell ref="S11:T11"/>
    <mergeCell ref="S12:T12"/>
    <mergeCell ref="K13:L13"/>
    <mergeCell ref="M13:N13"/>
    <mergeCell ref="O13:P13"/>
    <mergeCell ref="Q13:R13"/>
    <mergeCell ref="U13:AC14"/>
    <mergeCell ref="K14:L14"/>
    <mergeCell ref="M14:N14"/>
    <mergeCell ref="O14:P14"/>
    <mergeCell ref="Q14:R14"/>
    <mergeCell ref="S13:T13"/>
    <mergeCell ref="S14:T14"/>
    <mergeCell ref="K15:L15"/>
    <mergeCell ref="M15:N15"/>
    <mergeCell ref="O15:P15"/>
    <mergeCell ref="Q15:R15"/>
    <mergeCell ref="U15:AC27"/>
    <mergeCell ref="K16:L16"/>
    <mergeCell ref="M16:N16"/>
    <mergeCell ref="O16:P16"/>
    <mergeCell ref="Q16:R16"/>
    <mergeCell ref="S15:T15"/>
    <mergeCell ref="S16:T16"/>
    <mergeCell ref="S17:T17"/>
    <mergeCell ref="S18:T18"/>
    <mergeCell ref="S19:T19"/>
    <mergeCell ref="S20:T20"/>
    <mergeCell ref="S21:T21"/>
    <mergeCell ref="S22:T22"/>
    <mergeCell ref="S23:T23"/>
    <mergeCell ref="S24:T24"/>
    <mergeCell ref="S25:T25"/>
    <mergeCell ref="S26:T26"/>
    <mergeCell ref="S27:T27"/>
    <mergeCell ref="A17:B17"/>
    <mergeCell ref="K17:L17"/>
    <mergeCell ref="M17:N17"/>
    <mergeCell ref="O17:P17"/>
    <mergeCell ref="Q17:R17"/>
    <mergeCell ref="A18:B19"/>
    <mergeCell ref="C18:C19"/>
    <mergeCell ref="D18:D19"/>
    <mergeCell ref="E18:E19"/>
    <mergeCell ref="F18:F19"/>
    <mergeCell ref="H18:H19"/>
    <mergeCell ref="K18:L18"/>
    <mergeCell ref="M18:N18"/>
    <mergeCell ref="O18:P18"/>
    <mergeCell ref="Q18:R18"/>
    <mergeCell ref="K19:L19"/>
    <mergeCell ref="M19:N19"/>
    <mergeCell ref="O19:P19"/>
    <mergeCell ref="Q19:R19"/>
    <mergeCell ref="G18:G19"/>
    <mergeCell ref="A20:B20"/>
    <mergeCell ref="K20:L20"/>
    <mergeCell ref="M20:N20"/>
    <mergeCell ref="O20:P20"/>
    <mergeCell ref="Q20:R20"/>
    <mergeCell ref="A21:B21"/>
    <mergeCell ref="K21:L21"/>
    <mergeCell ref="M21:N21"/>
    <mergeCell ref="O21:P21"/>
    <mergeCell ref="Q21:R21"/>
    <mergeCell ref="A22:B22"/>
    <mergeCell ref="K22:L22"/>
    <mergeCell ref="M22:N22"/>
    <mergeCell ref="O22:P22"/>
    <mergeCell ref="Q22:R22"/>
    <mergeCell ref="A23:B23"/>
    <mergeCell ref="K23:L23"/>
    <mergeCell ref="M23:N23"/>
    <mergeCell ref="O23:P23"/>
    <mergeCell ref="Q23:R23"/>
    <mergeCell ref="A24:B24"/>
    <mergeCell ref="K24:L24"/>
    <mergeCell ref="M24:N24"/>
    <mergeCell ref="O24:P24"/>
    <mergeCell ref="Q24:R24"/>
    <mergeCell ref="A25:B25"/>
    <mergeCell ref="K25:L25"/>
    <mergeCell ref="M25:N25"/>
    <mergeCell ref="O25:P25"/>
    <mergeCell ref="Q25:R25"/>
    <mergeCell ref="A26:B26"/>
    <mergeCell ref="K26:L26"/>
    <mergeCell ref="M26:N26"/>
    <mergeCell ref="O26:P26"/>
    <mergeCell ref="Q26:R26"/>
    <mergeCell ref="A27:B27"/>
    <mergeCell ref="K27:L27"/>
    <mergeCell ref="M27:N27"/>
    <mergeCell ref="O27:P27"/>
    <mergeCell ref="Q27:R27"/>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K1" workbookViewId="0">
      <selection activeCell="R15" sqref="R15:Z27"/>
    </sheetView>
  </sheetViews>
  <sheetFormatPr defaultColWidth="11" defaultRowHeight="14.25" x14ac:dyDescent="0.2"/>
  <sheetData>
    <row r="1" spans="1:26" x14ac:dyDescent="0.2">
      <c r="A1" s="1" t="s">
        <v>0</v>
      </c>
      <c r="B1" s="2">
        <v>2017</v>
      </c>
      <c r="C1" s="1" t="s">
        <v>1</v>
      </c>
      <c r="D1" s="2"/>
      <c r="E1" s="1" t="s">
        <v>2</v>
      </c>
      <c r="F1" s="2">
        <v>55</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526</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56</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103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G4" workbookViewId="0">
      <selection activeCell="S10" sqref="S10"/>
    </sheetView>
  </sheetViews>
  <sheetFormatPr defaultColWidth="11" defaultRowHeight="14.25" x14ac:dyDescent="0.2"/>
  <sheetData>
    <row r="1" spans="1:30" x14ac:dyDescent="0.2">
      <c r="A1" s="1" t="s">
        <v>0</v>
      </c>
      <c r="B1" s="2">
        <v>2017</v>
      </c>
      <c r="C1" s="1" t="s">
        <v>1</v>
      </c>
      <c r="D1" s="2"/>
      <c r="E1" s="1" t="s">
        <v>2</v>
      </c>
      <c r="F1" s="2">
        <v>57</v>
      </c>
      <c r="G1" s="3" t="s">
        <v>3</v>
      </c>
      <c r="H1" s="2"/>
      <c r="I1" s="227" t="s">
        <v>4</v>
      </c>
      <c r="J1" s="217"/>
      <c r="K1" s="236" t="s">
        <v>187</v>
      </c>
      <c r="L1" s="229"/>
      <c r="M1" s="229"/>
      <c r="N1" s="229"/>
      <c r="O1" s="230"/>
      <c r="P1" s="234" t="s">
        <v>5</v>
      </c>
      <c r="Q1" s="235"/>
      <c r="R1" s="228"/>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6" spans="1:30" x14ac:dyDescent="0.2">
      <c r="A6" s="20" t="s">
        <v>37</v>
      </c>
      <c r="B6" s="10" t="s">
        <v>7</v>
      </c>
      <c r="C6" s="21" t="s">
        <v>38</v>
      </c>
      <c r="D6" s="21" t="s">
        <v>39</v>
      </c>
      <c r="E6" s="21" t="s">
        <v>40</v>
      </c>
      <c r="F6" s="21">
        <v>57</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v>0</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42943</v>
      </c>
      <c r="J8" s="214"/>
      <c r="K8" s="215"/>
      <c r="L8" s="214"/>
      <c r="M8" s="215"/>
      <c r="N8" s="214"/>
      <c r="O8" s="215"/>
      <c r="P8" s="214"/>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578</v>
      </c>
      <c r="K9" s="219"/>
      <c r="L9" s="204">
        <v>725</v>
      </c>
      <c r="M9" s="205"/>
      <c r="N9" s="204">
        <v>900</v>
      </c>
      <c r="O9" s="205"/>
      <c r="P9" s="177">
        <v>800</v>
      </c>
      <c r="Q9" s="178"/>
      <c r="R9" s="33" t="s">
        <v>57</v>
      </c>
      <c r="S9" s="34"/>
      <c r="T9" s="45">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45">
        <v>4</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v>4</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507</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302</v>
      </c>
      <c r="D20" s="41" t="s">
        <v>303</v>
      </c>
      <c r="E20" s="41" t="s">
        <v>303</v>
      </c>
      <c r="F20" s="41" t="s">
        <v>303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101">
        <v>42943</v>
      </c>
      <c r="D22" s="101">
        <v>42943</v>
      </c>
      <c r="E22" s="101">
        <v>42943</v>
      </c>
      <c r="F22" s="101">
        <v>42943</v>
      </c>
      <c r="G22" s="45"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v>194726384</v>
      </c>
      <c r="D23" s="14">
        <v>185702498</v>
      </c>
      <c r="E23" s="14">
        <v>185702497</v>
      </c>
      <c r="F23" s="14">
        <v>185702495</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304</v>
      </c>
      <c r="D25" s="14" t="s">
        <v>125</v>
      </c>
      <c r="E25" s="14" t="s">
        <v>304</v>
      </c>
      <c r="F25" s="14" t="s">
        <v>125</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5">
    <mergeCell ref="I1:J1"/>
    <mergeCell ref="K1:O1"/>
    <mergeCell ref="P1:Q1"/>
    <mergeCell ref="R1:S1"/>
    <mergeCell ref="L2:M2"/>
    <mergeCell ref="Q2:R2"/>
    <mergeCell ref="Y2:Z2"/>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9"/>
  <sheetViews>
    <sheetView workbookViewId="0">
      <selection activeCell="W28" sqref="W28"/>
    </sheetView>
  </sheetViews>
  <sheetFormatPr defaultColWidth="11" defaultRowHeight="14.25" x14ac:dyDescent="0.2"/>
  <cols>
    <col min="1" max="16384" width="11" style="46"/>
  </cols>
  <sheetData>
    <row r="1" spans="1:26" x14ac:dyDescent="0.2">
      <c r="A1" s="1" t="s">
        <v>0</v>
      </c>
      <c r="B1" s="2">
        <v>2017</v>
      </c>
      <c r="C1" s="1" t="s">
        <v>1</v>
      </c>
      <c r="D1" s="2"/>
      <c r="E1" s="1" t="s">
        <v>2</v>
      </c>
      <c r="F1" s="2">
        <v>58</v>
      </c>
      <c r="G1" s="3" t="s">
        <v>3</v>
      </c>
      <c r="H1" s="2" t="s">
        <v>300</v>
      </c>
      <c r="I1" s="227" t="s">
        <v>4</v>
      </c>
      <c r="J1" s="217"/>
      <c r="K1" s="355" t="s">
        <v>330</v>
      </c>
      <c r="L1" s="356"/>
      <c r="M1" s="356"/>
      <c r="N1" s="356"/>
      <c r="O1" s="357"/>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365</v>
      </c>
      <c r="Q2" s="183" t="s">
        <v>21</v>
      </c>
      <c r="R2" s="184"/>
      <c r="S2" s="10" t="s">
        <v>22</v>
      </c>
      <c r="T2" s="10" t="s">
        <v>23</v>
      </c>
      <c r="U2" s="11" t="s">
        <v>24</v>
      </c>
      <c r="V2" s="10" t="s">
        <v>25</v>
      </c>
      <c r="W2" s="10" t="s">
        <v>26</v>
      </c>
      <c r="X2" s="10" t="s">
        <v>27</v>
      </c>
      <c r="Y2" s="183" t="s">
        <v>28</v>
      </c>
      <c r="Z2" s="184"/>
    </row>
    <row r="3" spans="1:26" x14ac:dyDescent="0.2">
      <c r="A3" s="14" t="s">
        <v>162</v>
      </c>
      <c r="B3" s="90">
        <v>42955</v>
      </c>
      <c r="C3" s="14" t="s">
        <v>393</v>
      </c>
      <c r="D3" s="14" t="s">
        <v>295</v>
      </c>
      <c r="E3" s="14">
        <v>220612989</v>
      </c>
      <c r="F3" s="14" t="s">
        <v>327</v>
      </c>
      <c r="G3" s="14" t="s">
        <v>394</v>
      </c>
      <c r="H3" s="14" t="s">
        <v>33</v>
      </c>
      <c r="I3" s="14" t="s">
        <v>33</v>
      </c>
      <c r="J3" s="14">
        <v>557</v>
      </c>
      <c r="K3" s="14">
        <v>2</v>
      </c>
      <c r="L3" s="14">
        <v>45.56</v>
      </c>
      <c r="M3" s="14" t="s">
        <v>33</v>
      </c>
      <c r="N3" s="14">
        <v>315</v>
      </c>
      <c r="O3" s="14">
        <v>135</v>
      </c>
      <c r="P3" s="15">
        <v>60.84</v>
      </c>
      <c r="Q3" s="15">
        <v>18.84</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9" t="s">
        <v>365</v>
      </c>
      <c r="Q4" s="183" t="s">
        <v>21</v>
      </c>
      <c r="R4" s="184"/>
      <c r="S4" s="10" t="s">
        <v>22</v>
      </c>
      <c r="T4" s="10" t="s">
        <v>23</v>
      </c>
      <c r="U4" s="10" t="s">
        <v>36</v>
      </c>
      <c r="V4" s="10" t="s">
        <v>25</v>
      </c>
      <c r="W4" s="10" t="s">
        <v>26</v>
      </c>
      <c r="X4" s="10" t="s">
        <v>27</v>
      </c>
      <c r="Y4" s="183" t="s">
        <v>28</v>
      </c>
      <c r="Z4" s="184"/>
    </row>
    <row r="5" spans="1:26" x14ac:dyDescent="0.2">
      <c r="A5" s="14" t="s">
        <v>162</v>
      </c>
      <c r="B5" s="90">
        <v>42955</v>
      </c>
      <c r="C5" s="14" t="s">
        <v>395</v>
      </c>
      <c r="D5" s="14" t="s">
        <v>295</v>
      </c>
      <c r="E5" s="14">
        <v>194726269</v>
      </c>
      <c r="F5" s="14" t="s">
        <v>396</v>
      </c>
      <c r="G5" s="14" t="s">
        <v>394</v>
      </c>
      <c r="H5" s="14" t="s">
        <v>33</v>
      </c>
      <c r="I5" s="18" t="s">
        <v>33</v>
      </c>
      <c r="J5" s="18">
        <f>907-68</f>
        <v>839</v>
      </c>
      <c r="K5" s="18">
        <v>2</v>
      </c>
      <c r="L5" s="18">
        <v>51.84</v>
      </c>
      <c r="M5" s="18" t="s">
        <v>33</v>
      </c>
      <c r="N5" s="18">
        <v>364</v>
      </c>
      <c r="O5" s="18">
        <v>169</v>
      </c>
      <c r="P5" s="19">
        <v>68.28</v>
      </c>
      <c r="Q5" s="19">
        <v>21.56</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v>42893</v>
      </c>
      <c r="D7" s="25">
        <v>42895</v>
      </c>
      <c r="E7" s="25">
        <v>42897</v>
      </c>
      <c r="F7" s="25">
        <v>42899</v>
      </c>
      <c r="G7" s="26" t="e">
        <f t="array" ref="G7">#DIV/0!</f>
        <v>#DIV/0!</v>
      </c>
      <c r="H7" s="27" t="s">
        <v>50</v>
      </c>
      <c r="I7" s="28"/>
      <c r="J7" s="218" t="s">
        <v>271</v>
      </c>
      <c r="K7" s="219"/>
      <c r="L7" s="204" t="s">
        <v>269</v>
      </c>
      <c r="M7" s="205"/>
      <c r="N7" s="204" t="s">
        <v>272</v>
      </c>
      <c r="O7" s="205"/>
      <c r="P7" s="177" t="s">
        <v>273</v>
      </c>
      <c r="Q7" s="178"/>
      <c r="R7" s="29" t="s">
        <v>51</v>
      </c>
      <c r="S7" s="30"/>
      <c r="T7" s="45">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42934</v>
      </c>
      <c r="J8" s="214">
        <f>I8-C16</f>
        <v>2</v>
      </c>
      <c r="K8" s="215"/>
      <c r="L8" s="214">
        <f>I8-D16</f>
        <v>2</v>
      </c>
      <c r="M8" s="215"/>
      <c r="N8" s="214">
        <v>2</v>
      </c>
      <c r="O8" s="215"/>
      <c r="P8" s="214">
        <v>1</v>
      </c>
      <c r="Q8" s="215"/>
      <c r="R8" s="33" t="s">
        <v>54</v>
      </c>
      <c r="S8" s="34"/>
      <c r="T8" s="45">
        <v>0</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55</v>
      </c>
      <c r="K9" s="219"/>
      <c r="L9" s="204">
        <v>54</v>
      </c>
      <c r="M9" s="205"/>
      <c r="N9" s="204">
        <v>42</v>
      </c>
      <c r="O9" s="205"/>
      <c r="P9" s="177">
        <v>39</v>
      </c>
      <c r="Q9" s="178"/>
      <c r="R9" s="33" t="s">
        <v>57</v>
      </c>
      <c r="S9" s="34"/>
      <c r="T9" s="45">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27"/>
      <c r="K10" s="203"/>
      <c r="L10" s="179" t="s">
        <v>33</v>
      </c>
      <c r="M10" s="180"/>
      <c r="N10" s="179" t="s">
        <v>33</v>
      </c>
      <c r="O10" s="180"/>
      <c r="P10" s="173" t="s">
        <v>33</v>
      </c>
      <c r="Q10" s="174"/>
      <c r="R10" s="33" t="s">
        <v>60</v>
      </c>
      <c r="S10" s="34"/>
      <c r="T10" s="45">
        <v>4</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42941</v>
      </c>
      <c r="J11" s="214">
        <f>J8+7</f>
        <v>9</v>
      </c>
      <c r="K11" s="215"/>
      <c r="L11" s="214">
        <f t="shared" ref="L11" si="0">L8+7</f>
        <v>9</v>
      </c>
      <c r="M11" s="215"/>
      <c r="N11" s="214">
        <f t="shared" ref="N11" si="1">N8+7</f>
        <v>9</v>
      </c>
      <c r="O11" s="215"/>
      <c r="P11" s="214">
        <f t="shared" ref="P11" si="2">P8+7</f>
        <v>8</v>
      </c>
      <c r="Q11" s="215"/>
      <c r="R11" s="33" t="s">
        <v>63</v>
      </c>
      <c r="S11" s="34"/>
      <c r="T11" s="45">
        <v>4</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v>239</v>
      </c>
      <c r="K12" s="219"/>
      <c r="L12" s="204">
        <v>270</v>
      </c>
      <c r="M12" s="205"/>
      <c r="N12" s="204">
        <v>214</v>
      </c>
      <c r="O12" s="205"/>
      <c r="P12" s="177">
        <v>222</v>
      </c>
      <c r="Q12" s="178"/>
      <c r="R12" s="33" t="s">
        <v>66</v>
      </c>
      <c r="S12" s="34"/>
      <c r="T12" s="37">
        <v>0</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349" t="s">
        <v>488</v>
      </c>
      <c r="S15" s="350"/>
      <c r="T15" s="350"/>
      <c r="U15" s="350"/>
      <c r="V15" s="350"/>
      <c r="W15" s="350"/>
      <c r="X15" s="350"/>
      <c r="Y15" s="350"/>
      <c r="Z15" s="351"/>
    </row>
    <row r="16" spans="1:26" x14ac:dyDescent="0.2">
      <c r="A16" s="38" t="s">
        <v>72</v>
      </c>
      <c r="B16" s="15"/>
      <c r="C16" s="106">
        <v>42932</v>
      </c>
      <c r="D16" s="106">
        <v>42932</v>
      </c>
      <c r="E16" s="106">
        <v>42932</v>
      </c>
      <c r="F16" s="106">
        <v>42933</v>
      </c>
      <c r="G16" s="26" t="e">
        <f t="array" ref="G16">#DIV/0!</f>
        <v>#DIV/0!</v>
      </c>
      <c r="H16" s="27" t="s">
        <v>73</v>
      </c>
      <c r="I16" s="32">
        <v>42946</v>
      </c>
      <c r="J16" s="175">
        <f>J11+5</f>
        <v>14</v>
      </c>
      <c r="K16" s="176"/>
      <c r="L16" s="175">
        <f t="shared" ref="L16" si="3">L11+5</f>
        <v>14</v>
      </c>
      <c r="M16" s="176"/>
      <c r="N16" s="175">
        <f t="shared" ref="N16" si="4">N11+5</f>
        <v>14</v>
      </c>
      <c r="O16" s="176"/>
      <c r="P16" s="175">
        <f t="shared" ref="P16" si="5">P11+5</f>
        <v>13</v>
      </c>
      <c r="Q16" s="176"/>
      <c r="R16" s="352"/>
      <c r="S16" s="353"/>
      <c r="T16" s="353"/>
      <c r="U16" s="353"/>
      <c r="V16" s="353"/>
      <c r="W16" s="353"/>
      <c r="X16" s="353"/>
      <c r="Y16" s="353"/>
      <c r="Z16" s="354"/>
    </row>
    <row r="17" spans="1:26" x14ac:dyDescent="0.2">
      <c r="A17" s="183" t="s">
        <v>74</v>
      </c>
      <c r="B17" s="184"/>
      <c r="C17" s="39">
        <f>C16-C7</f>
        <v>39</v>
      </c>
      <c r="D17" s="39">
        <f t="shared" ref="D17:F17" si="6">D16-D7</f>
        <v>37</v>
      </c>
      <c r="E17" s="39">
        <f t="shared" si="6"/>
        <v>35</v>
      </c>
      <c r="F17" s="39">
        <f t="shared" si="6"/>
        <v>34</v>
      </c>
      <c r="G17" s="40">
        <v>0</v>
      </c>
      <c r="H17" s="27" t="s">
        <v>75</v>
      </c>
      <c r="I17" s="35"/>
      <c r="J17" s="177">
        <v>426</v>
      </c>
      <c r="K17" s="178"/>
      <c r="L17" s="204">
        <v>539</v>
      </c>
      <c r="M17" s="205"/>
      <c r="N17" s="206">
        <v>395</v>
      </c>
      <c r="O17" s="207"/>
      <c r="P17" s="177">
        <v>447</v>
      </c>
      <c r="Q17" s="178"/>
      <c r="R17" s="352"/>
      <c r="S17" s="353"/>
      <c r="T17" s="353"/>
      <c r="U17" s="353"/>
      <c r="V17" s="353"/>
      <c r="W17" s="353"/>
      <c r="X17" s="353"/>
      <c r="Y17" s="353"/>
      <c r="Z17" s="354"/>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352"/>
      <c r="S18" s="353"/>
      <c r="T18" s="353"/>
      <c r="U18" s="353"/>
      <c r="V18" s="353"/>
      <c r="W18" s="353"/>
      <c r="X18" s="353"/>
      <c r="Y18" s="353"/>
      <c r="Z18" s="354"/>
    </row>
    <row r="19" spans="1:26" x14ac:dyDescent="0.2">
      <c r="A19" s="187"/>
      <c r="B19" s="188"/>
      <c r="C19" s="182"/>
      <c r="D19" s="182"/>
      <c r="E19" s="182"/>
      <c r="F19" s="182"/>
      <c r="G19" s="182"/>
      <c r="H19" s="36" t="s">
        <v>29</v>
      </c>
      <c r="I19" s="36"/>
      <c r="J19" s="173">
        <v>0.5</v>
      </c>
      <c r="K19" s="174"/>
      <c r="L19" s="179">
        <v>0.75</v>
      </c>
      <c r="M19" s="180"/>
      <c r="N19" s="208">
        <v>0.75</v>
      </c>
      <c r="O19" s="209"/>
      <c r="P19" s="173">
        <v>0.33</v>
      </c>
      <c r="Q19" s="174"/>
      <c r="R19" s="352"/>
      <c r="S19" s="353"/>
      <c r="T19" s="353"/>
      <c r="U19" s="353"/>
      <c r="V19" s="353"/>
      <c r="W19" s="353"/>
      <c r="X19" s="353"/>
      <c r="Y19" s="353"/>
      <c r="Z19" s="354"/>
    </row>
    <row r="20" spans="1:26" x14ac:dyDescent="0.2">
      <c r="A20" s="179" t="s">
        <v>78</v>
      </c>
      <c r="B20" s="180"/>
      <c r="C20" s="41" t="s">
        <v>302</v>
      </c>
      <c r="D20" s="41" t="s">
        <v>303</v>
      </c>
      <c r="E20" s="41" t="s">
        <v>302</v>
      </c>
      <c r="F20" s="41" t="s">
        <v>303</v>
      </c>
      <c r="G20" s="41" t="s">
        <v>33</v>
      </c>
      <c r="H20" s="27" t="s">
        <v>71</v>
      </c>
      <c r="I20" s="36"/>
      <c r="J20" s="173"/>
      <c r="K20" s="174"/>
      <c r="L20" s="179"/>
      <c r="M20" s="180"/>
      <c r="N20" s="208"/>
      <c r="O20" s="209"/>
      <c r="P20" s="173"/>
      <c r="Q20" s="174"/>
      <c r="R20" s="352"/>
      <c r="S20" s="353"/>
      <c r="T20" s="353"/>
      <c r="U20" s="353"/>
      <c r="V20" s="353"/>
      <c r="W20" s="353"/>
      <c r="X20" s="353"/>
      <c r="Y20" s="353"/>
      <c r="Z20" s="354"/>
    </row>
    <row r="21" spans="1:26" x14ac:dyDescent="0.2">
      <c r="A21" s="179" t="s">
        <v>50</v>
      </c>
      <c r="B21" s="180"/>
      <c r="C21" s="14" t="s">
        <v>271</v>
      </c>
      <c r="D21" s="14" t="s">
        <v>269</v>
      </c>
      <c r="E21" s="14" t="s">
        <v>272</v>
      </c>
      <c r="F21" s="14" t="s">
        <v>273</v>
      </c>
      <c r="G21" s="14" t="s">
        <v>33</v>
      </c>
      <c r="H21" s="42" t="s">
        <v>79</v>
      </c>
      <c r="I21" s="32">
        <v>42950</v>
      </c>
      <c r="J21" s="175">
        <f>J16+4</f>
        <v>18</v>
      </c>
      <c r="K21" s="176"/>
      <c r="L21" s="175">
        <f t="shared" ref="L21" si="7">L16+4</f>
        <v>18</v>
      </c>
      <c r="M21" s="176"/>
      <c r="N21" s="175">
        <f t="shared" ref="N21" si="8">N16+4</f>
        <v>18</v>
      </c>
      <c r="O21" s="176"/>
      <c r="P21" s="175">
        <f t="shared" ref="P21" si="9">P16+4</f>
        <v>17</v>
      </c>
      <c r="Q21" s="176"/>
      <c r="R21" s="352"/>
      <c r="S21" s="353"/>
      <c r="T21" s="353"/>
      <c r="U21" s="353"/>
      <c r="V21" s="353"/>
      <c r="W21" s="353"/>
      <c r="X21" s="353"/>
      <c r="Y21" s="353"/>
      <c r="Z21" s="354"/>
    </row>
    <row r="22" spans="1:26" x14ac:dyDescent="0.2">
      <c r="A22" s="179" t="s">
        <v>80</v>
      </c>
      <c r="B22" s="180"/>
      <c r="C22" s="90">
        <v>42955</v>
      </c>
      <c r="D22" s="90">
        <v>42955</v>
      </c>
      <c r="E22" s="90">
        <v>42955</v>
      </c>
      <c r="F22" s="90">
        <v>42955</v>
      </c>
      <c r="G22" s="45" t="s">
        <v>33</v>
      </c>
      <c r="H22" s="27" t="s">
        <v>81</v>
      </c>
      <c r="I22" s="35"/>
      <c r="J22" s="177">
        <v>531</v>
      </c>
      <c r="K22" s="178"/>
      <c r="L22" s="204">
        <v>674</v>
      </c>
      <c r="M22" s="205"/>
      <c r="N22" s="206">
        <v>505</v>
      </c>
      <c r="O22" s="207"/>
      <c r="P22" s="177">
        <v>624</v>
      </c>
      <c r="Q22" s="178"/>
      <c r="R22" s="352"/>
      <c r="S22" s="353"/>
      <c r="T22" s="353"/>
      <c r="U22" s="353"/>
      <c r="V22" s="353"/>
      <c r="W22" s="353"/>
      <c r="X22" s="353"/>
      <c r="Y22" s="353"/>
      <c r="Z22" s="354"/>
    </row>
    <row r="23" spans="1:26" x14ac:dyDescent="0.2">
      <c r="A23" s="179" t="s">
        <v>10</v>
      </c>
      <c r="B23" s="180"/>
      <c r="C23" s="14">
        <v>115618971</v>
      </c>
      <c r="D23" s="14">
        <v>194726267</v>
      </c>
      <c r="E23" s="14">
        <v>115618970</v>
      </c>
      <c r="F23" s="14">
        <v>194726268</v>
      </c>
      <c r="G23" s="45" t="s">
        <v>33</v>
      </c>
      <c r="H23" s="27" t="s">
        <v>29</v>
      </c>
      <c r="I23" s="35"/>
      <c r="J23" s="177">
        <v>0.25</v>
      </c>
      <c r="K23" s="178"/>
      <c r="L23" s="204">
        <v>0</v>
      </c>
      <c r="M23" s="205"/>
      <c r="N23" s="206">
        <v>0.25</v>
      </c>
      <c r="O23" s="207"/>
      <c r="P23" s="177">
        <v>0.25</v>
      </c>
      <c r="Q23" s="178"/>
      <c r="R23" s="352"/>
      <c r="S23" s="353"/>
      <c r="T23" s="353"/>
      <c r="U23" s="353"/>
      <c r="V23" s="353"/>
      <c r="W23" s="353"/>
      <c r="X23" s="353"/>
      <c r="Y23" s="353"/>
      <c r="Z23" s="354"/>
    </row>
    <row r="24" spans="1:26" x14ac:dyDescent="0.2">
      <c r="A24" s="179" t="s">
        <v>83</v>
      </c>
      <c r="B24" s="180"/>
      <c r="C24" s="14" t="s">
        <v>33</v>
      </c>
      <c r="D24" s="14" t="s">
        <v>33</v>
      </c>
      <c r="E24" s="14" t="s">
        <v>33</v>
      </c>
      <c r="F24" s="14" t="s">
        <v>33</v>
      </c>
      <c r="G24" s="45" t="s">
        <v>33</v>
      </c>
      <c r="H24" s="42" t="s">
        <v>306</v>
      </c>
      <c r="I24" s="32">
        <v>42955</v>
      </c>
      <c r="J24" s="173">
        <f>J21+5</f>
        <v>23</v>
      </c>
      <c r="K24" s="174"/>
      <c r="L24" s="173">
        <f t="shared" ref="L24" si="10">L21+5</f>
        <v>23</v>
      </c>
      <c r="M24" s="174"/>
      <c r="N24" s="173">
        <f t="shared" ref="N24" si="11">N21+5</f>
        <v>23</v>
      </c>
      <c r="O24" s="174"/>
      <c r="P24" s="173">
        <f>P21+5</f>
        <v>22</v>
      </c>
      <c r="Q24" s="174"/>
      <c r="R24" s="352"/>
      <c r="S24" s="353"/>
      <c r="T24" s="353"/>
      <c r="U24" s="353"/>
      <c r="V24" s="353"/>
      <c r="W24" s="353"/>
      <c r="X24" s="353"/>
      <c r="Y24" s="353"/>
      <c r="Z24" s="354"/>
    </row>
    <row r="25" spans="1:26" x14ac:dyDescent="0.2">
      <c r="A25" s="179" t="s">
        <v>9</v>
      </c>
      <c r="B25" s="180"/>
      <c r="C25" s="14" t="s">
        <v>392</v>
      </c>
      <c r="D25" s="14" t="s">
        <v>295</v>
      </c>
      <c r="E25" s="14" t="s">
        <v>125</v>
      </c>
      <c r="F25" s="14" t="s">
        <v>295</v>
      </c>
      <c r="G25" s="45" t="s">
        <v>33</v>
      </c>
      <c r="H25" s="27" t="s">
        <v>307</v>
      </c>
      <c r="I25" s="36"/>
      <c r="J25" s="173">
        <v>570</v>
      </c>
      <c r="K25" s="174"/>
      <c r="L25" s="179">
        <v>814</v>
      </c>
      <c r="M25" s="180"/>
      <c r="N25" s="208">
        <v>555</v>
      </c>
      <c r="O25" s="209"/>
      <c r="P25" s="173">
        <v>745</v>
      </c>
      <c r="Q25" s="174"/>
      <c r="R25" s="352"/>
      <c r="S25" s="353"/>
      <c r="T25" s="353"/>
      <c r="U25" s="353"/>
      <c r="V25" s="353"/>
      <c r="W25" s="353"/>
      <c r="X25" s="353"/>
      <c r="Y25" s="353"/>
      <c r="Z25" s="354"/>
    </row>
    <row r="26" spans="1:26" x14ac:dyDescent="0.2">
      <c r="A26" s="210" t="s">
        <v>84</v>
      </c>
      <c r="B26" s="211"/>
      <c r="C26" s="14" t="s">
        <v>33</v>
      </c>
      <c r="D26" s="14" t="s">
        <v>33</v>
      </c>
      <c r="E26" s="14" t="s">
        <v>33</v>
      </c>
      <c r="F26" s="14" t="s">
        <v>33</v>
      </c>
      <c r="G26" s="45" t="s">
        <v>33</v>
      </c>
      <c r="H26" s="27" t="s">
        <v>288</v>
      </c>
      <c r="I26" s="35"/>
      <c r="J26" s="177" t="s">
        <v>319</v>
      </c>
      <c r="K26" s="178"/>
      <c r="L26" s="204" t="s">
        <v>319</v>
      </c>
      <c r="M26" s="205"/>
      <c r="N26" s="206" t="s">
        <v>319</v>
      </c>
      <c r="O26" s="207"/>
      <c r="P26" s="177" t="s">
        <v>319</v>
      </c>
      <c r="Q26" s="178"/>
      <c r="R26" s="352"/>
      <c r="S26" s="353"/>
      <c r="T26" s="353"/>
      <c r="U26" s="353"/>
      <c r="V26" s="353"/>
      <c r="W26" s="353"/>
      <c r="X26" s="353"/>
      <c r="Y26" s="353"/>
      <c r="Z26" s="354"/>
    </row>
    <row r="27" spans="1:26" x14ac:dyDescent="0.2">
      <c r="A27" s="212" t="s">
        <v>86</v>
      </c>
      <c r="B27" s="213"/>
      <c r="C27" s="14" t="s">
        <v>33</v>
      </c>
      <c r="D27" s="14" t="s">
        <v>33</v>
      </c>
      <c r="E27" s="14" t="s">
        <v>33</v>
      </c>
      <c r="F27" s="14" t="s">
        <v>33</v>
      </c>
      <c r="G27" s="45" t="s">
        <v>33</v>
      </c>
      <c r="H27" s="27" t="s">
        <v>345</v>
      </c>
      <c r="I27" s="35"/>
      <c r="J27" s="177" t="s">
        <v>340</v>
      </c>
      <c r="K27" s="178"/>
      <c r="L27" s="204" t="s">
        <v>340</v>
      </c>
      <c r="M27" s="205"/>
      <c r="N27" s="206" t="s">
        <v>340</v>
      </c>
      <c r="O27" s="207"/>
      <c r="P27" s="177" t="s">
        <v>340</v>
      </c>
      <c r="Q27" s="178"/>
      <c r="R27" s="352"/>
      <c r="S27" s="353"/>
      <c r="T27" s="353"/>
      <c r="U27" s="353"/>
      <c r="V27" s="353"/>
      <c r="W27" s="353"/>
      <c r="X27" s="353"/>
      <c r="Y27" s="353"/>
      <c r="Z27" s="354"/>
    </row>
    <row r="28" spans="1:26" x14ac:dyDescent="0.2">
      <c r="H28" s="42" t="s">
        <v>343</v>
      </c>
      <c r="I28" s="32">
        <v>42962</v>
      </c>
      <c r="J28" s="173">
        <f>J24+7</f>
        <v>30</v>
      </c>
      <c r="K28" s="174"/>
      <c r="L28" s="173">
        <f t="shared" ref="L28" si="12">L24+7</f>
        <v>30</v>
      </c>
      <c r="M28" s="174"/>
      <c r="N28" s="173">
        <f t="shared" ref="N28" si="13">N24+7</f>
        <v>30</v>
      </c>
      <c r="O28" s="174"/>
      <c r="P28" s="173">
        <f t="shared" ref="P28" si="14">P24+7</f>
        <v>29</v>
      </c>
      <c r="Q28" s="174"/>
    </row>
    <row r="29" spans="1:26" x14ac:dyDescent="0.2">
      <c r="H29" s="27" t="s">
        <v>344</v>
      </c>
      <c r="I29" s="36"/>
      <c r="J29" s="173">
        <v>583</v>
      </c>
      <c r="K29" s="174"/>
      <c r="L29" s="179">
        <v>895</v>
      </c>
      <c r="M29" s="180"/>
      <c r="N29" s="208">
        <v>534</v>
      </c>
      <c r="O29" s="209"/>
      <c r="P29" s="173">
        <v>795</v>
      </c>
      <c r="Q29" s="174"/>
    </row>
  </sheetData>
  <mergeCells count="136">
    <mergeCell ref="J28:K28"/>
    <mergeCell ref="L28:M28"/>
    <mergeCell ref="N28:O28"/>
    <mergeCell ref="P28:Q28"/>
    <mergeCell ref="J29:K29"/>
    <mergeCell ref="L29:M29"/>
    <mergeCell ref="N29:O29"/>
    <mergeCell ref="P29:Q29"/>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R1:S1"/>
    <mergeCell ref="L2:M2"/>
    <mergeCell ref="Q2:R2"/>
    <mergeCell ref="Y2:Z2"/>
    <mergeCell ref="L4:M4"/>
    <mergeCell ref="Q4:R4"/>
    <mergeCell ref="Y4:Z4"/>
    <mergeCell ref="J6:K6"/>
    <mergeCell ref="L6:M6"/>
    <mergeCell ref="N6:O6"/>
    <mergeCell ref="P6:Q6"/>
    <mergeCell ref="S6:Z6"/>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
  <sheetViews>
    <sheetView workbookViewId="0">
      <selection activeCell="S30" sqref="S30"/>
    </sheetView>
  </sheetViews>
  <sheetFormatPr defaultColWidth="11" defaultRowHeight="14.25" x14ac:dyDescent="0.2"/>
  <sheetData>
    <row r="1" spans="1:26" x14ac:dyDescent="0.2">
      <c r="A1" s="1" t="s">
        <v>0</v>
      </c>
      <c r="B1" s="2">
        <v>2017</v>
      </c>
      <c r="C1" s="1" t="s">
        <v>1</v>
      </c>
      <c r="D1" s="2">
        <v>59</v>
      </c>
      <c r="E1" s="1" t="s">
        <v>2</v>
      </c>
      <c r="F1" s="2">
        <v>59</v>
      </c>
      <c r="G1" s="3" t="s">
        <v>3</v>
      </c>
      <c r="H1" s="2" t="s">
        <v>301</v>
      </c>
      <c r="I1" s="227" t="s">
        <v>4</v>
      </c>
      <c r="J1" s="217"/>
      <c r="K1" s="236" t="s">
        <v>225</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162</v>
      </c>
      <c r="B5" s="90">
        <v>42959</v>
      </c>
      <c r="C5" s="14" t="s">
        <v>421</v>
      </c>
      <c r="D5" s="14" t="s">
        <v>407</v>
      </c>
      <c r="E5" s="14">
        <v>194726273</v>
      </c>
      <c r="F5" s="14" t="s">
        <v>422</v>
      </c>
      <c r="G5" s="14" t="s">
        <v>423</v>
      </c>
      <c r="H5" s="14" t="s">
        <v>33</v>
      </c>
      <c r="I5" s="18" t="s">
        <v>33</v>
      </c>
      <c r="J5" s="18">
        <f>888-45</f>
        <v>843</v>
      </c>
      <c r="K5" s="18">
        <v>1</v>
      </c>
      <c r="L5" s="18" t="s">
        <v>33</v>
      </c>
      <c r="M5" s="18" t="s">
        <v>33</v>
      </c>
      <c r="N5" s="18">
        <v>358</v>
      </c>
      <c r="O5" s="18">
        <v>166</v>
      </c>
      <c r="P5" s="19" t="s">
        <v>33</v>
      </c>
      <c r="Q5" s="19">
        <v>21.87</v>
      </c>
      <c r="R5" s="15" t="s">
        <v>33</v>
      </c>
      <c r="S5" s="15">
        <v>20.88</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v>42889</v>
      </c>
      <c r="D7" s="25">
        <v>42891</v>
      </c>
      <c r="E7" s="25">
        <v>42893</v>
      </c>
      <c r="F7" s="25">
        <v>42895</v>
      </c>
      <c r="G7" s="26" t="e">
        <f t="array" ref="G7">#DIV/0!</f>
        <v>#DIV/0!</v>
      </c>
      <c r="H7" s="27" t="s">
        <v>50</v>
      </c>
      <c r="I7" s="28"/>
      <c r="J7" s="218" t="s">
        <v>271</v>
      </c>
      <c r="K7" s="219"/>
      <c r="L7" s="204" t="s">
        <v>269</v>
      </c>
      <c r="M7" s="205"/>
      <c r="N7" s="204" t="s">
        <v>272</v>
      </c>
      <c r="O7" s="205"/>
      <c r="P7" s="177" t="s">
        <v>273</v>
      </c>
      <c r="Q7" s="178"/>
      <c r="R7" s="29" t="s">
        <v>51</v>
      </c>
      <c r="S7" s="30"/>
      <c r="T7" s="45">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42932</v>
      </c>
      <c r="J8" s="214">
        <f>I8-C16</f>
        <v>4</v>
      </c>
      <c r="K8" s="215"/>
      <c r="L8" s="214">
        <f>I8-D16</f>
        <v>3</v>
      </c>
      <c r="M8" s="215"/>
      <c r="N8" s="214">
        <v>3</v>
      </c>
      <c r="O8" s="215"/>
      <c r="P8" s="214">
        <v>3</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67</v>
      </c>
      <c r="K9" s="219"/>
      <c r="L9" s="204">
        <v>62</v>
      </c>
      <c r="M9" s="205"/>
      <c r="N9" s="204">
        <v>62</v>
      </c>
      <c r="O9" s="205"/>
      <c r="P9" s="177">
        <v>60</v>
      </c>
      <c r="Q9" s="178"/>
      <c r="R9" s="33" t="s">
        <v>57</v>
      </c>
      <c r="S9" s="34"/>
      <c r="T9" s="45">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v>4</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42936</v>
      </c>
      <c r="J11" s="214">
        <f>J8+4</f>
        <v>8</v>
      </c>
      <c r="K11" s="215"/>
      <c r="L11" s="214">
        <f t="shared" ref="L11" si="0">L8+4</f>
        <v>7</v>
      </c>
      <c r="M11" s="215"/>
      <c r="N11" s="214">
        <f t="shared" ref="N11" si="1">N8+4</f>
        <v>7</v>
      </c>
      <c r="O11" s="215"/>
      <c r="P11" s="214">
        <f t="shared" ref="P11" si="2">P8+4</f>
        <v>7</v>
      </c>
      <c r="Q11" s="215"/>
      <c r="R11" s="33" t="s">
        <v>63</v>
      </c>
      <c r="S11" s="34"/>
      <c r="T11" s="45">
        <v>4</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v>178</v>
      </c>
      <c r="K12" s="219"/>
      <c r="L12" s="204">
        <v>154</v>
      </c>
      <c r="M12" s="205"/>
      <c r="N12" s="204">
        <v>152</v>
      </c>
      <c r="O12" s="205"/>
      <c r="P12" s="177">
        <v>162</v>
      </c>
      <c r="Q12" s="178"/>
      <c r="R12" s="33" t="s">
        <v>66</v>
      </c>
      <c r="S12" s="34"/>
      <c r="T12" s="37">
        <v>0</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340" t="s">
        <v>424</v>
      </c>
      <c r="S15" s="341"/>
      <c r="T15" s="341"/>
      <c r="U15" s="341"/>
      <c r="V15" s="341"/>
      <c r="W15" s="341"/>
      <c r="X15" s="341"/>
      <c r="Y15" s="341"/>
      <c r="Z15" s="342"/>
    </row>
    <row r="16" spans="1:26" x14ac:dyDescent="0.2">
      <c r="A16" s="38" t="s">
        <v>72</v>
      </c>
      <c r="B16" s="15"/>
      <c r="C16" s="106">
        <v>42928</v>
      </c>
      <c r="D16" s="106">
        <v>42929</v>
      </c>
      <c r="E16" s="106">
        <v>42929</v>
      </c>
      <c r="F16" s="106">
        <v>42929</v>
      </c>
      <c r="G16" s="26" t="e">
        <f t="array" ref="G16">#DIV/0!</f>
        <v>#DIV/0!</v>
      </c>
      <c r="H16" s="27" t="s">
        <v>73</v>
      </c>
      <c r="I16" s="32">
        <v>42942</v>
      </c>
      <c r="J16" s="175">
        <f>J11+6</f>
        <v>14</v>
      </c>
      <c r="K16" s="176"/>
      <c r="L16" s="175">
        <f t="shared" ref="L16" si="3">L11+6</f>
        <v>13</v>
      </c>
      <c r="M16" s="176"/>
      <c r="N16" s="175">
        <f t="shared" ref="N16" si="4">N11+6</f>
        <v>13</v>
      </c>
      <c r="O16" s="176"/>
      <c r="P16" s="175">
        <f t="shared" ref="P16" si="5">P11+6</f>
        <v>13</v>
      </c>
      <c r="Q16" s="176"/>
      <c r="R16" s="343"/>
      <c r="S16" s="344"/>
      <c r="T16" s="344"/>
      <c r="U16" s="344"/>
      <c r="V16" s="344"/>
      <c r="W16" s="344"/>
      <c r="X16" s="344"/>
      <c r="Y16" s="344"/>
      <c r="Z16" s="345"/>
    </row>
    <row r="17" spans="1:26" x14ac:dyDescent="0.2">
      <c r="A17" s="183" t="s">
        <v>74</v>
      </c>
      <c r="B17" s="184"/>
      <c r="C17" s="39">
        <f>C16-C7</f>
        <v>39</v>
      </c>
      <c r="D17" s="39">
        <f t="shared" ref="D17:F17" si="6">D16-D7</f>
        <v>38</v>
      </c>
      <c r="E17" s="39">
        <f t="shared" si="6"/>
        <v>36</v>
      </c>
      <c r="F17" s="39">
        <f t="shared" si="6"/>
        <v>34</v>
      </c>
      <c r="G17" s="40">
        <v>0</v>
      </c>
      <c r="H17" s="27" t="s">
        <v>75</v>
      </c>
      <c r="I17" s="35"/>
      <c r="J17" s="177">
        <f>490-46</f>
        <v>444</v>
      </c>
      <c r="K17" s="178"/>
      <c r="L17" s="204">
        <f>390-46</f>
        <v>344</v>
      </c>
      <c r="M17" s="205"/>
      <c r="N17" s="206">
        <f>450-46</f>
        <v>404</v>
      </c>
      <c r="O17" s="207"/>
      <c r="P17" s="177">
        <f>465-46</f>
        <v>419</v>
      </c>
      <c r="Q17" s="178"/>
      <c r="R17" s="343"/>
      <c r="S17" s="344"/>
      <c r="T17" s="344"/>
      <c r="U17" s="344"/>
      <c r="V17" s="344"/>
      <c r="W17" s="344"/>
      <c r="X17" s="344"/>
      <c r="Y17" s="344"/>
      <c r="Z17" s="345"/>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343"/>
      <c r="S18" s="344"/>
      <c r="T18" s="344"/>
      <c r="U18" s="344"/>
      <c r="V18" s="344"/>
      <c r="W18" s="344"/>
      <c r="X18" s="344"/>
      <c r="Y18" s="344"/>
      <c r="Z18" s="345"/>
    </row>
    <row r="19" spans="1:26" x14ac:dyDescent="0.2">
      <c r="A19" s="187"/>
      <c r="B19" s="188"/>
      <c r="C19" s="182"/>
      <c r="D19" s="182"/>
      <c r="E19" s="182"/>
      <c r="F19" s="182"/>
      <c r="G19" s="182"/>
      <c r="H19" s="36" t="s">
        <v>70</v>
      </c>
      <c r="I19" s="36"/>
      <c r="J19" s="173"/>
      <c r="K19" s="174"/>
      <c r="L19" s="179"/>
      <c r="M19" s="180"/>
      <c r="N19" s="208"/>
      <c r="O19" s="209"/>
      <c r="P19" s="173"/>
      <c r="Q19" s="174"/>
      <c r="R19" s="343"/>
      <c r="S19" s="344"/>
      <c r="T19" s="344"/>
      <c r="U19" s="344"/>
      <c r="V19" s="344"/>
      <c r="W19" s="344"/>
      <c r="X19" s="344"/>
      <c r="Y19" s="344"/>
      <c r="Z19" s="345"/>
    </row>
    <row r="20" spans="1:26" x14ac:dyDescent="0.2">
      <c r="A20" s="179" t="s">
        <v>78</v>
      </c>
      <c r="B20" s="180"/>
      <c r="C20" s="41" t="s">
        <v>303</v>
      </c>
      <c r="D20" s="41" t="s">
        <v>302</v>
      </c>
      <c r="E20" s="41" t="s">
        <v>303</v>
      </c>
      <c r="F20" s="41" t="s">
        <v>303</v>
      </c>
      <c r="G20" s="41" t="s">
        <v>33</v>
      </c>
      <c r="H20" s="27" t="s">
        <v>71</v>
      </c>
      <c r="I20" s="36"/>
      <c r="J20" s="173"/>
      <c r="K20" s="174"/>
      <c r="L20" s="179"/>
      <c r="M20" s="180"/>
      <c r="N20" s="208"/>
      <c r="O20" s="209"/>
      <c r="P20" s="173"/>
      <c r="Q20" s="174"/>
      <c r="R20" s="343"/>
      <c r="S20" s="344"/>
      <c r="T20" s="344"/>
      <c r="U20" s="344"/>
      <c r="V20" s="344"/>
      <c r="W20" s="344"/>
      <c r="X20" s="344"/>
      <c r="Y20" s="344"/>
      <c r="Z20" s="345"/>
    </row>
    <row r="21" spans="1:26" x14ac:dyDescent="0.2">
      <c r="A21" s="179" t="s">
        <v>50</v>
      </c>
      <c r="B21" s="180"/>
      <c r="C21" s="14" t="s">
        <v>271</v>
      </c>
      <c r="D21" s="14" t="s">
        <v>269</v>
      </c>
      <c r="E21" s="14" t="s">
        <v>272</v>
      </c>
      <c r="F21" s="14" t="s">
        <v>273</v>
      </c>
      <c r="G21" s="14" t="s">
        <v>33</v>
      </c>
      <c r="H21" s="42" t="s">
        <v>79</v>
      </c>
      <c r="I21" s="32">
        <v>42947</v>
      </c>
      <c r="J21" s="175">
        <f>J16+5</f>
        <v>19</v>
      </c>
      <c r="K21" s="176"/>
      <c r="L21" s="175">
        <f t="shared" ref="L21" si="7">L16+5</f>
        <v>18</v>
      </c>
      <c r="M21" s="176"/>
      <c r="N21" s="175">
        <f t="shared" ref="N21" si="8">N16+5</f>
        <v>18</v>
      </c>
      <c r="O21" s="176"/>
      <c r="P21" s="175">
        <f t="shared" ref="P21" si="9">P16+5</f>
        <v>18</v>
      </c>
      <c r="Q21" s="176"/>
      <c r="R21" s="343"/>
      <c r="S21" s="344"/>
      <c r="T21" s="344"/>
      <c r="U21" s="344"/>
      <c r="V21" s="344"/>
      <c r="W21" s="344"/>
      <c r="X21" s="344"/>
      <c r="Y21" s="344"/>
      <c r="Z21" s="345"/>
    </row>
    <row r="22" spans="1:26" x14ac:dyDescent="0.2">
      <c r="A22" s="179" t="s">
        <v>80</v>
      </c>
      <c r="B22" s="180"/>
      <c r="C22" s="90">
        <v>42952</v>
      </c>
      <c r="D22" s="90">
        <v>42952</v>
      </c>
      <c r="E22" s="90">
        <v>42952</v>
      </c>
      <c r="F22" s="90">
        <v>42952</v>
      </c>
      <c r="G22" s="45" t="s">
        <v>33</v>
      </c>
      <c r="H22" s="27" t="s">
        <v>81</v>
      </c>
      <c r="I22" s="35"/>
      <c r="J22" s="177">
        <v>660</v>
      </c>
      <c r="K22" s="178"/>
      <c r="L22" s="204">
        <v>490</v>
      </c>
      <c r="M22" s="205"/>
      <c r="N22" s="206">
        <v>615</v>
      </c>
      <c r="O22" s="207"/>
      <c r="P22" s="177">
        <v>616</v>
      </c>
      <c r="Q22" s="178"/>
      <c r="R22" s="343"/>
      <c r="S22" s="344"/>
      <c r="T22" s="344"/>
      <c r="U22" s="344"/>
      <c r="V22" s="344"/>
      <c r="W22" s="344"/>
      <c r="X22" s="344"/>
      <c r="Y22" s="344"/>
      <c r="Z22" s="345"/>
    </row>
    <row r="23" spans="1:26" x14ac:dyDescent="0.2">
      <c r="A23" s="179" t="s">
        <v>10</v>
      </c>
      <c r="B23" s="180"/>
      <c r="C23" s="14">
        <v>194719298</v>
      </c>
      <c r="D23" s="163">
        <v>115624045</v>
      </c>
      <c r="E23" s="14">
        <v>194719299</v>
      </c>
      <c r="F23" s="14">
        <v>194719300</v>
      </c>
      <c r="G23" s="45" t="s">
        <v>33</v>
      </c>
      <c r="H23" s="27" t="s">
        <v>29</v>
      </c>
      <c r="I23" s="35"/>
      <c r="J23" s="177">
        <v>1</v>
      </c>
      <c r="K23" s="178"/>
      <c r="L23" s="204">
        <v>0.25</v>
      </c>
      <c r="M23" s="205"/>
      <c r="N23" s="206">
        <v>0.25</v>
      </c>
      <c r="O23" s="207"/>
      <c r="P23" s="177">
        <v>0.5</v>
      </c>
      <c r="Q23" s="178"/>
      <c r="R23" s="343"/>
      <c r="S23" s="344"/>
      <c r="T23" s="344"/>
      <c r="U23" s="344"/>
      <c r="V23" s="344"/>
      <c r="W23" s="344"/>
      <c r="X23" s="344"/>
      <c r="Y23" s="344"/>
      <c r="Z23" s="345"/>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343"/>
      <c r="S24" s="344"/>
      <c r="T24" s="344"/>
      <c r="U24" s="344"/>
      <c r="V24" s="344"/>
      <c r="W24" s="344"/>
      <c r="X24" s="344"/>
      <c r="Y24" s="344"/>
      <c r="Z24" s="345"/>
    </row>
    <row r="25" spans="1:26" x14ac:dyDescent="0.2">
      <c r="A25" s="179" t="s">
        <v>9</v>
      </c>
      <c r="B25" s="180"/>
      <c r="C25" s="14" t="s">
        <v>347</v>
      </c>
      <c r="D25" s="14" t="s">
        <v>351</v>
      </c>
      <c r="E25" s="14" t="s">
        <v>351</v>
      </c>
      <c r="F25" s="14" t="s">
        <v>347</v>
      </c>
      <c r="G25" s="45" t="s">
        <v>33</v>
      </c>
      <c r="H25" s="42" t="s">
        <v>306</v>
      </c>
      <c r="I25" s="162">
        <v>42952</v>
      </c>
      <c r="J25" s="173">
        <f>J21+5</f>
        <v>24</v>
      </c>
      <c r="K25" s="174"/>
      <c r="L25" s="173">
        <f t="shared" ref="L25" si="10">L21+5</f>
        <v>23</v>
      </c>
      <c r="M25" s="174"/>
      <c r="N25" s="173">
        <f t="shared" ref="N25" si="11">N21+5</f>
        <v>23</v>
      </c>
      <c r="O25" s="174"/>
      <c r="P25" s="173">
        <f t="shared" ref="P25" si="12">P21+5</f>
        <v>23</v>
      </c>
      <c r="Q25" s="174"/>
      <c r="R25" s="343"/>
      <c r="S25" s="344"/>
      <c r="T25" s="344"/>
      <c r="U25" s="344"/>
      <c r="V25" s="344"/>
      <c r="W25" s="344"/>
      <c r="X25" s="344"/>
      <c r="Y25" s="344"/>
      <c r="Z25" s="345"/>
    </row>
    <row r="26" spans="1:26" x14ac:dyDescent="0.2">
      <c r="A26" s="210" t="s">
        <v>84</v>
      </c>
      <c r="B26" s="211"/>
      <c r="C26" s="14" t="s">
        <v>33</v>
      </c>
      <c r="D26" s="14" t="s">
        <v>33</v>
      </c>
      <c r="E26" s="14" t="s">
        <v>33</v>
      </c>
      <c r="F26" s="14" t="s">
        <v>33</v>
      </c>
      <c r="G26" s="45" t="s">
        <v>33</v>
      </c>
      <c r="H26" s="27" t="s">
        <v>307</v>
      </c>
      <c r="I26" s="35"/>
      <c r="J26" s="177">
        <v>803</v>
      </c>
      <c r="K26" s="178"/>
      <c r="L26" s="204">
        <v>573</v>
      </c>
      <c r="M26" s="205"/>
      <c r="N26" s="206">
        <v>781</v>
      </c>
      <c r="O26" s="207"/>
      <c r="P26" s="177">
        <v>749</v>
      </c>
      <c r="Q26" s="178"/>
      <c r="R26" s="343"/>
      <c r="S26" s="344"/>
      <c r="T26" s="344"/>
      <c r="U26" s="344"/>
      <c r="V26" s="344"/>
      <c r="W26" s="344"/>
      <c r="X26" s="344"/>
      <c r="Y26" s="344"/>
      <c r="Z26" s="345"/>
    </row>
    <row r="27" spans="1:26" x14ac:dyDescent="0.2">
      <c r="A27" s="212" t="s">
        <v>86</v>
      </c>
      <c r="B27" s="213"/>
      <c r="C27" s="14" t="s">
        <v>33</v>
      </c>
      <c r="D27" s="14" t="s">
        <v>33</v>
      </c>
      <c r="E27" s="14" t="s">
        <v>33</v>
      </c>
      <c r="F27" s="14" t="s">
        <v>33</v>
      </c>
      <c r="G27" s="45" t="s">
        <v>33</v>
      </c>
      <c r="H27" s="27" t="s">
        <v>288</v>
      </c>
      <c r="I27" s="35"/>
      <c r="J27" s="177">
        <v>49.11</v>
      </c>
      <c r="K27" s="178"/>
      <c r="L27" s="204">
        <v>44.9</v>
      </c>
      <c r="M27" s="205"/>
      <c r="N27" s="206">
        <v>51.01</v>
      </c>
      <c r="O27" s="207"/>
      <c r="P27" s="177">
        <v>50.98</v>
      </c>
      <c r="Q27" s="178"/>
      <c r="R27" s="343"/>
      <c r="S27" s="344"/>
      <c r="T27" s="344"/>
      <c r="U27" s="344"/>
      <c r="V27" s="344"/>
      <c r="W27" s="344"/>
      <c r="X27" s="344"/>
      <c r="Y27" s="344"/>
      <c r="Z27" s="345"/>
    </row>
    <row r="28" spans="1:26" x14ac:dyDescent="0.2">
      <c r="H28" s="27" t="s">
        <v>345</v>
      </c>
      <c r="I28" s="35"/>
      <c r="J28" s="177" t="s">
        <v>340</v>
      </c>
      <c r="K28" s="178"/>
      <c r="L28" s="177" t="s">
        <v>340</v>
      </c>
      <c r="M28" s="178"/>
      <c r="N28" s="177" t="s">
        <v>340</v>
      </c>
      <c r="O28" s="178"/>
      <c r="P28" s="177" t="s">
        <v>340</v>
      </c>
      <c r="Q28" s="178"/>
    </row>
    <row r="29" spans="1:26" x14ac:dyDescent="0.2">
      <c r="H29" s="42" t="s">
        <v>343</v>
      </c>
      <c r="I29" s="162">
        <v>42959</v>
      </c>
      <c r="J29" s="173">
        <f>J25+7</f>
        <v>31</v>
      </c>
      <c r="K29" s="174"/>
      <c r="L29" s="173">
        <f t="shared" ref="L29" si="13">L25+7</f>
        <v>30</v>
      </c>
      <c r="M29" s="174"/>
      <c r="N29" s="173">
        <f t="shared" ref="N29" si="14">N25+7</f>
        <v>30</v>
      </c>
      <c r="O29" s="174"/>
      <c r="P29" s="173">
        <f t="shared" ref="P29" si="15">P25+7</f>
        <v>30</v>
      </c>
      <c r="Q29" s="174"/>
    </row>
    <row r="30" spans="1:26" x14ac:dyDescent="0.2">
      <c r="H30" s="27" t="s">
        <v>344</v>
      </c>
      <c r="I30" s="35"/>
      <c r="J30" s="177" t="s">
        <v>319</v>
      </c>
      <c r="K30" s="178"/>
      <c r="L30" s="204" t="s">
        <v>319</v>
      </c>
      <c r="M30" s="205"/>
      <c r="N30" s="206">
        <v>830</v>
      </c>
      <c r="O30" s="207"/>
      <c r="P30" s="177">
        <v>778</v>
      </c>
      <c r="Q30" s="178"/>
    </row>
  </sheetData>
  <mergeCells count="140">
    <mergeCell ref="J29:K29"/>
    <mergeCell ref="L29:M29"/>
    <mergeCell ref="N29:O29"/>
    <mergeCell ref="P29:Q29"/>
    <mergeCell ref="J30:K30"/>
    <mergeCell ref="L30:M30"/>
    <mergeCell ref="N30:O30"/>
    <mergeCell ref="P30:Q30"/>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28:K28"/>
    <mergeCell ref="R1:S1"/>
    <mergeCell ref="L2:M2"/>
    <mergeCell ref="Q2:R2"/>
    <mergeCell ref="Y2:Z2"/>
    <mergeCell ref="L4:M4"/>
    <mergeCell ref="Q4:R4"/>
    <mergeCell ref="Y4:Z4"/>
    <mergeCell ref="J6:K6"/>
    <mergeCell ref="L6:M6"/>
    <mergeCell ref="N6:O6"/>
    <mergeCell ref="P6:Q6"/>
    <mergeCell ref="S6:Z6"/>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L28:M28"/>
    <mergeCell ref="N28:O28"/>
    <mergeCell ref="P28:Q28"/>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sheetData>
    <row r="1" spans="1:30" x14ac:dyDescent="0.2">
      <c r="A1" s="1" t="s">
        <v>0</v>
      </c>
      <c r="B1" s="2">
        <v>2017</v>
      </c>
      <c r="C1" s="1" t="s">
        <v>1</v>
      </c>
      <c r="D1" s="2"/>
      <c r="E1" s="1" t="s">
        <v>2</v>
      </c>
      <c r="F1" s="2">
        <v>61</v>
      </c>
      <c r="G1" s="3" t="s">
        <v>3</v>
      </c>
      <c r="H1" s="2"/>
      <c r="I1" s="227" t="s">
        <v>4</v>
      </c>
      <c r="J1" s="252"/>
      <c r="K1" s="236" t="s">
        <v>473</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319</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c r="J8" s="214"/>
      <c r="K8" s="252"/>
      <c r="L8" s="214"/>
      <c r="M8" s="252"/>
      <c r="N8" s="214"/>
      <c r="O8" s="252"/>
      <c r="P8" s="214"/>
      <c r="Q8" s="252"/>
      <c r="R8" s="33" t="s">
        <v>54</v>
      </c>
      <c r="S8" s="34"/>
      <c r="T8" s="44">
        <v>1</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c r="K9" s="252"/>
      <c r="L9" s="204"/>
      <c r="M9" s="252"/>
      <c r="N9" s="204"/>
      <c r="O9" s="252"/>
      <c r="P9" s="177"/>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44">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44">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319</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5" t="s">
        <v>472</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c r="K23" s="252"/>
      <c r="L23" s="204"/>
      <c r="M23" s="252"/>
      <c r="N23" s="206"/>
      <c r="O23" s="253"/>
      <c r="P23" s="177"/>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30"/>
  <sheetViews>
    <sheetView topLeftCell="A7" workbookViewId="0">
      <selection activeCell="C16" sqref="C16:D16"/>
    </sheetView>
  </sheetViews>
  <sheetFormatPr defaultColWidth="11" defaultRowHeight="14.25" x14ac:dyDescent="0.2"/>
  <sheetData>
    <row r="1" spans="1:30" x14ac:dyDescent="0.2">
      <c r="A1" s="1" t="s">
        <v>0</v>
      </c>
      <c r="B1" s="2">
        <v>2017</v>
      </c>
      <c r="C1" s="1" t="s">
        <v>1</v>
      </c>
      <c r="D1" s="2">
        <v>63</v>
      </c>
      <c r="E1" s="1" t="s">
        <v>2</v>
      </c>
      <c r="F1" s="2">
        <v>63</v>
      </c>
      <c r="G1" s="3" t="s">
        <v>3</v>
      </c>
      <c r="H1" s="2" t="s">
        <v>301</v>
      </c>
      <c r="I1" s="227" t="s">
        <v>4</v>
      </c>
      <c r="J1" s="252"/>
      <c r="K1" s="236" t="s">
        <v>226</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492</v>
      </c>
      <c r="F3" s="14" t="s">
        <v>493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365</v>
      </c>
      <c r="U4" s="10" t="s">
        <v>36</v>
      </c>
      <c r="V4" s="10" t="s">
        <v>25</v>
      </c>
      <c r="W4" s="10" t="s">
        <v>26</v>
      </c>
      <c r="X4" s="10" t="s">
        <v>27</v>
      </c>
      <c r="Y4" s="183" t="s">
        <v>28</v>
      </c>
      <c r="Z4" s="253"/>
      <c r="AA4" s="12" t="s">
        <v>29</v>
      </c>
      <c r="AB4" s="12" t="s">
        <v>30</v>
      </c>
      <c r="AC4" s="13" t="s">
        <v>31</v>
      </c>
      <c r="AD4" s="12" t="s">
        <v>32</v>
      </c>
    </row>
    <row r="5" spans="1:30" x14ac:dyDescent="0.2">
      <c r="A5" s="14" t="s">
        <v>162</v>
      </c>
      <c r="B5" s="32">
        <v>42963</v>
      </c>
      <c r="C5" s="14" t="s">
        <v>362</v>
      </c>
      <c r="D5" s="14" t="s">
        <v>304</v>
      </c>
      <c r="E5" s="14">
        <v>194726280</v>
      </c>
      <c r="F5" s="14" t="s">
        <v>490</v>
      </c>
      <c r="G5" s="14" t="s">
        <v>491</v>
      </c>
      <c r="H5" s="14" t="s">
        <v>33</v>
      </c>
      <c r="I5" s="18" t="s">
        <v>33</v>
      </c>
      <c r="J5" s="18">
        <v>934</v>
      </c>
      <c r="K5" s="18">
        <v>2</v>
      </c>
      <c r="L5" s="18">
        <v>52.85</v>
      </c>
      <c r="M5" s="18" t="s">
        <v>33</v>
      </c>
      <c r="N5" s="18">
        <v>370</v>
      </c>
      <c r="O5" s="18" t="s">
        <v>495</v>
      </c>
      <c r="P5" s="19" t="s">
        <v>33</v>
      </c>
      <c r="Q5" s="19">
        <v>22.4</v>
      </c>
      <c r="R5" s="15" t="s">
        <v>33</v>
      </c>
      <c r="S5" s="15">
        <v>22.89</v>
      </c>
      <c r="T5" s="15">
        <v>66.69</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t="s">
        <v>319</v>
      </c>
      <c r="D7" s="25" t="s">
        <v>319</v>
      </c>
      <c r="E7" s="25" t="s">
        <v>319</v>
      </c>
      <c r="F7" s="25"/>
      <c r="G7" s="26" t="e">
        <f t="array" ref="G7">#DIV/0!</f>
        <v>#DIV/0!</v>
      </c>
      <c r="H7" s="27" t="s">
        <v>50</v>
      </c>
      <c r="I7" s="28"/>
      <c r="J7" s="261" t="s">
        <v>274</v>
      </c>
      <c r="K7" s="256"/>
      <c r="L7" s="262" t="s">
        <v>269</v>
      </c>
      <c r="M7" s="256"/>
      <c r="N7" s="262" t="s">
        <v>272</v>
      </c>
      <c r="O7" s="256"/>
      <c r="P7" s="263" t="s">
        <v>273</v>
      </c>
      <c r="Q7" s="256"/>
      <c r="R7" s="29" t="s">
        <v>51</v>
      </c>
      <c r="S7" s="30"/>
      <c r="T7" s="44">
        <v>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42936</v>
      </c>
      <c r="J8" s="214">
        <v>3</v>
      </c>
      <c r="K8" s="252"/>
      <c r="L8" s="214">
        <v>2</v>
      </c>
      <c r="M8" s="252"/>
      <c r="N8" s="214">
        <v>0</v>
      </c>
      <c r="O8" s="252"/>
      <c r="P8" s="214"/>
      <c r="Q8" s="252"/>
      <c r="R8" s="33" t="s">
        <v>54</v>
      </c>
      <c r="S8" s="34"/>
      <c r="T8" s="44">
        <v>0</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49</v>
      </c>
      <c r="K9" s="252"/>
      <c r="L9" s="204">
        <v>35</v>
      </c>
      <c r="M9" s="252"/>
      <c r="N9" s="204">
        <v>27</v>
      </c>
      <c r="O9" s="252"/>
      <c r="P9" s="177" t="s">
        <v>33</v>
      </c>
      <c r="Q9" s="252"/>
      <c r="R9" s="33" t="s">
        <v>57</v>
      </c>
      <c r="S9" s="34"/>
      <c r="T9" s="44">
        <v>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v>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42941</v>
      </c>
      <c r="J11" s="214">
        <f>J16-5</f>
        <v>8</v>
      </c>
      <c r="K11" s="252"/>
      <c r="L11" s="214">
        <f t="shared" ref="L11" si="0">L16-5</f>
        <v>7</v>
      </c>
      <c r="M11" s="252"/>
      <c r="N11" s="214">
        <f>N8+5</f>
        <v>5</v>
      </c>
      <c r="O11" s="252"/>
      <c r="P11" s="192"/>
      <c r="Q11" s="252"/>
      <c r="R11" s="33" t="s">
        <v>63</v>
      </c>
      <c r="S11" s="34"/>
      <c r="T11" s="44">
        <v>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157</v>
      </c>
      <c r="K12" s="252"/>
      <c r="L12" s="204">
        <v>142</v>
      </c>
      <c r="M12" s="252"/>
      <c r="N12" s="204">
        <v>78</v>
      </c>
      <c r="O12" s="252"/>
      <c r="P12" s="177" t="s">
        <v>33</v>
      </c>
      <c r="Q12" s="252"/>
      <c r="R12" s="33" t="s">
        <v>66</v>
      </c>
      <c r="S12" s="34"/>
      <c r="T12" s="37">
        <v>0</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494</v>
      </c>
      <c r="S15" s="280"/>
      <c r="T15" s="280"/>
      <c r="U15" s="280"/>
      <c r="V15" s="280"/>
      <c r="W15" s="280"/>
      <c r="X15" s="280"/>
      <c r="Y15" s="280"/>
      <c r="Z15" s="281"/>
      <c r="AA15" s="6"/>
      <c r="AB15" s="6"/>
      <c r="AC15" s="6"/>
      <c r="AD15" s="6"/>
    </row>
    <row r="16" spans="1:30" x14ac:dyDescent="0.2">
      <c r="A16" s="38" t="s">
        <v>72</v>
      </c>
      <c r="B16" s="15"/>
      <c r="C16" s="25">
        <v>42933</v>
      </c>
      <c r="D16" s="25">
        <v>42934</v>
      </c>
      <c r="E16" s="25">
        <v>42936</v>
      </c>
      <c r="F16" s="25"/>
      <c r="G16" s="26" t="e">
        <f t="array" ref="G16">#DIV/0!</f>
        <v>#DIV/0!</v>
      </c>
      <c r="H16" s="27" t="s">
        <v>73</v>
      </c>
      <c r="I16" s="32">
        <v>42946</v>
      </c>
      <c r="J16" s="175">
        <v>13</v>
      </c>
      <c r="K16" s="252"/>
      <c r="L16" s="175">
        <v>12</v>
      </c>
      <c r="M16" s="252"/>
      <c r="N16" s="175">
        <f>N11+5</f>
        <v>10</v>
      </c>
      <c r="O16" s="252"/>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v>313</v>
      </c>
      <c r="K17" s="252"/>
      <c r="L17" s="204">
        <v>324</v>
      </c>
      <c r="M17" s="252"/>
      <c r="N17" s="206">
        <v>155</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312</v>
      </c>
      <c r="I18" s="36"/>
      <c r="J18" s="173">
        <v>1.36</v>
      </c>
      <c r="K18" s="252"/>
      <c r="L18" s="179">
        <v>0</v>
      </c>
      <c r="M18" s="252"/>
      <c r="N18" s="208">
        <v>0</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302</v>
      </c>
      <c r="D20" s="41" t="s">
        <v>303</v>
      </c>
      <c r="E20" s="41" t="s">
        <v>303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271</v>
      </c>
      <c r="D21" s="14" t="s">
        <v>269</v>
      </c>
      <c r="E21" s="14" t="s">
        <v>272</v>
      </c>
      <c r="F21" s="14" t="s">
        <v>33</v>
      </c>
      <c r="G21" s="14" t="s">
        <v>33</v>
      </c>
      <c r="H21" s="42" t="s">
        <v>79</v>
      </c>
      <c r="I21" s="32">
        <v>42951</v>
      </c>
      <c r="J21" s="175">
        <f>J16+5</f>
        <v>18</v>
      </c>
      <c r="K21" s="252"/>
      <c r="L21" s="175">
        <f t="shared" ref="L21" si="1">L16+5</f>
        <v>17</v>
      </c>
      <c r="M21" s="252"/>
      <c r="N21" s="175">
        <f t="shared" ref="N21" si="2">N16+5</f>
        <v>15</v>
      </c>
      <c r="O21" s="252"/>
      <c r="P21" s="192"/>
      <c r="Q21" s="252"/>
      <c r="R21" s="282"/>
      <c r="S21" s="282"/>
      <c r="T21" s="282"/>
      <c r="U21" s="282"/>
      <c r="V21" s="282"/>
      <c r="W21" s="282"/>
      <c r="X21" s="282"/>
      <c r="Y21" s="282"/>
      <c r="Z21" s="283"/>
      <c r="AA21" s="7"/>
      <c r="AB21" s="7"/>
      <c r="AC21" s="7"/>
      <c r="AD21" s="7"/>
    </row>
    <row r="22" spans="1:30" x14ac:dyDescent="0.2">
      <c r="A22" s="179" t="s">
        <v>80</v>
      </c>
      <c r="B22" s="252"/>
      <c r="C22" s="14"/>
      <c r="D22" s="14" t="s">
        <v>33</v>
      </c>
      <c r="E22" s="14" t="s">
        <v>33</v>
      </c>
      <c r="F22" s="14" t="s">
        <v>33</v>
      </c>
      <c r="G22" s="44" t="s">
        <v>33</v>
      </c>
      <c r="H22" s="27" t="s">
        <v>81</v>
      </c>
      <c r="I22" s="35"/>
      <c r="J22" s="177">
        <v>472</v>
      </c>
      <c r="K22" s="252"/>
      <c r="L22" s="204">
        <v>582</v>
      </c>
      <c r="M22" s="252"/>
      <c r="N22" s="206">
        <v>360</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32">
        <v>42963</v>
      </c>
      <c r="D23" s="32">
        <v>42963</v>
      </c>
      <c r="E23" s="32">
        <v>42963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42" t="s">
        <v>306</v>
      </c>
      <c r="I24" s="32">
        <v>42957</v>
      </c>
      <c r="J24" s="175">
        <f>J21+6</f>
        <v>24</v>
      </c>
      <c r="K24" s="252"/>
      <c r="L24" s="175">
        <f t="shared" ref="L24" si="3">L21+6</f>
        <v>23</v>
      </c>
      <c r="M24" s="252"/>
      <c r="N24" s="175">
        <f t="shared" ref="N24" si="4">N21+6</f>
        <v>21</v>
      </c>
      <c r="O24" s="252"/>
      <c r="P24" s="192"/>
      <c r="Q24" s="252"/>
      <c r="R24" s="282"/>
      <c r="S24" s="282"/>
      <c r="T24" s="282"/>
      <c r="U24" s="282"/>
      <c r="V24" s="282"/>
      <c r="W24" s="282"/>
      <c r="X24" s="282"/>
      <c r="Y24" s="282"/>
      <c r="Z24" s="283"/>
      <c r="AA24" s="7"/>
      <c r="AB24" s="7"/>
      <c r="AC24" s="7"/>
      <c r="AD24" s="7"/>
    </row>
    <row r="25" spans="1:30" x14ac:dyDescent="0.2">
      <c r="A25" s="179" t="s">
        <v>9</v>
      </c>
      <c r="B25" s="252"/>
      <c r="C25" s="14" t="s">
        <v>125</v>
      </c>
      <c r="D25" s="14" t="s">
        <v>304</v>
      </c>
      <c r="E25" s="14" t="s">
        <v>125</v>
      </c>
      <c r="F25" s="14" t="s">
        <v>33</v>
      </c>
      <c r="G25" s="44" t="s">
        <v>33</v>
      </c>
      <c r="H25" s="27" t="s">
        <v>307</v>
      </c>
      <c r="I25" s="35"/>
      <c r="J25" s="177">
        <v>609</v>
      </c>
      <c r="K25" s="252"/>
      <c r="L25" s="204">
        <v>845</v>
      </c>
      <c r="M25" s="252"/>
      <c r="N25" s="206">
        <v>636</v>
      </c>
      <c r="O25" s="253"/>
      <c r="P25" s="177"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row r="28" spans="1:30" x14ac:dyDescent="0.2">
      <c r="H28" s="42" t="s">
        <v>306</v>
      </c>
      <c r="I28" s="32">
        <v>42963</v>
      </c>
      <c r="J28" s="175">
        <f>J24+6</f>
        <v>30</v>
      </c>
      <c r="K28" s="252"/>
      <c r="L28" s="175">
        <f t="shared" ref="L28" si="5">L24+6</f>
        <v>29</v>
      </c>
      <c r="M28" s="252"/>
      <c r="N28" s="175">
        <f t="shared" ref="N28" si="6">N24+6</f>
        <v>27</v>
      </c>
      <c r="O28" s="252"/>
      <c r="P28" s="192"/>
      <c r="Q28" s="252"/>
    </row>
    <row r="29" spans="1:30" x14ac:dyDescent="0.2">
      <c r="H29" s="27" t="s">
        <v>307</v>
      </c>
      <c r="I29" s="35"/>
      <c r="J29" s="177">
        <v>573</v>
      </c>
      <c r="K29" s="252"/>
      <c r="L29" s="204">
        <v>901</v>
      </c>
      <c r="M29" s="252"/>
      <c r="N29" s="206">
        <v>753</v>
      </c>
      <c r="O29" s="253"/>
      <c r="P29" s="177" t="s">
        <v>33</v>
      </c>
      <c r="Q29" s="252"/>
    </row>
    <row r="30" spans="1:30" x14ac:dyDescent="0.2">
      <c r="H30" s="27" t="s">
        <v>82</v>
      </c>
      <c r="I30" s="35"/>
      <c r="J30" s="177" t="s">
        <v>340</v>
      </c>
      <c r="K30" s="252"/>
      <c r="L30" s="204" t="s">
        <v>340</v>
      </c>
      <c r="M30" s="252"/>
      <c r="N30" s="206" t="s">
        <v>340</v>
      </c>
      <c r="O30" s="253"/>
      <c r="P30" s="177" t="s">
        <v>33</v>
      </c>
      <c r="Q30" s="252"/>
    </row>
  </sheetData>
  <mergeCells count="140">
    <mergeCell ref="J28:K28"/>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legacy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161"/>
  </cols>
  <sheetData>
    <row r="1" spans="1:26" x14ac:dyDescent="0.2">
      <c r="A1" s="1" t="s">
        <v>0</v>
      </c>
      <c r="B1" s="2">
        <v>2017</v>
      </c>
      <c r="C1" s="1" t="s">
        <v>1</v>
      </c>
      <c r="D1" s="2"/>
      <c r="E1" s="1" t="s">
        <v>2</v>
      </c>
      <c r="F1" s="2">
        <v>64</v>
      </c>
      <c r="G1" s="3" t="s">
        <v>3</v>
      </c>
      <c r="H1" s="2"/>
      <c r="I1" s="227" t="s">
        <v>4</v>
      </c>
      <c r="J1" s="217"/>
      <c r="K1" s="236" t="s">
        <v>227</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160"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160" t="s">
        <v>319</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160">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160">
        <v>0</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432</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160"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16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16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16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65</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113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66</v>
      </c>
      <c r="G1" s="3" t="s">
        <v>3</v>
      </c>
      <c r="H1" s="2"/>
      <c r="I1" s="227" t="s">
        <v>4</v>
      </c>
      <c r="J1" s="217"/>
      <c r="K1" s="236" t="s">
        <v>191</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42946</v>
      </c>
      <c r="J8" s="214"/>
      <c r="K8" s="215"/>
      <c r="L8" s="214"/>
      <c r="M8" s="215"/>
      <c r="N8" s="214"/>
      <c r="O8" s="215"/>
      <c r="P8" s="214"/>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910</v>
      </c>
      <c r="K9" s="219"/>
      <c r="L9" s="204">
        <v>941</v>
      </c>
      <c r="M9" s="205"/>
      <c r="N9" s="204">
        <v>765</v>
      </c>
      <c r="O9" s="205"/>
      <c r="P9" s="177">
        <v>766</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288</v>
      </c>
      <c r="I10" s="36"/>
      <c r="J10" s="202">
        <v>66.81</v>
      </c>
      <c r="K10" s="203"/>
      <c r="L10" s="179">
        <v>69.03</v>
      </c>
      <c r="M10" s="180"/>
      <c r="N10" s="179">
        <v>66.569999999999993</v>
      </c>
      <c r="O10" s="180"/>
      <c r="P10" s="173">
        <v>6.93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332</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303</v>
      </c>
      <c r="D20" s="41" t="s">
        <v>303</v>
      </c>
      <c r="E20" s="41" t="s">
        <v>302</v>
      </c>
      <c r="F20" s="41" t="s">
        <v>302</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103">
        <v>42946</v>
      </c>
      <c r="D22" s="103">
        <v>42946</v>
      </c>
      <c r="E22" s="103">
        <v>42946</v>
      </c>
      <c r="F22" s="103">
        <v>42946</v>
      </c>
      <c r="G22" s="45"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v>185714553</v>
      </c>
      <c r="D23" s="14">
        <v>185714554</v>
      </c>
      <c r="E23" s="14">
        <v>194726257</v>
      </c>
      <c r="F23" s="14">
        <v>194726258</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125</v>
      </c>
      <c r="D25" s="14" t="s">
        <v>125</v>
      </c>
      <c r="E25" s="14" t="s">
        <v>296</v>
      </c>
      <c r="F25" s="14" t="s">
        <v>296</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AF38" sqref="AF38"/>
    </sheetView>
  </sheetViews>
  <sheetFormatPr defaultColWidth="11" defaultRowHeight="14.25" x14ac:dyDescent="0.2"/>
  <sheetData>
    <row r="1" spans="1:30" x14ac:dyDescent="0.2">
      <c r="A1" s="1" t="s">
        <v>0</v>
      </c>
      <c r="B1" s="2">
        <v>2017</v>
      </c>
      <c r="C1" s="1" t="s">
        <v>1</v>
      </c>
      <c r="D1" s="2"/>
      <c r="E1" s="1" t="s">
        <v>2</v>
      </c>
      <c r="F1" s="2">
        <v>67</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135</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L1" workbookViewId="0">
      <selection activeCell="T11" sqref="T11"/>
    </sheetView>
  </sheetViews>
  <sheetFormatPr defaultColWidth="11" defaultRowHeight="14.25" x14ac:dyDescent="0.2"/>
  <sheetData>
    <row r="1" spans="1:30" x14ac:dyDescent="0.2">
      <c r="A1" s="1" t="s">
        <v>0</v>
      </c>
      <c r="B1" s="2">
        <v>2017</v>
      </c>
      <c r="C1" s="1" t="s">
        <v>1</v>
      </c>
      <c r="D1" s="2"/>
      <c r="E1" s="1" t="s">
        <v>2</v>
      </c>
      <c r="F1" s="2">
        <v>68</v>
      </c>
      <c r="G1" s="3" t="s">
        <v>3</v>
      </c>
      <c r="H1" s="2"/>
      <c r="I1" s="227" t="s">
        <v>4</v>
      </c>
      <c r="J1" s="252"/>
      <c r="K1" s="236" t="s">
        <v>228</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75" t="s">
        <v>434</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F1" workbookViewId="0">
      <selection activeCell="R15" sqref="R15:Z27"/>
    </sheetView>
  </sheetViews>
  <sheetFormatPr defaultColWidth="11" defaultRowHeight="14.25" x14ac:dyDescent="0.2"/>
  <cols>
    <col min="1" max="16384" width="11" style="161"/>
  </cols>
  <sheetData>
    <row r="1" spans="1:30" x14ac:dyDescent="0.2">
      <c r="A1" s="1" t="s">
        <v>0</v>
      </c>
      <c r="B1" s="2">
        <v>2017</v>
      </c>
      <c r="C1" s="1" t="s">
        <v>1</v>
      </c>
      <c r="D1" s="2"/>
      <c r="E1" s="1" t="s">
        <v>2</v>
      </c>
      <c r="F1" s="2">
        <v>69</v>
      </c>
      <c r="G1" s="3" t="s">
        <v>3</v>
      </c>
      <c r="H1" s="2"/>
      <c r="I1" s="227" t="s">
        <v>4</v>
      </c>
      <c r="J1" s="252"/>
      <c r="K1" s="236"/>
      <c r="L1" s="253"/>
      <c r="M1" s="253"/>
      <c r="N1" s="253"/>
      <c r="O1" s="252"/>
      <c r="P1" s="234" t="s">
        <v>5</v>
      </c>
      <c r="Q1" s="252"/>
      <c r="R1" s="254"/>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160"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160"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160"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160"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160"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75" t="s">
        <v>416</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160"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160"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160"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160"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160"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160"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T11" sqref="T11"/>
    </sheetView>
  </sheetViews>
  <sheetFormatPr defaultColWidth="11" defaultRowHeight="14.25" x14ac:dyDescent="0.2"/>
  <cols>
    <col min="1" max="16384" width="11" style="60"/>
  </cols>
  <sheetData>
    <row r="1" spans="1:30" x14ac:dyDescent="0.2">
      <c r="A1" s="1" t="s">
        <v>0</v>
      </c>
      <c r="B1" s="2">
        <v>2017</v>
      </c>
      <c r="C1" s="1" t="s">
        <v>1</v>
      </c>
      <c r="D1" s="2"/>
      <c r="E1" s="1" t="s">
        <v>2</v>
      </c>
      <c r="F1" s="2">
        <v>70</v>
      </c>
      <c r="G1" s="3" t="s">
        <v>3</v>
      </c>
      <c r="H1" s="2"/>
      <c r="I1" s="227" t="s">
        <v>4</v>
      </c>
      <c r="J1" s="252"/>
      <c r="K1" s="236" t="s">
        <v>229</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42960</v>
      </c>
      <c r="J8" s="214"/>
      <c r="K8" s="252"/>
      <c r="L8" s="214"/>
      <c r="M8" s="252"/>
      <c r="N8" s="214"/>
      <c r="O8" s="252"/>
      <c r="P8" s="214"/>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645</v>
      </c>
      <c r="K9" s="252"/>
      <c r="L9" s="204">
        <v>877</v>
      </c>
      <c r="M9" s="252"/>
      <c r="N9" s="204">
        <v>899</v>
      </c>
      <c r="O9" s="252"/>
      <c r="P9" s="177">
        <v>640</v>
      </c>
      <c r="Q9" s="252"/>
      <c r="R9" s="33" t="s">
        <v>57</v>
      </c>
      <c r="S9" s="34"/>
      <c r="T9" s="59">
        <v>4</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59">
        <v>4</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59">
        <v>4</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75" t="s">
        <v>435</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302</v>
      </c>
      <c r="D20" s="41" t="s">
        <v>303</v>
      </c>
      <c r="E20" s="41" t="s">
        <v>303</v>
      </c>
      <c r="F20" s="41" t="s">
        <v>302</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90">
        <v>42960</v>
      </c>
      <c r="D22" s="90">
        <v>42960</v>
      </c>
      <c r="E22" s="90">
        <v>42960</v>
      </c>
      <c r="F22" s="90">
        <v>42960</v>
      </c>
      <c r="G22" s="59" t="s">
        <v>33</v>
      </c>
      <c r="H22" s="27" t="s">
        <v>81</v>
      </c>
      <c r="I22" s="35"/>
      <c r="J22" s="177"/>
      <c r="K22" s="252"/>
      <c r="L22" s="204"/>
      <c r="M22" s="252"/>
      <c r="N22" s="206"/>
      <c r="O22" s="253"/>
      <c r="P22" s="177"/>
      <c r="Q22" s="252"/>
      <c r="R22" s="278"/>
      <c r="S22" s="278"/>
      <c r="T22" s="278"/>
      <c r="U22" s="278"/>
      <c r="V22" s="278"/>
      <c r="W22" s="278"/>
      <c r="X22" s="278"/>
      <c r="Y22" s="278"/>
      <c r="Z22" s="279"/>
      <c r="AA22" s="7"/>
      <c r="AB22" s="7"/>
      <c r="AC22" s="7"/>
      <c r="AD22" s="7"/>
    </row>
    <row r="23" spans="1:30" x14ac:dyDescent="0.2">
      <c r="A23" s="179" t="s">
        <v>10</v>
      </c>
      <c r="B23" s="252"/>
      <c r="C23" s="14">
        <v>115618974</v>
      </c>
      <c r="D23" s="14">
        <v>194726395</v>
      </c>
      <c r="E23" s="14">
        <v>194726396</v>
      </c>
      <c r="F23" s="14">
        <v>115618975</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295</v>
      </c>
      <c r="D25" s="14" t="s">
        <v>295</v>
      </c>
      <c r="E25" s="14" t="s">
        <v>295</v>
      </c>
      <c r="F25" s="14" t="s">
        <v>295</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47"/>
  </cols>
  <sheetData>
    <row r="1" spans="1:26" x14ac:dyDescent="0.2">
      <c r="A1" s="1" t="s">
        <v>0</v>
      </c>
      <c r="B1" s="2">
        <v>2017</v>
      </c>
      <c r="C1" s="1" t="s">
        <v>1</v>
      </c>
      <c r="D1" s="2"/>
      <c r="E1" s="1" t="s">
        <v>2</v>
      </c>
      <c r="F1" s="2">
        <v>71</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358" t="s">
        <v>117</v>
      </c>
      <c r="S15" s="195"/>
      <c r="T15" s="195"/>
      <c r="U15" s="195"/>
      <c r="V15" s="195"/>
      <c r="W15" s="195"/>
      <c r="X15" s="195"/>
      <c r="Y15" s="195"/>
      <c r="Z15" s="196"/>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197"/>
      <c r="S16" s="198"/>
      <c r="T16" s="198"/>
      <c r="U16" s="198"/>
      <c r="V16" s="198"/>
      <c r="W16" s="198"/>
      <c r="X16" s="198"/>
      <c r="Y16" s="198"/>
      <c r="Z16" s="199"/>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197"/>
      <c r="S17" s="198"/>
      <c r="T17" s="198"/>
      <c r="U17" s="198"/>
      <c r="V17" s="198"/>
      <c r="W17" s="198"/>
      <c r="X17" s="198"/>
      <c r="Y17" s="198"/>
      <c r="Z17" s="199"/>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197"/>
      <c r="S18" s="198"/>
      <c r="T18" s="198"/>
      <c r="U18" s="198"/>
      <c r="V18" s="198"/>
      <c r="W18" s="198"/>
      <c r="X18" s="198"/>
      <c r="Y18" s="198"/>
      <c r="Z18" s="199"/>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197"/>
      <c r="S19" s="198"/>
      <c r="T19" s="198"/>
      <c r="U19" s="198"/>
      <c r="V19" s="198"/>
      <c r="W19" s="198"/>
      <c r="X19" s="198"/>
      <c r="Y19" s="198"/>
      <c r="Z19" s="199"/>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197"/>
      <c r="S20" s="198"/>
      <c r="T20" s="198"/>
      <c r="U20" s="198"/>
      <c r="V20" s="198"/>
      <c r="W20" s="198"/>
      <c r="X20" s="198"/>
      <c r="Y20" s="198"/>
      <c r="Z20" s="199"/>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197"/>
      <c r="S21" s="198"/>
      <c r="T21" s="198"/>
      <c r="U21" s="198"/>
      <c r="V21" s="198"/>
      <c r="W21" s="198"/>
      <c r="X21" s="198"/>
      <c r="Y21" s="198"/>
      <c r="Z21" s="199"/>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197"/>
      <c r="S22" s="198"/>
      <c r="T22" s="198"/>
      <c r="U22" s="198"/>
      <c r="V22" s="198"/>
      <c r="W22" s="198"/>
      <c r="X22" s="198"/>
      <c r="Y22" s="198"/>
      <c r="Z22" s="199"/>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197"/>
      <c r="S23" s="198"/>
      <c r="T23" s="198"/>
      <c r="U23" s="198"/>
      <c r="V23" s="198"/>
      <c r="W23" s="198"/>
      <c r="X23" s="198"/>
      <c r="Y23" s="198"/>
      <c r="Z23" s="199"/>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197"/>
      <c r="S24" s="198"/>
      <c r="T24" s="198"/>
      <c r="U24" s="198"/>
      <c r="V24" s="198"/>
      <c r="W24" s="198"/>
      <c r="X24" s="198"/>
      <c r="Y24" s="198"/>
      <c r="Z24" s="199"/>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197"/>
      <c r="S25" s="198"/>
      <c r="T25" s="198"/>
      <c r="U25" s="198"/>
      <c r="V25" s="198"/>
      <c r="W25" s="198"/>
      <c r="X25" s="198"/>
      <c r="Y25" s="198"/>
      <c r="Z25" s="199"/>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197"/>
      <c r="S26" s="198"/>
      <c r="T26" s="198"/>
      <c r="U26" s="198"/>
      <c r="V26" s="198"/>
      <c r="W26" s="198"/>
      <c r="X26" s="198"/>
      <c r="Y26" s="198"/>
      <c r="Z26" s="199"/>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197"/>
      <c r="S27" s="198"/>
      <c r="T27" s="198"/>
      <c r="U27" s="198"/>
      <c r="V27" s="198"/>
      <c r="W27" s="198"/>
      <c r="X27" s="198"/>
      <c r="Y27" s="198"/>
      <c r="Z27" s="19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H4"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72</v>
      </c>
      <c r="G1" s="3" t="s">
        <v>3</v>
      </c>
      <c r="H1" s="2"/>
      <c r="I1" s="227" t="s">
        <v>4</v>
      </c>
      <c r="J1" s="217"/>
      <c r="K1" s="236" t="s">
        <v>230</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v>194726382</v>
      </c>
      <c r="K7" s="219"/>
      <c r="L7" s="204">
        <v>185702496</v>
      </c>
      <c r="M7" s="205"/>
      <c r="N7" s="204">
        <v>194726383</v>
      </c>
      <c r="O7" s="205"/>
      <c r="P7" s="177">
        <v>185702494</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42942</v>
      </c>
      <c r="J8" s="214"/>
      <c r="K8" s="215"/>
      <c r="L8" s="214"/>
      <c r="M8" s="215"/>
      <c r="N8" s="214"/>
      <c r="O8" s="215"/>
      <c r="P8" s="214"/>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675</v>
      </c>
      <c r="K9" s="219"/>
      <c r="L9" s="204">
        <v>988</v>
      </c>
      <c r="M9" s="205"/>
      <c r="N9" s="204">
        <v>760</v>
      </c>
      <c r="O9" s="205"/>
      <c r="P9" s="177">
        <v>1360</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ht="14.25" customHeight="1"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359" t="s">
        <v>305</v>
      </c>
      <c r="S15" s="360"/>
      <c r="T15" s="360"/>
      <c r="U15" s="360"/>
      <c r="V15" s="360"/>
      <c r="W15" s="360"/>
      <c r="X15" s="360"/>
      <c r="Y15" s="360"/>
      <c r="Z15" s="361"/>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362"/>
      <c r="S16" s="363"/>
      <c r="T16" s="363"/>
      <c r="U16" s="363"/>
      <c r="V16" s="363"/>
      <c r="W16" s="363"/>
      <c r="X16" s="363"/>
      <c r="Y16" s="363"/>
      <c r="Z16" s="364"/>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362"/>
      <c r="S17" s="363"/>
      <c r="T17" s="363"/>
      <c r="U17" s="363"/>
      <c r="V17" s="363"/>
      <c r="W17" s="363"/>
      <c r="X17" s="363"/>
      <c r="Y17" s="363"/>
      <c r="Z17" s="364"/>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362"/>
      <c r="S18" s="363"/>
      <c r="T18" s="363"/>
      <c r="U18" s="363"/>
      <c r="V18" s="363"/>
      <c r="W18" s="363"/>
      <c r="X18" s="363"/>
      <c r="Y18" s="363"/>
      <c r="Z18" s="364"/>
    </row>
    <row r="19" spans="1:26" x14ac:dyDescent="0.2">
      <c r="A19" s="187"/>
      <c r="B19" s="188"/>
      <c r="C19" s="182"/>
      <c r="D19" s="182"/>
      <c r="E19" s="182"/>
      <c r="F19" s="182"/>
      <c r="G19" s="182"/>
      <c r="H19" s="36" t="s">
        <v>70</v>
      </c>
      <c r="I19" s="36"/>
      <c r="J19" s="173"/>
      <c r="K19" s="174"/>
      <c r="L19" s="179"/>
      <c r="M19" s="180"/>
      <c r="N19" s="208"/>
      <c r="O19" s="209"/>
      <c r="P19" s="173"/>
      <c r="Q19" s="174"/>
      <c r="R19" s="362"/>
      <c r="S19" s="363"/>
      <c r="T19" s="363"/>
      <c r="U19" s="363"/>
      <c r="V19" s="363"/>
      <c r="W19" s="363"/>
      <c r="X19" s="363"/>
      <c r="Y19" s="363"/>
      <c r="Z19" s="364"/>
    </row>
    <row r="20" spans="1:26" x14ac:dyDescent="0.2">
      <c r="A20" s="179" t="s">
        <v>78</v>
      </c>
      <c r="B20" s="180"/>
      <c r="C20" s="41" t="s">
        <v>302</v>
      </c>
      <c r="D20" s="41" t="s">
        <v>303</v>
      </c>
      <c r="E20" s="41" t="s">
        <v>302</v>
      </c>
      <c r="F20" s="41" t="s">
        <v>303</v>
      </c>
      <c r="G20" s="41" t="s">
        <v>33</v>
      </c>
      <c r="H20" s="27" t="s">
        <v>71</v>
      </c>
      <c r="I20" s="36"/>
      <c r="J20" s="173"/>
      <c r="K20" s="174"/>
      <c r="L20" s="179"/>
      <c r="M20" s="180"/>
      <c r="N20" s="208"/>
      <c r="O20" s="209"/>
      <c r="P20" s="173"/>
      <c r="Q20" s="174"/>
      <c r="R20" s="362"/>
      <c r="S20" s="363"/>
      <c r="T20" s="363"/>
      <c r="U20" s="363"/>
      <c r="V20" s="363"/>
      <c r="W20" s="363"/>
      <c r="X20" s="363"/>
      <c r="Y20" s="363"/>
      <c r="Z20" s="364"/>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362"/>
      <c r="S21" s="363"/>
      <c r="T21" s="363"/>
      <c r="U21" s="363"/>
      <c r="V21" s="363"/>
      <c r="W21" s="363"/>
      <c r="X21" s="363"/>
      <c r="Y21" s="363"/>
      <c r="Z21" s="364"/>
    </row>
    <row r="22" spans="1:26" x14ac:dyDescent="0.2">
      <c r="A22" s="179" t="s">
        <v>80</v>
      </c>
      <c r="B22" s="180"/>
      <c r="C22" s="90">
        <v>42942</v>
      </c>
      <c r="D22" s="90">
        <v>42942</v>
      </c>
      <c r="E22" s="90">
        <v>42942</v>
      </c>
      <c r="F22" s="90">
        <v>42942</v>
      </c>
      <c r="G22" s="91" t="s">
        <v>33</v>
      </c>
      <c r="H22" s="27" t="s">
        <v>81</v>
      </c>
      <c r="I22" s="35"/>
      <c r="J22" s="177"/>
      <c r="K22" s="178"/>
      <c r="L22" s="204"/>
      <c r="M22" s="205"/>
      <c r="N22" s="206"/>
      <c r="O22" s="207"/>
      <c r="P22" s="177"/>
      <c r="Q22" s="178"/>
      <c r="R22" s="362"/>
      <c r="S22" s="363"/>
      <c r="T22" s="363"/>
      <c r="U22" s="363"/>
      <c r="V22" s="363"/>
      <c r="W22" s="363"/>
      <c r="X22" s="363"/>
      <c r="Y22" s="363"/>
      <c r="Z22" s="364"/>
    </row>
    <row r="23" spans="1:26" x14ac:dyDescent="0.2">
      <c r="A23" s="179" t="s">
        <v>10</v>
      </c>
      <c r="B23" s="180"/>
      <c r="C23" s="14">
        <v>194726382</v>
      </c>
      <c r="D23" s="14">
        <v>185702496</v>
      </c>
      <c r="E23" s="14">
        <v>194726383</v>
      </c>
      <c r="F23" s="14">
        <v>185702494</v>
      </c>
      <c r="G23" s="45" t="s">
        <v>33</v>
      </c>
      <c r="H23" s="27" t="s">
        <v>82</v>
      </c>
      <c r="I23" s="35"/>
      <c r="J23" s="177"/>
      <c r="K23" s="178"/>
      <c r="L23" s="204"/>
      <c r="M23" s="205"/>
      <c r="N23" s="206"/>
      <c r="O23" s="207"/>
      <c r="P23" s="177"/>
      <c r="Q23" s="178"/>
      <c r="R23" s="362"/>
      <c r="S23" s="363"/>
      <c r="T23" s="363"/>
      <c r="U23" s="363"/>
      <c r="V23" s="363"/>
      <c r="W23" s="363"/>
      <c r="X23" s="363"/>
      <c r="Y23" s="363"/>
      <c r="Z23" s="364"/>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c r="O24" s="209"/>
      <c r="P24" s="173"/>
      <c r="Q24" s="174"/>
      <c r="R24" s="362"/>
      <c r="S24" s="363"/>
      <c r="T24" s="363"/>
      <c r="U24" s="363"/>
      <c r="V24" s="363"/>
      <c r="W24" s="363"/>
      <c r="X24" s="363"/>
      <c r="Y24" s="363"/>
      <c r="Z24" s="364"/>
    </row>
    <row r="25" spans="1:26" x14ac:dyDescent="0.2">
      <c r="A25" s="179" t="s">
        <v>9</v>
      </c>
      <c r="B25" s="180"/>
      <c r="C25" s="14" t="s">
        <v>304</v>
      </c>
      <c r="D25" s="14" t="s">
        <v>304</v>
      </c>
      <c r="E25" s="14" t="s">
        <v>304</v>
      </c>
      <c r="F25" s="14" t="s">
        <v>304</v>
      </c>
      <c r="G25" s="45" t="s">
        <v>33</v>
      </c>
      <c r="H25" s="27" t="s">
        <v>71</v>
      </c>
      <c r="I25" s="36"/>
      <c r="J25" s="173" t="s">
        <v>33</v>
      </c>
      <c r="K25" s="174"/>
      <c r="L25" s="179" t="s">
        <v>33</v>
      </c>
      <c r="M25" s="180"/>
      <c r="N25" s="208" t="s">
        <v>33</v>
      </c>
      <c r="O25" s="209"/>
      <c r="P25" s="173" t="s">
        <v>33</v>
      </c>
      <c r="Q25" s="174"/>
      <c r="R25" s="362"/>
      <c r="S25" s="363"/>
      <c r="T25" s="363"/>
      <c r="U25" s="363"/>
      <c r="V25" s="363"/>
      <c r="W25" s="363"/>
      <c r="X25" s="363"/>
      <c r="Y25" s="363"/>
      <c r="Z25" s="364"/>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362"/>
      <c r="S26" s="363"/>
      <c r="T26" s="363"/>
      <c r="U26" s="363"/>
      <c r="V26" s="363"/>
      <c r="W26" s="363"/>
      <c r="X26" s="363"/>
      <c r="Y26" s="363"/>
      <c r="Z26" s="364"/>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362"/>
      <c r="S27" s="363"/>
      <c r="T27" s="363"/>
      <c r="U27" s="363"/>
      <c r="V27" s="363"/>
      <c r="W27" s="363"/>
      <c r="X27" s="363"/>
      <c r="Y27" s="363"/>
      <c r="Z27" s="364"/>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cols>
    <col min="1" max="16384" width="11" style="60"/>
  </cols>
  <sheetData>
    <row r="1" spans="1:26" x14ac:dyDescent="0.2">
      <c r="A1" s="1" t="s">
        <v>0</v>
      </c>
      <c r="B1" s="2">
        <v>2017</v>
      </c>
      <c r="C1" s="1" t="s">
        <v>1</v>
      </c>
      <c r="D1" s="2"/>
      <c r="E1" s="1" t="s">
        <v>2</v>
      </c>
      <c r="F1" s="2">
        <v>73</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9"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9"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9"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9"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9"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46" t="s">
        <v>433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59"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59"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59"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59"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59"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59"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sheetData>
    <row r="1" spans="1:26" x14ac:dyDescent="0.2">
      <c r="A1" s="1" t="s">
        <v>0</v>
      </c>
      <c r="B1" s="2">
        <v>2017</v>
      </c>
      <c r="C1" s="1" t="s">
        <v>1</v>
      </c>
      <c r="D1" s="2"/>
      <c r="E1" s="1" t="s">
        <v>2</v>
      </c>
      <c r="F1" s="2">
        <v>74</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v>0</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527</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workbookViewId="0">
      <selection activeCell="F5" sqref="F5"/>
    </sheetView>
  </sheetViews>
  <sheetFormatPr defaultColWidth="11" defaultRowHeight="14.25" x14ac:dyDescent="0.2"/>
  <cols>
    <col min="1" max="16384" width="11" style="47"/>
  </cols>
  <sheetData>
    <row r="1" spans="1:26" x14ac:dyDescent="0.2">
      <c r="A1" s="1" t="s">
        <v>0</v>
      </c>
      <c r="B1" s="2">
        <v>2017</v>
      </c>
      <c r="C1" s="1" t="s">
        <v>1</v>
      </c>
      <c r="D1" s="2"/>
      <c r="E1" s="1" t="s">
        <v>2</v>
      </c>
      <c r="F1" s="2">
        <v>75</v>
      </c>
      <c r="G1" s="3" t="s">
        <v>3</v>
      </c>
      <c r="H1" s="2"/>
      <c r="I1" s="227" t="s">
        <v>4</v>
      </c>
      <c r="J1" s="217"/>
      <c r="K1" s="236" t="s">
        <v>231</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69" t="s">
        <v>496</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69" t="s">
        <v>499</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t="s">
        <v>319</v>
      </c>
      <c r="D7" s="25" t="s">
        <v>319</v>
      </c>
      <c r="E7" s="25" t="s">
        <v>319</v>
      </c>
      <c r="F7" s="25"/>
      <c r="G7" s="26" t="e">
        <f t="array" ref="G7">#DIV/0!</f>
        <v>#DIV/0!</v>
      </c>
      <c r="H7" s="27" t="s">
        <v>50</v>
      </c>
      <c r="I7" s="28"/>
      <c r="J7" s="218" t="s">
        <v>33</v>
      </c>
      <c r="K7" s="219"/>
      <c r="L7" s="204" t="s">
        <v>33</v>
      </c>
      <c r="M7" s="205"/>
      <c r="N7" s="204" t="s">
        <v>33</v>
      </c>
      <c r="O7" s="205"/>
      <c r="P7" s="177" t="s">
        <v>33</v>
      </c>
      <c r="Q7" s="178"/>
      <c r="R7" s="29" t="s">
        <v>51</v>
      </c>
      <c r="S7" s="30"/>
      <c r="T7" s="48">
        <v>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42946</v>
      </c>
      <c r="J8" s="214">
        <f>I8-C16</f>
        <v>7</v>
      </c>
      <c r="K8" s="215"/>
      <c r="L8" s="214">
        <v>5</v>
      </c>
      <c r="M8" s="215"/>
      <c r="N8" s="214">
        <v>4</v>
      </c>
      <c r="O8" s="215"/>
      <c r="P8" s="214"/>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175</v>
      </c>
      <c r="K9" s="219"/>
      <c r="L9" s="204">
        <v>107</v>
      </c>
      <c r="M9" s="205"/>
      <c r="N9" s="204">
        <v>84</v>
      </c>
      <c r="O9" s="205"/>
      <c r="P9" s="177"/>
      <c r="Q9" s="178"/>
      <c r="R9" s="33" t="s">
        <v>57</v>
      </c>
      <c r="S9" s="34"/>
      <c r="T9" s="48">
        <v>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48">
        <v>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42951</v>
      </c>
      <c r="J11" s="214">
        <f>J8+5</f>
        <v>12</v>
      </c>
      <c r="K11" s="215"/>
      <c r="L11" s="214">
        <f t="shared" ref="L11" si="0">L8+5</f>
        <v>10</v>
      </c>
      <c r="M11" s="215"/>
      <c r="N11" s="214">
        <f t="shared" ref="N11" si="1">N8+5</f>
        <v>9</v>
      </c>
      <c r="O11" s="215"/>
      <c r="P11" s="192"/>
      <c r="Q11" s="193"/>
      <c r="R11" s="33" t="s">
        <v>63</v>
      </c>
      <c r="S11" s="34"/>
      <c r="T11" s="48"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v>434</v>
      </c>
      <c r="K12" s="219"/>
      <c r="L12" s="204">
        <v>329</v>
      </c>
      <c r="M12" s="205"/>
      <c r="N12" s="204">
        <v>266</v>
      </c>
      <c r="O12" s="205"/>
      <c r="P12" s="177"/>
      <c r="Q12" s="178"/>
      <c r="R12" s="33" t="s">
        <v>66</v>
      </c>
      <c r="S12" s="34"/>
      <c r="T12" s="37">
        <v>0</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497</v>
      </c>
      <c r="S15" s="239"/>
      <c r="T15" s="239"/>
      <c r="U15" s="239"/>
      <c r="V15" s="239"/>
      <c r="W15" s="239"/>
      <c r="X15" s="239"/>
      <c r="Y15" s="239"/>
      <c r="Z15" s="240"/>
    </row>
    <row r="16" spans="1:26" x14ac:dyDescent="0.2">
      <c r="A16" s="38" t="s">
        <v>72</v>
      </c>
      <c r="B16" s="15"/>
      <c r="C16" s="25">
        <v>42939</v>
      </c>
      <c r="D16" s="25">
        <v>42941</v>
      </c>
      <c r="E16" s="25">
        <v>42942</v>
      </c>
      <c r="F16" s="25"/>
      <c r="G16" s="26" t="e">
        <f t="array" ref="G16">#DIV/0!</f>
        <v>#DIV/0!</v>
      </c>
      <c r="H16" s="27" t="s">
        <v>73</v>
      </c>
      <c r="I16" s="32">
        <v>42957</v>
      </c>
      <c r="J16" s="175">
        <f>J11+6</f>
        <v>18</v>
      </c>
      <c r="K16" s="176"/>
      <c r="L16" s="175">
        <f t="shared" ref="L16" si="2">L11+6</f>
        <v>16</v>
      </c>
      <c r="M16" s="176"/>
      <c r="N16" s="175">
        <f t="shared" ref="N16" si="3">N11+6</f>
        <v>15</v>
      </c>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v>707</v>
      </c>
      <c r="K17" s="178"/>
      <c r="L17" s="204">
        <v>466</v>
      </c>
      <c r="M17" s="205"/>
      <c r="N17" s="206">
        <v>540</v>
      </c>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303</v>
      </c>
      <c r="D20" s="41" t="s">
        <v>302</v>
      </c>
      <c r="E20" s="41" t="s">
        <v>303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271</v>
      </c>
      <c r="D21" s="14" t="s">
        <v>269</v>
      </c>
      <c r="E21" s="14" t="s">
        <v>271</v>
      </c>
      <c r="F21" s="14" t="s">
        <v>33</v>
      </c>
      <c r="G21" s="14" t="s">
        <v>33</v>
      </c>
      <c r="H21" s="42" t="s">
        <v>79</v>
      </c>
      <c r="I21" s="32">
        <v>42963</v>
      </c>
      <c r="J21" s="175">
        <f>J16+6</f>
        <v>24</v>
      </c>
      <c r="K21" s="176"/>
      <c r="L21" s="175">
        <f t="shared" ref="L21" si="4">L16+6</f>
        <v>22</v>
      </c>
      <c r="M21" s="176"/>
      <c r="N21" s="175">
        <f t="shared" ref="N21" si="5">N16+6</f>
        <v>21</v>
      </c>
      <c r="O21" s="176"/>
      <c r="P21" s="192"/>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8" t="s">
        <v>33</v>
      </c>
      <c r="H22" s="27" t="s">
        <v>81</v>
      </c>
      <c r="I22" s="35"/>
      <c r="J22" s="177">
        <v>865</v>
      </c>
      <c r="K22" s="178"/>
      <c r="L22" s="204">
        <v>578</v>
      </c>
      <c r="M22" s="205"/>
      <c r="N22" s="206">
        <v>736</v>
      </c>
      <c r="O22" s="207"/>
      <c r="P22" s="177" t="s">
        <v>33</v>
      </c>
      <c r="Q22" s="178"/>
      <c r="R22" s="241"/>
      <c r="S22" s="242"/>
      <c r="T22" s="242"/>
      <c r="U22" s="242"/>
      <c r="V22" s="242"/>
      <c r="W22" s="242"/>
      <c r="X22" s="242"/>
      <c r="Y22" s="242"/>
      <c r="Z22" s="243"/>
    </row>
    <row r="23" spans="1:26" x14ac:dyDescent="0.2">
      <c r="A23" s="179" t="s">
        <v>10</v>
      </c>
      <c r="B23" s="180"/>
      <c r="C23" s="14">
        <v>194726281</v>
      </c>
      <c r="D23" s="14">
        <v>115618984</v>
      </c>
      <c r="E23" s="14">
        <v>194726282</v>
      </c>
      <c r="F23" s="14" t="s">
        <v>33</v>
      </c>
      <c r="G23" s="48" t="s">
        <v>33</v>
      </c>
      <c r="H23" s="27" t="s">
        <v>288</v>
      </c>
      <c r="I23" s="35"/>
      <c r="J23" s="177">
        <v>51.48</v>
      </c>
      <c r="K23" s="178"/>
      <c r="L23" s="204">
        <v>47.58</v>
      </c>
      <c r="M23" s="205"/>
      <c r="N23" s="206">
        <v>52.46</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125</v>
      </c>
      <c r="D25" s="14" t="s">
        <v>304</v>
      </c>
      <c r="E25" s="14" t="s">
        <v>296</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 sqref="R1:S1"/>
    </sheetView>
  </sheetViews>
  <sheetFormatPr defaultColWidth="11" defaultRowHeight="14.25" x14ac:dyDescent="0.2"/>
  <cols>
    <col min="1" max="16384" width="11" style="47"/>
  </cols>
  <sheetData>
    <row r="1" spans="1:26" x14ac:dyDescent="0.2">
      <c r="A1" s="1" t="s">
        <v>0</v>
      </c>
      <c r="B1" s="2">
        <v>2017</v>
      </c>
      <c r="C1" s="1" t="s">
        <v>1</v>
      </c>
      <c r="D1" s="2"/>
      <c r="E1" s="1" t="s">
        <v>2</v>
      </c>
      <c r="F1" s="2">
        <v>76</v>
      </c>
      <c r="G1" s="3" t="s">
        <v>3</v>
      </c>
      <c r="H1" s="2"/>
      <c r="I1" s="227" t="s">
        <v>4</v>
      </c>
      <c r="J1" s="217"/>
      <c r="K1" s="228"/>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v>4</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436</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C4" workbookViewId="0">
      <selection activeCell="J16" sqref="J16:Q21"/>
    </sheetView>
  </sheetViews>
  <sheetFormatPr defaultColWidth="11" defaultRowHeight="14.25" x14ac:dyDescent="0.2"/>
  <sheetData>
    <row r="1" spans="1:30" x14ac:dyDescent="0.2">
      <c r="A1" s="1" t="s">
        <v>0</v>
      </c>
      <c r="B1" s="2">
        <v>2017</v>
      </c>
      <c r="C1" s="1" t="s">
        <v>1</v>
      </c>
      <c r="D1" s="2"/>
      <c r="E1" s="1" t="s">
        <v>2</v>
      </c>
      <c r="F1" s="2">
        <v>77</v>
      </c>
      <c r="G1" s="3" t="s">
        <v>3</v>
      </c>
      <c r="H1" s="2"/>
      <c r="I1" s="227" t="s">
        <v>4</v>
      </c>
      <c r="J1" s="252"/>
      <c r="K1" s="236" t="s">
        <v>232</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158</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42887</v>
      </c>
      <c r="D7" s="25">
        <v>42889</v>
      </c>
      <c r="E7" s="25">
        <v>42891</v>
      </c>
      <c r="F7" s="25">
        <v>42893</v>
      </c>
      <c r="G7" s="26" t="e">
        <f t="array" ref="G7">#DIV/0!</f>
        <v>#DIV/0!</v>
      </c>
      <c r="H7" s="27" t="s">
        <v>50</v>
      </c>
      <c r="I7" s="28"/>
      <c r="J7" s="261" t="s">
        <v>271</v>
      </c>
      <c r="K7" s="256"/>
      <c r="L7" s="262" t="s">
        <v>269</v>
      </c>
      <c r="M7" s="256"/>
      <c r="N7" s="262" t="s">
        <v>272</v>
      </c>
      <c r="O7" s="256"/>
      <c r="P7" s="263" t="s">
        <v>273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42926</v>
      </c>
      <c r="J8" s="214">
        <f>I8-C16</f>
        <v>2</v>
      </c>
      <c r="K8" s="252"/>
      <c r="L8" s="214">
        <v>2</v>
      </c>
      <c r="M8" s="252"/>
      <c r="N8" s="214">
        <v>1</v>
      </c>
      <c r="O8" s="252"/>
      <c r="P8" s="214">
        <v>1</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44</v>
      </c>
      <c r="K9" s="252"/>
      <c r="L9" s="204">
        <v>35</v>
      </c>
      <c r="M9" s="252"/>
      <c r="N9" s="204">
        <v>32</v>
      </c>
      <c r="O9" s="252"/>
      <c r="P9" s="177">
        <v>29</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42931</v>
      </c>
      <c r="J11" s="214">
        <f>J8+5</f>
        <v>7</v>
      </c>
      <c r="K11" s="252"/>
      <c r="L11" s="214">
        <f t="shared" ref="L11" si="0">L8+5</f>
        <v>7</v>
      </c>
      <c r="M11" s="252"/>
      <c r="N11" s="214">
        <f t="shared" ref="N11" si="1">N8+5</f>
        <v>6</v>
      </c>
      <c r="O11" s="252"/>
      <c r="P11" s="214">
        <f t="shared" ref="P11" si="2">P8+5</f>
        <v>6</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146</v>
      </c>
      <c r="K12" s="252"/>
      <c r="L12" s="204">
        <v>96</v>
      </c>
      <c r="M12" s="252"/>
      <c r="N12" s="204">
        <v>114</v>
      </c>
      <c r="O12" s="252"/>
      <c r="P12" s="177">
        <v>98</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308</v>
      </c>
      <c r="S15" s="280"/>
      <c r="T15" s="280"/>
      <c r="U15" s="280"/>
      <c r="V15" s="280"/>
      <c r="W15" s="280"/>
      <c r="X15" s="280"/>
      <c r="Y15" s="280"/>
      <c r="Z15" s="281"/>
      <c r="AA15" s="6"/>
      <c r="AB15" s="6"/>
      <c r="AC15" s="6"/>
      <c r="AD15" s="6"/>
    </row>
    <row r="16" spans="1:30" x14ac:dyDescent="0.2">
      <c r="A16" s="38" t="s">
        <v>72</v>
      </c>
      <c r="B16" s="15"/>
      <c r="C16" s="106">
        <v>42924</v>
      </c>
      <c r="D16" s="106">
        <v>42924</v>
      </c>
      <c r="E16" s="106">
        <v>42925</v>
      </c>
      <c r="F16" s="106">
        <v>42925</v>
      </c>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f>C16-C7</f>
        <v>37</v>
      </c>
      <c r="D17" s="39">
        <f t="shared" ref="D17:F17" si="3">D16-D7</f>
        <v>35</v>
      </c>
      <c r="E17" s="39">
        <f t="shared" si="3"/>
        <v>34</v>
      </c>
      <c r="F17" s="39">
        <f t="shared" si="3"/>
        <v>32</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01">
        <v>42934</v>
      </c>
      <c r="D26" s="101">
        <v>42934</v>
      </c>
      <c r="E26" s="101">
        <v>42934</v>
      </c>
      <c r="F26" s="101">
        <v>42934</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sheetPr>
  <dimension ref="A1:Z30"/>
  <sheetViews>
    <sheetView topLeftCell="K4" workbookViewId="0">
      <selection activeCell="T11" sqref="T11"/>
    </sheetView>
  </sheetViews>
  <sheetFormatPr defaultColWidth="11" defaultRowHeight="14.25" x14ac:dyDescent="0.2"/>
  <sheetData>
    <row r="1" spans="1:26" x14ac:dyDescent="0.2">
      <c r="A1" s="1" t="s">
        <v>0</v>
      </c>
      <c r="B1" s="2">
        <v>2017</v>
      </c>
      <c r="C1" s="1" t="s">
        <v>1</v>
      </c>
      <c r="D1" s="2"/>
      <c r="E1" s="1" t="s">
        <v>2</v>
      </c>
      <c r="F1" s="2">
        <v>78</v>
      </c>
      <c r="G1" s="3" t="s">
        <v>3</v>
      </c>
      <c r="H1" s="2" t="s">
        <v>301</v>
      </c>
      <c r="I1" s="227" t="s">
        <v>4</v>
      </c>
      <c r="J1" s="217"/>
      <c r="K1" s="236" t="s">
        <v>329</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328</v>
      </c>
      <c r="G5" s="14" t="s">
        <v>314</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v>42894</v>
      </c>
      <c r="D7" s="25">
        <v>42896</v>
      </c>
      <c r="E7" s="25">
        <v>42898</v>
      </c>
      <c r="F7" s="25">
        <v>42900</v>
      </c>
      <c r="G7" s="26" t="e">
        <f t="array" ref="G7">#DIV/0!</f>
        <v>#DIV/0!</v>
      </c>
      <c r="H7" s="27" t="s">
        <v>50</v>
      </c>
      <c r="I7" s="28"/>
      <c r="J7" s="218" t="s">
        <v>271</v>
      </c>
      <c r="K7" s="219"/>
      <c r="L7" s="204" t="s">
        <v>269</v>
      </c>
      <c r="M7" s="205"/>
      <c r="N7" s="204" t="s">
        <v>272</v>
      </c>
      <c r="O7" s="205"/>
      <c r="P7" s="177" t="s">
        <v>273</v>
      </c>
      <c r="Q7" s="178"/>
      <c r="R7" s="29" t="s">
        <v>51</v>
      </c>
      <c r="S7" s="30"/>
      <c r="T7" s="45">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42930</v>
      </c>
      <c r="J8" s="214">
        <f>I8-C16</f>
        <v>4</v>
      </c>
      <c r="K8" s="215"/>
      <c r="L8" s="214">
        <v>4</v>
      </c>
      <c r="M8" s="215"/>
      <c r="N8" s="214">
        <v>3</v>
      </c>
      <c r="O8" s="215"/>
      <c r="P8" s="214">
        <v>3</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80</v>
      </c>
      <c r="K9" s="219"/>
      <c r="L9" s="204">
        <v>79</v>
      </c>
      <c r="M9" s="205"/>
      <c r="N9" s="204">
        <v>57</v>
      </c>
      <c r="O9" s="205"/>
      <c r="P9" s="177">
        <v>55</v>
      </c>
      <c r="Q9" s="178"/>
      <c r="R9" s="33" t="s">
        <v>57</v>
      </c>
      <c r="S9" s="34"/>
      <c r="T9" s="45">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v>4</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42933</v>
      </c>
      <c r="J11" s="214">
        <v>7</v>
      </c>
      <c r="K11" s="215"/>
      <c r="L11" s="214">
        <v>7</v>
      </c>
      <c r="M11" s="215"/>
      <c r="N11" s="214">
        <v>6</v>
      </c>
      <c r="O11" s="215"/>
      <c r="P11" s="192">
        <v>6</v>
      </c>
      <c r="Q11" s="193"/>
      <c r="R11" s="33" t="s">
        <v>63</v>
      </c>
      <c r="S11" s="34"/>
      <c r="T11" s="45">
        <v>4</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v>161</v>
      </c>
      <c r="K12" s="219"/>
      <c r="L12" s="204">
        <v>154</v>
      </c>
      <c r="M12" s="205"/>
      <c r="N12" s="204">
        <v>120</v>
      </c>
      <c r="O12" s="205"/>
      <c r="P12" s="177">
        <v>112</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390</v>
      </c>
      <c r="S15" s="239"/>
      <c r="T15" s="239"/>
      <c r="U15" s="239"/>
      <c r="V15" s="239"/>
      <c r="W15" s="239"/>
      <c r="X15" s="239"/>
      <c r="Y15" s="239"/>
      <c r="Z15" s="240"/>
    </row>
    <row r="16" spans="1:26" x14ac:dyDescent="0.2">
      <c r="A16" s="38" t="s">
        <v>72</v>
      </c>
      <c r="B16" s="15"/>
      <c r="C16" s="106">
        <v>42926</v>
      </c>
      <c r="D16" s="106">
        <v>42926</v>
      </c>
      <c r="E16" s="106">
        <v>42927</v>
      </c>
      <c r="F16" s="106">
        <v>42927</v>
      </c>
      <c r="G16" s="26" t="e">
        <f t="array" ref="G16">#DIV/0!</f>
        <v>#DIV/0!</v>
      </c>
      <c r="H16" s="27" t="s">
        <v>73</v>
      </c>
      <c r="I16" s="32">
        <v>42939</v>
      </c>
      <c r="J16" s="175">
        <v>13</v>
      </c>
      <c r="K16" s="176"/>
      <c r="L16" s="175">
        <v>13</v>
      </c>
      <c r="M16" s="176"/>
      <c r="N16" s="175">
        <v>12</v>
      </c>
      <c r="O16" s="176"/>
      <c r="P16" s="192">
        <v>12</v>
      </c>
      <c r="Q16" s="193"/>
      <c r="R16" s="241"/>
      <c r="S16" s="242"/>
      <c r="T16" s="242"/>
      <c r="U16" s="242"/>
      <c r="V16" s="242"/>
      <c r="W16" s="242"/>
      <c r="X16" s="242"/>
      <c r="Y16" s="242"/>
      <c r="Z16" s="243"/>
    </row>
    <row r="17" spans="1:26" x14ac:dyDescent="0.2">
      <c r="A17" s="183" t="s">
        <v>74</v>
      </c>
      <c r="B17" s="184"/>
      <c r="C17" s="39">
        <f>C16-C7</f>
        <v>32</v>
      </c>
      <c r="D17" s="39">
        <f t="shared" ref="D17:F17" si="0">D16-D7</f>
        <v>30</v>
      </c>
      <c r="E17" s="39">
        <f t="shared" si="0"/>
        <v>29</v>
      </c>
      <c r="F17" s="39">
        <f t="shared" si="0"/>
        <v>27</v>
      </c>
      <c r="G17" s="40">
        <v>0</v>
      </c>
      <c r="H17" s="27" t="s">
        <v>75</v>
      </c>
      <c r="I17" s="35"/>
      <c r="J17" s="177">
        <v>377</v>
      </c>
      <c r="K17" s="178"/>
      <c r="L17" s="204">
        <v>377</v>
      </c>
      <c r="M17" s="205"/>
      <c r="N17" s="206">
        <v>326</v>
      </c>
      <c r="O17" s="207"/>
      <c r="P17" s="177">
        <v>319</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302</v>
      </c>
      <c r="D20" s="41" t="s">
        <v>302</v>
      </c>
      <c r="E20" s="41" t="s">
        <v>302</v>
      </c>
      <c r="F20" s="41" t="s">
        <v>302</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271</v>
      </c>
      <c r="D21" s="14" t="s">
        <v>269</v>
      </c>
      <c r="E21" s="14" t="s">
        <v>272</v>
      </c>
      <c r="F21" s="14" t="s">
        <v>273</v>
      </c>
      <c r="G21" s="14" t="s">
        <v>33</v>
      </c>
      <c r="H21" s="42" t="s">
        <v>79</v>
      </c>
      <c r="I21" s="32">
        <v>42943</v>
      </c>
      <c r="J21" s="175">
        <v>17</v>
      </c>
      <c r="K21" s="176"/>
      <c r="L21" s="175">
        <v>17</v>
      </c>
      <c r="M21" s="176"/>
      <c r="N21" s="175">
        <v>16</v>
      </c>
      <c r="O21" s="176"/>
      <c r="P21" s="192">
        <v>16</v>
      </c>
      <c r="Q21" s="193"/>
      <c r="R21" s="241"/>
      <c r="S21" s="242"/>
      <c r="T21" s="242"/>
      <c r="U21" s="242"/>
      <c r="V21" s="242"/>
      <c r="W21" s="242"/>
      <c r="X21" s="242"/>
      <c r="Y21" s="242"/>
      <c r="Z21" s="243"/>
    </row>
    <row r="22" spans="1:26" x14ac:dyDescent="0.2">
      <c r="A22" s="179" t="s">
        <v>80</v>
      </c>
      <c r="B22" s="180"/>
      <c r="C22" s="90">
        <v>42949</v>
      </c>
      <c r="D22" s="90">
        <v>42949</v>
      </c>
      <c r="E22" s="90">
        <v>42949</v>
      </c>
      <c r="F22" s="90">
        <v>42949</v>
      </c>
      <c r="G22" s="45" t="s">
        <v>33</v>
      </c>
      <c r="H22" s="27" t="s">
        <v>81</v>
      </c>
      <c r="I22" s="35"/>
      <c r="J22" s="177">
        <v>517</v>
      </c>
      <c r="K22" s="178"/>
      <c r="L22" s="204">
        <v>506</v>
      </c>
      <c r="M22" s="205"/>
      <c r="N22" s="206">
        <v>451</v>
      </c>
      <c r="O22" s="207"/>
      <c r="P22" s="177">
        <v>451</v>
      </c>
      <c r="Q22" s="178"/>
      <c r="R22" s="241"/>
      <c r="S22" s="242"/>
      <c r="T22" s="242"/>
      <c r="U22" s="242"/>
      <c r="V22" s="242"/>
      <c r="W22" s="242"/>
      <c r="X22" s="242"/>
      <c r="Y22" s="242"/>
      <c r="Z22" s="243"/>
    </row>
    <row r="23" spans="1:26" x14ac:dyDescent="0.2">
      <c r="A23" s="179" t="s">
        <v>10</v>
      </c>
      <c r="B23" s="180"/>
      <c r="C23" s="14">
        <v>115618960</v>
      </c>
      <c r="D23" s="14">
        <v>115618961</v>
      </c>
      <c r="E23" s="14">
        <v>115618962</v>
      </c>
      <c r="F23" s="14">
        <v>115618959</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351</v>
      </c>
      <c r="D25" s="14" t="s">
        <v>348</v>
      </c>
      <c r="E25" s="14" t="s">
        <v>346</v>
      </c>
      <c r="F25" s="14" t="s">
        <v>346</v>
      </c>
      <c r="G25" s="45" t="s">
        <v>33</v>
      </c>
      <c r="H25" s="42" t="s">
        <v>306</v>
      </c>
      <c r="I25" s="32">
        <v>42949</v>
      </c>
      <c r="J25" s="175">
        <f>J21+5</f>
        <v>22</v>
      </c>
      <c r="K25" s="176"/>
      <c r="L25" s="175">
        <f t="shared" ref="L25" si="1">L21+5</f>
        <v>22</v>
      </c>
      <c r="M25" s="176"/>
      <c r="N25" s="175">
        <f t="shared" ref="N25" si="2">N21+5</f>
        <v>21</v>
      </c>
      <c r="O25" s="176"/>
      <c r="P25" s="175">
        <f t="shared" ref="P25" si="3">P21+5</f>
        <v>21</v>
      </c>
      <c r="Q25" s="176"/>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307</v>
      </c>
      <c r="I26" s="35"/>
      <c r="J26" s="177">
        <v>565</v>
      </c>
      <c r="K26" s="178"/>
      <c r="L26" s="204">
        <v>588</v>
      </c>
      <c r="M26" s="205"/>
      <c r="N26" s="206">
        <v>571</v>
      </c>
      <c r="O26" s="207"/>
      <c r="P26" s="177">
        <v>576</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339</v>
      </c>
      <c r="I27" s="35"/>
      <c r="J27" s="177" t="s">
        <v>340</v>
      </c>
      <c r="K27" s="178"/>
      <c r="L27" s="204" t="s">
        <v>340</v>
      </c>
      <c r="M27" s="205"/>
      <c r="N27" s="206" t="s">
        <v>340</v>
      </c>
      <c r="O27" s="207"/>
      <c r="P27" s="177" t="s">
        <v>340</v>
      </c>
      <c r="Q27" s="178"/>
      <c r="R27" s="241"/>
      <c r="S27" s="242"/>
      <c r="T27" s="242"/>
      <c r="U27" s="242"/>
      <c r="V27" s="242"/>
      <c r="W27" s="242"/>
      <c r="X27" s="242"/>
      <c r="Y27" s="242"/>
      <c r="Z27" s="243"/>
    </row>
    <row r="28" spans="1:26" x14ac:dyDescent="0.2">
      <c r="H28" s="36" t="s">
        <v>288</v>
      </c>
      <c r="I28" s="36"/>
      <c r="J28" s="173">
        <v>45.49</v>
      </c>
      <c r="K28" s="174"/>
      <c r="L28" s="179">
        <v>46.33</v>
      </c>
      <c r="M28" s="180"/>
      <c r="N28" s="208">
        <v>47.01</v>
      </c>
      <c r="O28" s="209"/>
      <c r="P28" s="173">
        <v>46.91</v>
      </c>
      <c r="Q28" s="174"/>
    </row>
    <row r="29" spans="1:26" x14ac:dyDescent="0.2">
      <c r="H29" s="42" t="s">
        <v>343</v>
      </c>
      <c r="I29" s="32">
        <v>42954</v>
      </c>
      <c r="J29" s="175">
        <f>J25+5</f>
        <v>27</v>
      </c>
      <c r="K29" s="176"/>
      <c r="L29" s="175">
        <f t="shared" ref="L29" si="4">L25+5</f>
        <v>27</v>
      </c>
      <c r="M29" s="176"/>
      <c r="N29" s="175">
        <f t="shared" ref="N29" si="5">N25+5</f>
        <v>26</v>
      </c>
      <c r="O29" s="176"/>
      <c r="P29" s="175">
        <f t="shared" ref="P29" si="6">P25+5</f>
        <v>26</v>
      </c>
      <c r="Q29" s="176"/>
    </row>
    <row r="30" spans="1:26" x14ac:dyDescent="0.2">
      <c r="H30" s="27" t="s">
        <v>344</v>
      </c>
      <c r="I30" s="35"/>
      <c r="J30" s="177">
        <v>625</v>
      </c>
      <c r="K30" s="178"/>
      <c r="L30" s="204">
        <v>620</v>
      </c>
      <c r="M30" s="205"/>
      <c r="N30" s="206">
        <v>642</v>
      </c>
      <c r="O30" s="207"/>
      <c r="P30" s="177">
        <v>644</v>
      </c>
      <c r="Q30" s="178"/>
    </row>
  </sheetData>
  <mergeCells count="140">
    <mergeCell ref="J15:K15"/>
    <mergeCell ref="L15:M15"/>
    <mergeCell ref="N15:O15"/>
    <mergeCell ref="P15:Q15"/>
    <mergeCell ref="R15:Z27"/>
    <mergeCell ref="J16:K16"/>
    <mergeCell ref="I1:J1"/>
    <mergeCell ref="K1:O1"/>
    <mergeCell ref="P1:Q1"/>
    <mergeCell ref="R1:S1"/>
    <mergeCell ref="L2:M2"/>
    <mergeCell ref="Q2:R2"/>
    <mergeCell ref="J8:K8"/>
    <mergeCell ref="L8:M8"/>
    <mergeCell ref="N8:O8"/>
    <mergeCell ref="P8:Q8"/>
    <mergeCell ref="Y2:Z2"/>
    <mergeCell ref="L4:M4"/>
    <mergeCell ref="Q4:R4"/>
    <mergeCell ref="Y4:Z4"/>
    <mergeCell ref="J6:K6"/>
    <mergeCell ref="L6:M6"/>
    <mergeCell ref="N6:O6"/>
    <mergeCell ref="P6:Q6"/>
    <mergeCell ref="S6:Z6"/>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2:K12"/>
    <mergeCell ref="L12:M12"/>
    <mergeCell ref="N12:O12"/>
    <mergeCell ref="P12:Q12"/>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J28:K28"/>
    <mergeCell ref="L28:M28"/>
    <mergeCell ref="N28:O28"/>
    <mergeCell ref="P28:Q28"/>
  </mergeCells>
  <pageMargins left="0.7" right="0.7" top="0.75" bottom="0.75" header="0.3" footer="0.3"/>
  <pageSetup orientation="portrait" r:id="rId1"/>
  <legacy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7"/>
  <sheetViews>
    <sheetView topLeftCell="A4" workbookViewId="0">
      <selection activeCell="C25" sqref="C25:G25"/>
    </sheetView>
  </sheetViews>
  <sheetFormatPr defaultColWidth="11" defaultRowHeight="14.25" x14ac:dyDescent="0.2"/>
  <cols>
    <col min="1" max="17" width="11" style="51"/>
    <col min="18" max="19" width="11" style="100"/>
    <col min="20" max="16384" width="11" style="51"/>
  </cols>
  <sheetData>
    <row r="1" spans="1:28" x14ac:dyDescent="0.2">
      <c r="A1" s="1" t="s">
        <v>0</v>
      </c>
      <c r="B1" s="2">
        <v>2017</v>
      </c>
      <c r="C1" s="1" t="s">
        <v>1</v>
      </c>
      <c r="D1" s="2"/>
      <c r="E1" s="1" t="s">
        <v>2</v>
      </c>
      <c r="F1" s="2">
        <v>79</v>
      </c>
      <c r="G1" s="3" t="s">
        <v>3</v>
      </c>
      <c r="H1" s="2"/>
      <c r="I1" s="227" t="s">
        <v>4</v>
      </c>
      <c r="J1" s="217"/>
      <c r="K1" s="236" t="s">
        <v>233</v>
      </c>
      <c r="L1" s="229"/>
      <c r="M1" s="229"/>
      <c r="N1" s="229"/>
      <c r="O1" s="230"/>
      <c r="P1" s="234" t="s">
        <v>5</v>
      </c>
      <c r="Q1" s="235"/>
      <c r="R1" s="234" t="s">
        <v>5</v>
      </c>
      <c r="S1" s="235"/>
      <c r="T1" s="236" t="s">
        <v>146</v>
      </c>
      <c r="U1" s="229"/>
      <c r="V1" s="4"/>
      <c r="W1" s="4"/>
      <c r="X1" s="4"/>
      <c r="Y1" s="4"/>
      <c r="Z1" s="4"/>
      <c r="AA1" s="4"/>
      <c r="AB1" s="5"/>
    </row>
    <row r="2" spans="1:28"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237"/>
      <c r="S2" s="237"/>
      <c r="T2" s="184"/>
      <c r="U2" s="10" t="s">
        <v>22</v>
      </c>
      <c r="V2" s="10" t="s">
        <v>23</v>
      </c>
      <c r="W2" s="11" t="s">
        <v>24</v>
      </c>
      <c r="X2" s="10" t="s">
        <v>25</v>
      </c>
      <c r="Y2" s="10" t="s">
        <v>26</v>
      </c>
      <c r="Z2" s="10" t="s">
        <v>27</v>
      </c>
      <c r="AA2" s="183" t="s">
        <v>28</v>
      </c>
      <c r="AB2" s="184"/>
    </row>
    <row r="3" spans="1:28"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5" t="s">
        <v>33</v>
      </c>
      <c r="V3" s="15" t="s">
        <v>33</v>
      </c>
      <c r="W3" s="14" t="s">
        <v>33</v>
      </c>
      <c r="X3" s="14" t="s">
        <v>33</v>
      </c>
      <c r="Y3" s="14" t="s">
        <v>33</v>
      </c>
      <c r="Z3" s="15" t="s">
        <v>33</v>
      </c>
      <c r="AA3" s="16" t="s">
        <v>33</v>
      </c>
      <c r="AB3" s="16" t="s">
        <v>33</v>
      </c>
    </row>
    <row r="4" spans="1:28"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237"/>
      <c r="S4" s="237"/>
      <c r="T4" s="184"/>
      <c r="U4" s="10" t="s">
        <v>22</v>
      </c>
      <c r="V4" s="10" t="s">
        <v>23</v>
      </c>
      <c r="W4" s="10" t="s">
        <v>36</v>
      </c>
      <c r="X4" s="10" t="s">
        <v>25</v>
      </c>
      <c r="Y4" s="10" t="s">
        <v>26</v>
      </c>
      <c r="Z4" s="10" t="s">
        <v>27</v>
      </c>
      <c r="AA4" s="183" t="s">
        <v>28</v>
      </c>
      <c r="AB4" s="184"/>
    </row>
    <row r="5" spans="1:28"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9" t="s">
        <v>33</v>
      </c>
      <c r="S5" s="19" t="s">
        <v>33</v>
      </c>
      <c r="T5" s="15" t="s">
        <v>33</v>
      </c>
      <c r="U5" s="15" t="s">
        <v>33</v>
      </c>
      <c r="V5" s="15" t="s">
        <v>33</v>
      </c>
      <c r="W5" s="14" t="s">
        <v>33</v>
      </c>
      <c r="X5" s="14" t="s">
        <v>33</v>
      </c>
      <c r="Y5" s="14" t="s">
        <v>33</v>
      </c>
      <c r="Z5" s="15" t="s">
        <v>33</v>
      </c>
      <c r="AA5" s="15" t="s">
        <v>33</v>
      </c>
      <c r="AB5" s="15" t="s">
        <v>33</v>
      </c>
    </row>
    <row r="6" spans="1:28"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179" t="s">
        <v>310</v>
      </c>
      <c r="S6" s="180"/>
      <c r="T6" s="23"/>
      <c r="U6" s="216" t="s">
        <v>48</v>
      </c>
      <c r="V6" s="216"/>
      <c r="W6" s="216"/>
      <c r="X6" s="216"/>
      <c r="Y6" s="216"/>
      <c r="Z6" s="216"/>
      <c r="AA6" s="216"/>
      <c r="AB6" s="217"/>
    </row>
    <row r="7" spans="1:28"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177" t="s">
        <v>33</v>
      </c>
      <c r="S7" s="178"/>
      <c r="T7" s="29" t="s">
        <v>51</v>
      </c>
      <c r="U7" s="30"/>
      <c r="V7" s="50" t="s">
        <v>33</v>
      </c>
      <c r="W7" s="208" t="s">
        <v>52</v>
      </c>
      <c r="X7" s="223"/>
      <c r="Y7" s="209"/>
      <c r="Z7" s="231" t="s">
        <v>33</v>
      </c>
      <c r="AA7" s="232"/>
      <c r="AB7" s="233"/>
    </row>
    <row r="8" spans="1:28" x14ac:dyDescent="0.2">
      <c r="A8" s="31" t="s">
        <v>88</v>
      </c>
      <c r="B8" s="15" t="s">
        <v>33</v>
      </c>
      <c r="C8" s="15" t="s">
        <v>33</v>
      </c>
      <c r="D8" s="15" t="s">
        <v>33</v>
      </c>
      <c r="E8" s="15" t="s">
        <v>33</v>
      </c>
      <c r="F8" s="15" t="s">
        <v>33</v>
      </c>
      <c r="G8" s="21"/>
      <c r="H8" s="27" t="s">
        <v>53</v>
      </c>
      <c r="I8" s="32">
        <v>42946</v>
      </c>
      <c r="J8" s="214"/>
      <c r="K8" s="215"/>
      <c r="L8" s="214"/>
      <c r="M8" s="215"/>
      <c r="N8" s="214"/>
      <c r="O8" s="215"/>
      <c r="P8" s="214"/>
      <c r="Q8" s="215"/>
      <c r="R8" s="214"/>
      <c r="S8" s="215"/>
      <c r="T8" s="33" t="s">
        <v>54</v>
      </c>
      <c r="U8" s="34"/>
      <c r="V8" s="50" t="s">
        <v>33</v>
      </c>
      <c r="W8" s="224" t="s">
        <v>55</v>
      </c>
      <c r="X8" s="225"/>
      <c r="Y8" s="226"/>
      <c r="Z8" s="220" t="s">
        <v>33</v>
      </c>
      <c r="AA8" s="221"/>
      <c r="AB8" s="222"/>
    </row>
    <row r="9" spans="1:28" x14ac:dyDescent="0.2">
      <c r="A9" s="31" t="s">
        <v>88</v>
      </c>
      <c r="B9" s="15" t="s">
        <v>33</v>
      </c>
      <c r="C9" s="15" t="s">
        <v>33</v>
      </c>
      <c r="D9" s="15" t="s">
        <v>33</v>
      </c>
      <c r="E9" s="15" t="s">
        <v>33</v>
      </c>
      <c r="F9" s="15" t="s">
        <v>33</v>
      </c>
      <c r="G9" s="21"/>
      <c r="H9" s="27" t="s">
        <v>56</v>
      </c>
      <c r="I9" s="35"/>
      <c r="J9" s="218">
        <v>975</v>
      </c>
      <c r="K9" s="219"/>
      <c r="L9" s="204">
        <v>821</v>
      </c>
      <c r="M9" s="205"/>
      <c r="N9" s="204">
        <v>825</v>
      </c>
      <c r="O9" s="205"/>
      <c r="P9" s="177">
        <v>1004</v>
      </c>
      <c r="Q9" s="178"/>
      <c r="R9" s="177">
        <v>752</v>
      </c>
      <c r="S9" s="178"/>
      <c r="T9" s="33" t="s">
        <v>57</v>
      </c>
      <c r="U9" s="34"/>
      <c r="V9" s="50" t="s">
        <v>33</v>
      </c>
      <c r="W9" s="224" t="s">
        <v>58</v>
      </c>
      <c r="X9" s="225"/>
      <c r="Y9" s="226"/>
      <c r="Z9" s="220" t="s">
        <v>33</v>
      </c>
      <c r="AA9" s="221"/>
      <c r="AB9" s="222"/>
    </row>
    <row r="10" spans="1:28"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173"/>
      <c r="S10" s="174"/>
      <c r="T10" s="33" t="s">
        <v>60</v>
      </c>
      <c r="U10" s="34"/>
      <c r="V10" s="50" t="s">
        <v>33</v>
      </c>
      <c r="W10" s="224" t="s">
        <v>61</v>
      </c>
      <c r="X10" s="225"/>
      <c r="Y10" s="226"/>
      <c r="Z10" s="220" t="s">
        <v>33</v>
      </c>
      <c r="AA10" s="221"/>
      <c r="AB10" s="222"/>
    </row>
    <row r="11" spans="1:28"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192"/>
      <c r="S11" s="193"/>
      <c r="T11" s="33" t="s">
        <v>63</v>
      </c>
      <c r="U11" s="34"/>
      <c r="V11" s="50" t="s">
        <v>33</v>
      </c>
      <c r="W11" s="224" t="s">
        <v>64</v>
      </c>
      <c r="X11" s="225"/>
      <c r="Y11" s="226"/>
      <c r="Z11" s="220" t="s">
        <v>33</v>
      </c>
      <c r="AA11" s="221"/>
      <c r="AB11" s="222"/>
    </row>
    <row r="12" spans="1:28"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177"/>
      <c r="S12" s="178"/>
      <c r="T12" s="33" t="s">
        <v>66</v>
      </c>
      <c r="U12" s="34"/>
      <c r="V12" s="37" t="s">
        <v>33</v>
      </c>
      <c r="W12" s="208" t="s">
        <v>67</v>
      </c>
      <c r="X12" s="223"/>
      <c r="Y12" s="209"/>
      <c r="Z12" s="189" t="s">
        <v>33</v>
      </c>
      <c r="AA12" s="190"/>
      <c r="AB12" s="191"/>
    </row>
    <row r="13" spans="1:28"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173"/>
      <c r="S13" s="174"/>
      <c r="T13" s="200" t="s">
        <v>69</v>
      </c>
      <c r="U13" s="185"/>
      <c r="V13" s="185"/>
      <c r="W13" s="185"/>
      <c r="X13" s="185"/>
      <c r="Y13" s="185"/>
      <c r="Z13" s="185"/>
      <c r="AA13" s="185"/>
      <c r="AB13" s="186"/>
    </row>
    <row r="14" spans="1:28"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173"/>
      <c r="S14" s="174"/>
      <c r="T14" s="201"/>
      <c r="U14" s="187"/>
      <c r="V14" s="187"/>
      <c r="W14" s="187"/>
      <c r="X14" s="187"/>
      <c r="Y14" s="187"/>
      <c r="Z14" s="187"/>
      <c r="AA14" s="187"/>
      <c r="AB14" s="188"/>
    </row>
    <row r="15" spans="1:28"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173"/>
      <c r="S15" s="174"/>
      <c r="T15" s="238" t="s">
        <v>334</v>
      </c>
      <c r="U15" s="239"/>
      <c r="V15" s="239"/>
      <c r="W15" s="239"/>
      <c r="X15" s="239"/>
      <c r="Y15" s="239"/>
      <c r="Z15" s="239"/>
      <c r="AA15" s="239"/>
      <c r="AB15" s="240"/>
    </row>
    <row r="16" spans="1:28" x14ac:dyDescent="0.2">
      <c r="A16" s="38" t="s">
        <v>72</v>
      </c>
      <c r="B16" s="15"/>
      <c r="C16" s="25"/>
      <c r="D16" s="25"/>
      <c r="E16" s="25"/>
      <c r="F16" s="25"/>
      <c r="G16" s="26" t="e">
        <f t="array" ref="G16">#DIV/0!</f>
        <v>#DIV/0!</v>
      </c>
      <c r="H16" s="27" t="s">
        <v>73</v>
      </c>
      <c r="I16" s="32"/>
      <c r="J16" s="175"/>
      <c r="K16" s="176"/>
      <c r="L16" s="175"/>
      <c r="M16" s="176"/>
      <c r="N16" s="175"/>
      <c r="O16" s="176"/>
      <c r="P16" s="192"/>
      <c r="Q16" s="193"/>
      <c r="R16" s="192"/>
      <c r="S16" s="193"/>
      <c r="T16" s="241"/>
      <c r="U16" s="242"/>
      <c r="V16" s="242"/>
      <c r="W16" s="242"/>
      <c r="X16" s="242"/>
      <c r="Y16" s="242"/>
      <c r="Z16" s="242"/>
      <c r="AA16" s="242"/>
      <c r="AB16" s="243"/>
    </row>
    <row r="17" spans="1:28" x14ac:dyDescent="0.2">
      <c r="A17" s="183" t="s">
        <v>74</v>
      </c>
      <c r="B17" s="184"/>
      <c r="C17" s="39">
        <v>0</v>
      </c>
      <c r="D17" s="39">
        <v>0</v>
      </c>
      <c r="E17" s="39">
        <v>0</v>
      </c>
      <c r="F17" s="39">
        <v>0</v>
      </c>
      <c r="G17" s="40">
        <v>0</v>
      </c>
      <c r="H17" s="27" t="s">
        <v>75</v>
      </c>
      <c r="I17" s="35"/>
      <c r="J17" s="177"/>
      <c r="K17" s="178"/>
      <c r="L17" s="204"/>
      <c r="M17" s="205"/>
      <c r="N17" s="206"/>
      <c r="O17" s="207"/>
      <c r="P17" s="177"/>
      <c r="Q17" s="178"/>
      <c r="R17" s="177"/>
      <c r="S17" s="178"/>
      <c r="T17" s="241"/>
      <c r="U17" s="242"/>
      <c r="V17" s="242"/>
      <c r="W17" s="242"/>
      <c r="X17" s="242"/>
      <c r="Y17" s="242"/>
      <c r="Z17" s="242"/>
      <c r="AA17" s="242"/>
      <c r="AB17" s="243"/>
    </row>
    <row r="18" spans="1:28"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173"/>
      <c r="S18" s="174"/>
      <c r="T18" s="241"/>
      <c r="U18" s="242"/>
      <c r="V18" s="242"/>
      <c r="W18" s="242"/>
      <c r="X18" s="242"/>
      <c r="Y18" s="242"/>
      <c r="Z18" s="242"/>
      <c r="AA18" s="242"/>
      <c r="AB18" s="243"/>
    </row>
    <row r="19" spans="1:28" x14ac:dyDescent="0.2">
      <c r="A19" s="187"/>
      <c r="B19" s="188"/>
      <c r="C19" s="182"/>
      <c r="D19" s="182"/>
      <c r="E19" s="182"/>
      <c r="F19" s="182"/>
      <c r="G19" s="182"/>
      <c r="H19" s="36" t="s">
        <v>70</v>
      </c>
      <c r="I19" s="36"/>
      <c r="J19" s="173"/>
      <c r="K19" s="174"/>
      <c r="L19" s="179"/>
      <c r="M19" s="180"/>
      <c r="N19" s="208"/>
      <c r="O19" s="209"/>
      <c r="P19" s="173"/>
      <c r="Q19" s="174"/>
      <c r="R19" s="173"/>
      <c r="S19" s="174"/>
      <c r="T19" s="241"/>
      <c r="U19" s="242"/>
      <c r="V19" s="242"/>
      <c r="W19" s="242"/>
      <c r="X19" s="242"/>
      <c r="Y19" s="242"/>
      <c r="Z19" s="242"/>
      <c r="AA19" s="242"/>
      <c r="AB19" s="243"/>
    </row>
    <row r="20" spans="1:28" x14ac:dyDescent="0.2">
      <c r="A20" s="179" t="s">
        <v>78</v>
      </c>
      <c r="B20" s="180"/>
      <c r="C20" s="41" t="s">
        <v>303</v>
      </c>
      <c r="D20" s="41" t="s">
        <v>303</v>
      </c>
      <c r="E20" s="41" t="s">
        <v>303</v>
      </c>
      <c r="F20" s="41" t="s">
        <v>303</v>
      </c>
      <c r="G20" s="41" t="s">
        <v>302</v>
      </c>
      <c r="H20" s="27" t="s">
        <v>71</v>
      </c>
      <c r="I20" s="36"/>
      <c r="J20" s="173"/>
      <c r="K20" s="174"/>
      <c r="L20" s="179"/>
      <c r="M20" s="180"/>
      <c r="N20" s="208"/>
      <c r="O20" s="209"/>
      <c r="P20" s="173"/>
      <c r="Q20" s="174"/>
      <c r="R20" s="173"/>
      <c r="S20" s="174"/>
      <c r="T20" s="241"/>
      <c r="U20" s="242"/>
      <c r="V20" s="242"/>
      <c r="W20" s="242"/>
      <c r="X20" s="242"/>
      <c r="Y20" s="242"/>
      <c r="Z20" s="242"/>
      <c r="AA20" s="242"/>
      <c r="AB20" s="243"/>
    </row>
    <row r="21" spans="1:28"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192"/>
      <c r="S21" s="193"/>
      <c r="T21" s="241"/>
      <c r="U21" s="242"/>
      <c r="V21" s="242"/>
      <c r="W21" s="242"/>
      <c r="X21" s="242"/>
      <c r="Y21" s="242"/>
      <c r="Z21" s="242"/>
      <c r="AA21" s="242"/>
      <c r="AB21" s="243"/>
    </row>
    <row r="22" spans="1:28" x14ac:dyDescent="0.2">
      <c r="A22" s="179" t="s">
        <v>80</v>
      </c>
      <c r="B22" s="180"/>
      <c r="C22" s="101">
        <v>42946</v>
      </c>
      <c r="D22" s="101">
        <v>42946</v>
      </c>
      <c r="E22" s="101">
        <v>42946</v>
      </c>
      <c r="F22" s="101">
        <v>42946</v>
      </c>
      <c r="G22" s="101">
        <v>42946</v>
      </c>
      <c r="H22" s="27" t="s">
        <v>81</v>
      </c>
      <c r="I22" s="35"/>
      <c r="J22" s="177"/>
      <c r="K22" s="178"/>
      <c r="L22" s="204"/>
      <c r="M22" s="205"/>
      <c r="N22" s="206"/>
      <c r="O22" s="207"/>
      <c r="P22" s="177"/>
      <c r="Q22" s="178"/>
      <c r="R22" s="177"/>
      <c r="S22" s="178"/>
      <c r="T22" s="241"/>
      <c r="U22" s="242"/>
      <c r="V22" s="242"/>
      <c r="W22" s="242"/>
      <c r="X22" s="242"/>
      <c r="Y22" s="242"/>
      <c r="Z22" s="242"/>
      <c r="AA22" s="242"/>
      <c r="AB22" s="243"/>
    </row>
    <row r="23" spans="1:28" x14ac:dyDescent="0.2">
      <c r="A23" s="179" t="s">
        <v>10</v>
      </c>
      <c r="B23" s="180"/>
      <c r="C23" s="14">
        <v>185714555</v>
      </c>
      <c r="D23" s="14">
        <v>185714556</v>
      </c>
      <c r="E23" s="14">
        <v>185714557</v>
      </c>
      <c r="F23" s="14">
        <v>185714558</v>
      </c>
      <c r="G23" s="50">
        <v>194726259</v>
      </c>
      <c r="H23" s="27" t="s">
        <v>82</v>
      </c>
      <c r="I23" s="35"/>
      <c r="J23" s="177" t="s">
        <v>33</v>
      </c>
      <c r="K23" s="178"/>
      <c r="L23" s="204" t="s">
        <v>33</v>
      </c>
      <c r="M23" s="205"/>
      <c r="N23" s="206" t="s">
        <v>33</v>
      </c>
      <c r="O23" s="207"/>
      <c r="P23" s="177" t="s">
        <v>33</v>
      </c>
      <c r="Q23" s="178"/>
      <c r="R23" s="177" t="s">
        <v>33</v>
      </c>
      <c r="S23" s="178"/>
      <c r="T23" s="241"/>
      <c r="U23" s="242"/>
      <c r="V23" s="242"/>
      <c r="W23" s="242"/>
      <c r="X23" s="242"/>
      <c r="Y23" s="242"/>
      <c r="Z23" s="242"/>
      <c r="AA23" s="242"/>
      <c r="AB23" s="243"/>
    </row>
    <row r="24" spans="1:28" x14ac:dyDescent="0.2">
      <c r="A24" s="179" t="s">
        <v>83</v>
      </c>
      <c r="B24" s="180"/>
      <c r="C24" s="14" t="s">
        <v>33</v>
      </c>
      <c r="D24" s="14" t="s">
        <v>33</v>
      </c>
      <c r="E24" s="14" t="s">
        <v>33</v>
      </c>
      <c r="F24" s="14" t="s">
        <v>33</v>
      </c>
      <c r="G24" s="50" t="s">
        <v>33</v>
      </c>
      <c r="H24" s="27" t="s">
        <v>70</v>
      </c>
      <c r="I24" s="36"/>
      <c r="J24" s="173" t="s">
        <v>33</v>
      </c>
      <c r="K24" s="174"/>
      <c r="L24" s="179" t="s">
        <v>33</v>
      </c>
      <c r="M24" s="180"/>
      <c r="N24" s="208" t="s">
        <v>33</v>
      </c>
      <c r="O24" s="209"/>
      <c r="P24" s="173" t="s">
        <v>33</v>
      </c>
      <c r="Q24" s="174"/>
      <c r="R24" s="173" t="s">
        <v>33</v>
      </c>
      <c r="S24" s="174"/>
      <c r="T24" s="241"/>
      <c r="U24" s="242"/>
      <c r="V24" s="242"/>
      <c r="W24" s="242"/>
      <c r="X24" s="242"/>
      <c r="Y24" s="242"/>
      <c r="Z24" s="242"/>
      <c r="AA24" s="242"/>
      <c r="AB24" s="243"/>
    </row>
    <row r="25" spans="1:28" x14ac:dyDescent="0.2">
      <c r="A25" s="179" t="s">
        <v>9</v>
      </c>
      <c r="B25" s="180"/>
      <c r="C25" s="14" t="s">
        <v>295</v>
      </c>
      <c r="D25" s="14" t="s">
        <v>295</v>
      </c>
      <c r="E25" s="14" t="s">
        <v>295</v>
      </c>
      <c r="F25" s="14" t="s">
        <v>295</v>
      </c>
      <c r="G25" s="14" t="s">
        <v>295</v>
      </c>
      <c r="H25" s="27" t="s">
        <v>71</v>
      </c>
      <c r="I25" s="36"/>
      <c r="J25" s="173" t="s">
        <v>33</v>
      </c>
      <c r="K25" s="174"/>
      <c r="L25" s="179" t="s">
        <v>33</v>
      </c>
      <c r="M25" s="180"/>
      <c r="N25" s="208" t="s">
        <v>33</v>
      </c>
      <c r="O25" s="209"/>
      <c r="P25" s="173" t="s">
        <v>33</v>
      </c>
      <c r="Q25" s="174"/>
      <c r="R25" s="173" t="s">
        <v>33</v>
      </c>
      <c r="S25" s="174"/>
      <c r="T25" s="241"/>
      <c r="U25" s="242"/>
      <c r="V25" s="242"/>
      <c r="W25" s="242"/>
      <c r="X25" s="242"/>
      <c r="Y25" s="242"/>
      <c r="Z25" s="242"/>
      <c r="AA25" s="242"/>
      <c r="AB25" s="243"/>
    </row>
    <row r="26" spans="1:28" x14ac:dyDescent="0.2">
      <c r="A26" s="210" t="s">
        <v>84</v>
      </c>
      <c r="B26" s="211"/>
      <c r="C26" s="14" t="s">
        <v>33</v>
      </c>
      <c r="D26" s="14" t="s">
        <v>33</v>
      </c>
      <c r="E26" s="14" t="s">
        <v>33</v>
      </c>
      <c r="F26" s="14" t="s">
        <v>33</v>
      </c>
      <c r="G26" s="50" t="s">
        <v>33</v>
      </c>
      <c r="H26" s="27" t="s">
        <v>85</v>
      </c>
      <c r="I26" s="35"/>
      <c r="J26" s="177" t="s">
        <v>33</v>
      </c>
      <c r="K26" s="178"/>
      <c r="L26" s="204" t="s">
        <v>33</v>
      </c>
      <c r="M26" s="205"/>
      <c r="N26" s="206" t="s">
        <v>33</v>
      </c>
      <c r="O26" s="207"/>
      <c r="P26" s="177" t="s">
        <v>33</v>
      </c>
      <c r="Q26" s="178"/>
      <c r="R26" s="177" t="s">
        <v>33</v>
      </c>
      <c r="S26" s="178"/>
      <c r="T26" s="241"/>
      <c r="U26" s="242"/>
      <c r="V26" s="242"/>
      <c r="W26" s="242"/>
      <c r="X26" s="242"/>
      <c r="Y26" s="242"/>
      <c r="Z26" s="242"/>
      <c r="AA26" s="242"/>
      <c r="AB26" s="243"/>
    </row>
    <row r="27" spans="1:28" x14ac:dyDescent="0.2">
      <c r="A27" s="212" t="s">
        <v>86</v>
      </c>
      <c r="B27" s="213"/>
      <c r="C27" s="14" t="s">
        <v>33</v>
      </c>
      <c r="D27" s="14" t="s">
        <v>33</v>
      </c>
      <c r="E27" s="14" t="s">
        <v>33</v>
      </c>
      <c r="F27" s="14" t="s">
        <v>33</v>
      </c>
      <c r="G27" s="50" t="s">
        <v>33</v>
      </c>
      <c r="H27" s="27" t="s">
        <v>87</v>
      </c>
      <c r="I27" s="35"/>
      <c r="J27" s="177" t="s">
        <v>33</v>
      </c>
      <c r="K27" s="178"/>
      <c r="L27" s="204" t="s">
        <v>33</v>
      </c>
      <c r="M27" s="205"/>
      <c r="N27" s="206" t="s">
        <v>33</v>
      </c>
      <c r="O27" s="207"/>
      <c r="P27" s="177" t="s">
        <v>33</v>
      </c>
      <c r="Q27" s="178"/>
      <c r="R27" s="177" t="s">
        <v>33</v>
      </c>
      <c r="S27" s="178"/>
      <c r="T27" s="241"/>
      <c r="U27" s="242"/>
      <c r="V27" s="242"/>
      <c r="W27" s="242"/>
      <c r="X27" s="242"/>
      <c r="Y27" s="242"/>
      <c r="Z27" s="242"/>
      <c r="AA27" s="242"/>
      <c r="AB27" s="243"/>
    </row>
  </sheetData>
  <mergeCells count="151">
    <mergeCell ref="I1:J1"/>
    <mergeCell ref="K1:O1"/>
    <mergeCell ref="P1:Q1"/>
    <mergeCell ref="T1:U1"/>
    <mergeCell ref="L2:M2"/>
    <mergeCell ref="Q2:T2"/>
    <mergeCell ref="AA2:AB2"/>
    <mergeCell ref="L4:M4"/>
    <mergeCell ref="Q4:T4"/>
    <mergeCell ref="AA4:AB4"/>
    <mergeCell ref="R1:S1"/>
    <mergeCell ref="J6:K6"/>
    <mergeCell ref="L6:M6"/>
    <mergeCell ref="N6:O6"/>
    <mergeCell ref="P6:Q6"/>
    <mergeCell ref="U6:AB6"/>
    <mergeCell ref="J8:K8"/>
    <mergeCell ref="L8:M8"/>
    <mergeCell ref="N8:O8"/>
    <mergeCell ref="P8:Q8"/>
    <mergeCell ref="W8:Y8"/>
    <mergeCell ref="Z8:AB8"/>
    <mergeCell ref="J7:K7"/>
    <mergeCell ref="L7:M7"/>
    <mergeCell ref="N7:O7"/>
    <mergeCell ref="P7:Q7"/>
    <mergeCell ref="W7:Y7"/>
    <mergeCell ref="Z7:AB7"/>
    <mergeCell ref="R6:S6"/>
    <mergeCell ref="R7:S7"/>
    <mergeCell ref="R8:S8"/>
    <mergeCell ref="J10:K10"/>
    <mergeCell ref="L10:M10"/>
    <mergeCell ref="N10:O10"/>
    <mergeCell ref="P10:Q10"/>
    <mergeCell ref="W10:Y10"/>
    <mergeCell ref="Z10:AB10"/>
    <mergeCell ref="J9:K9"/>
    <mergeCell ref="L9:M9"/>
    <mergeCell ref="N9:O9"/>
    <mergeCell ref="P9:Q9"/>
    <mergeCell ref="W9:Y9"/>
    <mergeCell ref="Z9:AB9"/>
    <mergeCell ref="R9:S9"/>
    <mergeCell ref="R10:S10"/>
    <mergeCell ref="J12:K12"/>
    <mergeCell ref="L12:M12"/>
    <mergeCell ref="N12:O12"/>
    <mergeCell ref="P12:Q12"/>
    <mergeCell ref="W12:Y12"/>
    <mergeCell ref="Z12:AB12"/>
    <mergeCell ref="J11:K11"/>
    <mergeCell ref="L11:M11"/>
    <mergeCell ref="N11:O11"/>
    <mergeCell ref="P11:Q11"/>
    <mergeCell ref="W11:Y11"/>
    <mergeCell ref="Z11:AB11"/>
    <mergeCell ref="R11:S11"/>
    <mergeCell ref="R12:S12"/>
    <mergeCell ref="J13:K13"/>
    <mergeCell ref="L13:M13"/>
    <mergeCell ref="N13:O13"/>
    <mergeCell ref="P13:Q13"/>
    <mergeCell ref="T13:AB14"/>
    <mergeCell ref="J14:K14"/>
    <mergeCell ref="L14:M14"/>
    <mergeCell ref="N14:O14"/>
    <mergeCell ref="P14:Q14"/>
    <mergeCell ref="R13:S13"/>
    <mergeCell ref="R14:S14"/>
    <mergeCell ref="J15:K15"/>
    <mergeCell ref="L15:M15"/>
    <mergeCell ref="N15:O15"/>
    <mergeCell ref="P15:Q15"/>
    <mergeCell ref="T15:AB27"/>
    <mergeCell ref="J16:K16"/>
    <mergeCell ref="L16:M16"/>
    <mergeCell ref="N16:O16"/>
    <mergeCell ref="P16:Q16"/>
    <mergeCell ref="R15:S15"/>
    <mergeCell ref="R16:S16"/>
    <mergeCell ref="R17:S17"/>
    <mergeCell ref="R18:S18"/>
    <mergeCell ref="R19:S19"/>
    <mergeCell ref="R20:S20"/>
    <mergeCell ref="R21:S21"/>
    <mergeCell ref="R22:S22"/>
    <mergeCell ref="R23:S23"/>
    <mergeCell ref="R24:S24"/>
    <mergeCell ref="R25:S25"/>
    <mergeCell ref="R26:S26"/>
    <mergeCell ref="R27:S27"/>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P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80</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358" t="s">
        <v>152</v>
      </c>
      <c r="S15" s="195"/>
      <c r="T15" s="195"/>
      <c r="U15" s="195"/>
      <c r="V15" s="195"/>
      <c r="W15" s="195"/>
      <c r="X15" s="195"/>
      <c r="Y15" s="195"/>
      <c r="Z15" s="196"/>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197"/>
      <c r="S16" s="198"/>
      <c r="T16" s="198"/>
      <c r="U16" s="198"/>
      <c r="V16" s="198"/>
      <c r="W16" s="198"/>
      <c r="X16" s="198"/>
      <c r="Y16" s="198"/>
      <c r="Z16" s="199"/>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197"/>
      <c r="S17" s="198"/>
      <c r="T17" s="198"/>
      <c r="U17" s="198"/>
      <c r="V17" s="198"/>
      <c r="W17" s="198"/>
      <c r="X17" s="198"/>
      <c r="Y17" s="198"/>
      <c r="Z17" s="199"/>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197"/>
      <c r="S18" s="198"/>
      <c r="T18" s="198"/>
      <c r="U18" s="198"/>
      <c r="V18" s="198"/>
      <c r="W18" s="198"/>
      <c r="X18" s="198"/>
      <c r="Y18" s="198"/>
      <c r="Z18" s="199"/>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197"/>
      <c r="S19" s="198"/>
      <c r="T19" s="198"/>
      <c r="U19" s="198"/>
      <c r="V19" s="198"/>
      <c r="W19" s="198"/>
      <c r="X19" s="198"/>
      <c r="Y19" s="198"/>
      <c r="Z19" s="199"/>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197"/>
      <c r="S20" s="198"/>
      <c r="T20" s="198"/>
      <c r="U20" s="198"/>
      <c r="V20" s="198"/>
      <c r="W20" s="198"/>
      <c r="X20" s="198"/>
      <c r="Y20" s="198"/>
      <c r="Z20" s="199"/>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197"/>
      <c r="S21" s="198"/>
      <c r="T21" s="198"/>
      <c r="U21" s="198"/>
      <c r="V21" s="198"/>
      <c r="W21" s="198"/>
      <c r="X21" s="198"/>
      <c r="Y21" s="198"/>
      <c r="Z21" s="199"/>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197"/>
      <c r="S22" s="198"/>
      <c r="T22" s="198"/>
      <c r="U22" s="198"/>
      <c r="V22" s="198"/>
      <c r="W22" s="198"/>
      <c r="X22" s="198"/>
      <c r="Y22" s="198"/>
      <c r="Z22" s="199"/>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197"/>
      <c r="S23" s="198"/>
      <c r="T23" s="198"/>
      <c r="U23" s="198"/>
      <c r="V23" s="198"/>
      <c r="W23" s="198"/>
      <c r="X23" s="198"/>
      <c r="Y23" s="198"/>
      <c r="Z23" s="199"/>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197"/>
      <c r="S24" s="198"/>
      <c r="T24" s="198"/>
      <c r="U24" s="198"/>
      <c r="V24" s="198"/>
      <c r="W24" s="198"/>
      <c r="X24" s="198"/>
      <c r="Y24" s="198"/>
      <c r="Z24" s="199"/>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197"/>
      <c r="S25" s="198"/>
      <c r="T25" s="198"/>
      <c r="U25" s="198"/>
      <c r="V25" s="198"/>
      <c r="W25" s="198"/>
      <c r="X25" s="198"/>
      <c r="Y25" s="198"/>
      <c r="Z25" s="199"/>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197"/>
      <c r="S26" s="198"/>
      <c r="T26" s="198"/>
      <c r="U26" s="198"/>
      <c r="V26" s="198"/>
      <c r="W26" s="198"/>
      <c r="X26" s="198"/>
      <c r="Y26" s="198"/>
      <c r="Z26" s="199"/>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197"/>
      <c r="S27" s="198"/>
      <c r="T27" s="198"/>
      <c r="U27" s="198"/>
      <c r="V27" s="198"/>
      <c r="W27" s="198"/>
      <c r="X27" s="198"/>
      <c r="Y27" s="198"/>
      <c r="Z27" s="199"/>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sheetData>
    <row r="1" spans="1:26" x14ac:dyDescent="0.2">
      <c r="A1" s="1" t="s">
        <v>0</v>
      </c>
      <c r="B1" s="2">
        <v>2017</v>
      </c>
      <c r="C1" s="1" t="s">
        <v>1</v>
      </c>
      <c r="D1" s="2"/>
      <c r="E1" s="1" t="s">
        <v>2</v>
      </c>
      <c r="F1" s="2">
        <v>82</v>
      </c>
      <c r="G1" s="3" t="s">
        <v>3</v>
      </c>
      <c r="H1" s="2"/>
      <c r="I1" s="227" t="s">
        <v>4</v>
      </c>
      <c r="J1" s="217"/>
      <c r="K1" s="228"/>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365" t="s">
        <v>120</v>
      </c>
      <c r="S15" s="195"/>
      <c r="T15" s="195"/>
      <c r="U15" s="195"/>
      <c r="V15" s="195"/>
      <c r="W15" s="195"/>
      <c r="X15" s="195"/>
      <c r="Y15" s="195"/>
      <c r="Z15" s="196"/>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197"/>
      <c r="S16" s="198"/>
      <c r="T16" s="198"/>
      <c r="U16" s="198"/>
      <c r="V16" s="198"/>
      <c r="W16" s="198"/>
      <c r="X16" s="198"/>
      <c r="Y16" s="198"/>
      <c r="Z16" s="199"/>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197"/>
      <c r="S17" s="198"/>
      <c r="T17" s="198"/>
      <c r="U17" s="198"/>
      <c r="V17" s="198"/>
      <c r="W17" s="198"/>
      <c r="X17" s="198"/>
      <c r="Y17" s="198"/>
      <c r="Z17" s="199"/>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197"/>
      <c r="S18" s="198"/>
      <c r="T18" s="198"/>
      <c r="U18" s="198"/>
      <c r="V18" s="198"/>
      <c r="W18" s="198"/>
      <c r="X18" s="198"/>
      <c r="Y18" s="198"/>
      <c r="Z18" s="199"/>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197"/>
      <c r="S19" s="198"/>
      <c r="T19" s="198"/>
      <c r="U19" s="198"/>
      <c r="V19" s="198"/>
      <c r="W19" s="198"/>
      <c r="X19" s="198"/>
      <c r="Y19" s="198"/>
      <c r="Z19" s="199"/>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197"/>
      <c r="S20" s="198"/>
      <c r="T20" s="198"/>
      <c r="U20" s="198"/>
      <c r="V20" s="198"/>
      <c r="W20" s="198"/>
      <c r="X20" s="198"/>
      <c r="Y20" s="198"/>
      <c r="Z20" s="199"/>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197"/>
      <c r="S21" s="198"/>
      <c r="T21" s="198"/>
      <c r="U21" s="198"/>
      <c r="V21" s="198"/>
      <c r="W21" s="198"/>
      <c r="X21" s="198"/>
      <c r="Y21" s="198"/>
      <c r="Z21" s="199"/>
    </row>
    <row r="22" spans="1:26"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197"/>
      <c r="S22" s="198"/>
      <c r="T22" s="198"/>
      <c r="U22" s="198"/>
      <c r="V22" s="198"/>
      <c r="W22" s="198"/>
      <c r="X22" s="198"/>
      <c r="Y22" s="198"/>
      <c r="Z22" s="199"/>
    </row>
    <row r="23" spans="1:26"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197"/>
      <c r="S23" s="198"/>
      <c r="T23" s="198"/>
      <c r="U23" s="198"/>
      <c r="V23" s="198"/>
      <c r="W23" s="198"/>
      <c r="X23" s="198"/>
      <c r="Y23" s="198"/>
      <c r="Z23" s="199"/>
    </row>
    <row r="24" spans="1:26"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197"/>
      <c r="S24" s="198"/>
      <c r="T24" s="198"/>
      <c r="U24" s="198"/>
      <c r="V24" s="198"/>
      <c r="W24" s="198"/>
      <c r="X24" s="198"/>
      <c r="Y24" s="198"/>
      <c r="Z24" s="199"/>
    </row>
    <row r="25" spans="1:26"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197"/>
      <c r="S25" s="198"/>
      <c r="T25" s="198"/>
      <c r="U25" s="198"/>
      <c r="V25" s="198"/>
      <c r="W25" s="198"/>
      <c r="X25" s="198"/>
      <c r="Y25" s="198"/>
      <c r="Z25" s="199"/>
    </row>
    <row r="26" spans="1:26"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197"/>
      <c r="S26" s="198"/>
      <c r="T26" s="198"/>
      <c r="U26" s="198"/>
      <c r="V26" s="198"/>
      <c r="W26" s="198"/>
      <c r="X26" s="198"/>
      <c r="Y26" s="198"/>
      <c r="Z26" s="199"/>
    </row>
    <row r="27" spans="1:26"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197"/>
      <c r="S27" s="198"/>
      <c r="T27" s="198"/>
      <c r="U27" s="198"/>
      <c r="V27" s="198"/>
      <c r="W27" s="198"/>
      <c r="X27" s="198"/>
      <c r="Y27" s="198"/>
      <c r="Z27" s="19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I1" workbookViewId="0">
      <selection activeCell="R15" sqref="A1:Z27"/>
    </sheetView>
  </sheetViews>
  <sheetFormatPr defaultColWidth="11" defaultRowHeight="14.25" x14ac:dyDescent="0.2"/>
  <cols>
    <col min="1" max="16384" width="11" style="46"/>
  </cols>
  <sheetData>
    <row r="1" spans="1:26" x14ac:dyDescent="0.2">
      <c r="A1" s="1" t="s">
        <v>0</v>
      </c>
      <c r="B1" s="2">
        <v>2017</v>
      </c>
      <c r="C1" s="1" t="s">
        <v>1</v>
      </c>
      <c r="D1" s="2"/>
      <c r="E1" s="1" t="s">
        <v>2</v>
      </c>
      <c r="F1" s="2">
        <v>83</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358" t="s">
        <v>139</v>
      </c>
      <c r="S15" s="195"/>
      <c r="T15" s="195"/>
      <c r="U15" s="195"/>
      <c r="V15" s="195"/>
      <c r="W15" s="195"/>
      <c r="X15" s="195"/>
      <c r="Y15" s="195"/>
      <c r="Z15" s="196"/>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197"/>
      <c r="S16" s="198"/>
      <c r="T16" s="198"/>
      <c r="U16" s="198"/>
      <c r="V16" s="198"/>
      <c r="W16" s="198"/>
      <c r="X16" s="198"/>
      <c r="Y16" s="198"/>
      <c r="Z16" s="199"/>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197"/>
      <c r="S17" s="198"/>
      <c r="T17" s="198"/>
      <c r="U17" s="198"/>
      <c r="V17" s="198"/>
      <c r="W17" s="198"/>
      <c r="X17" s="198"/>
      <c r="Y17" s="198"/>
      <c r="Z17" s="199"/>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197"/>
      <c r="S18" s="198"/>
      <c r="T18" s="198"/>
      <c r="U18" s="198"/>
      <c r="V18" s="198"/>
      <c r="W18" s="198"/>
      <c r="X18" s="198"/>
      <c r="Y18" s="198"/>
      <c r="Z18" s="199"/>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197"/>
      <c r="S19" s="198"/>
      <c r="T19" s="198"/>
      <c r="U19" s="198"/>
      <c r="V19" s="198"/>
      <c r="W19" s="198"/>
      <c r="X19" s="198"/>
      <c r="Y19" s="198"/>
      <c r="Z19" s="199"/>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197"/>
      <c r="S20" s="198"/>
      <c r="T20" s="198"/>
      <c r="U20" s="198"/>
      <c r="V20" s="198"/>
      <c r="W20" s="198"/>
      <c r="X20" s="198"/>
      <c r="Y20" s="198"/>
      <c r="Z20" s="199"/>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197"/>
      <c r="S21" s="198"/>
      <c r="T21" s="198"/>
      <c r="U21" s="198"/>
      <c r="V21" s="198"/>
      <c r="W21" s="198"/>
      <c r="X21" s="198"/>
      <c r="Y21" s="198"/>
      <c r="Z21" s="199"/>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197"/>
      <c r="S22" s="198"/>
      <c r="T22" s="198"/>
      <c r="U22" s="198"/>
      <c r="V22" s="198"/>
      <c r="W22" s="198"/>
      <c r="X22" s="198"/>
      <c r="Y22" s="198"/>
      <c r="Z22" s="199"/>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197"/>
      <c r="S23" s="198"/>
      <c r="T23" s="198"/>
      <c r="U23" s="198"/>
      <c r="V23" s="198"/>
      <c r="W23" s="198"/>
      <c r="X23" s="198"/>
      <c r="Y23" s="198"/>
      <c r="Z23" s="199"/>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197"/>
      <c r="S24" s="198"/>
      <c r="T24" s="198"/>
      <c r="U24" s="198"/>
      <c r="V24" s="198"/>
      <c r="W24" s="198"/>
      <c r="X24" s="198"/>
      <c r="Y24" s="198"/>
      <c r="Z24" s="199"/>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197"/>
      <c r="S25" s="198"/>
      <c r="T25" s="198"/>
      <c r="U25" s="198"/>
      <c r="V25" s="198"/>
      <c r="W25" s="198"/>
      <c r="X25" s="198"/>
      <c r="Y25" s="198"/>
      <c r="Z25" s="199"/>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197"/>
      <c r="S26" s="198"/>
      <c r="T26" s="198"/>
      <c r="U26" s="198"/>
      <c r="V26" s="198"/>
      <c r="W26" s="198"/>
      <c r="X26" s="198"/>
      <c r="Y26" s="198"/>
      <c r="Z26" s="199"/>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197"/>
      <c r="S27" s="198"/>
      <c r="T27" s="198"/>
      <c r="U27" s="198"/>
      <c r="V27" s="198"/>
      <c r="W27" s="198"/>
      <c r="X27" s="198"/>
      <c r="Y27" s="198"/>
      <c r="Z27" s="199"/>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T12" sqref="T12"/>
    </sheetView>
  </sheetViews>
  <sheetFormatPr defaultColWidth="11" defaultRowHeight="14.25" x14ac:dyDescent="0.2"/>
  <sheetData>
    <row r="1" spans="1:26" x14ac:dyDescent="0.2">
      <c r="A1" s="1" t="s">
        <v>0</v>
      </c>
      <c r="B1" s="2">
        <v>2017</v>
      </c>
      <c r="C1" s="1" t="s">
        <v>1</v>
      </c>
      <c r="D1" s="2"/>
      <c r="E1" s="1" t="s">
        <v>2</v>
      </c>
      <c r="F1" s="2">
        <v>84</v>
      </c>
      <c r="G1" s="3" t="s">
        <v>3</v>
      </c>
      <c r="H1" s="2"/>
      <c r="I1" s="227" t="s">
        <v>4</v>
      </c>
      <c r="J1" s="217"/>
      <c r="K1" s="236" t="s">
        <v>234</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9">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42961</v>
      </c>
      <c r="J8" s="214"/>
      <c r="K8" s="215"/>
      <c r="L8" s="214"/>
      <c r="M8" s="215"/>
      <c r="N8" s="214"/>
      <c r="O8" s="215"/>
      <c r="P8" s="214"/>
      <c r="Q8" s="215"/>
      <c r="R8" s="33" t="s">
        <v>54</v>
      </c>
      <c r="S8" s="34"/>
      <c r="T8" s="69" t="s">
        <v>319</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584</v>
      </c>
      <c r="K9" s="219"/>
      <c r="L9" s="204">
        <v>819</v>
      </c>
      <c r="M9" s="205"/>
      <c r="N9" s="204"/>
      <c r="O9" s="205"/>
      <c r="P9" s="177"/>
      <c r="Q9" s="178"/>
      <c r="R9" s="33" t="s">
        <v>57</v>
      </c>
      <c r="S9" s="34"/>
      <c r="T9" s="69" t="s">
        <v>319</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69">
        <v>2</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69">
        <v>2</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319</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454</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302</v>
      </c>
      <c r="D20" s="41" t="s">
        <v>303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32">
        <v>42961</v>
      </c>
      <c r="D22" s="32">
        <v>42961</v>
      </c>
      <c r="E22" s="14" t="s">
        <v>33</v>
      </c>
      <c r="F22" s="14" t="s">
        <v>33</v>
      </c>
      <c r="G22" s="69"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v>115618980</v>
      </c>
      <c r="D23" s="14">
        <v>194726400</v>
      </c>
      <c r="E23" s="14" t="s">
        <v>33</v>
      </c>
      <c r="F23" s="14" t="s">
        <v>33</v>
      </c>
      <c r="G23" s="69" t="s">
        <v>33</v>
      </c>
      <c r="H23" s="27" t="s">
        <v>82</v>
      </c>
      <c r="I23" s="35"/>
      <c r="J23" s="177"/>
      <c r="K23" s="178"/>
      <c r="L23" s="204"/>
      <c r="M23" s="205"/>
      <c r="N23" s="206"/>
      <c r="O23" s="207"/>
      <c r="P23" s="177"/>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69" t="s">
        <v>33</v>
      </c>
      <c r="H24" s="27" t="s">
        <v>70</v>
      </c>
      <c r="I24" s="36"/>
      <c r="J24" s="173"/>
      <c r="K24" s="174"/>
      <c r="L24" s="179"/>
      <c r="M24" s="180"/>
      <c r="N24" s="208"/>
      <c r="O24" s="209"/>
      <c r="P24" s="173"/>
      <c r="Q24" s="174"/>
      <c r="R24" s="241"/>
      <c r="S24" s="242"/>
      <c r="T24" s="242"/>
      <c r="U24" s="242"/>
      <c r="V24" s="242"/>
      <c r="W24" s="242"/>
      <c r="X24" s="242"/>
      <c r="Y24" s="242"/>
      <c r="Z24" s="243"/>
    </row>
    <row r="25" spans="1:26" x14ac:dyDescent="0.2">
      <c r="A25" s="179" t="s">
        <v>9</v>
      </c>
      <c r="B25" s="180"/>
      <c r="C25" s="14" t="s">
        <v>295</v>
      </c>
      <c r="D25" s="14" t="s">
        <v>295</v>
      </c>
      <c r="E25" s="14" t="s">
        <v>33</v>
      </c>
      <c r="F25" s="14" t="s">
        <v>33</v>
      </c>
      <c r="G25" s="69"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69"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69"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9"/>
  <sheetViews>
    <sheetView topLeftCell="A123" workbookViewId="0">
      <selection activeCell="T8" sqref="T8"/>
    </sheetView>
  </sheetViews>
  <sheetFormatPr defaultColWidth="11" defaultRowHeight="14.25" x14ac:dyDescent="0.2"/>
  <sheetData>
    <row r="1" spans="1:30" x14ac:dyDescent="0.2">
      <c r="A1" s="1" t="s">
        <v>0</v>
      </c>
      <c r="B1" s="2">
        <v>2017</v>
      </c>
      <c r="C1" s="1" t="s">
        <v>1</v>
      </c>
      <c r="D1" s="2"/>
      <c r="E1" s="1" t="s">
        <v>2</v>
      </c>
      <c r="F1" s="2">
        <v>85</v>
      </c>
      <c r="G1" s="3" t="s">
        <v>3</v>
      </c>
      <c r="H1" s="2" t="s">
        <v>300</v>
      </c>
      <c r="I1" s="227" t="s">
        <v>4</v>
      </c>
      <c r="J1" s="252"/>
      <c r="K1" s="236" t="s">
        <v>235</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42897</v>
      </c>
      <c r="D7" s="25"/>
      <c r="E7" s="25"/>
      <c r="F7" s="25"/>
      <c r="G7" s="26" t="e">
        <f t="array" ref="G7">#DIV/0!</f>
        <v>#DIV/0!</v>
      </c>
      <c r="H7" s="27" t="s">
        <v>50</v>
      </c>
      <c r="I7" s="28"/>
      <c r="J7" s="261" t="s">
        <v>271</v>
      </c>
      <c r="K7" s="256"/>
      <c r="L7" s="262" t="s">
        <v>33</v>
      </c>
      <c r="M7" s="256"/>
      <c r="N7" s="262" t="s">
        <v>33</v>
      </c>
      <c r="O7" s="256"/>
      <c r="P7" s="263"/>
      <c r="Q7" s="256"/>
      <c r="R7" s="29" t="s">
        <v>51</v>
      </c>
      <c r="S7" s="30"/>
      <c r="T7" s="44">
        <v>1</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42936</v>
      </c>
      <c r="J8" s="214">
        <f>I8-C16</f>
        <v>4</v>
      </c>
      <c r="K8" s="252"/>
      <c r="L8" s="214"/>
      <c r="M8" s="252"/>
      <c r="N8" s="214"/>
      <c r="O8" s="252"/>
      <c r="P8" s="214"/>
      <c r="Q8" s="252"/>
      <c r="R8" s="33" t="s">
        <v>54</v>
      </c>
      <c r="S8" s="34"/>
      <c r="T8" s="44">
        <v>0</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66</v>
      </c>
      <c r="K9" s="252"/>
      <c r="L9" s="204" t="s">
        <v>33</v>
      </c>
      <c r="M9" s="252"/>
      <c r="N9" s="204" t="s">
        <v>33</v>
      </c>
      <c r="O9" s="252"/>
      <c r="P9" s="177"/>
      <c r="Q9" s="252"/>
      <c r="R9" s="33" t="s">
        <v>57</v>
      </c>
      <c r="S9" s="34"/>
      <c r="T9" s="44">
        <v>1</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c r="Q10" s="252"/>
      <c r="R10" s="33" t="s">
        <v>60</v>
      </c>
      <c r="S10" s="34"/>
      <c r="T10" s="44">
        <v>1</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42941</v>
      </c>
      <c r="J11" s="214">
        <f>J8+5</f>
        <v>9</v>
      </c>
      <c r="K11" s="252"/>
      <c r="L11" s="214"/>
      <c r="M11" s="252"/>
      <c r="N11" s="214"/>
      <c r="O11" s="252"/>
      <c r="P11" s="192"/>
      <c r="Q11" s="252"/>
      <c r="R11" s="33" t="s">
        <v>63</v>
      </c>
      <c r="S11" s="34"/>
      <c r="T11" s="44">
        <v>1</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193</v>
      </c>
      <c r="K12" s="252"/>
      <c r="L12" s="204"/>
      <c r="M12" s="252"/>
      <c r="N12" s="204"/>
      <c r="O12" s="252"/>
      <c r="P12" s="177"/>
      <c r="Q12" s="252"/>
      <c r="R12" s="33" t="s">
        <v>66</v>
      </c>
      <c r="S12" s="34"/>
      <c r="T12" s="37">
        <v>0</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6" t="s">
        <v>498</v>
      </c>
      <c r="S15" s="276"/>
      <c r="T15" s="276"/>
      <c r="U15" s="276"/>
      <c r="V15" s="276"/>
      <c r="W15" s="276"/>
      <c r="X15" s="276"/>
      <c r="Y15" s="276"/>
      <c r="Z15" s="277"/>
      <c r="AA15" s="6"/>
      <c r="AB15" s="6"/>
      <c r="AC15" s="6"/>
      <c r="AD15" s="6"/>
    </row>
    <row r="16" spans="1:30" x14ac:dyDescent="0.2">
      <c r="A16" s="38" t="s">
        <v>72</v>
      </c>
      <c r="B16" s="15"/>
      <c r="C16" s="106">
        <v>42932</v>
      </c>
      <c r="D16" s="25"/>
      <c r="E16" s="25"/>
      <c r="F16" s="25"/>
      <c r="G16" s="26" t="e">
        <f t="array" ref="G16">#DIV/0!</f>
        <v>#DIV/0!</v>
      </c>
      <c r="H16" s="27" t="s">
        <v>73</v>
      </c>
      <c r="I16" s="32">
        <v>42946</v>
      </c>
      <c r="J16" s="175">
        <v>14</v>
      </c>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f>C16-C7</f>
        <v>35</v>
      </c>
      <c r="D17" s="39">
        <v>0</v>
      </c>
      <c r="E17" s="39">
        <v>0</v>
      </c>
      <c r="F17" s="39">
        <v>0</v>
      </c>
      <c r="G17" s="40">
        <v>0</v>
      </c>
      <c r="H17" s="27" t="s">
        <v>75</v>
      </c>
      <c r="I17" s="35"/>
      <c r="J17" s="177">
        <v>375</v>
      </c>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312</v>
      </c>
      <c r="I18" s="36"/>
      <c r="J18" s="173">
        <v>1.25</v>
      </c>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302</v>
      </c>
      <c r="D20" s="41" t="s">
        <v>33</v>
      </c>
      <c r="E20" s="41" t="s">
        <v>33</v>
      </c>
      <c r="F20" s="41" t="s">
        <v>33</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271</v>
      </c>
      <c r="D21" s="14" t="s">
        <v>33</v>
      </c>
      <c r="E21" s="14" t="s">
        <v>33</v>
      </c>
      <c r="F21" s="14" t="s">
        <v>33</v>
      </c>
      <c r="G21" s="14" t="s">
        <v>33</v>
      </c>
      <c r="H21" s="42" t="s">
        <v>79</v>
      </c>
      <c r="I21" s="32">
        <v>42951</v>
      </c>
      <c r="J21" s="175">
        <f>J16+5</f>
        <v>19</v>
      </c>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14">
        <v>42957</v>
      </c>
      <c r="D22" s="14" t="s">
        <v>33</v>
      </c>
      <c r="E22" s="14" t="s">
        <v>33</v>
      </c>
      <c r="F22" s="14" t="s">
        <v>33</v>
      </c>
      <c r="G22" s="44" t="s">
        <v>33</v>
      </c>
      <c r="H22" s="27" t="s">
        <v>81</v>
      </c>
      <c r="I22" s="35"/>
      <c r="J22" s="177">
        <v>515</v>
      </c>
      <c r="K22" s="252"/>
      <c r="L22" s="204"/>
      <c r="M22" s="252"/>
      <c r="N22" s="206"/>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v>115618979</v>
      </c>
      <c r="D23" s="14" t="s">
        <v>33</v>
      </c>
      <c r="E23" s="14" t="s">
        <v>33</v>
      </c>
      <c r="F23" s="14" t="s">
        <v>33</v>
      </c>
      <c r="G23" s="44"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42" t="s">
        <v>306</v>
      </c>
      <c r="I24" s="32">
        <v>42957</v>
      </c>
      <c r="J24" s="173">
        <f>J21+6</f>
        <v>25</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304</v>
      </c>
      <c r="D25" s="14" t="s">
        <v>33</v>
      </c>
      <c r="E25" s="14" t="s">
        <v>33</v>
      </c>
      <c r="F25" s="14" t="s">
        <v>33</v>
      </c>
      <c r="G25" s="44" t="s">
        <v>33</v>
      </c>
      <c r="H25" s="27" t="s">
        <v>307</v>
      </c>
      <c r="I25" s="36"/>
      <c r="J25" s="173">
        <v>620</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4" t="s">
        <v>33</v>
      </c>
      <c r="H26" s="27" t="s">
        <v>404</v>
      </c>
      <c r="I26" s="35"/>
      <c r="J26" s="177" t="s">
        <v>340</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4" t="s">
        <v>33</v>
      </c>
      <c r="H27" s="27" t="s">
        <v>288</v>
      </c>
      <c r="I27" s="35"/>
      <c r="J27" s="177">
        <v>45.59</v>
      </c>
      <c r="K27" s="252"/>
      <c r="L27" s="204" t="s">
        <v>33</v>
      </c>
      <c r="M27" s="252"/>
      <c r="N27" s="206" t="s">
        <v>33</v>
      </c>
      <c r="O27" s="253"/>
      <c r="P27" s="177" t="s">
        <v>33</v>
      </c>
      <c r="Q27" s="252"/>
      <c r="R27" s="278"/>
      <c r="S27" s="278"/>
      <c r="T27" s="278"/>
      <c r="U27" s="278"/>
      <c r="V27" s="278"/>
      <c r="W27" s="278"/>
      <c r="X27" s="278"/>
      <c r="Y27" s="278"/>
      <c r="Z27" s="279"/>
      <c r="AA27" s="7"/>
      <c r="AB27" s="7"/>
      <c r="AC27" s="7"/>
      <c r="AD27" s="7"/>
    </row>
    <row r="28" spans="1:30" x14ac:dyDescent="0.2">
      <c r="H28" s="42" t="s">
        <v>306</v>
      </c>
      <c r="I28" s="32">
        <v>42963</v>
      </c>
      <c r="J28" s="173">
        <f>J24+6</f>
        <v>31</v>
      </c>
      <c r="K28" s="252"/>
      <c r="L28" s="179" t="s">
        <v>33</v>
      </c>
      <c r="M28" s="252"/>
      <c r="N28" s="208" t="s">
        <v>33</v>
      </c>
      <c r="O28" s="253"/>
      <c r="P28" s="173" t="s">
        <v>33</v>
      </c>
      <c r="Q28" s="252"/>
    </row>
    <row r="29" spans="1:30" x14ac:dyDescent="0.2">
      <c r="H29" s="27" t="s">
        <v>307</v>
      </c>
      <c r="I29" s="36"/>
      <c r="J29" s="173">
        <v>583</v>
      </c>
      <c r="K29" s="252"/>
      <c r="L29" s="179" t="s">
        <v>33</v>
      </c>
      <c r="M29" s="252"/>
      <c r="N29" s="208" t="s">
        <v>33</v>
      </c>
      <c r="O29" s="253"/>
      <c r="P29" s="173" t="s">
        <v>33</v>
      </c>
      <c r="Q29" s="252"/>
    </row>
  </sheetData>
  <mergeCells count="136">
    <mergeCell ref="J28:K28"/>
    <mergeCell ref="L28:M28"/>
    <mergeCell ref="N28:O28"/>
    <mergeCell ref="P28:Q28"/>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R15" sqref="R15:Z27"/>
    </sheetView>
  </sheetViews>
  <sheetFormatPr defaultColWidth="11" defaultRowHeight="14.25" x14ac:dyDescent="0.2"/>
  <sheetData>
    <row r="1" spans="1:30" x14ac:dyDescent="0.2">
      <c r="A1" s="1" t="s">
        <v>0</v>
      </c>
      <c r="B1" s="2">
        <v>2017</v>
      </c>
      <c r="C1" s="1" t="s">
        <v>1</v>
      </c>
      <c r="D1" s="2"/>
      <c r="E1" s="1" t="s">
        <v>2</v>
      </c>
      <c r="F1" s="2">
        <v>86</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3"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3"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3"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3"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141</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3"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3"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3"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3"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3"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3"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C1" workbookViewId="0">
      <selection activeCell="G5" sqref="G5"/>
    </sheetView>
  </sheetViews>
  <sheetFormatPr defaultColWidth="11" defaultRowHeight="14.25" x14ac:dyDescent="0.2"/>
  <cols>
    <col min="1" max="16384" width="11" style="47"/>
  </cols>
  <sheetData>
    <row r="1" spans="1:30" x14ac:dyDescent="0.2">
      <c r="A1" s="1" t="s">
        <v>0</v>
      </c>
      <c r="B1" s="2">
        <v>2017</v>
      </c>
      <c r="C1" s="1" t="s">
        <v>1</v>
      </c>
      <c r="D1" s="2"/>
      <c r="E1" s="1" t="s">
        <v>2</v>
      </c>
      <c r="F1" s="2">
        <v>87</v>
      </c>
      <c r="G1" s="3" t="s">
        <v>3</v>
      </c>
      <c r="H1" s="2"/>
      <c r="I1" s="227" t="s">
        <v>4</v>
      </c>
      <c r="J1" s="252"/>
      <c r="K1" s="236" t="s">
        <v>517</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515</v>
      </c>
      <c r="AC2" s="13" t="s">
        <v>31</v>
      </c>
      <c r="AD2" s="12" t="s">
        <v>32</v>
      </c>
    </row>
    <row r="3" spans="1:30" x14ac:dyDescent="0.2">
      <c r="A3" s="14" t="s">
        <v>513</v>
      </c>
      <c r="B3" s="90">
        <v>42774</v>
      </c>
      <c r="C3" s="14" t="s">
        <v>362</v>
      </c>
      <c r="D3" s="14" t="s">
        <v>33</v>
      </c>
      <c r="E3" s="14">
        <v>194726266</v>
      </c>
      <c r="F3" s="367" t="s">
        <v>518</v>
      </c>
      <c r="G3" s="14" t="s">
        <v>514</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t="s">
        <v>516</v>
      </c>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8"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360</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358</v>
      </c>
      <c r="D20" s="41" t="s">
        <v>358</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90">
        <v>42949</v>
      </c>
      <c r="D22" s="90">
        <v>42949</v>
      </c>
      <c r="E22" s="14" t="s">
        <v>33</v>
      </c>
      <c r="F22" s="14" t="s">
        <v>33</v>
      </c>
      <c r="G22" s="48"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v>185714561</v>
      </c>
      <c r="D23" s="14">
        <v>185714562</v>
      </c>
      <c r="E23" s="14" t="s">
        <v>33</v>
      </c>
      <c r="F23" s="14" t="s">
        <v>33</v>
      </c>
      <c r="G23" s="48"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359</v>
      </c>
      <c r="D25" s="14" t="s">
        <v>347</v>
      </c>
      <c r="E25" s="14" t="s">
        <v>33</v>
      </c>
      <c r="F25" s="14" t="s">
        <v>33</v>
      </c>
      <c r="G25" s="48"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G1" workbookViewId="0">
      <selection activeCell="P13" sqref="P13:Q13"/>
    </sheetView>
  </sheetViews>
  <sheetFormatPr defaultColWidth="11" defaultRowHeight="14.25" x14ac:dyDescent="0.2"/>
  <sheetData>
    <row r="1" spans="1:30" x14ac:dyDescent="0.2">
      <c r="A1" s="1" t="s">
        <v>0</v>
      </c>
      <c r="B1" s="2">
        <v>2017</v>
      </c>
      <c r="C1" s="1" t="s">
        <v>1</v>
      </c>
      <c r="D1" s="2"/>
      <c r="E1" s="1" t="s">
        <v>2</v>
      </c>
      <c r="F1" s="2">
        <v>88</v>
      </c>
      <c r="G1" s="3" t="s">
        <v>3</v>
      </c>
      <c r="H1" s="2"/>
      <c r="I1" s="227" t="s">
        <v>4</v>
      </c>
      <c r="J1" s="252"/>
      <c r="K1" s="236" t="s">
        <v>476</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475</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D30"/>
  <sheetViews>
    <sheetView workbookViewId="0">
      <selection activeCell="H1" sqref="H1"/>
    </sheetView>
  </sheetViews>
  <sheetFormatPr defaultColWidth="11" defaultRowHeight="14.25" x14ac:dyDescent="0.2"/>
  <cols>
    <col min="1" max="16384" width="11" style="51"/>
  </cols>
  <sheetData>
    <row r="1" spans="1:30" x14ac:dyDescent="0.2">
      <c r="A1" s="1" t="s">
        <v>0</v>
      </c>
      <c r="B1" s="2">
        <v>2017</v>
      </c>
      <c r="C1" s="1" t="s">
        <v>1</v>
      </c>
      <c r="D1" s="2"/>
      <c r="E1" s="1" t="s">
        <v>2</v>
      </c>
      <c r="F1" s="2">
        <v>89</v>
      </c>
      <c r="G1" s="3" t="s">
        <v>3</v>
      </c>
      <c r="H1" s="2" t="s">
        <v>284</v>
      </c>
      <c r="I1" s="227" t="s">
        <v>4</v>
      </c>
      <c r="J1" s="252"/>
      <c r="K1" s="236" t="s">
        <v>236</v>
      </c>
      <c r="L1" s="253"/>
      <c r="M1" s="253"/>
      <c r="N1" s="253"/>
      <c r="O1" s="252"/>
      <c r="P1" s="234" t="s">
        <v>5</v>
      </c>
      <c r="Q1" s="252"/>
      <c r="R1" s="254" t="s">
        <v>102</v>
      </c>
      <c r="S1" s="253"/>
      <c r="T1" s="76" t="s">
        <v>283</v>
      </c>
      <c r="U1" s="4" t="s">
        <v>284</v>
      </c>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128</v>
      </c>
      <c r="C5" s="14" t="s">
        <v>112</v>
      </c>
      <c r="D5" s="14" t="s">
        <v>33</v>
      </c>
      <c r="E5" s="14" t="s">
        <v>129</v>
      </c>
      <c r="F5" s="14" t="s">
        <v>130</v>
      </c>
      <c r="G5" s="14" t="s">
        <v>131</v>
      </c>
      <c r="H5" s="14" t="s">
        <v>33</v>
      </c>
      <c r="I5" s="18" t="s">
        <v>33</v>
      </c>
      <c r="J5" s="102">
        <f>1200-124</f>
        <v>1076</v>
      </c>
      <c r="K5" s="18">
        <v>3</v>
      </c>
      <c r="L5" s="18" t="s">
        <v>33</v>
      </c>
      <c r="M5" s="18" t="s">
        <v>33</v>
      </c>
      <c r="N5" s="18">
        <v>361</v>
      </c>
      <c r="O5" s="18">
        <v>169</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42890</v>
      </c>
      <c r="D7" s="25">
        <v>42892</v>
      </c>
      <c r="E7" s="25">
        <v>42894</v>
      </c>
      <c r="F7" s="25">
        <v>42896</v>
      </c>
      <c r="G7" s="26" t="e">
        <f t="array" ref="G7">#DIV/0!</f>
        <v>#DIV/0!</v>
      </c>
      <c r="H7" s="27" t="s">
        <v>50</v>
      </c>
      <c r="I7" s="28"/>
      <c r="J7" s="261" t="s">
        <v>271</v>
      </c>
      <c r="K7" s="256"/>
      <c r="L7" s="262" t="s">
        <v>269</v>
      </c>
      <c r="M7" s="256"/>
      <c r="N7" s="262" t="s">
        <v>272</v>
      </c>
      <c r="O7" s="256"/>
      <c r="P7" s="263" t="s">
        <v>33</v>
      </c>
      <c r="Q7" s="256"/>
      <c r="R7" s="29" t="s">
        <v>51</v>
      </c>
      <c r="S7" s="30"/>
      <c r="T7" s="50">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42930</v>
      </c>
      <c r="J8" s="214">
        <f>I8-C16</f>
        <v>3</v>
      </c>
      <c r="K8" s="252"/>
      <c r="L8" s="214">
        <v>3</v>
      </c>
      <c r="M8" s="252"/>
      <c r="N8" s="214">
        <v>1</v>
      </c>
      <c r="O8" s="252"/>
      <c r="P8" s="214"/>
      <c r="Q8" s="252"/>
      <c r="R8" s="33" t="s">
        <v>54</v>
      </c>
      <c r="S8" s="34"/>
      <c r="T8" s="50"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52</v>
      </c>
      <c r="K9" s="252"/>
      <c r="L9" s="204">
        <v>46</v>
      </c>
      <c r="M9" s="252"/>
      <c r="N9" s="204">
        <v>41</v>
      </c>
      <c r="O9" s="252"/>
      <c r="P9" s="177"/>
      <c r="Q9" s="252"/>
      <c r="R9" s="33" t="s">
        <v>57</v>
      </c>
      <c r="S9" s="34"/>
      <c r="T9" s="50">
        <v>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c r="Q10" s="252"/>
      <c r="R10" s="33" t="s">
        <v>60</v>
      </c>
      <c r="S10" s="34"/>
      <c r="T10" s="50"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42935</v>
      </c>
      <c r="J11" s="214">
        <f>J8+5</f>
        <v>8</v>
      </c>
      <c r="K11" s="252"/>
      <c r="L11" s="214">
        <f t="shared" ref="L11" si="0">L8+5</f>
        <v>8</v>
      </c>
      <c r="M11" s="252"/>
      <c r="N11" s="214">
        <f t="shared" ref="N11" si="1">N8+5</f>
        <v>6</v>
      </c>
      <c r="O11" s="252"/>
      <c r="P11" s="192"/>
      <c r="Q11" s="252"/>
      <c r="R11" s="33" t="s">
        <v>63</v>
      </c>
      <c r="S11" s="34"/>
      <c r="T11" s="50"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v>184</v>
      </c>
      <c r="K12" s="252"/>
      <c r="L12" s="204">
        <v>160</v>
      </c>
      <c r="M12" s="252"/>
      <c r="N12" s="204">
        <v>162</v>
      </c>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c r="Q15" s="258"/>
      <c r="R15" s="325" t="s">
        <v>398</v>
      </c>
      <c r="S15" s="280"/>
      <c r="T15" s="280"/>
      <c r="U15" s="280"/>
      <c r="V15" s="280"/>
      <c r="W15" s="280"/>
      <c r="X15" s="280"/>
      <c r="Y15" s="280"/>
      <c r="Z15" s="281"/>
      <c r="AA15" s="6"/>
      <c r="AB15" s="6"/>
      <c r="AC15" s="6"/>
      <c r="AD15" s="6"/>
    </row>
    <row r="16" spans="1:30" x14ac:dyDescent="0.2">
      <c r="A16" s="38" t="s">
        <v>72</v>
      </c>
      <c r="B16" s="15"/>
      <c r="C16" s="106">
        <v>42927</v>
      </c>
      <c r="D16" s="106">
        <v>42927</v>
      </c>
      <c r="E16" s="106">
        <v>42929</v>
      </c>
      <c r="F16" s="25"/>
      <c r="G16" s="26" t="e">
        <f t="array" ref="G16">#DIV/0!</f>
        <v>#DIV/0!</v>
      </c>
      <c r="H16" s="27" t="s">
        <v>73</v>
      </c>
      <c r="I16" s="32">
        <v>42940</v>
      </c>
      <c r="J16" s="175">
        <f>J11+5</f>
        <v>13</v>
      </c>
      <c r="K16" s="252"/>
      <c r="L16" s="175">
        <f t="shared" ref="L16" si="2">L11+5</f>
        <v>13</v>
      </c>
      <c r="M16" s="252"/>
      <c r="N16" s="175">
        <f t="shared" ref="N16" si="3">N11+5</f>
        <v>11</v>
      </c>
      <c r="O16" s="252"/>
      <c r="P16" s="192"/>
      <c r="Q16" s="252"/>
      <c r="R16" s="282"/>
      <c r="S16" s="282"/>
      <c r="T16" s="282"/>
      <c r="U16" s="282"/>
      <c r="V16" s="282"/>
      <c r="W16" s="282"/>
      <c r="X16" s="282"/>
      <c r="Y16" s="282"/>
      <c r="Z16" s="283"/>
      <c r="AA16" s="6"/>
      <c r="AB16" s="6"/>
      <c r="AC16" s="6"/>
      <c r="AD16" s="6"/>
    </row>
    <row r="17" spans="1:30" x14ac:dyDescent="0.2">
      <c r="A17" s="183" t="s">
        <v>74</v>
      </c>
      <c r="B17" s="252"/>
      <c r="C17" s="39">
        <f>C16-C7</f>
        <v>37</v>
      </c>
      <c r="D17" s="39">
        <f t="shared" ref="D17:E17" si="4">D16-D7</f>
        <v>35</v>
      </c>
      <c r="E17" s="39">
        <f t="shared" si="4"/>
        <v>35</v>
      </c>
      <c r="F17" s="39"/>
      <c r="G17" s="40">
        <v>0</v>
      </c>
      <c r="H17" s="27" t="s">
        <v>75</v>
      </c>
      <c r="I17" s="35"/>
      <c r="J17" s="177">
        <v>352</v>
      </c>
      <c r="K17" s="252"/>
      <c r="L17" s="204">
        <v>277</v>
      </c>
      <c r="M17" s="252"/>
      <c r="N17" s="206">
        <v>388</v>
      </c>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c r="Q19" s="252"/>
      <c r="R19" s="282"/>
      <c r="S19" s="282"/>
      <c r="T19" s="282"/>
      <c r="U19" s="282"/>
      <c r="V19" s="282"/>
      <c r="W19" s="282"/>
      <c r="X19" s="282"/>
      <c r="Y19" s="282"/>
      <c r="Z19" s="283"/>
      <c r="AA19" s="7"/>
      <c r="AB19" s="7"/>
      <c r="AC19" s="7"/>
      <c r="AD19" s="7"/>
    </row>
    <row r="20" spans="1:30" x14ac:dyDescent="0.2">
      <c r="A20" s="179" t="s">
        <v>78</v>
      </c>
      <c r="B20" s="252"/>
      <c r="C20" s="41" t="s">
        <v>33</v>
      </c>
      <c r="D20" s="41" t="s">
        <v>302</v>
      </c>
      <c r="E20" s="41" t="s">
        <v>33</v>
      </c>
      <c r="F20" s="41" t="s">
        <v>33</v>
      </c>
      <c r="G20" s="41" t="s">
        <v>33</v>
      </c>
      <c r="H20" s="27" t="s">
        <v>71</v>
      </c>
      <c r="I20" s="36"/>
      <c r="J20" s="173" t="s">
        <v>33</v>
      </c>
      <c r="K20" s="252"/>
      <c r="L20" s="179" t="s">
        <v>33</v>
      </c>
      <c r="M20" s="252"/>
      <c r="N20" s="208" t="s">
        <v>33</v>
      </c>
      <c r="O20" s="253"/>
      <c r="P20" s="173"/>
      <c r="Q20" s="252"/>
      <c r="R20" s="282"/>
      <c r="S20" s="282"/>
      <c r="T20" s="282"/>
      <c r="U20" s="282"/>
      <c r="V20" s="282"/>
      <c r="W20" s="282"/>
      <c r="X20" s="282"/>
      <c r="Y20" s="282"/>
      <c r="Z20" s="283"/>
      <c r="AA20" s="7"/>
      <c r="AB20" s="7"/>
      <c r="AC20" s="7"/>
      <c r="AD20" s="7"/>
    </row>
    <row r="21" spans="1:30" x14ac:dyDescent="0.2">
      <c r="A21" s="179" t="s">
        <v>50</v>
      </c>
      <c r="B21" s="252"/>
      <c r="C21" s="14" t="s">
        <v>271</v>
      </c>
      <c r="D21" s="14" t="s">
        <v>269</v>
      </c>
      <c r="E21" s="14" t="s">
        <v>272</v>
      </c>
      <c r="F21" s="14" t="s">
        <v>33</v>
      </c>
      <c r="G21" s="14" t="s">
        <v>33</v>
      </c>
      <c r="H21" s="42" t="s">
        <v>79</v>
      </c>
      <c r="I21" s="32">
        <v>42946</v>
      </c>
      <c r="J21" s="192" t="s">
        <v>276</v>
      </c>
      <c r="K21" s="252"/>
      <c r="L21" s="175">
        <f>J16+6</f>
        <v>19</v>
      </c>
      <c r="M21" s="252"/>
      <c r="N21" s="175" t="s">
        <v>276</v>
      </c>
      <c r="O21" s="253"/>
      <c r="P21" s="192"/>
      <c r="Q21" s="252"/>
      <c r="R21" s="282"/>
      <c r="S21" s="282"/>
      <c r="T21" s="282"/>
      <c r="U21" s="282"/>
      <c r="V21" s="282"/>
      <c r="W21" s="282"/>
      <c r="X21" s="282"/>
      <c r="Y21" s="282"/>
      <c r="Z21" s="283"/>
      <c r="AA21" s="7"/>
      <c r="AB21" s="7"/>
      <c r="AC21" s="7"/>
      <c r="AD21" s="7"/>
    </row>
    <row r="22" spans="1:30" x14ac:dyDescent="0.2">
      <c r="A22" s="179" t="s">
        <v>80</v>
      </c>
      <c r="B22" s="252"/>
      <c r="C22" s="14" t="s">
        <v>33</v>
      </c>
      <c r="D22" s="90">
        <v>42950</v>
      </c>
      <c r="E22" s="14" t="s">
        <v>33</v>
      </c>
      <c r="F22" s="14" t="s">
        <v>33</v>
      </c>
      <c r="G22" s="50" t="s">
        <v>33</v>
      </c>
      <c r="H22" s="27" t="s">
        <v>81</v>
      </c>
      <c r="I22" s="35"/>
      <c r="J22" s="177" t="s">
        <v>33</v>
      </c>
      <c r="K22" s="252"/>
      <c r="L22" s="177">
        <v>487</v>
      </c>
      <c r="M22" s="252"/>
      <c r="N22" s="206"/>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v>115618967</v>
      </c>
      <c r="E23" s="14" t="s">
        <v>33</v>
      </c>
      <c r="F23" s="14" t="s">
        <v>33</v>
      </c>
      <c r="G23" s="50"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0"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351</v>
      </c>
      <c r="E25" s="14" t="s">
        <v>33</v>
      </c>
      <c r="F25" s="14" t="s">
        <v>33</v>
      </c>
      <c r="G25" s="50" t="s">
        <v>33</v>
      </c>
      <c r="H25" s="42" t="s">
        <v>79</v>
      </c>
      <c r="I25" s="32">
        <v>42950</v>
      </c>
      <c r="J25" s="192" t="s">
        <v>276</v>
      </c>
      <c r="K25" s="252"/>
      <c r="L25" s="175">
        <f>L21+4</f>
        <v>23</v>
      </c>
      <c r="M25" s="252"/>
      <c r="N25" s="175" t="s">
        <v>276</v>
      </c>
      <c r="O25" s="253"/>
      <c r="P25" s="192"/>
      <c r="Q25" s="252"/>
      <c r="R25" s="282"/>
      <c r="S25" s="282"/>
      <c r="T25" s="282"/>
      <c r="U25" s="282"/>
      <c r="V25" s="282"/>
      <c r="W25" s="282"/>
      <c r="X25" s="282"/>
      <c r="Y25" s="282"/>
      <c r="Z25" s="283"/>
      <c r="AA25" s="7"/>
      <c r="AB25" s="7"/>
      <c r="AC25" s="7"/>
      <c r="AD25" s="7"/>
    </row>
    <row r="26" spans="1:30" x14ac:dyDescent="0.2">
      <c r="A26" s="210" t="s">
        <v>84</v>
      </c>
      <c r="B26" s="258"/>
      <c r="C26" s="14" t="s">
        <v>319</v>
      </c>
      <c r="D26" s="14" t="s">
        <v>33</v>
      </c>
      <c r="E26" s="14" t="s">
        <v>319</v>
      </c>
      <c r="F26" s="14" t="s">
        <v>33</v>
      </c>
      <c r="G26" s="50" t="s">
        <v>33</v>
      </c>
      <c r="H26" s="27" t="s">
        <v>81</v>
      </c>
      <c r="I26" s="35"/>
      <c r="J26" s="177" t="s">
        <v>33</v>
      </c>
      <c r="K26" s="252"/>
      <c r="L26" s="177">
        <v>609</v>
      </c>
      <c r="M26" s="252"/>
      <c r="N26" s="206"/>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319</v>
      </c>
      <c r="D27" s="14" t="s">
        <v>33</v>
      </c>
      <c r="E27" s="14" t="s">
        <v>319</v>
      </c>
      <c r="F27" s="14" t="s">
        <v>33</v>
      </c>
      <c r="G27" s="50" t="s">
        <v>33</v>
      </c>
      <c r="H27" s="27" t="s">
        <v>339</v>
      </c>
      <c r="I27" s="35"/>
      <c r="J27" s="177" t="s">
        <v>33</v>
      </c>
      <c r="K27" s="252"/>
      <c r="L27" s="204" t="s">
        <v>340</v>
      </c>
      <c r="M27" s="252"/>
      <c r="N27" s="206" t="s">
        <v>33</v>
      </c>
      <c r="O27" s="253"/>
      <c r="P27" s="177" t="s">
        <v>33</v>
      </c>
      <c r="Q27" s="252"/>
      <c r="R27" s="282"/>
      <c r="S27" s="282"/>
      <c r="T27" s="282"/>
      <c r="U27" s="282"/>
      <c r="V27" s="282"/>
      <c r="W27" s="282"/>
      <c r="X27" s="282"/>
      <c r="Y27" s="282"/>
      <c r="Z27" s="283"/>
      <c r="AA27" s="7"/>
      <c r="AB27" s="7"/>
      <c r="AC27" s="7"/>
      <c r="AD27" s="7"/>
    </row>
    <row r="28" spans="1:30" x14ac:dyDescent="0.2">
      <c r="H28" s="27" t="s">
        <v>366</v>
      </c>
      <c r="I28" s="35"/>
      <c r="J28" s="177" t="s">
        <v>33</v>
      </c>
      <c r="K28" s="252"/>
      <c r="L28" s="204">
        <v>46.85</v>
      </c>
      <c r="M28" s="252"/>
      <c r="N28" s="206" t="s">
        <v>33</v>
      </c>
      <c r="O28" s="253"/>
      <c r="P28" s="177" t="s">
        <v>33</v>
      </c>
      <c r="Q28" s="252"/>
    </row>
    <row r="29" spans="1:30" x14ac:dyDescent="0.2">
      <c r="H29" s="42" t="s">
        <v>306</v>
      </c>
      <c r="I29" s="32">
        <v>42955</v>
      </c>
      <c r="J29" s="192" t="s">
        <v>276</v>
      </c>
      <c r="K29" s="252"/>
      <c r="L29" s="175">
        <f>L25+5</f>
        <v>28</v>
      </c>
      <c r="M29" s="252"/>
      <c r="N29" s="175" t="s">
        <v>276</v>
      </c>
      <c r="O29" s="253"/>
      <c r="P29" s="192"/>
      <c r="Q29" s="252"/>
    </row>
    <row r="30" spans="1:30" x14ac:dyDescent="0.2">
      <c r="H30" s="27" t="s">
        <v>307</v>
      </c>
      <c r="I30" s="35"/>
      <c r="J30" s="177" t="s">
        <v>33</v>
      </c>
      <c r="K30" s="252"/>
      <c r="L30" s="177">
        <v>598</v>
      </c>
      <c r="M30" s="252"/>
      <c r="N30" s="206"/>
      <c r="O30" s="253"/>
      <c r="P30" s="177" t="s">
        <v>33</v>
      </c>
      <c r="Q30" s="252"/>
    </row>
  </sheetData>
  <mergeCells count="140">
    <mergeCell ref="J15:K15"/>
    <mergeCell ref="L15:M15"/>
    <mergeCell ref="N15:O15"/>
    <mergeCell ref="P15:Q15"/>
    <mergeCell ref="R15:Z27"/>
    <mergeCell ref="J16:K16"/>
    <mergeCell ref="I1:J1"/>
    <mergeCell ref="K1:O1"/>
    <mergeCell ref="P1:Q1"/>
    <mergeCell ref="R1:S1"/>
    <mergeCell ref="L2:M2"/>
    <mergeCell ref="Q2:R2"/>
    <mergeCell ref="J8:K8"/>
    <mergeCell ref="L8:M8"/>
    <mergeCell ref="N8:O8"/>
    <mergeCell ref="P8:Q8"/>
    <mergeCell ref="Y2:Z2"/>
    <mergeCell ref="L4:M4"/>
    <mergeCell ref="Q4:R4"/>
    <mergeCell ref="Y4:Z4"/>
    <mergeCell ref="J6:K6"/>
    <mergeCell ref="L6:M6"/>
    <mergeCell ref="N6:O6"/>
    <mergeCell ref="P6:Q6"/>
    <mergeCell ref="S6:Z6"/>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2:K12"/>
    <mergeCell ref="L12:M12"/>
    <mergeCell ref="N12:O12"/>
    <mergeCell ref="P12:Q12"/>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L21:M21"/>
    <mergeCell ref="N21:O21"/>
    <mergeCell ref="P21:Q21"/>
    <mergeCell ref="J21:K21"/>
    <mergeCell ref="A22:B22"/>
    <mergeCell ref="L22:M22"/>
    <mergeCell ref="N22:O22"/>
    <mergeCell ref="P22:Q22"/>
    <mergeCell ref="A23:B23"/>
    <mergeCell ref="J23:K23"/>
    <mergeCell ref="L23:M23"/>
    <mergeCell ref="N23:O23"/>
    <mergeCell ref="P23:Q23"/>
    <mergeCell ref="J22:K22"/>
    <mergeCell ref="A24:B24"/>
    <mergeCell ref="J24:K24"/>
    <mergeCell ref="L24:M24"/>
    <mergeCell ref="N24:O24"/>
    <mergeCell ref="P24:Q24"/>
    <mergeCell ref="A25:B25"/>
    <mergeCell ref="J25:K25"/>
    <mergeCell ref="L25:M25"/>
    <mergeCell ref="N25:O25"/>
    <mergeCell ref="P25:Q25"/>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J28:K28"/>
    <mergeCell ref="L28:M28"/>
    <mergeCell ref="N28:O28"/>
    <mergeCell ref="P28:Q28"/>
  </mergeCells>
  <pageMargins left="0.7" right="0.7" top="0.75" bottom="0.75" header="0.3" footer="0.3"/>
  <pageSetup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I1" workbookViewId="0">
      <selection activeCell="K1" sqref="K1:O1"/>
    </sheetView>
  </sheetViews>
  <sheetFormatPr defaultColWidth="11" defaultRowHeight="14.25" x14ac:dyDescent="0.2"/>
  <cols>
    <col min="12" max="12" width="1.25" bestFit="1" customWidth="1"/>
  </cols>
  <sheetData>
    <row r="1" spans="1:30" x14ac:dyDescent="0.2">
      <c r="A1" s="1" t="s">
        <v>0</v>
      </c>
      <c r="B1" s="2">
        <v>2017</v>
      </c>
      <c r="C1" s="1" t="s">
        <v>1</v>
      </c>
      <c r="D1" s="2"/>
      <c r="E1" s="1" t="s">
        <v>2</v>
      </c>
      <c r="F1" s="2">
        <v>90</v>
      </c>
      <c r="G1" s="3" t="s">
        <v>3</v>
      </c>
      <c r="H1" s="2"/>
      <c r="I1" s="227" t="s">
        <v>4</v>
      </c>
      <c r="J1" s="252"/>
      <c r="K1" s="236" t="s">
        <v>456</v>
      </c>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1"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42961</v>
      </c>
      <c r="J8" s="214"/>
      <c r="K8" s="252"/>
      <c r="L8" s="214"/>
      <c r="M8" s="252"/>
      <c r="N8" s="214"/>
      <c r="O8" s="252"/>
      <c r="P8" s="214"/>
      <c r="Q8" s="252"/>
      <c r="R8" s="33" t="s">
        <v>54</v>
      </c>
      <c r="S8" s="34"/>
      <c r="T8" s="61"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630</v>
      </c>
      <c r="K9" s="252"/>
      <c r="L9" s="204"/>
      <c r="M9" s="252"/>
      <c r="N9" s="204"/>
      <c r="O9" s="252"/>
      <c r="P9" s="177"/>
      <c r="Q9" s="252"/>
      <c r="R9" s="33" t="s">
        <v>57</v>
      </c>
      <c r="S9" s="34"/>
      <c r="T9" s="61"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61"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61"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47" t="s">
        <v>455</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302</v>
      </c>
      <c r="D20" s="41" t="s">
        <v>33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32">
        <v>42961</v>
      </c>
      <c r="D22" s="14" t="s">
        <v>33</v>
      </c>
      <c r="E22" s="14" t="s">
        <v>33</v>
      </c>
      <c r="F22" s="14" t="s">
        <v>33</v>
      </c>
      <c r="G22" s="61" t="s">
        <v>33</v>
      </c>
      <c r="H22" s="27" t="s">
        <v>81</v>
      </c>
      <c r="I22" s="35"/>
      <c r="J22" s="177"/>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v>115618981</v>
      </c>
      <c r="D23" s="14" t="s">
        <v>33</v>
      </c>
      <c r="E23" s="14" t="s">
        <v>33</v>
      </c>
      <c r="F23" s="14" t="s">
        <v>33</v>
      </c>
      <c r="G23" s="61" t="s">
        <v>33</v>
      </c>
      <c r="H23" s="27" t="s">
        <v>82</v>
      </c>
      <c r="I23" s="35"/>
      <c r="J23" s="177"/>
      <c r="K23" s="252"/>
      <c r="L23" s="204"/>
      <c r="M23" s="252"/>
      <c r="N23" s="206"/>
      <c r="O23" s="253"/>
      <c r="P23" s="177"/>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1" t="s">
        <v>33</v>
      </c>
      <c r="H24" s="27" t="s">
        <v>70</v>
      </c>
      <c r="I24" s="36"/>
      <c r="J24" s="173"/>
      <c r="K24" s="252"/>
      <c r="L24" s="179"/>
      <c r="M24" s="252"/>
      <c r="N24" s="208"/>
      <c r="O24" s="253"/>
      <c r="P24" s="173"/>
      <c r="Q24" s="252"/>
      <c r="R24" s="282"/>
      <c r="S24" s="282"/>
      <c r="T24" s="282"/>
      <c r="U24" s="282"/>
      <c r="V24" s="282"/>
      <c r="W24" s="282"/>
      <c r="X24" s="282"/>
      <c r="Y24" s="282"/>
      <c r="Z24" s="283"/>
      <c r="AA24" s="7"/>
      <c r="AB24" s="7"/>
      <c r="AC24" s="7"/>
      <c r="AD24" s="7"/>
    </row>
    <row r="25" spans="1:30" x14ac:dyDescent="0.2">
      <c r="A25" s="179" t="s">
        <v>9</v>
      </c>
      <c r="B25" s="252"/>
      <c r="C25" s="14" t="s">
        <v>295</v>
      </c>
      <c r="D25" s="14" t="s">
        <v>33</v>
      </c>
      <c r="E25" s="14" t="s">
        <v>33</v>
      </c>
      <c r="F25" s="14" t="s">
        <v>33</v>
      </c>
      <c r="G25" s="61" t="s">
        <v>33</v>
      </c>
      <c r="H25" s="27" t="s">
        <v>71</v>
      </c>
      <c r="I25" s="36"/>
      <c r="J25" s="173"/>
      <c r="K25" s="252"/>
      <c r="L25" s="179"/>
      <c r="M25" s="252"/>
      <c r="N25" s="208"/>
      <c r="O25" s="253"/>
      <c r="P25" s="173"/>
      <c r="Q25" s="252"/>
      <c r="R25" s="282"/>
      <c r="S25" s="282"/>
      <c r="T25" s="282"/>
      <c r="U25" s="282"/>
      <c r="V25" s="282"/>
      <c r="W25" s="282"/>
      <c r="X25" s="282"/>
      <c r="Y25" s="282"/>
      <c r="Z25" s="283"/>
      <c r="AA25" s="7"/>
      <c r="AB25" s="7"/>
      <c r="AC25" s="7"/>
      <c r="AD25" s="7"/>
    </row>
    <row r="26" spans="1:30" ht="15" x14ac:dyDescent="0.25">
      <c r="A26" s="210" t="s">
        <v>84</v>
      </c>
      <c r="B26" s="258"/>
      <c r="C26" s="14" t="s">
        <v>33</v>
      </c>
      <c r="D26" s="14" t="s">
        <v>33</v>
      </c>
      <c r="E26" s="14" t="s">
        <v>33</v>
      </c>
      <c r="F26" s="14" t="s">
        <v>33</v>
      </c>
      <c r="G26" s="61" t="s">
        <v>33</v>
      </c>
      <c r="H26" s="27" t="s">
        <v>85</v>
      </c>
      <c r="I26" s="35"/>
      <c r="J26" s="177" t="s">
        <v>33</v>
      </c>
      <c r="K26" s="252"/>
      <c r="L26" s="204" t="s">
        <v>33</v>
      </c>
      <c r="M26" s="252"/>
      <c r="N26" s="206" t="s">
        <v>33</v>
      </c>
      <c r="O26" s="253"/>
      <c r="P26" s="366"/>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1"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Q7" workbookViewId="0">
      <selection activeCell="I16" sqref="I16"/>
    </sheetView>
  </sheetViews>
  <sheetFormatPr defaultColWidth="11" defaultRowHeight="14.25" x14ac:dyDescent="0.2"/>
  <sheetData>
    <row r="1" spans="1:30" x14ac:dyDescent="0.2">
      <c r="A1" s="1" t="s">
        <v>0</v>
      </c>
      <c r="B1" s="2">
        <v>2017</v>
      </c>
      <c r="C1" s="1" t="s">
        <v>1</v>
      </c>
      <c r="D1" s="2"/>
      <c r="E1" s="1" t="s">
        <v>2</v>
      </c>
      <c r="F1" s="2">
        <v>91</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75" t="s">
        <v>156</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R15" sqref="R15:Z27"/>
    </sheetView>
  </sheetViews>
  <sheetFormatPr defaultColWidth="11" defaultRowHeight="14.25" x14ac:dyDescent="0.2"/>
  <sheetData>
    <row r="1" spans="1:30" x14ac:dyDescent="0.2">
      <c r="A1" s="1" t="s">
        <v>0</v>
      </c>
      <c r="B1" s="2">
        <v>2017</v>
      </c>
      <c r="C1" s="1" t="s">
        <v>1</v>
      </c>
      <c r="D1" s="2"/>
      <c r="E1" s="1" t="s">
        <v>2</v>
      </c>
      <c r="F1" s="2">
        <v>92</v>
      </c>
      <c r="G1" s="3" t="s">
        <v>3</v>
      </c>
      <c r="H1" s="2"/>
      <c r="I1" s="227" t="s">
        <v>4</v>
      </c>
      <c r="J1" s="252"/>
      <c r="K1" s="236" t="s">
        <v>237</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75" t="s">
        <v>430</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C7" workbookViewId="0">
      <selection activeCell="P6" sqref="P6:Q6"/>
    </sheetView>
  </sheetViews>
  <sheetFormatPr defaultColWidth="11" defaultRowHeight="14.25" x14ac:dyDescent="0.2"/>
  <cols>
    <col min="1" max="16384" width="11" style="60"/>
  </cols>
  <sheetData>
    <row r="1" spans="1:30" x14ac:dyDescent="0.2">
      <c r="A1" s="1" t="s">
        <v>0</v>
      </c>
      <c r="B1" s="2">
        <v>2017</v>
      </c>
      <c r="C1" s="1" t="s">
        <v>1</v>
      </c>
      <c r="D1" s="2"/>
      <c r="E1" s="1" t="s">
        <v>2</v>
      </c>
      <c r="F1" s="2">
        <v>93</v>
      </c>
      <c r="G1" s="3" t="s">
        <v>3</v>
      </c>
      <c r="H1" s="2"/>
      <c r="I1" s="227" t="s">
        <v>4</v>
      </c>
      <c r="J1" s="252"/>
      <c r="K1" s="236" t="s">
        <v>238</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42960</v>
      </c>
      <c r="J8" s="214"/>
      <c r="K8" s="252"/>
      <c r="L8" s="214"/>
      <c r="M8" s="252"/>
      <c r="N8" s="214"/>
      <c r="O8" s="252"/>
      <c r="P8" s="214"/>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936</v>
      </c>
      <c r="K9" s="252"/>
      <c r="L9" s="204">
        <v>934</v>
      </c>
      <c r="M9" s="252"/>
      <c r="N9" s="204"/>
      <c r="O9" s="252"/>
      <c r="P9" s="177"/>
      <c r="Q9" s="252"/>
      <c r="R9" s="33" t="s">
        <v>57</v>
      </c>
      <c r="S9" s="34"/>
      <c r="T9" s="59"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59"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59"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75" t="s">
        <v>429</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303</v>
      </c>
      <c r="D20" s="41" t="s">
        <v>303</v>
      </c>
      <c r="E20" s="41" t="s">
        <v>33</v>
      </c>
      <c r="F20" s="41" t="s">
        <v>33</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90">
        <v>42960</v>
      </c>
      <c r="D22" s="90">
        <v>42960</v>
      </c>
      <c r="E22" s="14" t="s">
        <v>33</v>
      </c>
      <c r="F22" s="14" t="s">
        <v>33</v>
      </c>
      <c r="G22" s="59" t="s">
        <v>33</v>
      </c>
      <c r="H22" s="27" t="s">
        <v>81</v>
      </c>
      <c r="I22" s="35"/>
      <c r="J22" s="177"/>
      <c r="K22" s="252"/>
      <c r="L22" s="204"/>
      <c r="M22" s="252"/>
      <c r="N22" s="206"/>
      <c r="O22" s="253"/>
      <c r="P22" s="177"/>
      <c r="Q22" s="252"/>
      <c r="R22" s="278"/>
      <c r="S22" s="278"/>
      <c r="T22" s="278"/>
      <c r="U22" s="278"/>
      <c r="V22" s="278"/>
      <c r="W22" s="278"/>
      <c r="X22" s="278"/>
      <c r="Y22" s="278"/>
      <c r="Z22" s="279"/>
      <c r="AA22" s="7"/>
      <c r="AB22" s="7"/>
      <c r="AC22" s="7"/>
      <c r="AD22" s="7"/>
    </row>
    <row r="23" spans="1:30" x14ac:dyDescent="0.2">
      <c r="A23" s="179" t="s">
        <v>10</v>
      </c>
      <c r="B23" s="252"/>
      <c r="C23" s="14">
        <v>194726393</v>
      </c>
      <c r="D23" s="14">
        <v>194726394</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295</v>
      </c>
      <c r="D25" s="14" t="s">
        <v>295</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sheetData>
    <row r="1" spans="1:30" x14ac:dyDescent="0.2">
      <c r="A1" s="1" t="s">
        <v>0</v>
      </c>
      <c r="B1" s="2">
        <v>2017</v>
      </c>
      <c r="C1" s="1" t="s">
        <v>1</v>
      </c>
      <c r="D1" s="2"/>
      <c r="E1" s="1" t="s">
        <v>2</v>
      </c>
      <c r="F1" s="2">
        <v>94</v>
      </c>
      <c r="G1" s="3" t="s">
        <v>3</v>
      </c>
      <c r="H1" s="2"/>
      <c r="I1" s="227" t="s">
        <v>4</v>
      </c>
      <c r="J1" s="252"/>
      <c r="K1" s="236" t="s">
        <v>239</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512</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2" workbookViewId="0">
      <selection activeCell="R15" sqref="R15:Z27"/>
    </sheetView>
  </sheetViews>
  <sheetFormatPr defaultColWidth="11" defaultRowHeight="14.25" x14ac:dyDescent="0.2"/>
  <sheetData>
    <row r="1" spans="1:30" x14ac:dyDescent="0.2">
      <c r="A1" s="1" t="s">
        <v>0</v>
      </c>
      <c r="B1" s="2">
        <v>2017</v>
      </c>
      <c r="C1" s="1" t="s">
        <v>1</v>
      </c>
      <c r="D1" s="2"/>
      <c r="E1" s="1" t="s">
        <v>2</v>
      </c>
      <c r="F1" s="2"/>
      <c r="G1" s="3" t="s">
        <v>3</v>
      </c>
      <c r="H1" s="2"/>
      <c r="I1" s="227" t="s">
        <v>4</v>
      </c>
      <c r="J1" s="252"/>
      <c r="K1" s="236" t="s">
        <v>174</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5</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427</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topLeftCell="O4" workbookViewId="0">
      <selection activeCell="R15" sqref="R15:Z27"/>
    </sheetView>
  </sheetViews>
  <sheetFormatPr defaultColWidth="11" defaultRowHeight="14.25" x14ac:dyDescent="0.2"/>
  <sheetData>
    <row r="1" spans="1:30" x14ac:dyDescent="0.2">
      <c r="A1" s="1" t="s">
        <v>0</v>
      </c>
      <c r="B1" s="2">
        <v>2017</v>
      </c>
      <c r="C1" s="1" t="s">
        <v>1</v>
      </c>
      <c r="D1" s="2">
        <v>95</v>
      </c>
      <c r="E1" s="1" t="s">
        <v>2</v>
      </c>
      <c r="F1" s="2">
        <v>95</v>
      </c>
      <c r="G1" s="3" t="s">
        <v>3</v>
      </c>
      <c r="H1" s="2"/>
      <c r="I1" s="227" t="s">
        <v>4</v>
      </c>
      <c r="J1" s="252"/>
      <c r="K1" s="236" t="s">
        <v>240</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v>42893</v>
      </c>
      <c r="D7" s="25">
        <v>42895</v>
      </c>
      <c r="E7" s="25">
        <v>42897</v>
      </c>
      <c r="F7" s="25"/>
      <c r="G7" s="26" t="e">
        <f t="array" ref="G7">#DIV/0!</f>
        <v>#DIV/0!</v>
      </c>
      <c r="H7" s="27" t="s">
        <v>50</v>
      </c>
      <c r="I7" s="28"/>
      <c r="J7" s="261" t="s">
        <v>271</v>
      </c>
      <c r="K7" s="256"/>
      <c r="L7" s="262" t="s">
        <v>33</v>
      </c>
      <c r="M7" s="256"/>
      <c r="N7" s="262" t="s">
        <v>33</v>
      </c>
      <c r="O7" s="256"/>
      <c r="P7" s="263"/>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42929</v>
      </c>
      <c r="J8" s="214">
        <v>0</v>
      </c>
      <c r="K8" s="252"/>
      <c r="L8" s="214"/>
      <c r="M8" s="252"/>
      <c r="N8" s="214"/>
      <c r="O8" s="252"/>
      <c r="P8" s="214"/>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36</v>
      </c>
      <c r="K9" s="252"/>
      <c r="L9" s="204" t="s">
        <v>33</v>
      </c>
      <c r="M9" s="252"/>
      <c r="N9" s="204" t="s">
        <v>33</v>
      </c>
      <c r="O9" s="252"/>
      <c r="P9" s="177"/>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6" t="s">
        <v>508</v>
      </c>
      <c r="S15" s="276"/>
      <c r="T15" s="276"/>
      <c r="U15" s="276"/>
      <c r="V15" s="276"/>
      <c r="W15" s="276"/>
      <c r="X15" s="276"/>
      <c r="Y15" s="276"/>
      <c r="Z15" s="277"/>
      <c r="AA15" s="6"/>
      <c r="AB15" s="6"/>
      <c r="AC15" s="6"/>
      <c r="AD15" s="6"/>
    </row>
    <row r="16" spans="1:30" x14ac:dyDescent="0.2">
      <c r="A16" s="38" t="s">
        <v>72</v>
      </c>
      <c r="B16" s="15"/>
      <c r="C16" s="106">
        <v>42929</v>
      </c>
      <c r="D16" s="106">
        <v>42929</v>
      </c>
      <c r="E16" s="106">
        <v>42929</v>
      </c>
      <c r="F16" s="25"/>
      <c r="G16" s="26" t="e">
        <f t="array" ref="G16">#DIV/0!</f>
        <v>#DIV/0!</v>
      </c>
      <c r="H16" s="27" t="s">
        <v>73</v>
      </c>
      <c r="I16" s="32"/>
      <c r="J16" s="175"/>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f>C16-C7</f>
        <v>36</v>
      </c>
      <c r="D17" s="39">
        <v>0</v>
      </c>
      <c r="E17" s="39">
        <v>0</v>
      </c>
      <c r="F17" s="39">
        <v>0</v>
      </c>
      <c r="G17" s="40">
        <v>0</v>
      </c>
      <c r="H17" s="27" t="s">
        <v>75</v>
      </c>
      <c r="I17" s="35"/>
      <c r="J17" s="177"/>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271</v>
      </c>
      <c r="D21" s="14" t="s">
        <v>269</v>
      </c>
      <c r="E21" s="14" t="s">
        <v>272</v>
      </c>
      <c r="F21" s="14" t="s">
        <v>33</v>
      </c>
      <c r="G21" s="14" t="s">
        <v>33</v>
      </c>
      <c r="H21" s="42" t="s">
        <v>79</v>
      </c>
      <c r="I21" s="32"/>
      <c r="J21" s="175"/>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4" t="s">
        <v>33</v>
      </c>
      <c r="H22" s="27" t="s">
        <v>81</v>
      </c>
      <c r="I22" s="35"/>
      <c r="J22" s="177"/>
      <c r="K22" s="252"/>
      <c r="L22" s="204"/>
      <c r="M22" s="252"/>
      <c r="N22" s="206"/>
      <c r="O22" s="253"/>
      <c r="P22" s="177"/>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4" t="s">
        <v>33</v>
      </c>
      <c r="H23" s="27" t="s">
        <v>82</v>
      </c>
      <c r="I23" s="35"/>
      <c r="J23" s="177"/>
      <c r="K23" s="252"/>
      <c r="L23" s="204"/>
      <c r="M23" s="252"/>
      <c r="N23" s="206"/>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90">
        <v>42936</v>
      </c>
      <c r="D26" s="90">
        <v>42936</v>
      </c>
      <c r="E26" s="90">
        <v>42936</v>
      </c>
      <c r="F26" s="14" t="s">
        <v>33</v>
      </c>
      <c r="G26" s="44"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f>C26-C16</f>
        <v>7</v>
      </c>
      <c r="D27" s="14">
        <f t="shared" ref="D27:E27" si="0">D26-D16</f>
        <v>7</v>
      </c>
      <c r="E27" s="14">
        <f t="shared" si="0"/>
        <v>7</v>
      </c>
      <c r="F27" s="14" t="s">
        <v>33</v>
      </c>
      <c r="G27" s="44"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row r="28" spans="1:30" x14ac:dyDescent="0.2">
      <c r="R28" s="64" t="s">
        <v>172</v>
      </c>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R15" sqref="R15:Z27"/>
    </sheetView>
  </sheetViews>
  <sheetFormatPr defaultColWidth="11" defaultRowHeight="14.25" x14ac:dyDescent="0.2"/>
  <cols>
    <col min="1" max="16384" width="11" style="51"/>
  </cols>
  <sheetData>
    <row r="1" spans="1:30" x14ac:dyDescent="0.2">
      <c r="A1" s="1" t="s">
        <v>0</v>
      </c>
      <c r="B1" s="2">
        <v>2017</v>
      </c>
      <c r="C1" s="1" t="s">
        <v>1</v>
      </c>
      <c r="D1" s="2"/>
      <c r="E1" s="1" t="s">
        <v>2</v>
      </c>
      <c r="F1" s="2">
        <v>96</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0"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0"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0"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0"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0"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132</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0"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0"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0"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0"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0"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0"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3"/>
  <sheetViews>
    <sheetView topLeftCell="G7" workbookViewId="0">
      <selection activeCell="R15" sqref="R15:Z27"/>
    </sheetView>
  </sheetViews>
  <sheetFormatPr defaultColWidth="11" defaultRowHeight="14.25" x14ac:dyDescent="0.2"/>
  <sheetData>
    <row r="1" spans="1:30" x14ac:dyDescent="0.2">
      <c r="A1" s="1" t="s">
        <v>0</v>
      </c>
      <c r="B1" s="2">
        <v>2017</v>
      </c>
      <c r="C1" s="1" t="s">
        <v>1</v>
      </c>
      <c r="D1" s="2"/>
      <c r="E1" s="1" t="s">
        <v>2</v>
      </c>
      <c r="F1" s="2">
        <v>97</v>
      </c>
      <c r="G1" s="3" t="s">
        <v>3</v>
      </c>
      <c r="H1" s="2" t="s">
        <v>301</v>
      </c>
      <c r="I1" s="227" t="s">
        <v>4</v>
      </c>
      <c r="J1" s="217"/>
      <c r="K1" s="236" t="s">
        <v>241</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42887</v>
      </c>
      <c r="D7" s="25">
        <v>42889</v>
      </c>
      <c r="E7" s="25">
        <v>42891</v>
      </c>
      <c r="F7" s="25">
        <v>42893</v>
      </c>
      <c r="G7" s="26" t="e">
        <f t="array" ref="G7">#DIV/0!</f>
        <v>#DIV/0!</v>
      </c>
      <c r="H7" s="27" t="s">
        <v>50</v>
      </c>
      <c r="I7" s="28"/>
      <c r="J7" s="218" t="s">
        <v>271</v>
      </c>
      <c r="K7" s="219"/>
      <c r="L7" s="204" t="s">
        <v>269</v>
      </c>
      <c r="M7" s="205"/>
      <c r="N7" s="204" t="s">
        <v>272</v>
      </c>
      <c r="O7" s="205"/>
      <c r="P7" s="177" t="s">
        <v>273</v>
      </c>
      <c r="Q7" s="178"/>
      <c r="R7" s="29" t="s">
        <v>51</v>
      </c>
      <c r="S7" s="30"/>
      <c r="T7" s="45">
        <v>4</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42924</v>
      </c>
      <c r="J8" s="214">
        <v>0</v>
      </c>
      <c r="K8" s="215"/>
      <c r="L8" s="214"/>
      <c r="M8" s="215"/>
      <c r="N8" s="214"/>
      <c r="O8" s="215"/>
      <c r="P8" s="214"/>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36</v>
      </c>
      <c r="K9" s="219"/>
      <c r="L9" s="204"/>
      <c r="M9" s="205"/>
      <c r="N9" s="204"/>
      <c r="O9" s="205"/>
      <c r="P9" s="177"/>
      <c r="Q9" s="178"/>
      <c r="R9" s="33" t="s">
        <v>57</v>
      </c>
      <c r="S9" s="34"/>
      <c r="T9" s="45">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45">
        <v>1</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42927</v>
      </c>
      <c r="J11" s="214">
        <v>3</v>
      </c>
      <c r="K11" s="215"/>
      <c r="L11" s="214">
        <v>3</v>
      </c>
      <c r="M11" s="215"/>
      <c r="N11" s="214">
        <v>2</v>
      </c>
      <c r="O11" s="215"/>
      <c r="P11" s="192">
        <v>1</v>
      </c>
      <c r="Q11" s="193"/>
      <c r="R11" s="33" t="s">
        <v>63</v>
      </c>
      <c r="S11" s="34"/>
      <c r="T11" s="45">
        <v>1</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v>62.8</v>
      </c>
      <c r="K12" s="219"/>
      <c r="L12" s="204">
        <v>53.8</v>
      </c>
      <c r="M12" s="205"/>
      <c r="N12" s="204">
        <v>57.8</v>
      </c>
      <c r="O12" s="205"/>
      <c r="P12" s="177">
        <v>36</v>
      </c>
      <c r="Q12" s="178"/>
      <c r="R12" s="33" t="s">
        <v>66</v>
      </c>
      <c r="S12" s="34"/>
      <c r="T12" s="37">
        <v>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378</v>
      </c>
      <c r="S15" s="239"/>
      <c r="T15" s="239"/>
      <c r="U15" s="239"/>
      <c r="V15" s="239"/>
      <c r="W15" s="239"/>
      <c r="X15" s="239"/>
      <c r="Y15" s="239"/>
      <c r="Z15" s="240"/>
      <c r="AA15" s="6"/>
      <c r="AB15" s="6"/>
      <c r="AC15" s="6"/>
      <c r="AD15" s="6"/>
    </row>
    <row r="16" spans="1:30" x14ac:dyDescent="0.2">
      <c r="A16" s="38" t="s">
        <v>72</v>
      </c>
      <c r="B16" s="15"/>
      <c r="C16" s="106">
        <v>42924</v>
      </c>
      <c r="D16" s="106">
        <v>42924</v>
      </c>
      <c r="E16" s="106">
        <v>42925</v>
      </c>
      <c r="F16" s="106">
        <v>42926</v>
      </c>
      <c r="G16" s="26" t="e">
        <f t="array" ref="G16">#DIV/0!</f>
        <v>#DIV/0!</v>
      </c>
      <c r="H16" s="27" t="s">
        <v>73</v>
      </c>
      <c r="I16" s="32">
        <v>42932</v>
      </c>
      <c r="J16" s="175">
        <f>J11+5</f>
        <v>8</v>
      </c>
      <c r="K16" s="176"/>
      <c r="L16" s="175">
        <f t="shared" ref="L16" si="0">L11+5</f>
        <v>8</v>
      </c>
      <c r="M16" s="176"/>
      <c r="N16" s="175">
        <f t="shared" ref="N16" si="1">N11+5</f>
        <v>7</v>
      </c>
      <c r="O16" s="176"/>
      <c r="P16" s="175">
        <f t="shared" ref="P16" si="2">P11+5</f>
        <v>6</v>
      </c>
      <c r="Q16" s="176"/>
      <c r="R16" s="241"/>
      <c r="S16" s="242"/>
      <c r="T16" s="242"/>
      <c r="U16" s="242"/>
      <c r="V16" s="242"/>
      <c r="W16" s="242"/>
      <c r="X16" s="242"/>
      <c r="Y16" s="242"/>
      <c r="Z16" s="243"/>
      <c r="AA16" s="6"/>
      <c r="AB16" s="6"/>
      <c r="AC16" s="6"/>
      <c r="AD16" s="6"/>
    </row>
    <row r="17" spans="1:30" x14ac:dyDescent="0.2">
      <c r="A17" s="183" t="s">
        <v>74</v>
      </c>
      <c r="B17" s="184"/>
      <c r="C17" s="39">
        <f>C16-C7</f>
        <v>37</v>
      </c>
      <c r="D17" s="39">
        <f t="shared" ref="D17:F17" si="3">D16-D7</f>
        <v>35</v>
      </c>
      <c r="E17" s="39">
        <f t="shared" si="3"/>
        <v>34</v>
      </c>
      <c r="F17" s="39">
        <f t="shared" si="3"/>
        <v>33</v>
      </c>
      <c r="G17" s="40">
        <v>0</v>
      </c>
      <c r="H17" s="27" t="s">
        <v>75</v>
      </c>
      <c r="I17" s="35"/>
      <c r="J17" s="177">
        <v>222</v>
      </c>
      <c r="K17" s="178"/>
      <c r="L17" s="204">
        <v>202</v>
      </c>
      <c r="M17" s="205"/>
      <c r="N17" s="206">
        <v>196</v>
      </c>
      <c r="O17" s="207"/>
      <c r="P17" s="177">
        <v>114</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303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271</v>
      </c>
      <c r="D21" s="14" t="s">
        <v>269</v>
      </c>
      <c r="E21" s="14" t="s">
        <v>272</v>
      </c>
      <c r="F21" s="14" t="s">
        <v>273</v>
      </c>
      <c r="G21" s="14" t="s">
        <v>33</v>
      </c>
      <c r="H21" s="42" t="s">
        <v>79</v>
      </c>
      <c r="I21" s="95">
        <v>42937</v>
      </c>
      <c r="J21" s="177">
        <f>J16+5</f>
        <v>13</v>
      </c>
      <c r="K21" s="178"/>
      <c r="L21" s="177">
        <f t="shared" ref="L21" si="4">L16+5</f>
        <v>13</v>
      </c>
      <c r="M21" s="178"/>
      <c r="N21" s="177">
        <f t="shared" ref="N21" si="5">N16+5</f>
        <v>12</v>
      </c>
      <c r="O21" s="178"/>
      <c r="P21" s="177">
        <f t="shared" ref="P21" si="6">P16+5</f>
        <v>11</v>
      </c>
      <c r="Q21" s="178"/>
      <c r="R21" s="241"/>
      <c r="S21" s="242"/>
      <c r="T21" s="242"/>
      <c r="U21" s="242"/>
      <c r="V21" s="242"/>
      <c r="W21" s="242"/>
      <c r="X21" s="242"/>
      <c r="Y21" s="242"/>
      <c r="Z21" s="243"/>
      <c r="AA21" s="7"/>
      <c r="AB21" s="7"/>
      <c r="AC21" s="7"/>
      <c r="AD21" s="7"/>
    </row>
    <row r="22" spans="1:30" x14ac:dyDescent="0.2">
      <c r="A22" s="179" t="s">
        <v>80</v>
      </c>
      <c r="B22" s="180"/>
      <c r="C22" s="14">
        <v>42947</v>
      </c>
      <c r="D22" s="14" t="s">
        <v>33</v>
      </c>
      <c r="E22" s="14" t="s">
        <v>33</v>
      </c>
      <c r="F22" s="14" t="s">
        <v>33</v>
      </c>
      <c r="G22" s="45" t="s">
        <v>33</v>
      </c>
      <c r="H22" s="27" t="s">
        <v>81</v>
      </c>
      <c r="I22" s="35"/>
      <c r="J22" s="177">
        <v>420</v>
      </c>
      <c r="K22" s="178"/>
      <c r="L22" s="204">
        <v>336</v>
      </c>
      <c r="M22" s="205"/>
      <c r="N22" s="206">
        <v>351</v>
      </c>
      <c r="O22" s="207"/>
      <c r="P22" s="177">
        <v>178</v>
      </c>
      <c r="Q22" s="178"/>
      <c r="R22" s="241"/>
      <c r="S22" s="242"/>
      <c r="T22" s="242"/>
      <c r="U22" s="242"/>
      <c r="V22" s="242"/>
      <c r="W22" s="242"/>
      <c r="X22" s="242"/>
      <c r="Y22" s="242"/>
      <c r="Z22" s="243"/>
      <c r="AA22" s="7"/>
      <c r="AB22" s="7"/>
      <c r="AC22" s="7"/>
      <c r="AD22" s="7"/>
    </row>
    <row r="23" spans="1:30" x14ac:dyDescent="0.2">
      <c r="A23" s="179" t="s">
        <v>10</v>
      </c>
      <c r="B23" s="180"/>
      <c r="C23" s="14">
        <v>194726244</v>
      </c>
      <c r="D23" s="14" t="s">
        <v>33</v>
      </c>
      <c r="E23" s="14" t="s">
        <v>33</v>
      </c>
      <c r="F23" s="14" t="s">
        <v>33</v>
      </c>
      <c r="G23" s="45" t="s">
        <v>33</v>
      </c>
      <c r="H23" s="27" t="s">
        <v>82</v>
      </c>
      <c r="I23" s="35"/>
      <c r="J23" s="177"/>
      <c r="K23" s="178"/>
      <c r="L23" s="204"/>
      <c r="M23" s="205"/>
      <c r="N23" s="206"/>
      <c r="O23" s="207"/>
      <c r="P23" s="177"/>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42" t="s">
        <v>306</v>
      </c>
      <c r="I24" s="32">
        <v>42942</v>
      </c>
      <c r="J24" s="175">
        <f>J21+5</f>
        <v>18</v>
      </c>
      <c r="K24" s="176"/>
      <c r="L24" s="175">
        <f t="shared" ref="L24" si="7">L21+5</f>
        <v>18</v>
      </c>
      <c r="M24" s="176"/>
      <c r="N24" s="175">
        <f t="shared" ref="N24" si="8">N21+5</f>
        <v>17</v>
      </c>
      <c r="O24" s="176"/>
      <c r="P24" s="175">
        <f t="shared" ref="P24" si="9">P21+5</f>
        <v>16</v>
      </c>
      <c r="Q24" s="176"/>
      <c r="R24" s="241"/>
      <c r="S24" s="242"/>
      <c r="T24" s="242"/>
      <c r="U24" s="242"/>
      <c r="V24" s="242"/>
      <c r="W24" s="242"/>
      <c r="X24" s="242"/>
      <c r="Y24" s="242"/>
      <c r="Z24" s="243"/>
      <c r="AA24" s="7"/>
      <c r="AB24" s="7"/>
      <c r="AC24" s="7"/>
      <c r="AD24" s="7"/>
    </row>
    <row r="25" spans="1:30" x14ac:dyDescent="0.2">
      <c r="A25" s="179" t="s">
        <v>9</v>
      </c>
      <c r="B25" s="180"/>
      <c r="C25" s="14" t="s">
        <v>125</v>
      </c>
      <c r="D25" s="14" t="s">
        <v>33</v>
      </c>
      <c r="E25" s="14" t="s">
        <v>33</v>
      </c>
      <c r="F25" s="14" t="s">
        <v>33</v>
      </c>
      <c r="G25" s="45" t="s">
        <v>33</v>
      </c>
      <c r="H25" s="27" t="s">
        <v>307</v>
      </c>
      <c r="I25" s="35"/>
      <c r="J25" s="177">
        <v>598</v>
      </c>
      <c r="K25" s="178"/>
      <c r="L25" s="204">
        <v>568</v>
      </c>
      <c r="M25" s="205"/>
      <c r="N25" s="206">
        <v>544</v>
      </c>
      <c r="O25" s="207"/>
      <c r="P25" s="177">
        <v>338</v>
      </c>
      <c r="Q25" s="178"/>
      <c r="R25" s="241"/>
      <c r="S25" s="242"/>
      <c r="T25" s="242"/>
      <c r="U25" s="242"/>
      <c r="V25" s="242"/>
      <c r="W25" s="242"/>
      <c r="X25" s="242"/>
      <c r="Y25" s="242"/>
      <c r="Z25" s="243"/>
      <c r="AA25" s="7"/>
      <c r="AB25" s="7"/>
      <c r="AC25" s="7"/>
      <c r="AD25" s="7"/>
    </row>
    <row r="26" spans="1:30" x14ac:dyDescent="0.2">
      <c r="A26" s="210" t="s">
        <v>84</v>
      </c>
      <c r="B26" s="211"/>
      <c r="C26" s="14" t="s">
        <v>33</v>
      </c>
      <c r="D26" s="90">
        <v>42945</v>
      </c>
      <c r="E26" s="90">
        <v>42945</v>
      </c>
      <c r="F26" s="90">
        <v>42945</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f>D26-D16</f>
        <v>21</v>
      </c>
      <c r="E27" s="14">
        <f t="shared" ref="E27:F27" si="10">E26-E16</f>
        <v>20</v>
      </c>
      <c r="F27" s="14">
        <f t="shared" si="10"/>
        <v>19</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row r="28" spans="1:30" x14ac:dyDescent="0.2">
      <c r="H28" s="42" t="s">
        <v>343</v>
      </c>
      <c r="I28" s="32">
        <v>42947</v>
      </c>
      <c r="J28" s="175">
        <f>J24+5</f>
        <v>23</v>
      </c>
      <c r="K28" s="176"/>
      <c r="L28" s="175" t="s">
        <v>276</v>
      </c>
      <c r="M28" s="176"/>
      <c r="N28" s="175" t="s">
        <v>276</v>
      </c>
      <c r="O28" s="176"/>
      <c r="P28" s="175" t="s">
        <v>276</v>
      </c>
      <c r="Q28" s="176"/>
    </row>
    <row r="29" spans="1:30" x14ac:dyDescent="0.2">
      <c r="H29" s="27" t="s">
        <v>344</v>
      </c>
      <c r="I29" s="35"/>
      <c r="J29" s="177">
        <v>818</v>
      </c>
      <c r="K29" s="178"/>
      <c r="L29" s="204"/>
      <c r="M29" s="205"/>
      <c r="N29" s="206"/>
      <c r="O29" s="207"/>
      <c r="P29" s="177"/>
      <c r="Q29" s="178"/>
    </row>
    <row r="30" spans="1:30" x14ac:dyDescent="0.2">
      <c r="H30" s="27" t="s">
        <v>345</v>
      </c>
      <c r="I30" s="35"/>
      <c r="J30" s="177" t="s">
        <v>340</v>
      </c>
      <c r="K30" s="178"/>
      <c r="L30" s="204" t="s">
        <v>33</v>
      </c>
      <c r="M30" s="205"/>
      <c r="N30" s="206" t="s">
        <v>33</v>
      </c>
      <c r="O30" s="207"/>
      <c r="P30" s="177" t="s">
        <v>33</v>
      </c>
      <c r="Q30" s="178"/>
    </row>
    <row r="31" spans="1:30" x14ac:dyDescent="0.2">
      <c r="H31" s="27" t="s">
        <v>288</v>
      </c>
      <c r="I31" s="35"/>
      <c r="J31" s="177">
        <v>50.66</v>
      </c>
      <c r="K31" s="178"/>
      <c r="L31" s="204" t="s">
        <v>33</v>
      </c>
      <c r="M31" s="205"/>
      <c r="N31" s="206" t="s">
        <v>33</v>
      </c>
      <c r="O31" s="207"/>
      <c r="P31" s="177" t="s">
        <v>33</v>
      </c>
      <c r="Q31" s="178"/>
    </row>
    <row r="32" spans="1:30" x14ac:dyDescent="0.2">
      <c r="H32" s="42" t="s">
        <v>379</v>
      </c>
      <c r="I32" s="32">
        <v>42952</v>
      </c>
      <c r="J32" s="175">
        <f>J28+5</f>
        <v>28</v>
      </c>
      <c r="K32" s="176"/>
      <c r="L32" s="175"/>
      <c r="M32" s="176"/>
      <c r="N32" s="175"/>
      <c r="O32" s="176"/>
      <c r="P32" s="175"/>
      <c r="Q32" s="176"/>
    </row>
    <row r="33" spans="8:17" x14ac:dyDescent="0.2">
      <c r="H33" s="27" t="s">
        <v>380</v>
      </c>
      <c r="I33" s="35"/>
      <c r="J33" s="177">
        <v>866</v>
      </c>
      <c r="K33" s="178"/>
      <c r="L33" s="204"/>
      <c r="M33" s="205"/>
      <c r="N33" s="206"/>
      <c r="O33" s="207"/>
      <c r="P33" s="177"/>
      <c r="Q33" s="178"/>
    </row>
  </sheetData>
  <mergeCells count="152">
    <mergeCell ref="L28:M28"/>
    <mergeCell ref="N28:O28"/>
    <mergeCell ref="P28:Q28"/>
    <mergeCell ref="J29:K29"/>
    <mergeCell ref="L29:M29"/>
    <mergeCell ref="N29:O29"/>
    <mergeCell ref="P29:Q29"/>
    <mergeCell ref="J30:K30"/>
    <mergeCell ref="L30:M30"/>
    <mergeCell ref="N30:O30"/>
    <mergeCell ref="P30:Q30"/>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J21:K21"/>
    <mergeCell ref="L21:M21"/>
    <mergeCell ref="N21:O21"/>
    <mergeCell ref="P21:Q21"/>
    <mergeCell ref="J22:K22"/>
    <mergeCell ref="L22:M22"/>
    <mergeCell ref="N22:O22"/>
    <mergeCell ref="P22:Q22"/>
    <mergeCell ref="J25:K25"/>
    <mergeCell ref="L25:M25"/>
    <mergeCell ref="N25:O25"/>
    <mergeCell ref="P25:Q25"/>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4:K24"/>
    <mergeCell ref="L24:M24"/>
    <mergeCell ref="N24:O24"/>
    <mergeCell ref="P24:Q24"/>
    <mergeCell ref="A22:B22"/>
    <mergeCell ref="A23:B23"/>
    <mergeCell ref="J23:K23"/>
    <mergeCell ref="L23:M23"/>
    <mergeCell ref="N23:O23"/>
    <mergeCell ref="P23:Q23"/>
    <mergeCell ref="A24:B24"/>
    <mergeCell ref="J32:K32"/>
    <mergeCell ref="L32:M32"/>
    <mergeCell ref="N32:O32"/>
    <mergeCell ref="P32:Q32"/>
    <mergeCell ref="J33:K33"/>
    <mergeCell ref="L33:M33"/>
    <mergeCell ref="N33:O33"/>
    <mergeCell ref="P33:Q33"/>
    <mergeCell ref="A25:B25"/>
    <mergeCell ref="A26:B26"/>
    <mergeCell ref="J26:K26"/>
    <mergeCell ref="L26:M26"/>
    <mergeCell ref="N26:O26"/>
    <mergeCell ref="P26:Q26"/>
    <mergeCell ref="A27:B27"/>
    <mergeCell ref="J27:K27"/>
    <mergeCell ref="L27:M27"/>
    <mergeCell ref="N27:O27"/>
    <mergeCell ref="P27:Q27"/>
    <mergeCell ref="J31:K31"/>
    <mergeCell ref="L31:M31"/>
    <mergeCell ref="N31:O31"/>
    <mergeCell ref="P31:Q31"/>
    <mergeCell ref="J28:K28"/>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B1" workbookViewId="0">
      <selection activeCell="G18" sqref="G18:G19"/>
    </sheetView>
  </sheetViews>
  <sheetFormatPr defaultColWidth="11" defaultRowHeight="14.25" x14ac:dyDescent="0.2"/>
  <cols>
    <col min="1" max="16384" width="11" style="51"/>
  </cols>
  <sheetData>
    <row r="1" spans="1:30" x14ac:dyDescent="0.2">
      <c r="A1" s="1" t="s">
        <v>0</v>
      </c>
      <c r="B1" s="2">
        <v>2017</v>
      </c>
      <c r="C1" s="1" t="s">
        <v>1</v>
      </c>
      <c r="D1" s="2">
        <v>98</v>
      </c>
      <c r="E1" s="1" t="s">
        <v>2</v>
      </c>
      <c r="F1" s="2">
        <v>98</v>
      </c>
      <c r="G1" s="3" t="s">
        <v>3</v>
      </c>
      <c r="H1" s="2"/>
      <c r="I1" s="227" t="s">
        <v>4</v>
      </c>
      <c r="J1" s="217"/>
      <c r="K1" s="236" t="s">
        <v>242</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42895</v>
      </c>
      <c r="D7" s="25">
        <v>42897</v>
      </c>
      <c r="E7" s="25">
        <v>42899</v>
      </c>
      <c r="F7" s="25">
        <v>42901</v>
      </c>
      <c r="G7" s="26" t="e">
        <f t="array" ref="G7">#DIV/0!</f>
        <v>#DIV/0!</v>
      </c>
      <c r="H7" s="27" t="s">
        <v>50</v>
      </c>
      <c r="I7" s="28"/>
      <c r="J7" s="218" t="s">
        <v>279</v>
      </c>
      <c r="K7" s="219"/>
      <c r="L7" s="204" t="s">
        <v>280</v>
      </c>
      <c r="M7" s="205"/>
      <c r="N7" s="204" t="s">
        <v>281</v>
      </c>
      <c r="O7" s="205"/>
      <c r="P7" s="177" t="s">
        <v>282</v>
      </c>
      <c r="Q7" s="178"/>
      <c r="R7" s="29" t="s">
        <v>51</v>
      </c>
      <c r="S7" s="30"/>
      <c r="T7" s="50">
        <v>4</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42938</v>
      </c>
      <c r="J8" s="214">
        <f>I8-C16</f>
        <v>7</v>
      </c>
      <c r="K8" s="215"/>
      <c r="L8" s="214">
        <v>6</v>
      </c>
      <c r="M8" s="215"/>
      <c r="N8" s="214">
        <v>6</v>
      </c>
      <c r="O8" s="215"/>
      <c r="P8" s="214">
        <v>4</v>
      </c>
      <c r="Q8" s="215"/>
      <c r="R8" s="33" t="s">
        <v>54</v>
      </c>
      <c r="S8" s="34"/>
      <c r="T8" s="50"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168</v>
      </c>
      <c r="K9" s="219"/>
      <c r="L9" s="204">
        <v>137</v>
      </c>
      <c r="M9" s="205"/>
      <c r="N9" s="204">
        <v>131</v>
      </c>
      <c r="O9" s="205"/>
      <c r="P9" s="177">
        <v>43</v>
      </c>
      <c r="Q9" s="178"/>
      <c r="R9" s="33" t="s">
        <v>57</v>
      </c>
      <c r="S9" s="34"/>
      <c r="T9" s="50">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50</v>
      </c>
      <c r="I10" s="36"/>
      <c r="J10" s="202" t="s">
        <v>399</v>
      </c>
      <c r="K10" s="203"/>
      <c r="L10" s="202" t="s">
        <v>399</v>
      </c>
      <c r="M10" s="203"/>
      <c r="N10" s="202" t="s">
        <v>399</v>
      </c>
      <c r="O10" s="203"/>
      <c r="P10" s="173"/>
      <c r="Q10" s="174"/>
      <c r="R10" s="33" t="s">
        <v>60</v>
      </c>
      <c r="S10" s="34"/>
      <c r="T10" s="50"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42955</v>
      </c>
      <c r="J11" s="214"/>
      <c r="K11" s="215"/>
      <c r="L11" s="214"/>
      <c r="M11" s="215"/>
      <c r="N11" s="214"/>
      <c r="O11" s="215"/>
      <c r="P11" s="192"/>
      <c r="Q11" s="193"/>
      <c r="R11" s="33" t="s">
        <v>63</v>
      </c>
      <c r="S11" s="34"/>
      <c r="T11" s="50"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v>636</v>
      </c>
      <c r="K12" s="219"/>
      <c r="L12" s="204">
        <v>618</v>
      </c>
      <c r="M12" s="205"/>
      <c r="N12" s="204">
        <v>902</v>
      </c>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400</v>
      </c>
      <c r="S15" s="239"/>
      <c r="T15" s="239"/>
      <c r="U15" s="239"/>
      <c r="V15" s="239"/>
      <c r="W15" s="239"/>
      <c r="X15" s="239"/>
      <c r="Y15" s="239"/>
      <c r="Z15" s="240"/>
      <c r="AA15" s="6"/>
      <c r="AB15" s="6"/>
      <c r="AC15" s="6"/>
      <c r="AD15" s="6"/>
    </row>
    <row r="16" spans="1:30" x14ac:dyDescent="0.2">
      <c r="A16" s="38" t="s">
        <v>72</v>
      </c>
      <c r="B16" s="15"/>
      <c r="C16" s="106">
        <v>42931</v>
      </c>
      <c r="D16" s="106">
        <v>42932</v>
      </c>
      <c r="E16" s="106">
        <v>42932</v>
      </c>
      <c r="F16" s="106">
        <v>42934</v>
      </c>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f>C16-C7</f>
        <v>36</v>
      </c>
      <c r="D17" s="39">
        <f t="shared" ref="D17:F17" si="0">D16-D7</f>
        <v>35</v>
      </c>
      <c r="E17" s="39">
        <f t="shared" si="0"/>
        <v>33</v>
      </c>
      <c r="F17" s="39">
        <f t="shared" si="0"/>
        <v>33</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302</v>
      </c>
      <c r="D20" s="41" t="s">
        <v>302</v>
      </c>
      <c r="E20" s="41" t="s">
        <v>303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399</v>
      </c>
      <c r="D21" s="14" t="s">
        <v>399</v>
      </c>
      <c r="E21" s="14" t="s">
        <v>399</v>
      </c>
      <c r="F21" s="14" t="s">
        <v>273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v>42955</v>
      </c>
      <c r="D22" s="90">
        <v>42955</v>
      </c>
      <c r="E22" s="90">
        <v>42955</v>
      </c>
      <c r="F22" s="90"/>
      <c r="G22" s="50"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v>115624043</v>
      </c>
      <c r="D23" s="14">
        <v>115624044</v>
      </c>
      <c r="E23" s="14">
        <v>194726270</v>
      </c>
      <c r="F23" s="14" t="s">
        <v>33</v>
      </c>
      <c r="G23" s="5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347</v>
      </c>
      <c r="D25" s="14" t="s">
        <v>347</v>
      </c>
      <c r="E25" s="14" t="s">
        <v>347</v>
      </c>
      <c r="F25" s="14" t="s">
        <v>33</v>
      </c>
      <c r="G25" s="5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65">
        <v>42939</v>
      </c>
      <c r="G26" s="5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f>F26-F16</f>
        <v>5</v>
      </c>
      <c r="G27" s="5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cols>
    <col min="1" max="16384" width="11" style="47"/>
  </cols>
  <sheetData>
    <row r="1" spans="1:30" x14ac:dyDescent="0.2">
      <c r="A1" s="1" t="s">
        <v>0</v>
      </c>
      <c r="B1" s="2">
        <v>2017</v>
      </c>
      <c r="C1" s="1" t="s">
        <v>1</v>
      </c>
      <c r="D1" s="2"/>
      <c r="E1" s="1" t="s">
        <v>2</v>
      </c>
      <c r="F1" s="2">
        <v>99</v>
      </c>
      <c r="G1" s="3" t="s">
        <v>3</v>
      </c>
      <c r="H1" s="2"/>
      <c r="I1" s="227" t="s">
        <v>4</v>
      </c>
      <c r="J1" s="217"/>
      <c r="K1" s="228"/>
      <c r="L1" s="229"/>
      <c r="M1" s="229"/>
      <c r="N1" s="229"/>
      <c r="O1" s="230"/>
      <c r="P1" s="234" t="s">
        <v>5</v>
      </c>
      <c r="Q1" s="235"/>
      <c r="R1" s="228"/>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118</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workbookViewId="0">
      <selection activeCell="C27" sqref="C27:F27"/>
    </sheetView>
  </sheetViews>
  <sheetFormatPr defaultColWidth="11" defaultRowHeight="14.25" x14ac:dyDescent="0.2"/>
  <sheetData>
    <row r="1" spans="1:30" x14ac:dyDescent="0.2">
      <c r="A1" s="1" t="s">
        <v>0</v>
      </c>
      <c r="B1" s="2">
        <v>2017</v>
      </c>
      <c r="C1" s="1" t="s">
        <v>1</v>
      </c>
      <c r="D1" s="2"/>
      <c r="E1" s="1" t="s">
        <v>2</v>
      </c>
      <c r="F1" s="2">
        <v>100</v>
      </c>
      <c r="G1" s="3" t="s">
        <v>3</v>
      </c>
      <c r="H1" s="2" t="s">
        <v>300</v>
      </c>
      <c r="I1" s="227" t="s">
        <v>4</v>
      </c>
      <c r="J1" s="217"/>
      <c r="K1" s="236" t="s">
        <v>243</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331</v>
      </c>
      <c r="G3" s="14" t="s">
        <v>314</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42894</v>
      </c>
      <c r="D7" s="25">
        <v>42896</v>
      </c>
      <c r="E7" s="25">
        <v>42898</v>
      </c>
      <c r="F7" s="25">
        <v>42900</v>
      </c>
      <c r="G7" s="26" t="e">
        <f t="array" ref="G7">#DIV/0!</f>
        <v>#DIV/0!</v>
      </c>
      <c r="H7" s="27" t="s">
        <v>50</v>
      </c>
      <c r="I7" s="28"/>
      <c r="J7" s="218" t="s">
        <v>271</v>
      </c>
      <c r="K7" s="219"/>
      <c r="L7" s="204" t="s">
        <v>269</v>
      </c>
      <c r="M7" s="205"/>
      <c r="N7" s="204" t="s">
        <v>272</v>
      </c>
      <c r="O7" s="205"/>
      <c r="P7" s="177" t="s">
        <v>273</v>
      </c>
      <c r="Q7" s="178"/>
      <c r="R7" s="29" t="s">
        <v>51</v>
      </c>
      <c r="S7" s="30"/>
      <c r="T7" s="48">
        <v>4</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42928</v>
      </c>
      <c r="J8" s="214">
        <v>2</v>
      </c>
      <c r="K8" s="215"/>
      <c r="L8" s="214">
        <v>2</v>
      </c>
      <c r="M8" s="215"/>
      <c r="N8" s="214">
        <v>1</v>
      </c>
      <c r="O8" s="215"/>
      <c r="P8" s="214"/>
      <c r="Q8" s="215"/>
      <c r="R8" s="33" t="s">
        <v>54</v>
      </c>
      <c r="S8" s="34"/>
      <c r="T8" s="48"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51</v>
      </c>
      <c r="K9" s="219"/>
      <c r="L9" s="204">
        <v>45</v>
      </c>
      <c r="M9" s="205"/>
      <c r="N9" s="204">
        <v>36</v>
      </c>
      <c r="O9" s="205"/>
      <c r="P9" s="177" t="s">
        <v>270</v>
      </c>
      <c r="Q9" s="178"/>
      <c r="R9" s="33" t="s">
        <v>57</v>
      </c>
      <c r="S9" s="34"/>
      <c r="T9" s="48">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42934</v>
      </c>
      <c r="J11" s="214">
        <v>8</v>
      </c>
      <c r="K11" s="215"/>
      <c r="L11" s="214">
        <v>8</v>
      </c>
      <c r="M11" s="215"/>
      <c r="N11" s="214">
        <v>7</v>
      </c>
      <c r="O11" s="215"/>
      <c r="P11" s="192">
        <v>6</v>
      </c>
      <c r="Q11" s="193"/>
      <c r="R11" s="33" t="s">
        <v>63</v>
      </c>
      <c r="S11" s="34"/>
      <c r="T11" s="48"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v>216</v>
      </c>
      <c r="K12" s="219"/>
      <c r="L12" s="204">
        <v>181</v>
      </c>
      <c r="M12" s="205"/>
      <c r="N12" s="204">
        <v>167</v>
      </c>
      <c r="O12" s="205"/>
      <c r="P12" s="177">
        <v>145</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333</v>
      </c>
      <c r="S15" s="239"/>
      <c r="T15" s="239"/>
      <c r="U15" s="239"/>
      <c r="V15" s="239"/>
      <c r="W15" s="239"/>
      <c r="X15" s="239"/>
      <c r="Y15" s="239"/>
      <c r="Z15" s="240"/>
      <c r="AA15" s="6"/>
      <c r="AB15" s="6"/>
      <c r="AC15" s="6"/>
      <c r="AD15" s="6"/>
    </row>
    <row r="16" spans="1:30" x14ac:dyDescent="0.2">
      <c r="A16" s="38" t="s">
        <v>72</v>
      </c>
      <c r="B16" s="15"/>
      <c r="C16" s="106">
        <v>42926</v>
      </c>
      <c r="D16" s="106">
        <v>42926</v>
      </c>
      <c r="E16" s="106">
        <v>42927</v>
      </c>
      <c r="F16" s="106">
        <v>42928</v>
      </c>
      <c r="G16" s="26" t="e">
        <f t="array" ref="G16">#DIV/0!</f>
        <v>#DIV/0!</v>
      </c>
      <c r="H16" s="27" t="s">
        <v>73</v>
      </c>
      <c r="I16" s="32">
        <v>42941</v>
      </c>
      <c r="J16" s="175">
        <f>J11+7</f>
        <v>15</v>
      </c>
      <c r="K16" s="176"/>
      <c r="L16" s="175">
        <f t="shared" ref="L16" si="0">L11+7</f>
        <v>15</v>
      </c>
      <c r="M16" s="176"/>
      <c r="N16" s="175">
        <f t="shared" ref="N16" si="1">N11+7</f>
        <v>14</v>
      </c>
      <c r="O16" s="176"/>
      <c r="P16" s="175">
        <f t="shared" ref="P16" si="2">P11+7</f>
        <v>13</v>
      </c>
      <c r="Q16" s="176"/>
      <c r="R16" s="241"/>
      <c r="S16" s="242"/>
      <c r="T16" s="242"/>
      <c r="U16" s="242"/>
      <c r="V16" s="242"/>
      <c r="W16" s="242"/>
      <c r="X16" s="242"/>
      <c r="Y16" s="242"/>
      <c r="Z16" s="243"/>
      <c r="AA16" s="6"/>
      <c r="AB16" s="6"/>
      <c r="AC16" s="6"/>
      <c r="AD16" s="6"/>
    </row>
    <row r="17" spans="1:30" x14ac:dyDescent="0.2">
      <c r="A17" s="183" t="s">
        <v>74</v>
      </c>
      <c r="B17" s="184"/>
      <c r="C17" s="39">
        <f>C16-C7</f>
        <v>32</v>
      </c>
      <c r="D17" s="39">
        <f t="shared" ref="D17:E17" si="3">D16-D7</f>
        <v>30</v>
      </c>
      <c r="E17" s="39">
        <f t="shared" si="3"/>
        <v>29</v>
      </c>
      <c r="F17" s="39">
        <f>F16-F7</f>
        <v>28</v>
      </c>
      <c r="G17" s="40">
        <v>0</v>
      </c>
      <c r="H17" s="27" t="s">
        <v>75</v>
      </c>
      <c r="I17" s="35"/>
      <c r="J17" s="177">
        <v>447</v>
      </c>
      <c r="K17" s="178"/>
      <c r="L17" s="204">
        <v>418</v>
      </c>
      <c r="M17" s="205"/>
      <c r="N17" s="206">
        <v>446</v>
      </c>
      <c r="O17" s="207"/>
      <c r="P17" s="177">
        <v>261</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8"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90">
        <v>42945</v>
      </c>
      <c r="D26" s="90">
        <v>42945</v>
      </c>
      <c r="E26" s="90">
        <v>42945</v>
      </c>
      <c r="F26" s="90">
        <v>42945</v>
      </c>
      <c r="G26" s="4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f>C26-C16</f>
        <v>19</v>
      </c>
      <c r="D27" s="14">
        <f t="shared" ref="D27:E27" si="4">D26-D16</f>
        <v>19</v>
      </c>
      <c r="E27" s="14">
        <f t="shared" si="4"/>
        <v>18</v>
      </c>
      <c r="F27" s="14">
        <f>F26-F16</f>
        <v>17</v>
      </c>
      <c r="G27" s="4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legacy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cols>
    <col min="1" max="16384" width="11" style="54"/>
  </cols>
  <sheetData>
    <row r="1" spans="1:30" x14ac:dyDescent="0.2">
      <c r="A1" s="1" t="s">
        <v>0</v>
      </c>
      <c r="B1" s="2">
        <v>2017</v>
      </c>
      <c r="C1" s="1" t="s">
        <v>1</v>
      </c>
      <c r="D1" s="2"/>
      <c r="E1" s="1" t="s">
        <v>2</v>
      </c>
      <c r="F1" s="2">
        <v>101</v>
      </c>
      <c r="G1" s="3" t="s">
        <v>3</v>
      </c>
      <c r="H1" s="2"/>
      <c r="I1" s="227" t="s">
        <v>4</v>
      </c>
      <c r="J1" s="217"/>
      <c r="K1" s="228"/>
      <c r="L1" s="229"/>
      <c r="M1" s="229"/>
      <c r="N1" s="229"/>
      <c r="O1" s="230"/>
      <c r="P1" s="234" t="s">
        <v>5</v>
      </c>
      <c r="Q1" s="235"/>
      <c r="R1" s="228"/>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3"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3"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3"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3"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3"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69" t="s">
        <v>144</v>
      </c>
      <c r="S15" s="270"/>
      <c r="T15" s="270"/>
      <c r="U15" s="270"/>
      <c r="V15" s="270"/>
      <c r="W15" s="270"/>
      <c r="X15" s="270"/>
      <c r="Y15" s="270"/>
      <c r="Z15" s="271"/>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72"/>
      <c r="S16" s="273"/>
      <c r="T16" s="273"/>
      <c r="U16" s="273"/>
      <c r="V16" s="273"/>
      <c r="W16" s="273"/>
      <c r="X16" s="273"/>
      <c r="Y16" s="273"/>
      <c r="Z16" s="274"/>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72"/>
      <c r="S17" s="273"/>
      <c r="T17" s="273"/>
      <c r="U17" s="273"/>
      <c r="V17" s="273"/>
      <c r="W17" s="273"/>
      <c r="X17" s="273"/>
      <c r="Y17" s="273"/>
      <c r="Z17" s="274"/>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72"/>
      <c r="S18" s="273"/>
      <c r="T18" s="273"/>
      <c r="U18" s="273"/>
      <c r="V18" s="273"/>
      <c r="W18" s="273"/>
      <c r="X18" s="273"/>
      <c r="Y18" s="273"/>
      <c r="Z18" s="274"/>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72"/>
      <c r="S19" s="273"/>
      <c r="T19" s="273"/>
      <c r="U19" s="273"/>
      <c r="V19" s="273"/>
      <c r="W19" s="273"/>
      <c r="X19" s="273"/>
      <c r="Y19" s="273"/>
      <c r="Z19" s="274"/>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72"/>
      <c r="S20" s="273"/>
      <c r="T20" s="273"/>
      <c r="U20" s="273"/>
      <c r="V20" s="273"/>
      <c r="W20" s="273"/>
      <c r="X20" s="273"/>
      <c r="Y20" s="273"/>
      <c r="Z20" s="274"/>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72"/>
      <c r="S21" s="273"/>
      <c r="T21" s="273"/>
      <c r="U21" s="273"/>
      <c r="V21" s="273"/>
      <c r="W21" s="273"/>
      <c r="X21" s="273"/>
      <c r="Y21" s="273"/>
      <c r="Z21" s="274"/>
      <c r="AA21" s="7"/>
      <c r="AB21" s="7"/>
      <c r="AC21" s="7"/>
      <c r="AD21" s="7"/>
    </row>
    <row r="22" spans="1:30" x14ac:dyDescent="0.2">
      <c r="A22" s="179" t="s">
        <v>80</v>
      </c>
      <c r="B22" s="180"/>
      <c r="C22" s="14" t="s">
        <v>33</v>
      </c>
      <c r="D22" s="14" t="s">
        <v>33</v>
      </c>
      <c r="E22" s="14" t="s">
        <v>33</v>
      </c>
      <c r="F22" s="14" t="s">
        <v>33</v>
      </c>
      <c r="G22" s="53" t="s">
        <v>33</v>
      </c>
      <c r="H22" s="27" t="s">
        <v>81</v>
      </c>
      <c r="I22" s="35"/>
      <c r="J22" s="177" t="s">
        <v>33</v>
      </c>
      <c r="K22" s="178"/>
      <c r="L22" s="204" t="s">
        <v>33</v>
      </c>
      <c r="M22" s="205"/>
      <c r="N22" s="206" t="s">
        <v>33</v>
      </c>
      <c r="O22" s="207"/>
      <c r="P22" s="177" t="s">
        <v>33</v>
      </c>
      <c r="Q22" s="178"/>
      <c r="R22" s="272"/>
      <c r="S22" s="273"/>
      <c r="T22" s="273"/>
      <c r="U22" s="273"/>
      <c r="V22" s="273"/>
      <c r="W22" s="273"/>
      <c r="X22" s="273"/>
      <c r="Y22" s="273"/>
      <c r="Z22" s="274"/>
      <c r="AA22" s="7"/>
      <c r="AB22" s="7"/>
      <c r="AC22" s="7"/>
      <c r="AD22" s="7"/>
    </row>
    <row r="23" spans="1:30" x14ac:dyDescent="0.2">
      <c r="A23" s="179" t="s">
        <v>10</v>
      </c>
      <c r="B23" s="180"/>
      <c r="C23" s="14" t="s">
        <v>33</v>
      </c>
      <c r="D23" s="14" t="s">
        <v>33</v>
      </c>
      <c r="E23" s="14" t="s">
        <v>33</v>
      </c>
      <c r="F23" s="14" t="s">
        <v>33</v>
      </c>
      <c r="G23" s="53" t="s">
        <v>33</v>
      </c>
      <c r="H23" s="27" t="s">
        <v>82</v>
      </c>
      <c r="I23" s="35"/>
      <c r="J23" s="177" t="s">
        <v>33</v>
      </c>
      <c r="K23" s="178"/>
      <c r="L23" s="204" t="s">
        <v>33</v>
      </c>
      <c r="M23" s="205"/>
      <c r="N23" s="206" t="s">
        <v>33</v>
      </c>
      <c r="O23" s="207"/>
      <c r="P23" s="177" t="s">
        <v>33</v>
      </c>
      <c r="Q23" s="178"/>
      <c r="R23" s="272"/>
      <c r="S23" s="273"/>
      <c r="T23" s="273"/>
      <c r="U23" s="273"/>
      <c r="V23" s="273"/>
      <c r="W23" s="273"/>
      <c r="X23" s="273"/>
      <c r="Y23" s="273"/>
      <c r="Z23" s="274"/>
      <c r="AA23" s="7"/>
      <c r="AB23" s="7"/>
      <c r="AC23" s="7"/>
      <c r="AD23" s="7"/>
    </row>
    <row r="24" spans="1:30" x14ac:dyDescent="0.2">
      <c r="A24" s="179" t="s">
        <v>83</v>
      </c>
      <c r="B24" s="180"/>
      <c r="C24" s="14" t="s">
        <v>33</v>
      </c>
      <c r="D24" s="14" t="s">
        <v>33</v>
      </c>
      <c r="E24" s="14" t="s">
        <v>33</v>
      </c>
      <c r="F24" s="14" t="s">
        <v>33</v>
      </c>
      <c r="G24" s="53" t="s">
        <v>33</v>
      </c>
      <c r="H24" s="27" t="s">
        <v>70</v>
      </c>
      <c r="I24" s="36"/>
      <c r="J24" s="173" t="s">
        <v>33</v>
      </c>
      <c r="K24" s="174"/>
      <c r="L24" s="179" t="s">
        <v>33</v>
      </c>
      <c r="M24" s="180"/>
      <c r="N24" s="208" t="s">
        <v>33</v>
      </c>
      <c r="O24" s="209"/>
      <c r="P24" s="173" t="s">
        <v>33</v>
      </c>
      <c r="Q24" s="174"/>
      <c r="R24" s="272"/>
      <c r="S24" s="273"/>
      <c r="T24" s="273"/>
      <c r="U24" s="273"/>
      <c r="V24" s="273"/>
      <c r="W24" s="273"/>
      <c r="X24" s="273"/>
      <c r="Y24" s="273"/>
      <c r="Z24" s="274"/>
      <c r="AA24" s="7"/>
      <c r="AB24" s="7"/>
      <c r="AC24" s="7"/>
      <c r="AD24" s="7"/>
    </row>
    <row r="25" spans="1:30" x14ac:dyDescent="0.2">
      <c r="A25" s="179" t="s">
        <v>9</v>
      </c>
      <c r="B25" s="180"/>
      <c r="C25" s="14" t="s">
        <v>33</v>
      </c>
      <c r="D25" s="14" t="s">
        <v>33</v>
      </c>
      <c r="E25" s="14" t="s">
        <v>33</v>
      </c>
      <c r="F25" s="14" t="s">
        <v>33</v>
      </c>
      <c r="G25" s="53" t="s">
        <v>33</v>
      </c>
      <c r="H25" s="27" t="s">
        <v>71</v>
      </c>
      <c r="I25" s="36"/>
      <c r="J25" s="173" t="s">
        <v>33</v>
      </c>
      <c r="K25" s="174"/>
      <c r="L25" s="179" t="s">
        <v>33</v>
      </c>
      <c r="M25" s="180"/>
      <c r="N25" s="208" t="s">
        <v>33</v>
      </c>
      <c r="O25" s="209"/>
      <c r="P25" s="173" t="s">
        <v>33</v>
      </c>
      <c r="Q25" s="174"/>
      <c r="R25" s="272"/>
      <c r="S25" s="273"/>
      <c r="T25" s="273"/>
      <c r="U25" s="273"/>
      <c r="V25" s="273"/>
      <c r="W25" s="273"/>
      <c r="X25" s="273"/>
      <c r="Y25" s="273"/>
      <c r="Z25" s="274"/>
      <c r="AA25" s="7"/>
      <c r="AB25" s="7"/>
      <c r="AC25" s="7"/>
      <c r="AD25" s="7"/>
    </row>
    <row r="26" spans="1:30" x14ac:dyDescent="0.2">
      <c r="A26" s="210" t="s">
        <v>84</v>
      </c>
      <c r="B26" s="211"/>
      <c r="C26" s="14" t="s">
        <v>33</v>
      </c>
      <c r="D26" s="14" t="s">
        <v>33</v>
      </c>
      <c r="E26" s="14" t="s">
        <v>33</v>
      </c>
      <c r="F26" s="14" t="s">
        <v>33</v>
      </c>
      <c r="G26" s="53" t="s">
        <v>33</v>
      </c>
      <c r="H26" s="27" t="s">
        <v>85</v>
      </c>
      <c r="I26" s="35"/>
      <c r="J26" s="177" t="s">
        <v>33</v>
      </c>
      <c r="K26" s="178"/>
      <c r="L26" s="204" t="s">
        <v>33</v>
      </c>
      <c r="M26" s="205"/>
      <c r="N26" s="206" t="s">
        <v>33</v>
      </c>
      <c r="O26" s="207"/>
      <c r="P26" s="177" t="s">
        <v>33</v>
      </c>
      <c r="Q26" s="178"/>
      <c r="R26" s="272"/>
      <c r="S26" s="273"/>
      <c r="T26" s="273"/>
      <c r="U26" s="273"/>
      <c r="V26" s="273"/>
      <c r="W26" s="273"/>
      <c r="X26" s="273"/>
      <c r="Y26" s="273"/>
      <c r="Z26" s="274"/>
      <c r="AA26" s="7"/>
      <c r="AB26" s="7"/>
      <c r="AC26" s="7"/>
      <c r="AD26" s="7"/>
    </row>
    <row r="27" spans="1:30" x14ac:dyDescent="0.2">
      <c r="A27" s="212" t="s">
        <v>86</v>
      </c>
      <c r="B27" s="213"/>
      <c r="C27" s="14" t="s">
        <v>33</v>
      </c>
      <c r="D27" s="14" t="s">
        <v>33</v>
      </c>
      <c r="E27" s="14" t="s">
        <v>33</v>
      </c>
      <c r="F27" s="14" t="s">
        <v>33</v>
      </c>
      <c r="G27" s="53" t="s">
        <v>33</v>
      </c>
      <c r="H27" s="27" t="s">
        <v>87</v>
      </c>
      <c r="I27" s="35"/>
      <c r="J27" s="177" t="s">
        <v>33</v>
      </c>
      <c r="K27" s="178"/>
      <c r="L27" s="204" t="s">
        <v>33</v>
      </c>
      <c r="M27" s="205"/>
      <c r="N27" s="206" t="s">
        <v>33</v>
      </c>
      <c r="O27" s="207"/>
      <c r="P27" s="177" t="s">
        <v>33</v>
      </c>
      <c r="Q27" s="178"/>
      <c r="R27" s="272"/>
      <c r="S27" s="273"/>
      <c r="T27" s="273"/>
      <c r="U27" s="273"/>
      <c r="V27" s="273"/>
      <c r="W27" s="273"/>
      <c r="X27" s="273"/>
      <c r="Y27" s="273"/>
      <c r="Z27" s="274"/>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cols>
    <col min="1" max="16384" width="11" style="47"/>
  </cols>
  <sheetData>
    <row r="1" spans="1:30" x14ac:dyDescent="0.2">
      <c r="A1" s="1" t="s">
        <v>0</v>
      </c>
      <c r="B1" s="2">
        <v>2017</v>
      </c>
      <c r="C1" s="1" t="s">
        <v>1</v>
      </c>
      <c r="D1" s="2"/>
      <c r="E1" s="1" t="s">
        <v>2</v>
      </c>
      <c r="F1" s="2">
        <v>102</v>
      </c>
      <c r="G1" s="3" t="s">
        <v>3</v>
      </c>
      <c r="H1" s="2"/>
      <c r="I1" s="227" t="s">
        <v>4</v>
      </c>
      <c r="J1" s="217"/>
      <c r="K1" s="236" t="s">
        <v>244</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52"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8"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8"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8"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8"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69" t="s">
        <v>519</v>
      </c>
      <c r="S15" s="270"/>
      <c r="T15" s="270"/>
      <c r="U15" s="270"/>
      <c r="V15" s="270"/>
      <c r="W15" s="270"/>
      <c r="X15" s="270"/>
      <c r="Y15" s="270"/>
      <c r="Z15" s="271"/>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72"/>
      <c r="S16" s="273"/>
      <c r="T16" s="273"/>
      <c r="U16" s="273"/>
      <c r="V16" s="273"/>
      <c r="W16" s="273"/>
      <c r="X16" s="273"/>
      <c r="Y16" s="273"/>
      <c r="Z16" s="274"/>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72"/>
      <c r="S17" s="273"/>
      <c r="T17" s="273"/>
      <c r="U17" s="273"/>
      <c r="V17" s="273"/>
      <c r="W17" s="273"/>
      <c r="X17" s="273"/>
      <c r="Y17" s="273"/>
      <c r="Z17" s="274"/>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72"/>
      <c r="S18" s="273"/>
      <c r="T18" s="273"/>
      <c r="U18" s="273"/>
      <c r="V18" s="273"/>
      <c r="W18" s="273"/>
      <c r="X18" s="273"/>
      <c r="Y18" s="273"/>
      <c r="Z18" s="274"/>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72"/>
      <c r="S19" s="273"/>
      <c r="T19" s="273"/>
      <c r="U19" s="273"/>
      <c r="V19" s="273"/>
      <c r="W19" s="273"/>
      <c r="X19" s="273"/>
      <c r="Y19" s="273"/>
      <c r="Z19" s="274"/>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72"/>
      <c r="S20" s="273"/>
      <c r="T20" s="273"/>
      <c r="U20" s="273"/>
      <c r="V20" s="273"/>
      <c r="W20" s="273"/>
      <c r="X20" s="273"/>
      <c r="Y20" s="273"/>
      <c r="Z20" s="274"/>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72"/>
      <c r="S21" s="273"/>
      <c r="T21" s="273"/>
      <c r="U21" s="273"/>
      <c r="V21" s="273"/>
      <c r="W21" s="273"/>
      <c r="X21" s="273"/>
      <c r="Y21" s="273"/>
      <c r="Z21" s="274"/>
      <c r="AA21" s="7"/>
      <c r="AB21" s="7"/>
      <c r="AC21" s="7"/>
      <c r="AD21" s="7"/>
    </row>
    <row r="22" spans="1:30" x14ac:dyDescent="0.2">
      <c r="A22" s="179" t="s">
        <v>80</v>
      </c>
      <c r="B22" s="180"/>
      <c r="C22" s="14" t="s">
        <v>33</v>
      </c>
      <c r="D22" s="14" t="s">
        <v>33</v>
      </c>
      <c r="E22" s="14" t="s">
        <v>33</v>
      </c>
      <c r="F22" s="14" t="s">
        <v>33</v>
      </c>
      <c r="G22" s="48" t="s">
        <v>33</v>
      </c>
      <c r="H22" s="27" t="s">
        <v>81</v>
      </c>
      <c r="I22" s="35"/>
      <c r="J22" s="177" t="s">
        <v>33</v>
      </c>
      <c r="K22" s="178"/>
      <c r="L22" s="204" t="s">
        <v>33</v>
      </c>
      <c r="M22" s="205"/>
      <c r="N22" s="206" t="s">
        <v>33</v>
      </c>
      <c r="O22" s="207"/>
      <c r="P22" s="177" t="s">
        <v>33</v>
      </c>
      <c r="Q22" s="178"/>
      <c r="R22" s="272"/>
      <c r="S22" s="273"/>
      <c r="T22" s="273"/>
      <c r="U22" s="273"/>
      <c r="V22" s="273"/>
      <c r="W22" s="273"/>
      <c r="X22" s="273"/>
      <c r="Y22" s="273"/>
      <c r="Z22" s="274"/>
      <c r="AA22" s="7"/>
      <c r="AB22" s="7"/>
      <c r="AC22" s="7"/>
      <c r="AD22" s="7"/>
    </row>
    <row r="23" spans="1:30"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72"/>
      <c r="S23" s="273"/>
      <c r="T23" s="273"/>
      <c r="U23" s="273"/>
      <c r="V23" s="273"/>
      <c r="W23" s="273"/>
      <c r="X23" s="273"/>
      <c r="Y23" s="273"/>
      <c r="Z23" s="274"/>
      <c r="AA23" s="7"/>
      <c r="AB23" s="7"/>
      <c r="AC23" s="7"/>
      <c r="AD23" s="7"/>
    </row>
    <row r="24" spans="1:30"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72"/>
      <c r="S24" s="273"/>
      <c r="T24" s="273"/>
      <c r="U24" s="273"/>
      <c r="V24" s="273"/>
      <c r="W24" s="273"/>
      <c r="X24" s="273"/>
      <c r="Y24" s="273"/>
      <c r="Z24" s="274"/>
      <c r="AA24" s="7"/>
      <c r="AB24" s="7"/>
      <c r="AC24" s="7"/>
      <c r="AD24" s="7"/>
    </row>
    <row r="25" spans="1:30"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72"/>
      <c r="S25" s="273"/>
      <c r="T25" s="273"/>
      <c r="U25" s="273"/>
      <c r="V25" s="273"/>
      <c r="W25" s="273"/>
      <c r="X25" s="273"/>
      <c r="Y25" s="273"/>
      <c r="Z25" s="274"/>
      <c r="AA25" s="7"/>
      <c r="AB25" s="7"/>
      <c r="AC25" s="7"/>
      <c r="AD25" s="7"/>
    </row>
    <row r="26" spans="1:30" x14ac:dyDescent="0.2">
      <c r="A26" s="210" t="s">
        <v>84</v>
      </c>
      <c r="B26" s="211"/>
      <c r="C26" s="14" t="s">
        <v>33</v>
      </c>
      <c r="D26" s="14" t="s">
        <v>33</v>
      </c>
      <c r="E26" s="14" t="s">
        <v>33</v>
      </c>
      <c r="F26" s="14" t="s">
        <v>33</v>
      </c>
      <c r="G26" s="48" t="s">
        <v>33</v>
      </c>
      <c r="H26" s="27" t="s">
        <v>85</v>
      </c>
      <c r="I26" s="35"/>
      <c r="J26" s="177" t="s">
        <v>33</v>
      </c>
      <c r="K26" s="178"/>
      <c r="L26" s="204" t="s">
        <v>33</v>
      </c>
      <c r="M26" s="205"/>
      <c r="N26" s="206" t="s">
        <v>33</v>
      </c>
      <c r="O26" s="207"/>
      <c r="P26" s="177" t="s">
        <v>33</v>
      </c>
      <c r="Q26" s="178"/>
      <c r="R26" s="272"/>
      <c r="S26" s="273"/>
      <c r="T26" s="273"/>
      <c r="U26" s="273"/>
      <c r="V26" s="273"/>
      <c r="W26" s="273"/>
      <c r="X26" s="273"/>
      <c r="Y26" s="273"/>
      <c r="Z26" s="274"/>
      <c r="AA26" s="7"/>
      <c r="AB26" s="7"/>
      <c r="AC26" s="7"/>
      <c r="AD26" s="7"/>
    </row>
    <row r="27" spans="1:30" x14ac:dyDescent="0.2">
      <c r="A27" s="212" t="s">
        <v>86</v>
      </c>
      <c r="B27" s="213"/>
      <c r="C27" s="14" t="s">
        <v>33</v>
      </c>
      <c r="D27" s="14" t="s">
        <v>33</v>
      </c>
      <c r="E27" s="14" t="s">
        <v>33</v>
      </c>
      <c r="F27" s="14" t="s">
        <v>33</v>
      </c>
      <c r="G27" s="48" t="s">
        <v>33</v>
      </c>
      <c r="H27" s="27" t="s">
        <v>87</v>
      </c>
      <c r="I27" s="35"/>
      <c r="J27" s="177" t="s">
        <v>33</v>
      </c>
      <c r="K27" s="178"/>
      <c r="L27" s="204" t="s">
        <v>33</v>
      </c>
      <c r="M27" s="205"/>
      <c r="N27" s="206" t="s">
        <v>33</v>
      </c>
      <c r="O27" s="207"/>
      <c r="P27" s="177" t="s">
        <v>33</v>
      </c>
      <c r="Q27" s="178"/>
      <c r="R27" s="272"/>
      <c r="S27" s="273"/>
      <c r="T27" s="273"/>
      <c r="U27" s="273"/>
      <c r="V27" s="273"/>
      <c r="W27" s="273"/>
      <c r="X27" s="273"/>
      <c r="Y27" s="273"/>
      <c r="Z27" s="274"/>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sheetData>
    <row r="1" spans="1:30" x14ac:dyDescent="0.2">
      <c r="A1" s="1" t="s">
        <v>0</v>
      </c>
      <c r="B1" s="2">
        <v>2017</v>
      </c>
      <c r="C1" s="1" t="s">
        <v>1</v>
      </c>
      <c r="D1" s="2">
        <v>102</v>
      </c>
      <c r="E1" s="1" t="s">
        <v>2</v>
      </c>
      <c r="F1" s="2" t="s">
        <v>470</v>
      </c>
      <c r="G1" s="3" t="s">
        <v>3</v>
      </c>
      <c r="H1" s="2"/>
      <c r="I1" s="227" t="s">
        <v>4</v>
      </c>
      <c r="J1" s="217"/>
      <c r="K1" s="236" t="s">
        <v>471</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8">
        <v>1</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c r="J8" s="214"/>
      <c r="K8" s="215"/>
      <c r="L8" s="214"/>
      <c r="M8" s="215"/>
      <c r="N8" s="214"/>
      <c r="O8" s="215"/>
      <c r="P8" s="214"/>
      <c r="Q8" s="215"/>
      <c r="R8" s="33" t="s">
        <v>54</v>
      </c>
      <c r="S8" s="34"/>
      <c r="T8" s="58"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c r="K9" s="219"/>
      <c r="L9" s="204"/>
      <c r="M9" s="205"/>
      <c r="N9" s="204"/>
      <c r="O9" s="205"/>
      <c r="P9" s="177"/>
      <c r="Q9" s="178"/>
      <c r="R9" s="33" t="s">
        <v>57</v>
      </c>
      <c r="S9" s="34"/>
      <c r="T9" s="58">
        <v>0</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58">
        <v>0</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58">
        <v>0</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167</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58"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58" t="s">
        <v>33</v>
      </c>
      <c r="H23" s="27" t="s">
        <v>82</v>
      </c>
      <c r="I23" s="35"/>
      <c r="J23" s="177"/>
      <c r="K23" s="178"/>
      <c r="L23" s="204"/>
      <c r="M23" s="205"/>
      <c r="N23" s="206"/>
      <c r="O23" s="207"/>
      <c r="P23" s="177"/>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8" t="s">
        <v>33</v>
      </c>
      <c r="H24" s="27" t="s">
        <v>70</v>
      </c>
      <c r="I24" s="36"/>
      <c r="J24" s="173"/>
      <c r="K24" s="174"/>
      <c r="L24" s="179"/>
      <c r="M24" s="180"/>
      <c r="N24" s="208"/>
      <c r="O24" s="209"/>
      <c r="P24" s="173"/>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58" t="s">
        <v>33</v>
      </c>
      <c r="H25" s="27" t="s">
        <v>71</v>
      </c>
      <c r="I25" s="36"/>
      <c r="J25" s="173"/>
      <c r="K25" s="174"/>
      <c r="L25" s="179"/>
      <c r="M25" s="180"/>
      <c r="N25" s="208"/>
      <c r="O25" s="209"/>
      <c r="P25" s="173"/>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58"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58"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legacy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K4" workbookViewId="0">
      <selection activeCell="R15" sqref="R15:Z27"/>
    </sheetView>
  </sheetViews>
  <sheetFormatPr defaultColWidth="11" defaultRowHeight="14.25" x14ac:dyDescent="0.2"/>
  <sheetData>
    <row r="1" spans="1:26" x14ac:dyDescent="0.2">
      <c r="A1" s="1" t="s">
        <v>0</v>
      </c>
      <c r="B1" s="2">
        <v>2017</v>
      </c>
      <c r="C1" s="1" t="s">
        <v>1</v>
      </c>
      <c r="D1" s="2"/>
      <c r="E1" s="1" t="s">
        <v>2</v>
      </c>
      <c r="F1" s="2">
        <v>103</v>
      </c>
      <c r="G1" s="3" t="s">
        <v>3</v>
      </c>
      <c r="H1" s="2"/>
      <c r="I1" s="227" t="s">
        <v>4</v>
      </c>
      <c r="J1" s="217"/>
      <c r="K1" s="236" t="s">
        <v>221</v>
      </c>
      <c r="L1" s="229"/>
      <c r="M1" s="229"/>
      <c r="N1" s="229"/>
      <c r="O1" s="230"/>
      <c r="P1" s="234" t="s">
        <v>5</v>
      </c>
      <c r="Q1" s="235"/>
      <c r="R1" s="236" t="s">
        <v>146</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1">
        <v>5</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61"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61" t="s">
        <v>319</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61">
        <v>0</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61">
        <v>4</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46" t="s">
        <v>451</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61"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61"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61"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61"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61"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61"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G1" workbookViewId="0">
      <selection activeCell="R15" sqref="R15:Z27"/>
    </sheetView>
  </sheetViews>
  <sheetFormatPr defaultColWidth="11" defaultRowHeight="14.25" x14ac:dyDescent="0.2"/>
  <cols>
    <col min="1" max="16384" width="11" style="51"/>
  </cols>
  <sheetData>
    <row r="1" spans="1:30" x14ac:dyDescent="0.2">
      <c r="A1" s="1" t="s">
        <v>0</v>
      </c>
      <c r="B1" s="2">
        <v>2017</v>
      </c>
      <c r="C1" s="1" t="s">
        <v>1</v>
      </c>
      <c r="D1" s="2"/>
      <c r="E1" s="1" t="s">
        <v>2</v>
      </c>
      <c r="F1" s="2">
        <v>104</v>
      </c>
      <c r="G1" s="3" t="s">
        <v>3</v>
      </c>
      <c r="H1" s="2"/>
      <c r="I1" s="227" t="s">
        <v>4</v>
      </c>
      <c r="J1" s="217"/>
      <c r="K1" s="228"/>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0"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42949</v>
      </c>
      <c r="J8" s="214"/>
      <c r="K8" s="215"/>
      <c r="L8" s="214"/>
      <c r="M8" s="215"/>
      <c r="N8" s="214"/>
      <c r="O8" s="215"/>
      <c r="P8" s="214"/>
      <c r="Q8" s="215"/>
      <c r="R8" s="33" t="s">
        <v>54</v>
      </c>
      <c r="S8" s="34"/>
      <c r="T8" s="50"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1120</v>
      </c>
      <c r="K9" s="219"/>
      <c r="L9" s="204">
        <v>878</v>
      </c>
      <c r="M9" s="205"/>
      <c r="N9" s="204"/>
      <c r="O9" s="205"/>
      <c r="P9" s="177"/>
      <c r="Q9" s="178"/>
      <c r="R9" s="33" t="s">
        <v>57</v>
      </c>
      <c r="S9" s="34"/>
      <c r="T9" s="50"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288</v>
      </c>
      <c r="I10" s="36"/>
      <c r="J10" s="202">
        <v>74.290000000000006</v>
      </c>
      <c r="K10" s="203"/>
      <c r="L10" s="179">
        <v>70.260000000000005</v>
      </c>
      <c r="M10" s="180"/>
      <c r="N10" s="179"/>
      <c r="O10" s="180"/>
      <c r="P10" s="173"/>
      <c r="Q10" s="174"/>
      <c r="R10" s="33" t="s">
        <v>60</v>
      </c>
      <c r="S10" s="34"/>
      <c r="T10" s="50"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50"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352</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303</v>
      </c>
      <c r="D20" s="41" t="s">
        <v>302</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90">
        <v>42949</v>
      </c>
      <c r="D22" s="90">
        <v>42949</v>
      </c>
      <c r="E22" s="14" t="s">
        <v>33</v>
      </c>
      <c r="F22" s="14" t="s">
        <v>33</v>
      </c>
      <c r="G22" s="50"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v>195718232</v>
      </c>
      <c r="D23" s="14">
        <v>194726255</v>
      </c>
      <c r="E23" s="14" t="s">
        <v>33</v>
      </c>
      <c r="F23" s="14" t="s">
        <v>33</v>
      </c>
      <c r="G23" s="50" t="s">
        <v>33</v>
      </c>
      <c r="H23" s="27" t="s">
        <v>82</v>
      </c>
      <c r="I23" s="35"/>
      <c r="J23" s="177"/>
      <c r="K23" s="178"/>
      <c r="L23" s="204"/>
      <c r="M23" s="205"/>
      <c r="N23" s="206"/>
      <c r="O23" s="207"/>
      <c r="P23" s="177"/>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0" t="s">
        <v>33</v>
      </c>
      <c r="H24" s="27" t="s">
        <v>70</v>
      </c>
      <c r="I24" s="36"/>
      <c r="J24" s="173"/>
      <c r="K24" s="174"/>
      <c r="L24" s="179"/>
      <c r="M24" s="180"/>
      <c r="N24" s="208"/>
      <c r="O24" s="209"/>
      <c r="P24" s="173"/>
      <c r="Q24" s="174"/>
      <c r="R24" s="241"/>
      <c r="S24" s="242"/>
      <c r="T24" s="242"/>
      <c r="U24" s="242"/>
      <c r="V24" s="242"/>
      <c r="W24" s="242"/>
      <c r="X24" s="242"/>
      <c r="Y24" s="242"/>
      <c r="Z24" s="243"/>
      <c r="AA24" s="7"/>
      <c r="AB24" s="7"/>
      <c r="AC24" s="7"/>
      <c r="AD24" s="7"/>
    </row>
    <row r="25" spans="1:30" x14ac:dyDescent="0.2">
      <c r="A25" s="179" t="s">
        <v>9</v>
      </c>
      <c r="B25" s="180"/>
      <c r="C25" s="14" t="s">
        <v>346</v>
      </c>
      <c r="D25" s="14" t="s">
        <v>348</v>
      </c>
      <c r="E25" s="14" t="s">
        <v>33</v>
      </c>
      <c r="F25" s="14" t="s">
        <v>33</v>
      </c>
      <c r="G25" s="50" t="s">
        <v>33</v>
      </c>
      <c r="H25" s="27" t="s">
        <v>71</v>
      </c>
      <c r="I25" s="36"/>
      <c r="J25" s="173"/>
      <c r="K25" s="174"/>
      <c r="L25" s="179"/>
      <c r="M25" s="180"/>
      <c r="N25" s="208"/>
      <c r="O25" s="209"/>
      <c r="P25" s="173"/>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5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5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7" workbookViewId="0">
      <selection activeCell="R15" sqref="R15:Z27"/>
    </sheetView>
  </sheetViews>
  <sheetFormatPr defaultColWidth="11" defaultRowHeight="14.25" x14ac:dyDescent="0.2"/>
  <sheetData>
    <row r="1" spans="1:30" x14ac:dyDescent="0.2">
      <c r="A1" s="1" t="s">
        <v>0</v>
      </c>
      <c r="B1" s="2">
        <v>2017</v>
      </c>
      <c r="C1" s="1" t="s">
        <v>1</v>
      </c>
      <c r="D1" s="2"/>
      <c r="E1" s="1" t="s">
        <v>2</v>
      </c>
      <c r="F1" s="2">
        <v>105</v>
      </c>
      <c r="G1" s="3" t="s">
        <v>3</v>
      </c>
      <c r="H1" s="2"/>
      <c r="I1" s="227" t="s">
        <v>4</v>
      </c>
      <c r="J1" s="217"/>
      <c r="K1" s="228"/>
      <c r="L1" s="229"/>
      <c r="M1" s="229"/>
      <c r="N1" s="229"/>
      <c r="O1" s="230"/>
      <c r="P1" s="234" t="s">
        <v>5</v>
      </c>
      <c r="Q1" s="235"/>
      <c r="R1" s="236" t="s">
        <v>170</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119</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R15" sqref="R15:Z27"/>
    </sheetView>
  </sheetViews>
  <sheetFormatPr defaultColWidth="11" defaultRowHeight="14.25" x14ac:dyDescent="0.2"/>
  <cols>
    <col min="1" max="16384" width="11" style="51"/>
  </cols>
  <sheetData>
    <row r="1" spans="1:30" x14ac:dyDescent="0.2">
      <c r="A1" s="1" t="s">
        <v>0</v>
      </c>
      <c r="B1" s="2">
        <v>2017</v>
      </c>
      <c r="C1" s="1" t="s">
        <v>1</v>
      </c>
      <c r="D1" s="2"/>
      <c r="E1" s="1" t="s">
        <v>2</v>
      </c>
      <c r="F1" s="2">
        <v>106</v>
      </c>
      <c r="G1" s="3" t="s">
        <v>3</v>
      </c>
      <c r="H1" s="2"/>
      <c r="I1" s="227" t="s">
        <v>4</v>
      </c>
      <c r="J1" s="217"/>
      <c r="K1" s="228"/>
      <c r="L1" s="229"/>
      <c r="M1" s="229"/>
      <c r="N1" s="229"/>
      <c r="O1" s="230"/>
      <c r="P1" s="234" t="s">
        <v>5</v>
      </c>
      <c r="Q1" s="235"/>
      <c r="R1" s="228"/>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0"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0"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0"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0"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0"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137</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50"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5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5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5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5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107</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140</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sheetData>
    <row r="1" spans="1:26" x14ac:dyDescent="0.2">
      <c r="A1" s="1" t="s">
        <v>0</v>
      </c>
      <c r="B1" s="2">
        <v>2017</v>
      </c>
      <c r="C1" s="1" t="s">
        <v>1</v>
      </c>
      <c r="D1" s="2"/>
      <c r="E1" s="1" t="s">
        <v>2</v>
      </c>
      <c r="F1" s="2">
        <v>108</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147</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M1" workbookViewId="0">
      <selection activeCell="R15" sqref="R15:Z27"/>
    </sheetView>
  </sheetViews>
  <sheetFormatPr defaultColWidth="11" defaultRowHeight="14.25" x14ac:dyDescent="0.2"/>
  <sheetData>
    <row r="1" spans="1:26" x14ac:dyDescent="0.2">
      <c r="A1" s="1" t="s">
        <v>0</v>
      </c>
      <c r="B1" s="2">
        <v>2017</v>
      </c>
      <c r="C1" s="1" t="s">
        <v>1</v>
      </c>
      <c r="D1" s="2"/>
      <c r="E1" s="1" t="s">
        <v>2</v>
      </c>
      <c r="F1" s="2">
        <v>109</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1"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61"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61"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61"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61"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46" t="s">
        <v>457</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61"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61"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61"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61"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61"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61"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110</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136</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P1" workbookViewId="0">
      <selection activeCell="R15" sqref="R15:Z27"/>
    </sheetView>
  </sheetViews>
  <sheetFormatPr defaultColWidth="11" defaultRowHeight="14.25" x14ac:dyDescent="0.2"/>
  <sheetData>
    <row r="1" spans="1:26" x14ac:dyDescent="0.2">
      <c r="A1" s="1" t="s">
        <v>0</v>
      </c>
      <c r="B1" s="2">
        <v>2017</v>
      </c>
      <c r="C1" s="1" t="s">
        <v>1</v>
      </c>
      <c r="D1" s="2"/>
      <c r="E1" s="1" t="s">
        <v>2</v>
      </c>
      <c r="F1" s="2">
        <v>111</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103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P1" workbookViewId="0">
      <selection activeCell="R15" sqref="R15:Z27"/>
    </sheetView>
  </sheetViews>
  <sheetFormatPr defaultColWidth="11" defaultRowHeight="14.25" x14ac:dyDescent="0.2"/>
  <cols>
    <col min="1" max="16384" width="11" style="51"/>
  </cols>
  <sheetData>
    <row r="1" spans="1:26" x14ac:dyDescent="0.2">
      <c r="A1" s="1" t="s">
        <v>0</v>
      </c>
      <c r="B1" s="2">
        <v>2017</v>
      </c>
      <c r="C1" s="1" t="s">
        <v>1</v>
      </c>
      <c r="D1" s="2"/>
      <c r="E1" s="1" t="s">
        <v>2</v>
      </c>
      <c r="F1" s="2">
        <v>112</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50"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50"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50"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0"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50"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134</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50"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5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5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5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5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5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113</v>
      </c>
      <c r="G1" s="3" t="s">
        <v>3</v>
      </c>
      <c r="H1" s="2"/>
      <c r="I1" s="227" t="s">
        <v>4</v>
      </c>
      <c r="J1" s="252"/>
      <c r="K1" s="236" t="s">
        <v>190</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361</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K4" workbookViewId="0">
      <selection activeCell="R15" sqref="R15:Z27"/>
    </sheetView>
  </sheetViews>
  <sheetFormatPr defaultColWidth="11" defaultRowHeight="14.25" x14ac:dyDescent="0.2"/>
  <cols>
    <col min="1" max="16384" width="11" style="172"/>
  </cols>
  <sheetData>
    <row r="1" spans="1:30" x14ac:dyDescent="0.2">
      <c r="A1" s="1" t="s">
        <v>0</v>
      </c>
      <c r="B1" s="2">
        <v>2017</v>
      </c>
      <c r="C1" s="1" t="s">
        <v>1</v>
      </c>
      <c r="D1" s="2"/>
      <c r="E1" s="1" t="s">
        <v>2</v>
      </c>
      <c r="F1" s="2">
        <v>115</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171"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171"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171"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171"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171"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521</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171"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171"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171"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171"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171"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171"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G18:G19"/>
    <mergeCell ref="J18:K18"/>
    <mergeCell ref="L18:M18"/>
    <mergeCell ref="N18:O18"/>
    <mergeCell ref="P18:Q18"/>
    <mergeCell ref="J19:K19"/>
    <mergeCell ref="L19:M19"/>
    <mergeCell ref="N19:O19"/>
    <mergeCell ref="P19:Q19"/>
    <mergeCell ref="A17:B17"/>
    <mergeCell ref="J17:K17"/>
    <mergeCell ref="L17:M17"/>
    <mergeCell ref="N17:O17"/>
    <mergeCell ref="P17:Q17"/>
    <mergeCell ref="A18:B19"/>
    <mergeCell ref="C18:C19"/>
    <mergeCell ref="D18:D19"/>
    <mergeCell ref="E18:E19"/>
    <mergeCell ref="F18:F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8:K8"/>
    <mergeCell ref="L8:M8"/>
    <mergeCell ref="N8:O8"/>
    <mergeCell ref="P8:Q8"/>
    <mergeCell ref="U8:W8"/>
    <mergeCell ref="X8:Z8"/>
    <mergeCell ref="J7:K7"/>
    <mergeCell ref="L7:M7"/>
    <mergeCell ref="N7:O7"/>
    <mergeCell ref="P7:Q7"/>
    <mergeCell ref="U7:W7"/>
    <mergeCell ref="X7:Z7"/>
    <mergeCell ref="Y2:Z2"/>
    <mergeCell ref="L4:M4"/>
    <mergeCell ref="Q4:R4"/>
    <mergeCell ref="Y4:Z4"/>
    <mergeCell ref="J6:K6"/>
    <mergeCell ref="L6:M6"/>
    <mergeCell ref="N6:O6"/>
    <mergeCell ref="P6:Q6"/>
    <mergeCell ref="S6:Z6"/>
    <mergeCell ref="I1:J1"/>
    <mergeCell ref="K1:O1"/>
    <mergeCell ref="P1:Q1"/>
    <mergeCell ref="R1:S1"/>
    <mergeCell ref="L2:M2"/>
    <mergeCell ref="Q2:R2"/>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K4" workbookViewId="0">
      <selection activeCell="P17" sqref="P17:Q17"/>
    </sheetView>
  </sheetViews>
  <sheetFormatPr defaultColWidth="11" defaultRowHeight="14.25" x14ac:dyDescent="0.2"/>
  <sheetData>
    <row r="1" spans="1:30" x14ac:dyDescent="0.2">
      <c r="A1" s="1" t="s">
        <v>0</v>
      </c>
      <c r="B1" s="2">
        <v>2017</v>
      </c>
      <c r="C1" s="1" t="s">
        <v>1</v>
      </c>
      <c r="D1" s="2"/>
      <c r="E1" s="1" t="s">
        <v>2</v>
      </c>
      <c r="F1" s="2">
        <v>115</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1"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61"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61"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61"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61"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520</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61"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61"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1"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61"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1"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1"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R15" sqref="R15:Z27"/>
    </sheetView>
  </sheetViews>
  <sheetFormatPr defaultColWidth="11" defaultRowHeight="14.25" x14ac:dyDescent="0.2"/>
  <cols>
    <col min="1" max="16384" width="11" style="51"/>
  </cols>
  <sheetData>
    <row r="1" spans="1:30" x14ac:dyDescent="0.2">
      <c r="A1" s="1" t="s">
        <v>0</v>
      </c>
      <c r="B1" s="2">
        <v>2017</v>
      </c>
      <c r="C1" s="1" t="s">
        <v>1</v>
      </c>
      <c r="D1" s="2"/>
      <c r="E1" s="1" t="s">
        <v>2</v>
      </c>
      <c r="F1" s="2">
        <v>116</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0"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0"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0"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0"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0"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133</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50"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50"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0"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50"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0"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0"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I1" workbookViewId="0">
      <selection activeCell="K1" sqref="K1:O1"/>
    </sheetView>
  </sheetViews>
  <sheetFormatPr defaultColWidth="11" defaultRowHeight="14.25" x14ac:dyDescent="0.2"/>
  <sheetData>
    <row r="1" spans="1:30" x14ac:dyDescent="0.2">
      <c r="A1" s="1" t="s">
        <v>0</v>
      </c>
      <c r="B1" s="2">
        <v>2017</v>
      </c>
      <c r="C1" s="1" t="s">
        <v>1</v>
      </c>
      <c r="D1" s="2"/>
      <c r="E1" s="1" t="s">
        <v>2</v>
      </c>
      <c r="F1" s="2">
        <v>117</v>
      </c>
      <c r="G1" s="3" t="s">
        <v>3</v>
      </c>
      <c r="H1" s="2"/>
      <c r="I1" s="227" t="s">
        <v>4</v>
      </c>
      <c r="J1" s="252"/>
      <c r="K1" s="236" t="s">
        <v>249</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9">
        <v>5</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6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69"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69">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69">
        <v>2</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445</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69"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69"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9"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69"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9"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9"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I1" workbookViewId="0">
      <selection activeCell="E27" sqref="E27"/>
    </sheetView>
  </sheetViews>
  <sheetFormatPr defaultColWidth="11" defaultRowHeight="14.25" x14ac:dyDescent="0.2"/>
  <cols>
    <col min="1" max="15" width="11" style="47"/>
    <col min="16" max="17" width="11" style="100"/>
    <col min="18" max="16384" width="11" style="47"/>
  </cols>
  <sheetData>
    <row r="1" spans="1:30" x14ac:dyDescent="0.2">
      <c r="A1" s="1" t="s">
        <v>0</v>
      </c>
      <c r="B1" s="2">
        <v>2017</v>
      </c>
      <c r="C1" s="1" t="s">
        <v>1</v>
      </c>
      <c r="D1" s="2"/>
      <c r="E1" s="1" t="s">
        <v>2</v>
      </c>
      <c r="F1" s="2">
        <v>118</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9"/>
      <c r="R2" s="99"/>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0"/>
      <c r="R4" s="98"/>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42949</v>
      </c>
      <c r="J8" s="214"/>
      <c r="K8" s="252"/>
      <c r="L8" s="214"/>
      <c r="M8" s="252"/>
      <c r="N8" s="214"/>
      <c r="O8" s="252"/>
      <c r="P8" s="214"/>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928</v>
      </c>
      <c r="K9" s="252"/>
      <c r="L9" s="204">
        <v>779</v>
      </c>
      <c r="M9" s="252"/>
      <c r="N9" s="204">
        <v>765</v>
      </c>
      <c r="O9" s="252"/>
      <c r="P9" s="177">
        <v>832</v>
      </c>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288</v>
      </c>
      <c r="I10" s="36"/>
      <c r="J10" s="202">
        <v>66.569999999999993</v>
      </c>
      <c r="K10" s="252"/>
      <c r="L10" s="179">
        <v>62.19</v>
      </c>
      <c r="M10" s="252"/>
      <c r="N10" s="179">
        <v>64.64</v>
      </c>
      <c r="O10" s="252"/>
      <c r="P10" s="173">
        <v>68.209999999999994</v>
      </c>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48"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5" t="s">
        <v>355</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303</v>
      </c>
      <c r="D20" s="41" t="s">
        <v>302</v>
      </c>
      <c r="E20" s="41" t="s">
        <v>302</v>
      </c>
      <c r="F20" s="41" t="s">
        <v>302</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90">
        <v>42949</v>
      </c>
      <c r="D22" s="90">
        <v>42949</v>
      </c>
      <c r="E22" s="90">
        <v>42949</v>
      </c>
      <c r="F22" s="90">
        <v>42949</v>
      </c>
      <c r="G22" s="48" t="s">
        <v>33</v>
      </c>
      <c r="H22" s="27" t="s">
        <v>81</v>
      </c>
      <c r="I22" s="35"/>
      <c r="J22" s="177"/>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v>195718233</v>
      </c>
      <c r="D23" s="14">
        <v>194726245</v>
      </c>
      <c r="E23" s="14">
        <v>194726246</v>
      </c>
      <c r="F23" s="14">
        <v>194726247</v>
      </c>
      <c r="G23" s="48" t="s">
        <v>33</v>
      </c>
      <c r="H23" s="27" t="s">
        <v>82</v>
      </c>
      <c r="I23" s="35"/>
      <c r="J23" s="177"/>
      <c r="K23" s="252"/>
      <c r="L23" s="204"/>
      <c r="M23" s="252"/>
      <c r="N23" s="206"/>
      <c r="O23" s="253"/>
      <c r="P23" s="177"/>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8" t="s">
        <v>33</v>
      </c>
      <c r="H24" s="27" t="s">
        <v>70</v>
      </c>
      <c r="I24" s="36"/>
      <c r="J24" s="173"/>
      <c r="K24" s="252"/>
      <c r="L24" s="179"/>
      <c r="M24" s="252"/>
      <c r="N24" s="208"/>
      <c r="O24" s="253"/>
      <c r="P24" s="173"/>
      <c r="Q24" s="252"/>
      <c r="R24" s="282"/>
      <c r="S24" s="282"/>
      <c r="T24" s="282"/>
      <c r="U24" s="282"/>
      <c r="V24" s="282"/>
      <c r="W24" s="282"/>
      <c r="X24" s="282"/>
      <c r="Y24" s="282"/>
      <c r="Z24" s="283"/>
      <c r="AA24" s="7"/>
      <c r="AB24" s="7"/>
      <c r="AC24" s="7"/>
      <c r="AD24" s="7"/>
    </row>
    <row r="25" spans="1:30" x14ac:dyDescent="0.2">
      <c r="A25" s="179" t="s">
        <v>9</v>
      </c>
      <c r="B25" s="252"/>
      <c r="C25" s="14" t="s">
        <v>351</v>
      </c>
      <c r="D25" s="14" t="s">
        <v>348</v>
      </c>
      <c r="E25" s="14" t="s">
        <v>346</v>
      </c>
      <c r="F25" s="14" t="s">
        <v>348</v>
      </c>
      <c r="G25" s="48"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6">
    <mergeCell ref="A26:B26"/>
    <mergeCell ref="J26:K26"/>
    <mergeCell ref="L26:M26"/>
    <mergeCell ref="N26:O26"/>
    <mergeCell ref="A27:B27"/>
    <mergeCell ref="J27:K27"/>
    <mergeCell ref="L27:M27"/>
    <mergeCell ref="N27:O27"/>
    <mergeCell ref="P26:Q26"/>
    <mergeCell ref="P27:Q27"/>
    <mergeCell ref="A24:B24"/>
    <mergeCell ref="J24:K24"/>
    <mergeCell ref="L24:M24"/>
    <mergeCell ref="N24:O24"/>
    <mergeCell ref="A25:B25"/>
    <mergeCell ref="J25:K25"/>
    <mergeCell ref="L25:M25"/>
    <mergeCell ref="N25:O25"/>
    <mergeCell ref="P24:Q24"/>
    <mergeCell ref="P25:Q25"/>
    <mergeCell ref="A22:B22"/>
    <mergeCell ref="J22:K22"/>
    <mergeCell ref="L22:M22"/>
    <mergeCell ref="N22:O22"/>
    <mergeCell ref="A23:B23"/>
    <mergeCell ref="J23:K23"/>
    <mergeCell ref="L23:M23"/>
    <mergeCell ref="N23:O23"/>
    <mergeCell ref="P22:Q22"/>
    <mergeCell ref="P23:Q23"/>
    <mergeCell ref="A20:B20"/>
    <mergeCell ref="J20:K20"/>
    <mergeCell ref="L20:M20"/>
    <mergeCell ref="N20:O20"/>
    <mergeCell ref="A21:B21"/>
    <mergeCell ref="J21:K21"/>
    <mergeCell ref="L21:M21"/>
    <mergeCell ref="N21:O21"/>
    <mergeCell ref="P20:Q20"/>
    <mergeCell ref="P21:Q21"/>
    <mergeCell ref="A17:B17"/>
    <mergeCell ref="J17:K17"/>
    <mergeCell ref="L17:M17"/>
    <mergeCell ref="N17:O17"/>
    <mergeCell ref="A18:B19"/>
    <mergeCell ref="C18:C19"/>
    <mergeCell ref="D18:D19"/>
    <mergeCell ref="E18:E19"/>
    <mergeCell ref="F18:F19"/>
    <mergeCell ref="G18:G19"/>
    <mergeCell ref="J18:K18"/>
    <mergeCell ref="L18:M18"/>
    <mergeCell ref="N18:O18"/>
    <mergeCell ref="J19:K19"/>
    <mergeCell ref="L19:M19"/>
    <mergeCell ref="N19:O19"/>
    <mergeCell ref="P17:Q17"/>
    <mergeCell ref="P18:Q18"/>
    <mergeCell ref="P19:Q19"/>
    <mergeCell ref="J15:K15"/>
    <mergeCell ref="L15:M15"/>
    <mergeCell ref="N15:O15"/>
    <mergeCell ref="R15:Z27"/>
    <mergeCell ref="J16:K16"/>
    <mergeCell ref="L16:M16"/>
    <mergeCell ref="N16:O16"/>
    <mergeCell ref="P15:Q15"/>
    <mergeCell ref="P16:Q16"/>
    <mergeCell ref="J13:K13"/>
    <mergeCell ref="L13:M13"/>
    <mergeCell ref="N13:O13"/>
    <mergeCell ref="R13:Z14"/>
    <mergeCell ref="J14:K14"/>
    <mergeCell ref="L14:M14"/>
    <mergeCell ref="N14:O14"/>
    <mergeCell ref="P13:Q13"/>
    <mergeCell ref="P14:Q14"/>
    <mergeCell ref="J12:K12"/>
    <mergeCell ref="L12:M12"/>
    <mergeCell ref="N12:O12"/>
    <mergeCell ref="U12:W12"/>
    <mergeCell ref="X12:Z12"/>
    <mergeCell ref="J11:K11"/>
    <mergeCell ref="L11:M11"/>
    <mergeCell ref="N11:O11"/>
    <mergeCell ref="U11:W11"/>
    <mergeCell ref="X11:Z11"/>
    <mergeCell ref="P11:Q11"/>
    <mergeCell ref="P12:Q12"/>
    <mergeCell ref="J10:K10"/>
    <mergeCell ref="L10:M10"/>
    <mergeCell ref="N10:O10"/>
    <mergeCell ref="U10:W10"/>
    <mergeCell ref="X10:Z10"/>
    <mergeCell ref="J9:K9"/>
    <mergeCell ref="L9:M9"/>
    <mergeCell ref="N9:O9"/>
    <mergeCell ref="U9:W9"/>
    <mergeCell ref="X9:Z9"/>
    <mergeCell ref="P9:Q9"/>
    <mergeCell ref="P10:Q10"/>
    <mergeCell ref="J8:K8"/>
    <mergeCell ref="L8:M8"/>
    <mergeCell ref="N8:O8"/>
    <mergeCell ref="U8:W8"/>
    <mergeCell ref="X8:Z8"/>
    <mergeCell ref="J7:K7"/>
    <mergeCell ref="L7:M7"/>
    <mergeCell ref="N7:O7"/>
    <mergeCell ref="U7:W7"/>
    <mergeCell ref="X7:Z7"/>
    <mergeCell ref="P7:Q7"/>
    <mergeCell ref="P8:Q8"/>
    <mergeCell ref="I1:J1"/>
    <mergeCell ref="K1:O1"/>
    <mergeCell ref="R1:S1"/>
    <mergeCell ref="L2:M2"/>
    <mergeCell ref="Y2:Z2"/>
    <mergeCell ref="L4:M4"/>
    <mergeCell ref="Y4:Z4"/>
    <mergeCell ref="P1:Q1"/>
    <mergeCell ref="J6:K6"/>
    <mergeCell ref="L6:M6"/>
    <mergeCell ref="N6:O6"/>
    <mergeCell ref="S6:Z6"/>
    <mergeCell ref="P6:Q6"/>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P1" workbookViewId="0">
      <selection activeCell="R15" sqref="R15:Z27"/>
    </sheetView>
  </sheetViews>
  <sheetFormatPr defaultColWidth="11" defaultRowHeight="14.25" x14ac:dyDescent="0.2"/>
  <cols>
    <col min="1" max="16384" width="11" style="47"/>
  </cols>
  <sheetData>
    <row r="1" spans="1:30" x14ac:dyDescent="0.2">
      <c r="A1" s="1" t="s">
        <v>0</v>
      </c>
      <c r="B1" s="2">
        <v>2017</v>
      </c>
      <c r="C1" s="1" t="s">
        <v>1</v>
      </c>
      <c r="D1" s="2"/>
      <c r="E1" s="1" t="s">
        <v>2</v>
      </c>
      <c r="F1" s="2">
        <v>119</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8"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151</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8"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8"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8"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workbookViewId="0">
      <selection activeCell="G22" sqref="G22"/>
    </sheetView>
  </sheetViews>
  <sheetFormatPr defaultColWidth="11" defaultRowHeight="14.25" x14ac:dyDescent="0.2"/>
  <cols>
    <col min="1" max="16384" width="11" style="47"/>
  </cols>
  <sheetData>
    <row r="1" spans="1:30" x14ac:dyDescent="0.2">
      <c r="A1" s="1" t="s">
        <v>0</v>
      </c>
      <c r="B1" s="2">
        <v>2017</v>
      </c>
      <c r="C1" s="1" t="s">
        <v>1</v>
      </c>
      <c r="D1" s="2"/>
      <c r="E1" s="1" t="s">
        <v>2</v>
      </c>
      <c r="F1" s="2">
        <v>120</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c r="J8" s="214"/>
      <c r="K8" s="252"/>
      <c r="L8" s="214"/>
      <c r="M8" s="252"/>
      <c r="N8" s="214"/>
      <c r="O8" s="252"/>
      <c r="P8" s="214"/>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c r="K9" s="252"/>
      <c r="L9" s="204"/>
      <c r="M9" s="252"/>
      <c r="N9" s="204"/>
      <c r="O9" s="252"/>
      <c r="P9" s="177"/>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48"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5" t="s">
        <v>357</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358</v>
      </c>
      <c r="D20" s="41" t="s">
        <v>358</v>
      </c>
      <c r="E20" s="41" t="s">
        <v>358</v>
      </c>
      <c r="F20" s="41" t="s">
        <v>358</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90">
        <v>42949</v>
      </c>
      <c r="D22" s="90">
        <v>42949</v>
      </c>
      <c r="E22" s="90">
        <v>42949</v>
      </c>
      <c r="F22" s="90">
        <v>42949</v>
      </c>
      <c r="G22" s="48" t="s">
        <v>33</v>
      </c>
      <c r="H22" s="27" t="s">
        <v>81</v>
      </c>
      <c r="I22" s="35"/>
      <c r="J22" s="177"/>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v>185714563</v>
      </c>
      <c r="D23" s="14">
        <v>185714564</v>
      </c>
      <c r="E23" s="14">
        <v>185714565</v>
      </c>
      <c r="F23" s="14">
        <v>185714566</v>
      </c>
      <c r="G23" s="48"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347</v>
      </c>
      <c r="D25" s="14" t="s">
        <v>359</v>
      </c>
      <c r="E25" s="14" t="s">
        <v>359</v>
      </c>
      <c r="F25" s="14" t="s">
        <v>359</v>
      </c>
      <c r="G25" s="48"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121</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89</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cols>
    <col min="1" max="16384" width="11" style="47"/>
  </cols>
  <sheetData>
    <row r="1" spans="1:30" x14ac:dyDescent="0.2">
      <c r="A1" s="1" t="s">
        <v>0</v>
      </c>
      <c r="B1" s="2">
        <v>2017</v>
      </c>
      <c r="C1" s="1" t="s">
        <v>1</v>
      </c>
      <c r="D1" s="2"/>
      <c r="E1" s="1" t="s">
        <v>2</v>
      </c>
      <c r="F1" s="2">
        <v>122</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8"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116</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8"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8"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8"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1" workbookViewId="0">
      <selection activeCell="R15" sqref="R15:Z27"/>
    </sheetView>
  </sheetViews>
  <sheetFormatPr defaultColWidth="11" defaultRowHeight="14.25" x14ac:dyDescent="0.2"/>
  <cols>
    <col min="1" max="16384" width="11" style="51"/>
  </cols>
  <sheetData>
    <row r="1" spans="1:30" x14ac:dyDescent="0.2">
      <c r="A1" s="1" t="s">
        <v>0</v>
      </c>
      <c r="B1" s="2">
        <v>2017</v>
      </c>
      <c r="C1" s="1" t="s">
        <v>1</v>
      </c>
      <c r="D1" s="2"/>
      <c r="E1" s="1" t="s">
        <v>2</v>
      </c>
      <c r="F1" s="2">
        <v>123</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0"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0"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0"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0"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0"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148</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0"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0"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0"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0"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0"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0"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L4" workbookViewId="0">
      <selection activeCell="R15" sqref="R15:Z27"/>
    </sheetView>
  </sheetViews>
  <sheetFormatPr defaultColWidth="11" defaultRowHeight="14.25" x14ac:dyDescent="0.2"/>
  <sheetData>
    <row r="1" spans="1:30" x14ac:dyDescent="0.2">
      <c r="A1" s="1" t="s">
        <v>0</v>
      </c>
      <c r="B1" s="2">
        <v>2017</v>
      </c>
      <c r="C1" s="1" t="s">
        <v>1</v>
      </c>
      <c r="D1" s="2"/>
      <c r="E1" s="1" t="s">
        <v>2</v>
      </c>
      <c r="F1" s="2">
        <v>125</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90</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L7" workbookViewId="0">
      <selection activeCell="T11" sqref="T11"/>
    </sheetView>
  </sheetViews>
  <sheetFormatPr defaultColWidth="11" defaultRowHeight="14.25" x14ac:dyDescent="0.2"/>
  <cols>
    <col min="1" max="16384" width="11" style="54"/>
  </cols>
  <sheetData>
    <row r="1" spans="1:30" x14ac:dyDescent="0.2">
      <c r="A1" s="1" t="s">
        <v>0</v>
      </c>
      <c r="B1" s="2">
        <v>2017</v>
      </c>
      <c r="C1" s="1" t="s">
        <v>1</v>
      </c>
      <c r="D1" s="2"/>
      <c r="E1" s="1" t="s">
        <v>2</v>
      </c>
      <c r="F1" s="2">
        <v>126</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3">
        <v>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3"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3"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3">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3">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522</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53"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53"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3"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53"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3"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3"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K1" workbookViewId="0">
      <selection activeCell="R15" sqref="R15:Z27"/>
    </sheetView>
  </sheetViews>
  <sheetFormatPr defaultColWidth="11" defaultRowHeight="14.25" x14ac:dyDescent="0.2"/>
  <cols>
    <col min="1" max="16384" width="11" style="62"/>
  </cols>
  <sheetData>
    <row r="1" spans="1:30" x14ac:dyDescent="0.2">
      <c r="A1" s="1" t="s">
        <v>0</v>
      </c>
      <c r="B1" s="2">
        <v>2017</v>
      </c>
      <c r="C1" s="1" t="s">
        <v>1</v>
      </c>
      <c r="D1" s="2"/>
      <c r="E1" s="1" t="s">
        <v>2</v>
      </c>
      <c r="F1" s="2">
        <v>129</v>
      </c>
      <c r="G1" s="3" t="s">
        <v>3</v>
      </c>
      <c r="H1" s="2"/>
      <c r="I1" s="227" t="s">
        <v>4</v>
      </c>
      <c r="J1" s="217"/>
      <c r="K1" s="236" t="s">
        <v>245</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61">
        <v>4</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61"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61" t="s">
        <v>319</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61">
        <v>0</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61">
        <v>2</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444</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61"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61"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61"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61"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61"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61"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Q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130</v>
      </c>
      <c r="G1" s="3" t="s">
        <v>3</v>
      </c>
      <c r="H1" s="2"/>
      <c r="I1" s="227" t="s">
        <v>4</v>
      </c>
      <c r="J1" s="252"/>
      <c r="K1" s="228"/>
      <c r="L1" s="253"/>
      <c r="M1" s="253"/>
      <c r="N1" s="253"/>
      <c r="O1" s="252"/>
      <c r="P1" s="234" t="s">
        <v>5</v>
      </c>
      <c r="Q1" s="252"/>
      <c r="R1" s="254"/>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8"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8"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8"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8"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8"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159</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8"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8"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8"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8"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8"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8"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K1" workbookViewId="0">
      <selection activeCell="R15" sqref="R15:Z27"/>
    </sheetView>
  </sheetViews>
  <sheetFormatPr defaultColWidth="11" defaultRowHeight="14.25" x14ac:dyDescent="0.2"/>
  <cols>
    <col min="1" max="16384" width="11" style="60"/>
  </cols>
  <sheetData>
    <row r="1" spans="1:30" x14ac:dyDescent="0.2">
      <c r="A1" s="1" t="s">
        <v>0</v>
      </c>
      <c r="B1" s="2">
        <v>2017</v>
      </c>
      <c r="C1" s="1" t="s">
        <v>1</v>
      </c>
      <c r="D1" s="2"/>
      <c r="E1" s="1" t="s">
        <v>2</v>
      </c>
      <c r="F1" s="2">
        <v>131</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0</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443</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3" workbookViewId="0">
      <selection activeCell="D24" sqref="D24"/>
    </sheetView>
  </sheetViews>
  <sheetFormatPr defaultColWidth="11" defaultRowHeight="14.25" x14ac:dyDescent="0.2"/>
  <sheetData>
    <row r="1" spans="1:30" x14ac:dyDescent="0.2">
      <c r="A1" s="1" t="s">
        <v>0</v>
      </c>
      <c r="B1" s="2">
        <v>2017</v>
      </c>
      <c r="C1" s="1" t="s">
        <v>1</v>
      </c>
      <c r="D1" s="2"/>
      <c r="E1" s="1" t="s">
        <v>2</v>
      </c>
      <c r="F1" s="2">
        <v>132</v>
      </c>
      <c r="G1" s="3" t="s">
        <v>3</v>
      </c>
      <c r="H1" s="2"/>
      <c r="I1" s="227" t="s">
        <v>4</v>
      </c>
      <c r="J1" s="252"/>
      <c r="K1" s="236" t="s">
        <v>246</v>
      </c>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42960</v>
      </c>
      <c r="J8" s="214"/>
      <c r="K8" s="252"/>
      <c r="L8" s="214"/>
      <c r="M8" s="252"/>
      <c r="N8" s="214"/>
      <c r="O8" s="252"/>
      <c r="P8" s="214"/>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884</v>
      </c>
      <c r="K9" s="252"/>
      <c r="L9" s="204" t="s">
        <v>319</v>
      </c>
      <c r="M9" s="252"/>
      <c r="N9" s="204" t="s">
        <v>319</v>
      </c>
      <c r="O9" s="252"/>
      <c r="P9" s="177"/>
      <c r="Q9" s="252"/>
      <c r="R9" s="33" t="s">
        <v>57</v>
      </c>
      <c r="S9" s="34"/>
      <c r="T9" s="59"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59"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59"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5" t="s">
        <v>428</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303</v>
      </c>
      <c r="D20" s="41" t="s">
        <v>358</v>
      </c>
      <c r="E20" s="41" t="s">
        <v>358</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90">
        <v>42960</v>
      </c>
      <c r="D22" s="14" t="s">
        <v>33</v>
      </c>
      <c r="E22" s="14" t="s">
        <v>33</v>
      </c>
      <c r="F22" s="14" t="s">
        <v>33</v>
      </c>
      <c r="G22" s="59"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v>185714550</v>
      </c>
      <c r="D23" s="14" t="s">
        <v>33</v>
      </c>
      <c r="E23" s="14" t="s">
        <v>33</v>
      </c>
      <c r="F23" s="14" t="s">
        <v>33</v>
      </c>
      <c r="G23" s="59"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295</v>
      </c>
      <c r="D25" s="14" t="s">
        <v>33</v>
      </c>
      <c r="E25" s="14" t="s">
        <v>33</v>
      </c>
      <c r="F25" s="14" t="s">
        <v>33</v>
      </c>
      <c r="G25" s="59"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J1" workbookViewId="0">
      <selection activeCell="K1" sqref="K1:O1"/>
    </sheetView>
  </sheetViews>
  <sheetFormatPr defaultColWidth="11" defaultRowHeight="14.25" x14ac:dyDescent="0.2"/>
  <sheetData>
    <row r="1" spans="1:30" x14ac:dyDescent="0.2">
      <c r="A1" s="1" t="s">
        <v>0</v>
      </c>
      <c r="B1" s="2">
        <v>2017</v>
      </c>
      <c r="C1" s="1" t="s">
        <v>1</v>
      </c>
      <c r="D1" s="2"/>
      <c r="E1" s="1" t="s">
        <v>2</v>
      </c>
      <c r="F1" s="2">
        <v>133</v>
      </c>
      <c r="G1" s="3" t="s">
        <v>3</v>
      </c>
      <c r="H1" s="2"/>
      <c r="I1" s="227" t="s">
        <v>4</v>
      </c>
      <c r="J1" s="217"/>
      <c r="K1" s="236" t="s">
        <v>523</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v>5</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v>0</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203</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1" workbookViewId="0">
      <selection activeCell="C23" sqref="C23"/>
    </sheetView>
  </sheetViews>
  <sheetFormatPr defaultColWidth="11" defaultRowHeight="14.25" x14ac:dyDescent="0.2"/>
  <cols>
    <col min="1" max="16384" width="11" style="62"/>
  </cols>
  <sheetData>
    <row r="1" spans="1:30" x14ac:dyDescent="0.2">
      <c r="A1" s="1" t="s">
        <v>0</v>
      </c>
      <c r="B1" s="2">
        <v>2017</v>
      </c>
      <c r="C1" s="1" t="s">
        <v>1</v>
      </c>
      <c r="D1" s="2"/>
      <c r="E1" s="1" t="s">
        <v>2</v>
      </c>
      <c r="F1" s="2">
        <v>134</v>
      </c>
      <c r="G1" s="3" t="s">
        <v>3</v>
      </c>
      <c r="H1" s="2"/>
      <c r="I1" s="227" t="s">
        <v>4</v>
      </c>
      <c r="J1" s="252"/>
      <c r="K1" s="236" t="s">
        <v>247</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1">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42961</v>
      </c>
      <c r="J8" s="214"/>
      <c r="K8" s="252"/>
      <c r="L8" s="214"/>
      <c r="M8" s="252"/>
      <c r="N8" s="214"/>
      <c r="O8" s="252"/>
      <c r="P8" s="214"/>
      <c r="Q8" s="252"/>
      <c r="R8" s="33" t="s">
        <v>54</v>
      </c>
      <c r="S8" s="34"/>
      <c r="T8" s="61"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964</v>
      </c>
      <c r="K9" s="252"/>
      <c r="L9" s="204"/>
      <c r="M9" s="252"/>
      <c r="N9" s="204"/>
      <c r="O9" s="252"/>
      <c r="P9" s="177"/>
      <c r="Q9" s="252"/>
      <c r="R9" s="33" t="s">
        <v>57</v>
      </c>
      <c r="S9" s="34"/>
      <c r="T9" s="61"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61">
        <v>1</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61">
        <v>1</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v>2</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47" t="s">
        <v>447</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303</v>
      </c>
      <c r="D20" s="41" t="s">
        <v>33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90">
        <v>42961</v>
      </c>
      <c r="D22" s="14" t="s">
        <v>33</v>
      </c>
      <c r="E22" s="14" t="s">
        <v>33</v>
      </c>
      <c r="F22" s="14" t="s">
        <v>33</v>
      </c>
      <c r="G22" s="61" t="s">
        <v>33</v>
      </c>
      <c r="H22" s="27" t="s">
        <v>81</v>
      </c>
      <c r="I22" s="35"/>
      <c r="J22" s="177"/>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v>194726397</v>
      </c>
      <c r="D23" s="14" t="s">
        <v>33</v>
      </c>
      <c r="E23" s="14" t="s">
        <v>33</v>
      </c>
      <c r="F23" s="14" t="s">
        <v>33</v>
      </c>
      <c r="G23" s="61" t="s">
        <v>33</v>
      </c>
      <c r="H23" s="27" t="s">
        <v>82</v>
      </c>
      <c r="I23" s="35"/>
      <c r="J23" s="177"/>
      <c r="K23" s="252"/>
      <c r="L23" s="204"/>
      <c r="M23" s="252"/>
      <c r="N23" s="206"/>
      <c r="O23" s="253"/>
      <c r="P23" s="177"/>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1"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295</v>
      </c>
      <c r="D25" s="14" t="s">
        <v>33</v>
      </c>
      <c r="E25" s="14" t="s">
        <v>33</v>
      </c>
      <c r="F25" s="14" t="s">
        <v>33</v>
      </c>
      <c r="G25" s="61"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1"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1"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J1" workbookViewId="0">
      <selection activeCell="R8" sqref="R8"/>
    </sheetView>
  </sheetViews>
  <sheetFormatPr defaultColWidth="11" defaultRowHeight="14.25" x14ac:dyDescent="0.2"/>
  <cols>
    <col min="14" max="14" width="10.875" customWidth="1"/>
  </cols>
  <sheetData>
    <row r="1" spans="1:30" x14ac:dyDescent="0.2">
      <c r="A1" s="1" t="s">
        <v>0</v>
      </c>
      <c r="B1" s="2">
        <v>2017</v>
      </c>
      <c r="C1" s="1" t="s">
        <v>1</v>
      </c>
      <c r="D1" s="2"/>
      <c r="E1" s="1" t="s">
        <v>2</v>
      </c>
      <c r="F1" s="2">
        <v>135</v>
      </c>
      <c r="G1" s="3" t="s">
        <v>3</v>
      </c>
      <c r="H1" s="2"/>
      <c r="I1" s="227" t="s">
        <v>4</v>
      </c>
      <c r="J1" s="252"/>
      <c r="K1" s="236" t="s">
        <v>248</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1">
        <v>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42961</v>
      </c>
      <c r="J8" s="214"/>
      <c r="K8" s="252"/>
      <c r="L8" s="214"/>
      <c r="M8" s="252"/>
      <c r="N8" s="214"/>
      <c r="O8" s="252"/>
      <c r="P8" s="214"/>
      <c r="Q8" s="252"/>
      <c r="R8" s="33" t="s">
        <v>54</v>
      </c>
      <c r="S8" s="34"/>
      <c r="T8" s="61"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669</v>
      </c>
      <c r="K9" s="252"/>
      <c r="L9" s="204">
        <v>1047</v>
      </c>
      <c r="M9" s="252"/>
      <c r="N9" s="204"/>
      <c r="O9" s="252"/>
      <c r="P9" s="177"/>
      <c r="Q9" s="252"/>
      <c r="R9" s="33" t="s">
        <v>57</v>
      </c>
      <c r="S9" s="34"/>
      <c r="T9" s="61"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61">
        <v>2</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61">
        <v>2</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247" t="s">
        <v>446</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82"/>
      <c r="S19" s="282"/>
      <c r="T19" s="282"/>
      <c r="U19" s="282"/>
      <c r="V19" s="282"/>
      <c r="W19" s="282"/>
      <c r="X19" s="282"/>
      <c r="Y19" s="282"/>
      <c r="Z19" s="283"/>
      <c r="AA19" s="7"/>
      <c r="AB19" s="7"/>
      <c r="AC19" s="7"/>
      <c r="AD19" s="7"/>
    </row>
    <row r="20" spans="1:30" x14ac:dyDescent="0.2">
      <c r="A20" s="179" t="s">
        <v>78</v>
      </c>
      <c r="B20" s="252"/>
      <c r="C20" s="41" t="s">
        <v>302</v>
      </c>
      <c r="D20" s="41" t="s">
        <v>303</v>
      </c>
      <c r="E20" s="41" t="s">
        <v>33</v>
      </c>
      <c r="F20" s="41" t="s">
        <v>33</v>
      </c>
      <c r="G20" s="41" t="s">
        <v>33</v>
      </c>
      <c r="H20" s="27" t="s">
        <v>71</v>
      </c>
      <c r="I20" s="36"/>
      <c r="J20" s="173"/>
      <c r="K20" s="252"/>
      <c r="L20" s="179"/>
      <c r="M20" s="252"/>
      <c r="N20" s="208"/>
      <c r="O20" s="253"/>
      <c r="P20" s="173"/>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82"/>
      <c r="S21" s="282"/>
      <c r="T21" s="282"/>
      <c r="U21" s="282"/>
      <c r="V21" s="282"/>
      <c r="W21" s="282"/>
      <c r="X21" s="282"/>
      <c r="Y21" s="282"/>
      <c r="Z21" s="283"/>
      <c r="AA21" s="7"/>
      <c r="AB21" s="7"/>
      <c r="AC21" s="7"/>
      <c r="AD21" s="7"/>
    </row>
    <row r="22" spans="1:30" x14ac:dyDescent="0.2">
      <c r="A22" s="179" t="s">
        <v>80</v>
      </c>
      <c r="B22" s="252"/>
      <c r="C22" s="90">
        <v>42961</v>
      </c>
      <c r="D22" s="90">
        <v>42961</v>
      </c>
      <c r="E22" s="14" t="s">
        <v>33</v>
      </c>
      <c r="F22" s="14" t="s">
        <v>33</v>
      </c>
      <c r="G22" s="61" t="s">
        <v>33</v>
      </c>
      <c r="H22" s="27" t="s">
        <v>81</v>
      </c>
      <c r="I22" s="35"/>
      <c r="J22" s="177"/>
      <c r="K22" s="252"/>
      <c r="L22" s="204"/>
      <c r="M22" s="252"/>
      <c r="N22" s="206"/>
      <c r="O22" s="253"/>
      <c r="P22" s="177"/>
      <c r="Q22" s="252"/>
      <c r="R22" s="282"/>
      <c r="S22" s="282"/>
      <c r="T22" s="282"/>
      <c r="U22" s="282"/>
      <c r="V22" s="282"/>
      <c r="W22" s="282"/>
      <c r="X22" s="282"/>
      <c r="Y22" s="282"/>
      <c r="Z22" s="283"/>
      <c r="AA22" s="7"/>
      <c r="AB22" s="7"/>
      <c r="AC22" s="7"/>
      <c r="AD22" s="7"/>
    </row>
    <row r="23" spans="1:30" x14ac:dyDescent="0.2">
      <c r="A23" s="179" t="s">
        <v>10</v>
      </c>
      <c r="B23" s="252"/>
      <c r="C23" s="14">
        <v>115618978</v>
      </c>
      <c r="D23" s="14">
        <v>194726274</v>
      </c>
      <c r="E23" s="14" t="s">
        <v>33</v>
      </c>
      <c r="F23" s="14" t="s">
        <v>33</v>
      </c>
      <c r="G23" s="61" t="s">
        <v>33</v>
      </c>
      <c r="H23" s="27" t="s">
        <v>82</v>
      </c>
      <c r="I23" s="35"/>
      <c r="J23" s="177"/>
      <c r="K23" s="252"/>
      <c r="L23" s="204"/>
      <c r="M23" s="252"/>
      <c r="N23" s="206"/>
      <c r="O23" s="253"/>
      <c r="P23" s="177"/>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1"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295</v>
      </c>
      <c r="D25" s="14" t="s">
        <v>295</v>
      </c>
      <c r="E25" s="14" t="s">
        <v>33</v>
      </c>
      <c r="F25" s="14" t="s">
        <v>33</v>
      </c>
      <c r="G25" s="61"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1"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1"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P1" workbookViewId="0">
      <selection activeCell="R15" sqref="R15:Z27"/>
    </sheetView>
  </sheetViews>
  <sheetFormatPr defaultColWidth="11" defaultRowHeight="14.25" x14ac:dyDescent="0.2"/>
  <cols>
    <col min="1" max="16384" width="11" style="62"/>
  </cols>
  <sheetData>
    <row r="1" spans="1:30" x14ac:dyDescent="0.2">
      <c r="A1" s="1" t="s">
        <v>0</v>
      </c>
      <c r="B1" s="2">
        <v>2017</v>
      </c>
      <c r="C1" s="1" t="s">
        <v>1</v>
      </c>
      <c r="D1" s="2"/>
      <c r="E1" s="1" t="s">
        <v>2</v>
      </c>
      <c r="F1" s="2">
        <v>136</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61"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61"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61"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61"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61"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47" t="s">
        <v>160</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61"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61"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61"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61"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61"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61"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O1" workbookViewId="0">
      <selection activeCell="R15" sqref="R15:Z27"/>
    </sheetView>
  </sheetViews>
  <sheetFormatPr defaultColWidth="11" defaultRowHeight="14.25" x14ac:dyDescent="0.2"/>
  <sheetData>
    <row r="1" spans="1:26" x14ac:dyDescent="0.2">
      <c r="A1" s="1" t="s">
        <v>0</v>
      </c>
      <c r="B1" s="2">
        <v>2017</v>
      </c>
      <c r="C1" s="1" t="s">
        <v>1</v>
      </c>
      <c r="D1" s="2"/>
      <c r="E1" s="1" t="s">
        <v>2</v>
      </c>
      <c r="F1" s="2">
        <v>137</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103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K1" workbookViewId="0">
      <selection activeCell="AA15" sqref="AA15"/>
    </sheetView>
  </sheetViews>
  <sheetFormatPr defaultColWidth="11" defaultRowHeight="14.25" x14ac:dyDescent="0.2"/>
  <sheetData>
    <row r="1" spans="1:30" x14ac:dyDescent="0.2">
      <c r="A1" s="1" t="s">
        <v>0</v>
      </c>
      <c r="B1" s="2">
        <v>2017</v>
      </c>
      <c r="C1" s="1" t="s">
        <v>1</v>
      </c>
      <c r="D1" s="2"/>
      <c r="E1" s="1" t="s">
        <v>2</v>
      </c>
      <c r="F1" s="2">
        <v>138</v>
      </c>
      <c r="G1" s="3" t="s">
        <v>3</v>
      </c>
      <c r="H1" s="2"/>
      <c r="I1" s="227" t="s">
        <v>4</v>
      </c>
      <c r="J1" s="252"/>
      <c r="K1" s="228"/>
      <c r="L1" s="253"/>
      <c r="M1" s="253"/>
      <c r="N1" s="253"/>
      <c r="O1" s="252"/>
      <c r="P1" s="234" t="s">
        <v>5</v>
      </c>
      <c r="Q1" s="252"/>
      <c r="R1" s="254" t="s">
        <v>146</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524</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P4" workbookViewId="0">
      <selection activeCell="T10" sqref="T10"/>
    </sheetView>
  </sheetViews>
  <sheetFormatPr defaultColWidth="11" defaultRowHeight="14.25" x14ac:dyDescent="0.2"/>
  <cols>
    <col min="1" max="16384" width="11" style="60"/>
  </cols>
  <sheetData>
    <row r="1" spans="1:30" x14ac:dyDescent="0.2">
      <c r="A1" s="1" t="s">
        <v>0</v>
      </c>
      <c r="B1" s="2">
        <v>2017</v>
      </c>
      <c r="C1" s="1" t="s">
        <v>1</v>
      </c>
      <c r="D1" s="2"/>
      <c r="E1" s="1" t="s">
        <v>2</v>
      </c>
      <c r="F1" s="2">
        <v>139</v>
      </c>
      <c r="G1" s="3" t="s">
        <v>3</v>
      </c>
      <c r="H1" s="2"/>
      <c r="I1" s="227" t="s">
        <v>4</v>
      </c>
      <c r="J1" s="252"/>
      <c r="K1" s="236" t="s">
        <v>250</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4</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75" t="s">
        <v>440</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L1" workbookViewId="0">
      <selection activeCell="T11" sqref="T11"/>
    </sheetView>
  </sheetViews>
  <sheetFormatPr defaultColWidth="11" defaultRowHeight="14.25" x14ac:dyDescent="0.2"/>
  <cols>
    <col min="1" max="16384" width="11" style="60"/>
  </cols>
  <sheetData>
    <row r="1" spans="1:30" x14ac:dyDescent="0.2">
      <c r="A1" s="1" t="s">
        <v>0</v>
      </c>
      <c r="B1" s="2">
        <v>2017</v>
      </c>
      <c r="C1" s="1" t="s">
        <v>1</v>
      </c>
      <c r="D1" s="2"/>
      <c r="E1" s="1" t="s">
        <v>2</v>
      </c>
      <c r="F1" s="2">
        <v>140</v>
      </c>
      <c r="G1" s="3" t="s">
        <v>3</v>
      </c>
      <c r="H1" s="2"/>
      <c r="I1" s="227" t="s">
        <v>4</v>
      </c>
      <c r="J1" s="252"/>
      <c r="K1" s="236" t="s">
        <v>251</v>
      </c>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v>0</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v>0</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275" t="s">
        <v>441</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J1" workbookViewId="0">
      <selection activeCell="R15" sqref="R15:Z27"/>
    </sheetView>
  </sheetViews>
  <sheetFormatPr defaultColWidth="11" defaultRowHeight="14.25" x14ac:dyDescent="0.2"/>
  <cols>
    <col min="1" max="16384" width="11" style="60"/>
  </cols>
  <sheetData>
    <row r="1" spans="1:30" x14ac:dyDescent="0.2">
      <c r="A1" s="1" t="s">
        <v>0</v>
      </c>
      <c r="B1" s="2">
        <v>2017</v>
      </c>
      <c r="C1" s="1" t="s">
        <v>1</v>
      </c>
      <c r="D1" s="2"/>
      <c r="E1" s="1" t="s">
        <v>2</v>
      </c>
      <c r="F1" s="2">
        <v>141</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t="s">
        <v>319</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42960</v>
      </c>
      <c r="J8" s="214"/>
      <c r="K8" s="252"/>
      <c r="L8" s="214"/>
      <c r="M8" s="252"/>
      <c r="N8" s="214"/>
      <c r="O8" s="252"/>
      <c r="P8" s="214"/>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666</v>
      </c>
      <c r="K9" s="252"/>
      <c r="L9" s="204">
        <v>599</v>
      </c>
      <c r="M9" s="252"/>
      <c r="N9" s="204" t="s">
        <v>319</v>
      </c>
      <c r="O9" s="252"/>
      <c r="P9" s="177"/>
      <c r="Q9" s="252"/>
      <c r="R9" s="33" t="s">
        <v>57</v>
      </c>
      <c r="S9" s="34"/>
      <c r="T9" s="59" t="s">
        <v>319</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59">
        <v>2</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59">
        <v>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6" t="s">
        <v>442</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302</v>
      </c>
      <c r="D20" s="41" t="s">
        <v>302</v>
      </c>
      <c r="E20" s="41" t="s">
        <v>358</v>
      </c>
      <c r="F20" s="41" t="s">
        <v>33</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90">
        <v>42960</v>
      </c>
      <c r="D22" s="90">
        <v>42960</v>
      </c>
      <c r="E22" s="14" t="s">
        <v>33</v>
      </c>
      <c r="F22" s="14" t="s">
        <v>33</v>
      </c>
      <c r="G22" s="59" t="s">
        <v>33</v>
      </c>
      <c r="H22" s="27" t="s">
        <v>81</v>
      </c>
      <c r="I22" s="35"/>
      <c r="J22" s="177"/>
      <c r="K22" s="252"/>
      <c r="L22" s="204"/>
      <c r="M22" s="252"/>
      <c r="N22" s="206"/>
      <c r="O22" s="253"/>
      <c r="P22" s="177"/>
      <c r="Q22" s="252"/>
      <c r="R22" s="278"/>
      <c r="S22" s="278"/>
      <c r="T22" s="278"/>
      <c r="U22" s="278"/>
      <c r="V22" s="278"/>
      <c r="W22" s="278"/>
      <c r="X22" s="278"/>
      <c r="Y22" s="278"/>
      <c r="Z22" s="279"/>
      <c r="AA22" s="7"/>
      <c r="AB22" s="7"/>
      <c r="AC22" s="7"/>
      <c r="AD22" s="7"/>
    </row>
    <row r="23" spans="1:30" x14ac:dyDescent="0.2">
      <c r="A23" s="179" t="s">
        <v>10</v>
      </c>
      <c r="B23" s="252"/>
      <c r="C23" s="14">
        <v>115618976</v>
      </c>
      <c r="D23" s="14">
        <v>115618976</v>
      </c>
      <c r="E23" s="14" t="s">
        <v>33</v>
      </c>
      <c r="F23" s="14" t="s">
        <v>33</v>
      </c>
      <c r="G23" s="59" t="s">
        <v>33</v>
      </c>
      <c r="H23" s="27" t="s">
        <v>82</v>
      </c>
      <c r="I23" s="35"/>
      <c r="J23" s="177"/>
      <c r="K23" s="252"/>
      <c r="L23" s="204"/>
      <c r="M23" s="252"/>
      <c r="N23" s="206"/>
      <c r="O23" s="253"/>
      <c r="P23" s="177"/>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295</v>
      </c>
      <c r="D25" s="14" t="s">
        <v>295</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J1" workbookViewId="0">
      <selection activeCell="R15" sqref="R15:Z27"/>
    </sheetView>
  </sheetViews>
  <sheetFormatPr defaultColWidth="11" defaultRowHeight="14.25" x14ac:dyDescent="0.2"/>
  <cols>
    <col min="1" max="16384" width="11" style="60"/>
  </cols>
  <sheetData>
    <row r="1" spans="1:30" x14ac:dyDescent="0.2">
      <c r="A1" s="1" t="s">
        <v>0</v>
      </c>
      <c r="B1" s="2">
        <v>2017</v>
      </c>
      <c r="C1" s="1" t="s">
        <v>1</v>
      </c>
      <c r="D1" s="2"/>
      <c r="E1" s="1" t="s">
        <v>2</v>
      </c>
      <c r="F1" s="2">
        <v>142</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59"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59"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59"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6" t="s">
        <v>157</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78"/>
      <c r="S19" s="278"/>
      <c r="T19" s="278"/>
      <c r="U19" s="278"/>
      <c r="V19" s="278"/>
      <c r="W19" s="278"/>
      <c r="X19" s="278"/>
      <c r="Y19" s="278"/>
      <c r="Z19" s="279"/>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78"/>
      <c r="S21" s="278"/>
      <c r="T21" s="278"/>
      <c r="U21" s="278"/>
      <c r="V21" s="278"/>
      <c r="W21" s="278"/>
      <c r="X21" s="278"/>
      <c r="Y21" s="278"/>
      <c r="Z21" s="279"/>
      <c r="AA21" s="7"/>
      <c r="AB21" s="7"/>
      <c r="AC21" s="7"/>
      <c r="AD21" s="7"/>
    </row>
    <row r="22" spans="1:30" x14ac:dyDescent="0.2">
      <c r="A22" s="179" t="s">
        <v>80</v>
      </c>
      <c r="B22" s="252"/>
      <c r="C22" s="14" t="s">
        <v>33</v>
      </c>
      <c r="D22" s="14" t="s">
        <v>33</v>
      </c>
      <c r="E22" s="14" t="s">
        <v>33</v>
      </c>
      <c r="F22" s="14" t="s">
        <v>33</v>
      </c>
      <c r="G22" s="59"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t="s">
        <v>33</v>
      </c>
      <c r="D23" s="14" t="s">
        <v>33</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33</v>
      </c>
      <c r="D25" s="14" t="s">
        <v>33</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K4" workbookViewId="0">
      <selection activeCell="T11" sqref="T11"/>
    </sheetView>
  </sheetViews>
  <sheetFormatPr defaultColWidth="11" defaultRowHeight="14.25" x14ac:dyDescent="0.2"/>
  <sheetData>
    <row r="1" spans="1:30" x14ac:dyDescent="0.2">
      <c r="A1" s="1" t="s">
        <v>0</v>
      </c>
      <c r="B1" s="2">
        <v>2017</v>
      </c>
      <c r="C1" s="1" t="s">
        <v>1</v>
      </c>
      <c r="D1" s="2"/>
      <c r="E1" s="1" t="s">
        <v>2</v>
      </c>
      <c r="F1" s="2">
        <v>143</v>
      </c>
      <c r="G1" s="3" t="s">
        <v>3</v>
      </c>
      <c r="H1" s="2"/>
      <c r="I1" s="227" t="s">
        <v>4</v>
      </c>
      <c r="J1" s="252"/>
      <c r="K1" s="236" t="s">
        <v>252</v>
      </c>
      <c r="L1" s="253"/>
      <c r="M1" s="253"/>
      <c r="N1" s="253"/>
      <c r="O1" s="252"/>
      <c r="P1" s="234" t="s">
        <v>5</v>
      </c>
      <c r="Q1" s="252"/>
      <c r="R1" s="254" t="s">
        <v>102</v>
      </c>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59">
        <v>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42960</v>
      </c>
      <c r="J8" s="214"/>
      <c r="K8" s="252"/>
      <c r="L8" s="214"/>
      <c r="M8" s="252"/>
      <c r="N8" s="214"/>
      <c r="O8" s="252"/>
      <c r="P8" s="214"/>
      <c r="Q8" s="252"/>
      <c r="R8" s="33" t="s">
        <v>54</v>
      </c>
      <c r="S8" s="34"/>
      <c r="T8" s="59"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v>822</v>
      </c>
      <c r="K9" s="252"/>
      <c r="L9" s="204">
        <v>922</v>
      </c>
      <c r="M9" s="252"/>
      <c r="N9" s="204"/>
      <c r="O9" s="252"/>
      <c r="P9" s="177"/>
      <c r="Q9" s="252"/>
      <c r="R9" s="33" t="s">
        <v>57</v>
      </c>
      <c r="S9" s="34"/>
      <c r="T9" s="59"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c r="K10" s="252"/>
      <c r="L10" s="179"/>
      <c r="M10" s="252"/>
      <c r="N10" s="179"/>
      <c r="O10" s="252"/>
      <c r="P10" s="173"/>
      <c r="Q10" s="252"/>
      <c r="R10" s="33" t="s">
        <v>60</v>
      </c>
      <c r="S10" s="34"/>
      <c r="T10" s="59">
        <v>2</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c r="J11" s="214"/>
      <c r="K11" s="252"/>
      <c r="L11" s="214"/>
      <c r="M11" s="252"/>
      <c r="N11" s="214"/>
      <c r="O11" s="252"/>
      <c r="P11" s="192"/>
      <c r="Q11" s="252"/>
      <c r="R11" s="33" t="s">
        <v>63</v>
      </c>
      <c r="S11" s="34"/>
      <c r="T11" s="59">
        <v>2</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c r="K12" s="252"/>
      <c r="L12" s="204"/>
      <c r="M12" s="252"/>
      <c r="N12" s="204"/>
      <c r="O12" s="252"/>
      <c r="P12" s="177"/>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c r="K13" s="252"/>
      <c r="L13" s="179"/>
      <c r="M13" s="252"/>
      <c r="N13" s="179"/>
      <c r="O13" s="252"/>
      <c r="P13" s="173"/>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c r="K14" s="252"/>
      <c r="L14" s="179"/>
      <c r="M14" s="252"/>
      <c r="N14" s="179"/>
      <c r="O14" s="252"/>
      <c r="P14" s="173"/>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c r="K15" s="252"/>
      <c r="L15" s="179"/>
      <c r="M15" s="252"/>
      <c r="N15" s="179"/>
      <c r="O15" s="252"/>
      <c r="P15" s="267"/>
      <c r="Q15" s="258"/>
      <c r="R15" s="326" t="s">
        <v>431</v>
      </c>
      <c r="S15" s="276"/>
      <c r="T15" s="276"/>
      <c r="U15" s="276"/>
      <c r="V15" s="276"/>
      <c r="W15" s="276"/>
      <c r="X15" s="276"/>
      <c r="Y15" s="276"/>
      <c r="Z15" s="277"/>
      <c r="AA15" s="6"/>
      <c r="AB15" s="6"/>
      <c r="AC15" s="6"/>
      <c r="AD15" s="6"/>
    </row>
    <row r="16" spans="1:30" x14ac:dyDescent="0.2">
      <c r="A16" s="38" t="s">
        <v>72</v>
      </c>
      <c r="B16" s="15"/>
      <c r="C16" s="25"/>
      <c r="D16" s="25"/>
      <c r="E16" s="25"/>
      <c r="F16" s="25"/>
      <c r="G16" s="26" t="e">
        <f t="array" ref="G16">#DIV/0!</f>
        <v>#DIV/0!</v>
      </c>
      <c r="H16" s="27" t="s">
        <v>73</v>
      </c>
      <c r="I16" s="32"/>
      <c r="J16" s="175"/>
      <c r="K16" s="252"/>
      <c r="L16" s="175"/>
      <c r="M16" s="252"/>
      <c r="N16" s="175"/>
      <c r="O16" s="253"/>
      <c r="P16" s="192"/>
      <c r="Q16" s="252"/>
      <c r="R16" s="278"/>
      <c r="S16" s="278"/>
      <c r="T16" s="278"/>
      <c r="U16" s="278"/>
      <c r="V16" s="278"/>
      <c r="W16" s="278"/>
      <c r="X16" s="278"/>
      <c r="Y16" s="278"/>
      <c r="Z16" s="279"/>
      <c r="AA16" s="6"/>
      <c r="AB16" s="6"/>
      <c r="AC16" s="6"/>
      <c r="AD16" s="6"/>
    </row>
    <row r="17" spans="1:30" x14ac:dyDescent="0.2">
      <c r="A17" s="183" t="s">
        <v>74</v>
      </c>
      <c r="B17" s="252"/>
      <c r="C17" s="39">
        <v>0</v>
      </c>
      <c r="D17" s="39">
        <v>0</v>
      </c>
      <c r="E17" s="39">
        <v>0</v>
      </c>
      <c r="F17" s="39">
        <v>0</v>
      </c>
      <c r="G17" s="40">
        <v>0</v>
      </c>
      <c r="H17" s="27" t="s">
        <v>75</v>
      </c>
      <c r="I17" s="35"/>
      <c r="J17" s="177"/>
      <c r="K17" s="252"/>
      <c r="L17" s="204"/>
      <c r="M17" s="252"/>
      <c r="N17" s="206"/>
      <c r="O17" s="253"/>
      <c r="P17" s="177"/>
      <c r="Q17" s="252"/>
      <c r="R17" s="278"/>
      <c r="S17" s="278"/>
      <c r="T17" s="278"/>
      <c r="U17" s="278"/>
      <c r="V17" s="278"/>
      <c r="W17" s="278"/>
      <c r="X17" s="278"/>
      <c r="Y17" s="278"/>
      <c r="Z17" s="279"/>
      <c r="AA17" s="7"/>
      <c r="AB17" s="7"/>
      <c r="AC17" s="7"/>
      <c r="AD17" s="7"/>
    </row>
    <row r="18" spans="1:30" x14ac:dyDescent="0.2">
      <c r="A18" s="185" t="s">
        <v>76</v>
      </c>
      <c r="B18" s="257"/>
      <c r="C18" s="181" t="s">
        <v>44</v>
      </c>
      <c r="D18" s="181" t="s">
        <v>45</v>
      </c>
      <c r="E18" s="181" t="s">
        <v>46</v>
      </c>
      <c r="F18" s="181" t="s">
        <v>47</v>
      </c>
      <c r="G18" s="181" t="s">
        <v>42</v>
      </c>
      <c r="H18" s="36" t="s">
        <v>77</v>
      </c>
      <c r="I18" s="36"/>
      <c r="J18" s="173"/>
      <c r="K18" s="252"/>
      <c r="L18" s="179"/>
      <c r="M18" s="252"/>
      <c r="N18" s="208"/>
      <c r="O18" s="253"/>
      <c r="P18" s="173"/>
      <c r="Q18" s="252"/>
      <c r="R18" s="278"/>
      <c r="S18" s="278"/>
      <c r="T18" s="278"/>
      <c r="U18" s="278"/>
      <c r="V18" s="278"/>
      <c r="W18" s="278"/>
      <c r="X18" s="278"/>
      <c r="Y18" s="278"/>
      <c r="Z18" s="279"/>
      <c r="AA18" s="7"/>
      <c r="AB18" s="7"/>
      <c r="AC18" s="7"/>
      <c r="AD18" s="7"/>
    </row>
    <row r="19" spans="1:30" x14ac:dyDescent="0.2">
      <c r="A19" s="265"/>
      <c r="B19" s="265"/>
      <c r="C19" s="268"/>
      <c r="D19" s="268"/>
      <c r="E19" s="268"/>
      <c r="F19" s="268"/>
      <c r="G19" s="268"/>
      <c r="H19" s="36" t="s">
        <v>70</v>
      </c>
      <c r="I19" s="36"/>
      <c r="J19" s="173"/>
      <c r="K19" s="252"/>
      <c r="L19" s="179"/>
      <c r="M19" s="252"/>
      <c r="N19" s="208"/>
      <c r="O19" s="253"/>
      <c r="P19" s="173"/>
      <c r="Q19" s="252"/>
      <c r="R19" s="278"/>
      <c r="S19" s="278"/>
      <c r="T19" s="278"/>
      <c r="U19" s="278"/>
      <c r="V19" s="278"/>
      <c r="W19" s="278"/>
      <c r="X19" s="278"/>
      <c r="Y19" s="278"/>
      <c r="Z19" s="279"/>
      <c r="AA19" s="7"/>
      <c r="AB19" s="7"/>
      <c r="AC19" s="7"/>
      <c r="AD19" s="7"/>
    </row>
    <row r="20" spans="1:30" x14ac:dyDescent="0.2">
      <c r="A20" s="179" t="s">
        <v>78</v>
      </c>
      <c r="B20" s="252"/>
      <c r="C20" s="41" t="s">
        <v>303</v>
      </c>
      <c r="D20" s="41" t="s">
        <v>303</v>
      </c>
      <c r="E20" s="41" t="s">
        <v>33</v>
      </c>
      <c r="F20" s="41" t="s">
        <v>33</v>
      </c>
      <c r="G20" s="41" t="s">
        <v>33</v>
      </c>
      <c r="H20" s="27" t="s">
        <v>71</v>
      </c>
      <c r="I20" s="36"/>
      <c r="J20" s="173"/>
      <c r="K20" s="252"/>
      <c r="L20" s="179"/>
      <c r="M20" s="252"/>
      <c r="N20" s="208"/>
      <c r="O20" s="253"/>
      <c r="P20" s="173"/>
      <c r="Q20" s="252"/>
      <c r="R20" s="278"/>
      <c r="S20" s="278"/>
      <c r="T20" s="278"/>
      <c r="U20" s="278"/>
      <c r="V20" s="278"/>
      <c r="W20" s="278"/>
      <c r="X20" s="278"/>
      <c r="Y20" s="278"/>
      <c r="Z20" s="279"/>
      <c r="AA20" s="7"/>
      <c r="AB20" s="7"/>
      <c r="AC20" s="7"/>
      <c r="AD20" s="7"/>
    </row>
    <row r="21" spans="1:30" x14ac:dyDescent="0.2">
      <c r="A21" s="179" t="s">
        <v>50</v>
      </c>
      <c r="B21" s="252"/>
      <c r="C21" s="14" t="s">
        <v>33</v>
      </c>
      <c r="D21" s="14" t="s">
        <v>33</v>
      </c>
      <c r="E21" s="14" t="s">
        <v>33</v>
      </c>
      <c r="F21" s="14" t="s">
        <v>33</v>
      </c>
      <c r="G21" s="14" t="s">
        <v>33</v>
      </c>
      <c r="H21" s="42" t="s">
        <v>79</v>
      </c>
      <c r="I21" s="32"/>
      <c r="J21" s="175"/>
      <c r="K21" s="252"/>
      <c r="L21" s="175"/>
      <c r="M21" s="252"/>
      <c r="N21" s="175"/>
      <c r="O21" s="253"/>
      <c r="P21" s="192"/>
      <c r="Q21" s="252"/>
      <c r="R21" s="278"/>
      <c r="S21" s="278"/>
      <c r="T21" s="278"/>
      <c r="U21" s="278"/>
      <c r="V21" s="278"/>
      <c r="W21" s="278"/>
      <c r="X21" s="278"/>
      <c r="Y21" s="278"/>
      <c r="Z21" s="279"/>
      <c r="AA21" s="7"/>
      <c r="AB21" s="7"/>
      <c r="AC21" s="7"/>
      <c r="AD21" s="7"/>
    </row>
    <row r="22" spans="1:30" x14ac:dyDescent="0.2">
      <c r="A22" s="179" t="s">
        <v>80</v>
      </c>
      <c r="B22" s="252"/>
      <c r="C22" s="90">
        <v>42960</v>
      </c>
      <c r="D22" s="90">
        <v>42960</v>
      </c>
      <c r="E22" s="14" t="s">
        <v>33</v>
      </c>
      <c r="F22" s="14" t="s">
        <v>33</v>
      </c>
      <c r="G22" s="59" t="s">
        <v>33</v>
      </c>
      <c r="H22" s="27" t="s">
        <v>81</v>
      </c>
      <c r="I22" s="35"/>
      <c r="J22" s="177" t="s">
        <v>33</v>
      </c>
      <c r="K22" s="252"/>
      <c r="L22" s="204" t="s">
        <v>33</v>
      </c>
      <c r="M22" s="252"/>
      <c r="N22" s="206" t="s">
        <v>33</v>
      </c>
      <c r="O22" s="253"/>
      <c r="P22" s="177" t="s">
        <v>33</v>
      </c>
      <c r="Q22" s="252"/>
      <c r="R22" s="278"/>
      <c r="S22" s="278"/>
      <c r="T22" s="278"/>
      <c r="U22" s="278"/>
      <c r="V22" s="278"/>
      <c r="W22" s="278"/>
      <c r="X22" s="278"/>
      <c r="Y22" s="278"/>
      <c r="Z22" s="279"/>
      <c r="AA22" s="7"/>
      <c r="AB22" s="7"/>
      <c r="AC22" s="7"/>
      <c r="AD22" s="7"/>
    </row>
    <row r="23" spans="1:30" x14ac:dyDescent="0.2">
      <c r="A23" s="179" t="s">
        <v>10</v>
      </c>
      <c r="B23" s="252"/>
      <c r="C23" s="14">
        <v>194726379</v>
      </c>
      <c r="D23" s="14">
        <v>194726380</v>
      </c>
      <c r="E23" s="14" t="s">
        <v>33</v>
      </c>
      <c r="F23" s="14" t="s">
        <v>33</v>
      </c>
      <c r="G23" s="59" t="s">
        <v>33</v>
      </c>
      <c r="H23" s="27" t="s">
        <v>82</v>
      </c>
      <c r="I23" s="35"/>
      <c r="J23" s="177" t="s">
        <v>33</v>
      </c>
      <c r="K23" s="252"/>
      <c r="L23" s="204" t="s">
        <v>33</v>
      </c>
      <c r="M23" s="252"/>
      <c r="N23" s="206" t="s">
        <v>33</v>
      </c>
      <c r="O23" s="253"/>
      <c r="P23" s="177" t="s">
        <v>33</v>
      </c>
      <c r="Q23" s="252"/>
      <c r="R23" s="278"/>
      <c r="S23" s="278"/>
      <c r="T23" s="278"/>
      <c r="U23" s="278"/>
      <c r="V23" s="278"/>
      <c r="W23" s="278"/>
      <c r="X23" s="278"/>
      <c r="Y23" s="278"/>
      <c r="Z23" s="279"/>
      <c r="AA23" s="7"/>
      <c r="AB23" s="7"/>
      <c r="AC23" s="7"/>
      <c r="AD23" s="7"/>
    </row>
    <row r="24" spans="1:30" x14ac:dyDescent="0.2">
      <c r="A24" s="179" t="s">
        <v>83</v>
      </c>
      <c r="B24" s="252"/>
      <c r="C24" s="14" t="s">
        <v>33</v>
      </c>
      <c r="D24" s="14" t="s">
        <v>33</v>
      </c>
      <c r="E24" s="14" t="s">
        <v>33</v>
      </c>
      <c r="F24" s="14" t="s">
        <v>33</v>
      </c>
      <c r="G24" s="59" t="s">
        <v>33</v>
      </c>
      <c r="H24" s="27" t="s">
        <v>70</v>
      </c>
      <c r="I24" s="36"/>
      <c r="J24" s="173" t="s">
        <v>33</v>
      </c>
      <c r="K24" s="252"/>
      <c r="L24" s="179" t="s">
        <v>33</v>
      </c>
      <c r="M24" s="252"/>
      <c r="N24" s="208" t="s">
        <v>33</v>
      </c>
      <c r="O24" s="253"/>
      <c r="P24" s="173" t="s">
        <v>33</v>
      </c>
      <c r="Q24" s="252"/>
      <c r="R24" s="278"/>
      <c r="S24" s="278"/>
      <c r="T24" s="278"/>
      <c r="U24" s="278"/>
      <c r="V24" s="278"/>
      <c r="W24" s="278"/>
      <c r="X24" s="278"/>
      <c r="Y24" s="278"/>
      <c r="Z24" s="279"/>
      <c r="AA24" s="7"/>
      <c r="AB24" s="7"/>
      <c r="AC24" s="7"/>
      <c r="AD24" s="7"/>
    </row>
    <row r="25" spans="1:30" x14ac:dyDescent="0.2">
      <c r="A25" s="179" t="s">
        <v>9</v>
      </c>
      <c r="B25" s="252"/>
      <c r="C25" s="14" t="s">
        <v>295</v>
      </c>
      <c r="D25" s="14" t="s">
        <v>295</v>
      </c>
      <c r="E25" s="14" t="s">
        <v>33</v>
      </c>
      <c r="F25" s="14" t="s">
        <v>33</v>
      </c>
      <c r="G25" s="59" t="s">
        <v>33</v>
      </c>
      <c r="H25" s="27" t="s">
        <v>71</v>
      </c>
      <c r="I25" s="36"/>
      <c r="J25" s="173" t="s">
        <v>33</v>
      </c>
      <c r="K25" s="252"/>
      <c r="L25" s="179" t="s">
        <v>33</v>
      </c>
      <c r="M25" s="252"/>
      <c r="N25" s="208" t="s">
        <v>33</v>
      </c>
      <c r="O25" s="253"/>
      <c r="P25" s="173" t="s">
        <v>33</v>
      </c>
      <c r="Q25" s="252"/>
      <c r="R25" s="278"/>
      <c r="S25" s="278"/>
      <c r="T25" s="278"/>
      <c r="U25" s="278"/>
      <c r="V25" s="278"/>
      <c r="W25" s="278"/>
      <c r="X25" s="278"/>
      <c r="Y25" s="278"/>
      <c r="Z25" s="279"/>
      <c r="AA25" s="7"/>
      <c r="AB25" s="7"/>
      <c r="AC25" s="7"/>
      <c r="AD25" s="7"/>
    </row>
    <row r="26" spans="1:30" x14ac:dyDescent="0.2">
      <c r="A26" s="210" t="s">
        <v>84</v>
      </c>
      <c r="B26" s="258"/>
      <c r="C26" s="14" t="s">
        <v>33</v>
      </c>
      <c r="D26" s="14" t="s">
        <v>33</v>
      </c>
      <c r="E26" s="14" t="s">
        <v>33</v>
      </c>
      <c r="F26" s="14" t="s">
        <v>33</v>
      </c>
      <c r="G26" s="59" t="s">
        <v>33</v>
      </c>
      <c r="H26" s="27" t="s">
        <v>85</v>
      </c>
      <c r="I26" s="35"/>
      <c r="J26" s="177" t="s">
        <v>33</v>
      </c>
      <c r="K26" s="252"/>
      <c r="L26" s="204" t="s">
        <v>33</v>
      </c>
      <c r="M26" s="252"/>
      <c r="N26" s="206" t="s">
        <v>33</v>
      </c>
      <c r="O26" s="253"/>
      <c r="P26" s="177" t="s">
        <v>33</v>
      </c>
      <c r="Q26" s="252"/>
      <c r="R26" s="278"/>
      <c r="S26" s="278"/>
      <c r="T26" s="278"/>
      <c r="U26" s="278"/>
      <c r="V26" s="278"/>
      <c r="W26" s="278"/>
      <c r="X26" s="278"/>
      <c r="Y26" s="278"/>
      <c r="Z26" s="279"/>
      <c r="AA26" s="7"/>
      <c r="AB26" s="7"/>
      <c r="AC26" s="7"/>
      <c r="AD26" s="7"/>
    </row>
    <row r="27" spans="1:30" x14ac:dyDescent="0.2">
      <c r="A27" s="212" t="s">
        <v>86</v>
      </c>
      <c r="B27" s="256"/>
      <c r="C27" s="14" t="s">
        <v>33</v>
      </c>
      <c r="D27" s="14" t="s">
        <v>33</v>
      </c>
      <c r="E27" s="14" t="s">
        <v>33</v>
      </c>
      <c r="F27" s="14" t="s">
        <v>33</v>
      </c>
      <c r="G27" s="59" t="s">
        <v>33</v>
      </c>
      <c r="H27" s="27" t="s">
        <v>87</v>
      </c>
      <c r="I27" s="35"/>
      <c r="J27" s="177" t="s">
        <v>33</v>
      </c>
      <c r="K27" s="252"/>
      <c r="L27" s="204" t="s">
        <v>33</v>
      </c>
      <c r="M27" s="252"/>
      <c r="N27" s="206" t="s">
        <v>33</v>
      </c>
      <c r="O27" s="253"/>
      <c r="P27" s="177" t="s">
        <v>33</v>
      </c>
      <c r="Q27" s="252"/>
      <c r="R27" s="278"/>
      <c r="S27" s="278"/>
      <c r="T27" s="278"/>
      <c r="U27" s="278"/>
      <c r="V27" s="278"/>
      <c r="W27" s="278"/>
      <c r="X27" s="278"/>
      <c r="Y27" s="278"/>
      <c r="Z27" s="279"/>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P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144</v>
      </c>
      <c r="G1" s="3" t="s">
        <v>3</v>
      </c>
      <c r="H1" s="2"/>
      <c r="I1" s="227" t="s">
        <v>4</v>
      </c>
      <c r="J1" s="217"/>
      <c r="K1" s="228"/>
      <c r="L1" s="229"/>
      <c r="M1" s="229"/>
      <c r="N1" s="229"/>
      <c r="O1" s="230"/>
      <c r="P1" s="234" t="s">
        <v>5</v>
      </c>
      <c r="Q1" s="235"/>
      <c r="R1" s="236" t="s">
        <v>170</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104</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workbookViewId="0">
      <selection activeCell="F26" sqref="F26"/>
    </sheetView>
  </sheetViews>
  <sheetFormatPr defaultColWidth="11" defaultRowHeight="14.25" x14ac:dyDescent="0.2"/>
  <sheetData>
    <row r="1" spans="1:30" x14ac:dyDescent="0.2">
      <c r="A1" s="1" t="s">
        <v>0</v>
      </c>
      <c r="B1" s="2">
        <v>2017</v>
      </c>
      <c r="C1" s="1" t="s">
        <v>1</v>
      </c>
      <c r="D1" s="2"/>
      <c r="E1" s="1" t="s">
        <v>2</v>
      </c>
      <c r="F1" s="2">
        <v>145</v>
      </c>
      <c r="G1" s="3" t="s">
        <v>3</v>
      </c>
      <c r="H1" s="2" t="s">
        <v>300</v>
      </c>
      <c r="I1" s="227" t="s">
        <v>4</v>
      </c>
      <c r="J1" s="217"/>
      <c r="K1" s="236" t="s">
        <v>253</v>
      </c>
      <c r="L1" s="229"/>
      <c r="M1" s="229"/>
      <c r="N1" s="229"/>
      <c r="O1" s="230"/>
      <c r="P1" s="234" t="s">
        <v>5</v>
      </c>
      <c r="Q1" s="235"/>
      <c r="R1" s="236" t="s">
        <v>102</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42892</v>
      </c>
      <c r="D7" s="25">
        <v>42894</v>
      </c>
      <c r="E7" s="25">
        <v>42896</v>
      </c>
      <c r="F7" s="25">
        <v>42898</v>
      </c>
      <c r="G7" s="26" t="e">
        <f t="array" ref="G7">#DIV/0!</f>
        <v>#DIV/0!</v>
      </c>
      <c r="H7" s="27" t="s">
        <v>50</v>
      </c>
      <c r="I7" s="28"/>
      <c r="J7" s="218" t="s">
        <v>271</v>
      </c>
      <c r="K7" s="219"/>
      <c r="L7" s="204" t="s">
        <v>269</v>
      </c>
      <c r="M7" s="205"/>
      <c r="N7" s="204" t="s">
        <v>272</v>
      </c>
      <c r="O7" s="205"/>
      <c r="P7" s="177" t="s">
        <v>33</v>
      </c>
      <c r="Q7" s="178"/>
      <c r="R7" s="29" t="s">
        <v>51</v>
      </c>
      <c r="S7" s="30"/>
      <c r="T7" s="48">
        <v>4</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42930</v>
      </c>
      <c r="J8" s="214">
        <f>I8-C16</f>
        <v>3</v>
      </c>
      <c r="K8" s="215"/>
      <c r="L8" s="214">
        <f>I8-D16</f>
        <v>1</v>
      </c>
      <c r="M8" s="215"/>
      <c r="N8" s="214"/>
      <c r="O8" s="215"/>
      <c r="P8" s="214"/>
      <c r="Q8" s="215"/>
      <c r="R8" s="33" t="s">
        <v>54</v>
      </c>
      <c r="S8" s="34"/>
      <c r="T8" s="48"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62</v>
      </c>
      <c r="K9" s="219"/>
      <c r="L9" s="204">
        <v>42</v>
      </c>
      <c r="M9" s="205"/>
      <c r="N9" s="204" t="s">
        <v>270</v>
      </c>
      <c r="O9" s="205"/>
      <c r="P9" s="177" t="s">
        <v>33</v>
      </c>
      <c r="Q9" s="178"/>
      <c r="R9" s="33" t="s">
        <v>57</v>
      </c>
      <c r="S9" s="34"/>
      <c r="T9" s="48">
        <v>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8" t="s">
        <v>33</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42934</v>
      </c>
      <c r="J11" s="214">
        <f>J8+4</f>
        <v>7</v>
      </c>
      <c r="K11" s="215"/>
      <c r="L11" s="214">
        <f>L8+4</f>
        <v>5</v>
      </c>
      <c r="M11" s="215"/>
      <c r="N11" s="214">
        <v>3</v>
      </c>
      <c r="O11" s="215"/>
      <c r="P11" s="192"/>
      <c r="Q11" s="193"/>
      <c r="R11" s="33" t="s">
        <v>63</v>
      </c>
      <c r="S11" s="34"/>
      <c r="T11" s="48"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v>164</v>
      </c>
      <c r="K12" s="219"/>
      <c r="L12" s="204">
        <v>91</v>
      </c>
      <c r="M12" s="205"/>
      <c r="N12" s="204">
        <v>62</v>
      </c>
      <c r="O12" s="205"/>
      <c r="P12" s="177" t="s">
        <v>270</v>
      </c>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356</v>
      </c>
      <c r="S15" s="239"/>
      <c r="T15" s="239"/>
      <c r="U15" s="239"/>
      <c r="V15" s="239"/>
      <c r="W15" s="239"/>
      <c r="X15" s="239"/>
      <c r="Y15" s="239"/>
      <c r="Z15" s="240"/>
      <c r="AA15" s="6"/>
      <c r="AB15" s="6"/>
      <c r="AC15" s="6"/>
      <c r="AD15" s="6"/>
    </row>
    <row r="16" spans="1:30" x14ac:dyDescent="0.2">
      <c r="A16" s="38" t="s">
        <v>72</v>
      </c>
      <c r="B16" s="15"/>
      <c r="C16" s="106">
        <v>42927</v>
      </c>
      <c r="D16" s="106">
        <v>42929</v>
      </c>
      <c r="E16" s="106">
        <v>42931</v>
      </c>
      <c r="F16" s="25"/>
      <c r="G16" s="26" t="e">
        <f t="array" ref="G16">#DIV/0!</f>
        <v>#DIV/0!</v>
      </c>
      <c r="H16" s="27" t="s">
        <v>73</v>
      </c>
      <c r="I16" s="32">
        <v>42939</v>
      </c>
      <c r="J16" s="175">
        <f>J11+5</f>
        <v>12</v>
      </c>
      <c r="K16" s="176"/>
      <c r="L16" s="175">
        <f t="shared" ref="L16" si="0">L11+5</f>
        <v>10</v>
      </c>
      <c r="M16" s="176"/>
      <c r="N16" s="175">
        <f t="shared" ref="N16" si="1">N11+5</f>
        <v>8</v>
      </c>
      <c r="O16" s="176"/>
      <c r="P16" s="192"/>
      <c r="Q16" s="193"/>
      <c r="R16" s="241"/>
      <c r="S16" s="242"/>
      <c r="T16" s="242"/>
      <c r="U16" s="242"/>
      <c r="V16" s="242"/>
      <c r="W16" s="242"/>
      <c r="X16" s="242"/>
      <c r="Y16" s="242"/>
      <c r="Z16" s="243"/>
      <c r="AA16" s="6"/>
      <c r="AB16" s="6"/>
      <c r="AC16" s="6"/>
      <c r="AD16" s="6"/>
    </row>
    <row r="17" spans="1:30" x14ac:dyDescent="0.2">
      <c r="A17" s="183" t="s">
        <v>74</v>
      </c>
      <c r="B17" s="184"/>
      <c r="C17" s="39">
        <f>C16-C7</f>
        <v>35</v>
      </c>
      <c r="D17" s="39">
        <f t="shared" ref="D17:E17" si="2">D16-D7</f>
        <v>35</v>
      </c>
      <c r="E17" s="39">
        <f t="shared" si="2"/>
        <v>35</v>
      </c>
      <c r="F17" s="39">
        <v>0</v>
      </c>
      <c r="G17" s="40">
        <v>0</v>
      </c>
      <c r="H17" s="27" t="s">
        <v>75</v>
      </c>
      <c r="I17" s="35"/>
      <c r="J17" s="177">
        <v>367</v>
      </c>
      <c r="K17" s="178"/>
      <c r="L17" s="204">
        <v>217</v>
      </c>
      <c r="M17" s="205"/>
      <c r="N17" s="206">
        <v>108</v>
      </c>
      <c r="O17" s="207"/>
      <c r="P17" s="177" t="s">
        <v>33</v>
      </c>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v>42943</v>
      </c>
      <c r="J21" s="175">
        <f>J16+4</f>
        <v>16</v>
      </c>
      <c r="K21" s="176"/>
      <c r="L21" s="175">
        <f t="shared" ref="L21" si="3">L16+4</f>
        <v>14</v>
      </c>
      <c r="M21" s="176"/>
      <c r="N21" s="175">
        <f t="shared" ref="N21" si="4">N16+4</f>
        <v>12</v>
      </c>
      <c r="O21" s="176"/>
      <c r="P21" s="192"/>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48" t="s">
        <v>33</v>
      </c>
      <c r="H22" s="27" t="s">
        <v>81</v>
      </c>
      <c r="I22" s="35"/>
      <c r="J22" s="177">
        <v>573</v>
      </c>
      <c r="K22" s="178"/>
      <c r="L22" s="204">
        <v>379</v>
      </c>
      <c r="M22" s="205"/>
      <c r="N22" s="206">
        <v>138</v>
      </c>
      <c r="O22" s="207"/>
      <c r="P22" s="177" t="s">
        <v>33</v>
      </c>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48"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8"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48"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90">
        <v>42945</v>
      </c>
      <c r="D26" s="90">
        <v>42945</v>
      </c>
      <c r="E26" s="90">
        <v>42945</v>
      </c>
      <c r="F26" s="90"/>
      <c r="G26" s="48" t="s">
        <v>33</v>
      </c>
      <c r="H26" s="42" t="s">
        <v>306</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f>C26-C16</f>
        <v>18</v>
      </c>
      <c r="D27" s="14">
        <f t="shared" ref="D27:E27" si="5">D26-D16</f>
        <v>16</v>
      </c>
      <c r="E27" s="14">
        <f t="shared" si="5"/>
        <v>14</v>
      </c>
      <c r="F27" s="14" t="s">
        <v>33</v>
      </c>
      <c r="G27" s="48" t="s">
        <v>33</v>
      </c>
      <c r="H27" s="27" t="s">
        <v>307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H1" workbookViewId="0">
      <selection activeCell="R15" sqref="R15:Z27"/>
    </sheetView>
  </sheetViews>
  <sheetFormatPr defaultColWidth="11" defaultRowHeight="14.25" x14ac:dyDescent="0.2"/>
  <cols>
    <col min="1" max="16384" width="11" style="161"/>
  </cols>
  <sheetData>
    <row r="1" spans="1:30" x14ac:dyDescent="0.2">
      <c r="A1" s="1" t="s">
        <v>0</v>
      </c>
      <c r="B1" s="2">
        <v>2017</v>
      </c>
      <c r="C1" s="1" t="s">
        <v>1</v>
      </c>
      <c r="D1" s="2"/>
      <c r="E1" s="1" t="s">
        <v>2</v>
      </c>
      <c r="F1" s="2">
        <v>146</v>
      </c>
      <c r="G1" s="3" t="s">
        <v>3</v>
      </c>
      <c r="H1" s="2"/>
      <c r="I1" s="227" t="s">
        <v>4</v>
      </c>
      <c r="J1" s="217"/>
      <c r="K1" s="228"/>
      <c r="L1" s="229"/>
      <c r="M1" s="229"/>
      <c r="N1" s="229"/>
      <c r="O1" s="230"/>
      <c r="P1" s="234" t="s">
        <v>5</v>
      </c>
      <c r="Q1" s="235"/>
      <c r="R1" s="236"/>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c r="K7" s="219"/>
      <c r="L7" s="204"/>
      <c r="M7" s="205"/>
      <c r="N7" s="204"/>
      <c r="O7" s="205"/>
      <c r="P7" s="177"/>
      <c r="Q7" s="178"/>
      <c r="R7" s="29" t="s">
        <v>51</v>
      </c>
      <c r="S7" s="30"/>
      <c r="T7" s="160"/>
      <c r="U7" s="208" t="s">
        <v>52</v>
      </c>
      <c r="V7" s="223"/>
      <c r="W7" s="209"/>
      <c r="X7" s="231" t="s">
        <v>33</v>
      </c>
      <c r="Y7" s="232"/>
      <c r="Z7" s="233"/>
      <c r="AA7" s="6"/>
      <c r="AB7" s="6"/>
      <c r="AC7" s="6"/>
      <c r="AD7" s="6"/>
    </row>
    <row r="8" spans="1:30" x14ac:dyDescent="0.2">
      <c r="A8" s="31" t="s">
        <v>88</v>
      </c>
      <c r="B8" s="15" t="s">
        <v>33</v>
      </c>
      <c r="C8" s="15"/>
      <c r="D8" s="15"/>
      <c r="E8" s="15"/>
      <c r="F8" s="15"/>
      <c r="G8" s="21"/>
      <c r="H8" s="27" t="s">
        <v>53</v>
      </c>
      <c r="I8" s="32"/>
      <c r="J8" s="214"/>
      <c r="K8" s="215"/>
      <c r="L8" s="214"/>
      <c r="M8" s="215"/>
      <c r="N8" s="214"/>
      <c r="O8" s="215"/>
      <c r="P8" s="214"/>
      <c r="Q8" s="215"/>
      <c r="R8" s="33" t="s">
        <v>54</v>
      </c>
      <c r="S8" s="34"/>
      <c r="T8" s="160"/>
      <c r="U8" s="224" t="s">
        <v>55</v>
      </c>
      <c r="V8" s="225"/>
      <c r="W8" s="226"/>
      <c r="X8" s="220" t="s">
        <v>33</v>
      </c>
      <c r="Y8" s="221"/>
      <c r="Z8" s="222"/>
      <c r="AA8" s="6"/>
      <c r="AB8" s="6"/>
      <c r="AC8" s="6"/>
      <c r="AD8" s="6"/>
    </row>
    <row r="9" spans="1:30" x14ac:dyDescent="0.2">
      <c r="A9" s="31" t="s">
        <v>88</v>
      </c>
      <c r="B9" s="15" t="s">
        <v>33</v>
      </c>
      <c r="C9" s="15"/>
      <c r="D9" s="15"/>
      <c r="E9" s="15"/>
      <c r="F9" s="15"/>
      <c r="G9" s="21"/>
      <c r="H9" s="27" t="s">
        <v>56</v>
      </c>
      <c r="I9" s="35"/>
      <c r="J9" s="218"/>
      <c r="K9" s="219"/>
      <c r="L9" s="204"/>
      <c r="M9" s="205"/>
      <c r="N9" s="204"/>
      <c r="O9" s="205"/>
      <c r="P9" s="177"/>
      <c r="Q9" s="178"/>
      <c r="R9" s="33" t="s">
        <v>57</v>
      </c>
      <c r="S9" s="34"/>
      <c r="T9" s="160"/>
      <c r="U9" s="224" t="s">
        <v>58</v>
      </c>
      <c r="V9" s="225"/>
      <c r="W9" s="226"/>
      <c r="X9" s="220" t="s">
        <v>33</v>
      </c>
      <c r="Y9" s="221"/>
      <c r="Z9" s="222"/>
      <c r="AA9" s="6"/>
      <c r="AB9" s="6"/>
      <c r="AC9" s="6"/>
      <c r="AD9" s="6"/>
    </row>
    <row r="10" spans="1:30" x14ac:dyDescent="0.2">
      <c r="A10" s="31" t="s">
        <v>88</v>
      </c>
      <c r="B10" s="15" t="s">
        <v>33</v>
      </c>
      <c r="C10" s="15"/>
      <c r="D10" s="15"/>
      <c r="E10" s="15"/>
      <c r="F10" s="15"/>
      <c r="G10" s="21"/>
      <c r="H10" s="27" t="s">
        <v>59</v>
      </c>
      <c r="I10" s="36"/>
      <c r="J10" s="202"/>
      <c r="K10" s="203"/>
      <c r="L10" s="179"/>
      <c r="M10" s="180"/>
      <c r="N10" s="179"/>
      <c r="O10" s="180"/>
      <c r="P10" s="173"/>
      <c r="Q10" s="174"/>
      <c r="R10" s="33" t="s">
        <v>60</v>
      </c>
      <c r="S10" s="34"/>
      <c r="T10" s="160" t="s">
        <v>33</v>
      </c>
      <c r="U10" s="224" t="s">
        <v>61</v>
      </c>
      <c r="V10" s="225"/>
      <c r="W10" s="226"/>
      <c r="X10" s="220" t="s">
        <v>33</v>
      </c>
      <c r="Y10" s="221"/>
      <c r="Z10" s="222"/>
      <c r="AA10" s="6"/>
      <c r="AB10" s="6"/>
      <c r="AC10" s="6"/>
      <c r="AD10" s="6"/>
    </row>
    <row r="11" spans="1:30" x14ac:dyDescent="0.2">
      <c r="A11" s="31" t="s">
        <v>88</v>
      </c>
      <c r="B11" s="15" t="s">
        <v>33</v>
      </c>
      <c r="C11" s="15"/>
      <c r="D11" s="15"/>
      <c r="E11" s="15"/>
      <c r="F11" s="15"/>
      <c r="G11" s="21"/>
      <c r="H11" s="27" t="s">
        <v>62</v>
      </c>
      <c r="I11" s="32"/>
      <c r="J11" s="214"/>
      <c r="K11" s="215"/>
      <c r="L11" s="214"/>
      <c r="M11" s="215"/>
      <c r="N11" s="214"/>
      <c r="O11" s="215"/>
      <c r="P11" s="192"/>
      <c r="Q11" s="193"/>
      <c r="R11" s="33" t="s">
        <v>63</v>
      </c>
      <c r="S11" s="34"/>
      <c r="T11" s="160" t="s">
        <v>33</v>
      </c>
      <c r="U11" s="224" t="s">
        <v>64</v>
      </c>
      <c r="V11" s="225"/>
      <c r="W11" s="226"/>
      <c r="X11" s="220" t="s">
        <v>33</v>
      </c>
      <c r="Y11" s="221"/>
      <c r="Z11" s="222"/>
      <c r="AA11" s="6"/>
      <c r="AB11" s="6"/>
      <c r="AC11" s="6"/>
      <c r="AD11" s="6"/>
    </row>
    <row r="12" spans="1:30" x14ac:dyDescent="0.2">
      <c r="A12" s="31" t="s">
        <v>88</v>
      </c>
      <c r="B12" s="15" t="s">
        <v>33</v>
      </c>
      <c r="C12" s="15"/>
      <c r="D12" s="15"/>
      <c r="E12" s="15"/>
      <c r="F12" s="15"/>
      <c r="G12" s="21"/>
      <c r="H12" s="27" t="s">
        <v>65</v>
      </c>
      <c r="I12" s="35"/>
      <c r="J12" s="218"/>
      <c r="K12" s="219"/>
      <c r="L12" s="204"/>
      <c r="M12" s="205"/>
      <c r="N12" s="204"/>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c r="D13" s="15"/>
      <c r="E13" s="15"/>
      <c r="F13" s="15"/>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c r="D14" s="15"/>
      <c r="E14" s="15"/>
      <c r="F14" s="15"/>
      <c r="G14" s="21"/>
      <c r="H14" s="27" t="s">
        <v>70</v>
      </c>
      <c r="I14" s="36"/>
      <c r="J14" s="202" t="s">
        <v>33</v>
      </c>
      <c r="K14" s="203"/>
      <c r="L14" s="179" t="s">
        <v>33</v>
      </c>
      <c r="M14" s="180"/>
      <c r="N14" s="179" t="s">
        <v>33</v>
      </c>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c r="D15" s="15"/>
      <c r="E15" s="15"/>
      <c r="F15" s="15"/>
      <c r="G15" s="21"/>
      <c r="H15" s="27" t="s">
        <v>71</v>
      </c>
      <c r="I15" s="36"/>
      <c r="J15" s="202" t="s">
        <v>33</v>
      </c>
      <c r="K15" s="203"/>
      <c r="L15" s="179" t="s">
        <v>33</v>
      </c>
      <c r="M15" s="180"/>
      <c r="N15" s="179" t="s">
        <v>33</v>
      </c>
      <c r="O15" s="180"/>
      <c r="P15" s="173"/>
      <c r="Q15" s="174"/>
      <c r="R15" s="238" t="s">
        <v>458</v>
      </c>
      <c r="S15" s="239"/>
      <c r="T15" s="239"/>
      <c r="U15" s="239"/>
      <c r="V15" s="239"/>
      <c r="W15" s="239"/>
      <c r="X15" s="239"/>
      <c r="Y15" s="239"/>
      <c r="Z15" s="240"/>
      <c r="AA15" s="6"/>
      <c r="AB15" s="6"/>
      <c r="AC15" s="6"/>
      <c r="AD15" s="6"/>
    </row>
    <row r="16" spans="1:30" x14ac:dyDescent="0.2">
      <c r="A16" s="38" t="s">
        <v>72</v>
      </c>
      <c r="B16" s="15"/>
      <c r="C16" s="106"/>
      <c r="D16" s="106"/>
      <c r="E16" s="106"/>
      <c r="F16" s="106"/>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c r="D17" s="39"/>
      <c r="E17" s="39"/>
      <c r="F17" s="39"/>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160" t="s">
        <v>33</v>
      </c>
      <c r="H22" s="27" t="s">
        <v>81</v>
      </c>
      <c r="I22" s="35"/>
      <c r="J22" s="177" t="s">
        <v>33</v>
      </c>
      <c r="K22" s="178"/>
      <c r="L22" s="204" t="s">
        <v>33</v>
      </c>
      <c r="M22" s="205"/>
      <c r="N22" s="206" t="s">
        <v>33</v>
      </c>
      <c r="O22" s="207"/>
      <c r="P22" s="177"/>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16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16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c r="D25" s="14"/>
      <c r="E25" s="14"/>
      <c r="F25" s="14"/>
      <c r="G25" s="160"/>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06"/>
      <c r="D26" s="106"/>
      <c r="E26" s="106"/>
      <c r="F26" s="106"/>
      <c r="G26" s="160"/>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c r="D27" s="14"/>
      <c r="E27" s="14"/>
      <c r="F27" s="14"/>
      <c r="G27" s="160"/>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O4" workbookViewId="0">
      <selection activeCell="T10" sqref="T10"/>
    </sheetView>
  </sheetViews>
  <sheetFormatPr defaultColWidth="11" defaultRowHeight="14.25" x14ac:dyDescent="0.2"/>
  <sheetData>
    <row r="1" spans="1:30" x14ac:dyDescent="0.2">
      <c r="A1" s="1" t="s">
        <v>0</v>
      </c>
      <c r="B1" s="2">
        <v>2017</v>
      </c>
      <c r="C1" s="1" t="s">
        <v>1</v>
      </c>
      <c r="D1" s="2"/>
      <c r="E1" s="1" t="s">
        <v>2</v>
      </c>
      <c r="F1" s="2">
        <v>147</v>
      </c>
      <c r="G1" s="3" t="s">
        <v>3</v>
      </c>
      <c r="H1" s="2"/>
      <c r="I1" s="227" t="s">
        <v>4</v>
      </c>
      <c r="J1" s="217"/>
      <c r="K1" s="228"/>
      <c r="L1" s="229"/>
      <c r="M1" s="229"/>
      <c r="N1" s="229"/>
      <c r="O1" s="230"/>
      <c r="P1" s="234" t="s">
        <v>5</v>
      </c>
      <c r="Q1" s="235"/>
      <c r="R1" s="236" t="s">
        <v>254</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v>42887</v>
      </c>
      <c r="D7" s="25">
        <v>42889</v>
      </c>
      <c r="E7" s="25">
        <v>42891</v>
      </c>
      <c r="F7" s="25">
        <v>42893</v>
      </c>
      <c r="G7" s="26" t="e">
        <f t="array" ref="G7">#DIV/0!</f>
        <v>#DIV/0!</v>
      </c>
      <c r="H7" s="27" t="s">
        <v>50</v>
      </c>
      <c r="I7" s="28"/>
      <c r="J7" s="218" t="s">
        <v>271</v>
      </c>
      <c r="K7" s="219"/>
      <c r="L7" s="204" t="s">
        <v>269</v>
      </c>
      <c r="M7" s="205"/>
      <c r="N7" s="204" t="s">
        <v>272</v>
      </c>
      <c r="O7" s="205"/>
      <c r="P7" s="177" t="s">
        <v>273</v>
      </c>
      <c r="Q7" s="178"/>
      <c r="R7" s="29" t="s">
        <v>51</v>
      </c>
      <c r="S7" s="30"/>
      <c r="T7" s="50">
        <v>4</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42924</v>
      </c>
      <c r="J8" s="214">
        <v>2</v>
      </c>
      <c r="K8" s="215"/>
      <c r="L8" s="214">
        <v>2</v>
      </c>
      <c r="M8" s="215"/>
      <c r="N8" s="214">
        <v>0</v>
      </c>
      <c r="O8" s="215"/>
      <c r="P8" s="214"/>
      <c r="Q8" s="215"/>
      <c r="R8" s="33" t="s">
        <v>54</v>
      </c>
      <c r="S8" s="34"/>
      <c r="T8" s="50"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31</v>
      </c>
      <c r="K9" s="219"/>
      <c r="L9" s="204">
        <v>30</v>
      </c>
      <c r="M9" s="205"/>
      <c r="N9" s="204" t="s">
        <v>276</v>
      </c>
      <c r="O9" s="205"/>
      <c r="P9" s="177" t="s">
        <v>270</v>
      </c>
      <c r="Q9" s="178"/>
      <c r="R9" s="33" t="s">
        <v>57</v>
      </c>
      <c r="S9" s="34"/>
      <c r="T9" s="50">
        <v>4</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50">
        <v>0</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v>42926</v>
      </c>
      <c r="J11" s="214"/>
      <c r="K11" s="215"/>
      <c r="L11" s="214">
        <v>4</v>
      </c>
      <c r="M11" s="215"/>
      <c r="N11" s="214"/>
      <c r="O11" s="215"/>
      <c r="P11" s="192"/>
      <c r="Q11" s="193"/>
      <c r="R11" s="33" t="s">
        <v>63</v>
      </c>
      <c r="S11" s="34"/>
      <c r="T11" s="50" t="s">
        <v>33</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t="s">
        <v>276</v>
      </c>
      <c r="K12" s="219"/>
      <c r="L12" s="204">
        <v>37</v>
      </c>
      <c r="M12" s="205"/>
      <c r="N12" s="204" t="s">
        <v>276</v>
      </c>
      <c r="O12" s="205"/>
      <c r="P12" s="177"/>
      <c r="Q12" s="178"/>
      <c r="R12" s="33" t="s">
        <v>66</v>
      </c>
      <c r="S12" s="34"/>
      <c r="T12" s="37" t="s">
        <v>33</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c r="Q15" s="174"/>
      <c r="R15" s="238" t="s">
        <v>278</v>
      </c>
      <c r="S15" s="239"/>
      <c r="T15" s="239"/>
      <c r="U15" s="239"/>
      <c r="V15" s="239"/>
      <c r="W15" s="239"/>
      <c r="X15" s="239"/>
      <c r="Y15" s="239"/>
      <c r="Z15" s="240"/>
      <c r="AA15" s="6"/>
      <c r="AB15" s="6"/>
      <c r="AC15" s="6"/>
      <c r="AD15" s="6"/>
    </row>
    <row r="16" spans="1:30" x14ac:dyDescent="0.2">
      <c r="A16" s="38" t="s">
        <v>72</v>
      </c>
      <c r="B16" s="15"/>
      <c r="C16" s="106">
        <v>42922</v>
      </c>
      <c r="D16" s="106">
        <v>42922</v>
      </c>
      <c r="E16" s="106">
        <v>42924</v>
      </c>
      <c r="F16" s="106">
        <v>42926</v>
      </c>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f>C16-C7</f>
        <v>35</v>
      </c>
      <c r="D17" s="39">
        <f t="shared" ref="D17:F17" si="0">D16-D7</f>
        <v>33</v>
      </c>
      <c r="E17" s="39">
        <f t="shared" si="0"/>
        <v>33</v>
      </c>
      <c r="F17" s="39">
        <f t="shared" si="0"/>
        <v>33</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33</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14" t="s">
        <v>33</v>
      </c>
      <c r="D22" s="14" t="s">
        <v>33</v>
      </c>
      <c r="E22" s="14" t="s">
        <v>33</v>
      </c>
      <c r="F22" s="14" t="s">
        <v>33</v>
      </c>
      <c r="G22" s="50" t="s">
        <v>33</v>
      </c>
      <c r="H22" s="27" t="s">
        <v>81</v>
      </c>
      <c r="I22" s="35"/>
      <c r="J22" s="177" t="s">
        <v>33</v>
      </c>
      <c r="K22" s="178"/>
      <c r="L22" s="204" t="s">
        <v>33</v>
      </c>
      <c r="M22" s="205"/>
      <c r="N22" s="206" t="s">
        <v>33</v>
      </c>
      <c r="O22" s="207"/>
      <c r="P22" s="177"/>
      <c r="Q22" s="178"/>
      <c r="R22" s="241"/>
      <c r="S22" s="242"/>
      <c r="T22" s="242"/>
      <c r="U22" s="242"/>
      <c r="V22" s="242"/>
      <c r="W22" s="242"/>
      <c r="X22" s="242"/>
      <c r="Y22" s="242"/>
      <c r="Z22" s="243"/>
      <c r="AA22" s="7"/>
      <c r="AB22" s="7"/>
      <c r="AC22" s="7"/>
      <c r="AD22" s="7"/>
    </row>
    <row r="23" spans="1:30" x14ac:dyDescent="0.2">
      <c r="A23" s="179" t="s">
        <v>10</v>
      </c>
      <c r="B23" s="180"/>
      <c r="C23" s="14" t="s">
        <v>33</v>
      </c>
      <c r="D23" s="14" t="s">
        <v>33</v>
      </c>
      <c r="E23" s="14" t="s">
        <v>33</v>
      </c>
      <c r="F23" s="14" t="s">
        <v>33</v>
      </c>
      <c r="G23" s="50"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5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33</v>
      </c>
      <c r="D25" s="14" t="s">
        <v>33</v>
      </c>
      <c r="E25" s="14" t="s">
        <v>33</v>
      </c>
      <c r="F25" s="14" t="s">
        <v>33</v>
      </c>
      <c r="G25" s="5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06">
        <v>42925</v>
      </c>
      <c r="D26" s="106">
        <v>42929</v>
      </c>
      <c r="E26" s="106">
        <v>42924</v>
      </c>
      <c r="F26" s="106">
        <v>42926</v>
      </c>
      <c r="G26" s="5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f>C26-C16</f>
        <v>3</v>
      </c>
      <c r="D27" s="14">
        <f t="shared" ref="D27:F27" si="1">D26-D16</f>
        <v>7</v>
      </c>
      <c r="E27" s="14">
        <f t="shared" si="1"/>
        <v>0</v>
      </c>
      <c r="F27" s="14">
        <f t="shared" si="1"/>
        <v>0</v>
      </c>
      <c r="G27" s="5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N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148</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138</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N4" workbookViewId="0">
      <selection activeCell="F24" sqref="F24"/>
    </sheetView>
  </sheetViews>
  <sheetFormatPr defaultColWidth="11" defaultRowHeight="14.25" x14ac:dyDescent="0.2"/>
  <sheetData>
    <row r="1" spans="1:30" x14ac:dyDescent="0.2">
      <c r="A1" s="1" t="s">
        <v>0</v>
      </c>
      <c r="B1" s="2">
        <v>2017</v>
      </c>
      <c r="C1" s="1" t="s">
        <v>1</v>
      </c>
      <c r="D1" s="2"/>
      <c r="E1" s="1" t="s">
        <v>2</v>
      </c>
      <c r="F1" s="2">
        <v>149</v>
      </c>
      <c r="G1" s="3" t="s">
        <v>3</v>
      </c>
      <c r="H1" s="2"/>
      <c r="I1" s="227" t="s">
        <v>4</v>
      </c>
      <c r="J1" s="217"/>
      <c r="K1" s="236" t="s">
        <v>255</v>
      </c>
      <c r="L1" s="229"/>
      <c r="M1" s="229"/>
      <c r="N1" s="229"/>
      <c r="O1" s="230"/>
      <c r="P1" s="234" t="s">
        <v>5</v>
      </c>
      <c r="Q1" s="235"/>
      <c r="R1" s="236" t="s">
        <v>146</v>
      </c>
      <c r="S1" s="229"/>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c r="AA4" s="12" t="s">
        <v>29</v>
      </c>
      <c r="AB4" s="12" t="s">
        <v>30</v>
      </c>
      <c r="AC4" s="13" t="s">
        <v>31</v>
      </c>
      <c r="AD4" s="12" t="s">
        <v>32</v>
      </c>
    </row>
    <row r="5" spans="1:30"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c r="AA6" s="6"/>
      <c r="AB6" s="6"/>
      <c r="AC6" s="6"/>
      <c r="AD6" s="6"/>
    </row>
    <row r="7" spans="1:30" x14ac:dyDescent="0.2">
      <c r="A7" s="24" t="s">
        <v>49</v>
      </c>
      <c r="B7" s="15"/>
      <c r="C7" s="25"/>
      <c r="D7" s="25"/>
      <c r="E7" s="25"/>
      <c r="F7" s="25"/>
      <c r="G7" s="26" t="e">
        <f t="array" ref="G7">#DIV/0!</f>
        <v>#DIV/0!</v>
      </c>
      <c r="H7" s="27" t="s">
        <v>50</v>
      </c>
      <c r="I7" s="28"/>
      <c r="J7" s="218"/>
      <c r="K7" s="219"/>
      <c r="L7" s="204"/>
      <c r="M7" s="205"/>
      <c r="N7" s="204"/>
      <c r="O7" s="205"/>
      <c r="P7" s="177"/>
      <c r="Q7" s="178"/>
      <c r="R7" s="29" t="s">
        <v>51</v>
      </c>
      <c r="S7" s="30"/>
      <c r="T7" s="45" t="s">
        <v>33</v>
      </c>
      <c r="U7" s="208" t="s">
        <v>52</v>
      </c>
      <c r="V7" s="223"/>
      <c r="W7" s="209"/>
      <c r="X7" s="231" t="s">
        <v>33</v>
      </c>
      <c r="Y7" s="232"/>
      <c r="Z7" s="233"/>
      <c r="AA7" s="6"/>
      <c r="AB7" s="6"/>
      <c r="AC7" s="6"/>
      <c r="AD7" s="6"/>
    </row>
    <row r="8" spans="1:30" x14ac:dyDescent="0.2">
      <c r="A8" s="31" t="s">
        <v>88</v>
      </c>
      <c r="B8" s="15" t="s">
        <v>33</v>
      </c>
      <c r="C8" s="15" t="s">
        <v>33</v>
      </c>
      <c r="D8" s="15" t="s">
        <v>33</v>
      </c>
      <c r="E8" s="15" t="s">
        <v>33</v>
      </c>
      <c r="F8" s="15" t="s">
        <v>33</v>
      </c>
      <c r="G8" s="21"/>
      <c r="H8" s="27" t="s">
        <v>53</v>
      </c>
      <c r="I8" s="32">
        <v>42958</v>
      </c>
      <c r="J8" s="214"/>
      <c r="K8" s="215"/>
      <c r="L8" s="214"/>
      <c r="M8" s="215"/>
      <c r="N8" s="214"/>
      <c r="O8" s="215"/>
      <c r="P8" s="214"/>
      <c r="Q8" s="215"/>
      <c r="R8" s="33" t="s">
        <v>54</v>
      </c>
      <c r="S8" s="34"/>
      <c r="T8" s="45" t="s">
        <v>33</v>
      </c>
      <c r="U8" s="224" t="s">
        <v>55</v>
      </c>
      <c r="V8" s="225"/>
      <c r="W8" s="226"/>
      <c r="X8" s="220" t="s">
        <v>33</v>
      </c>
      <c r="Y8" s="221"/>
      <c r="Z8" s="222"/>
      <c r="AA8" s="6"/>
      <c r="AB8" s="6"/>
      <c r="AC8" s="6"/>
      <c r="AD8" s="6"/>
    </row>
    <row r="9" spans="1:30" x14ac:dyDescent="0.2">
      <c r="A9" s="31" t="s">
        <v>88</v>
      </c>
      <c r="B9" s="15" t="s">
        <v>33</v>
      </c>
      <c r="C9" s="15" t="s">
        <v>33</v>
      </c>
      <c r="D9" s="15" t="s">
        <v>33</v>
      </c>
      <c r="E9" s="15" t="s">
        <v>33</v>
      </c>
      <c r="F9" s="15" t="s">
        <v>33</v>
      </c>
      <c r="G9" s="21"/>
      <c r="H9" s="27" t="s">
        <v>56</v>
      </c>
      <c r="I9" s="35"/>
      <c r="J9" s="218">
        <v>726</v>
      </c>
      <c r="K9" s="219"/>
      <c r="L9" s="204"/>
      <c r="M9" s="205"/>
      <c r="N9" s="204"/>
      <c r="O9" s="205"/>
      <c r="P9" s="177"/>
      <c r="Q9" s="178"/>
      <c r="R9" s="33" t="s">
        <v>57</v>
      </c>
      <c r="S9" s="34"/>
      <c r="T9" s="45">
        <v>3</v>
      </c>
      <c r="U9" s="224" t="s">
        <v>58</v>
      </c>
      <c r="V9" s="225"/>
      <c r="W9" s="226"/>
      <c r="X9" s="220" t="s">
        <v>33</v>
      </c>
      <c r="Y9" s="221"/>
      <c r="Z9" s="222"/>
      <c r="AA9" s="6"/>
      <c r="AB9" s="6"/>
      <c r="AC9" s="6"/>
      <c r="AD9" s="6"/>
    </row>
    <row r="10" spans="1:30"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45">
        <v>1</v>
      </c>
      <c r="U10" s="224" t="s">
        <v>61</v>
      </c>
      <c r="V10" s="225"/>
      <c r="W10" s="226"/>
      <c r="X10" s="220" t="s">
        <v>33</v>
      </c>
      <c r="Y10" s="221"/>
      <c r="Z10" s="222"/>
      <c r="AA10" s="6"/>
      <c r="AB10" s="6"/>
      <c r="AC10" s="6"/>
      <c r="AD10" s="6"/>
    </row>
    <row r="11" spans="1:30"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45">
        <v>1</v>
      </c>
      <c r="U11" s="224" t="s">
        <v>64</v>
      </c>
      <c r="V11" s="225"/>
      <c r="W11" s="226"/>
      <c r="X11" s="220" t="s">
        <v>33</v>
      </c>
      <c r="Y11" s="221"/>
      <c r="Z11" s="222"/>
      <c r="AA11" s="6"/>
      <c r="AB11" s="6"/>
      <c r="AC11" s="6"/>
      <c r="AD11" s="6"/>
    </row>
    <row r="12" spans="1:30"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v>2</v>
      </c>
      <c r="U12" s="208" t="s">
        <v>67</v>
      </c>
      <c r="V12" s="223"/>
      <c r="W12" s="209"/>
      <c r="X12" s="189" t="s">
        <v>33</v>
      </c>
      <c r="Y12" s="190"/>
      <c r="Z12" s="191"/>
      <c r="AA12" s="6"/>
      <c r="AB12" s="6"/>
      <c r="AC12" s="6"/>
      <c r="AD12" s="6"/>
    </row>
    <row r="13" spans="1:30"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c r="AA13" s="6"/>
      <c r="AB13" s="6"/>
      <c r="AC13" s="6"/>
      <c r="AD13" s="6"/>
    </row>
    <row r="14" spans="1:30"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c r="AA14" s="6"/>
      <c r="AB14" s="6"/>
      <c r="AC14" s="6"/>
      <c r="AD14" s="6"/>
    </row>
    <row r="15" spans="1:30"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419</v>
      </c>
      <c r="S15" s="239"/>
      <c r="T15" s="239"/>
      <c r="U15" s="239"/>
      <c r="V15" s="239"/>
      <c r="W15" s="239"/>
      <c r="X15" s="239"/>
      <c r="Y15" s="239"/>
      <c r="Z15" s="240"/>
      <c r="AA15" s="6"/>
      <c r="AB15" s="6"/>
      <c r="AC15" s="6"/>
      <c r="AD15" s="6"/>
    </row>
    <row r="16" spans="1:30"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c r="AA16" s="6"/>
      <c r="AB16" s="6"/>
      <c r="AC16" s="6"/>
      <c r="AD16" s="6"/>
    </row>
    <row r="17" spans="1:30"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c r="AA17" s="7"/>
      <c r="AB17" s="7"/>
      <c r="AC17" s="7"/>
      <c r="AD17" s="7"/>
    </row>
    <row r="18" spans="1:30"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c r="AA18" s="7"/>
      <c r="AB18" s="7"/>
      <c r="AC18" s="7"/>
      <c r="AD18" s="7"/>
    </row>
    <row r="19" spans="1:30"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c r="AA19" s="7"/>
      <c r="AB19" s="7"/>
      <c r="AC19" s="7"/>
      <c r="AD19" s="7"/>
    </row>
    <row r="20" spans="1:30" x14ac:dyDescent="0.2">
      <c r="A20" s="179" t="s">
        <v>78</v>
      </c>
      <c r="B20" s="180"/>
      <c r="C20" s="41" t="s">
        <v>302</v>
      </c>
      <c r="D20" s="41" t="s">
        <v>33</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c r="AA20" s="7"/>
      <c r="AB20" s="7"/>
      <c r="AC20" s="7"/>
      <c r="AD20" s="7"/>
    </row>
    <row r="21" spans="1:30"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c r="AA21" s="7"/>
      <c r="AB21" s="7"/>
      <c r="AC21" s="7"/>
      <c r="AD21" s="7"/>
    </row>
    <row r="22" spans="1:30" x14ac:dyDescent="0.2">
      <c r="A22" s="179" t="s">
        <v>80</v>
      </c>
      <c r="B22" s="180"/>
      <c r="C22" s="168">
        <v>42958</v>
      </c>
      <c r="D22" s="14" t="s">
        <v>33</v>
      </c>
      <c r="E22" s="14" t="s">
        <v>33</v>
      </c>
      <c r="F22" s="14" t="s">
        <v>33</v>
      </c>
      <c r="G22" s="45" t="s">
        <v>33</v>
      </c>
      <c r="H22" s="27" t="s">
        <v>81</v>
      </c>
      <c r="I22" s="35"/>
      <c r="J22" s="177"/>
      <c r="K22" s="178"/>
      <c r="L22" s="204"/>
      <c r="M22" s="205"/>
      <c r="N22" s="206"/>
      <c r="O22" s="207"/>
      <c r="P22" s="177"/>
      <c r="Q22" s="178"/>
      <c r="R22" s="241"/>
      <c r="S22" s="242"/>
      <c r="T22" s="242"/>
      <c r="U22" s="242"/>
      <c r="V22" s="242"/>
      <c r="W22" s="242"/>
      <c r="X22" s="242"/>
      <c r="Y22" s="242"/>
      <c r="Z22" s="243"/>
      <c r="AA22" s="7"/>
      <c r="AB22" s="7"/>
      <c r="AC22" s="7"/>
      <c r="AD22" s="7"/>
    </row>
    <row r="23" spans="1:30" x14ac:dyDescent="0.2">
      <c r="A23" s="179" t="s">
        <v>10</v>
      </c>
      <c r="B23" s="180"/>
      <c r="C23" s="14">
        <v>194726294</v>
      </c>
      <c r="D23" s="14" t="s">
        <v>33</v>
      </c>
      <c r="E23" s="14" t="s">
        <v>33</v>
      </c>
      <c r="F23" s="14" t="s">
        <v>33</v>
      </c>
      <c r="G23" s="45" t="s">
        <v>33</v>
      </c>
      <c r="H23" s="27" t="s">
        <v>82</v>
      </c>
      <c r="I23" s="35"/>
      <c r="J23" s="177"/>
      <c r="K23" s="178"/>
      <c r="L23" s="204"/>
      <c r="M23" s="205"/>
      <c r="N23" s="206"/>
      <c r="O23" s="207"/>
      <c r="P23" s="177"/>
      <c r="Q23" s="178"/>
      <c r="R23" s="241"/>
      <c r="S23" s="242"/>
      <c r="T23" s="242"/>
      <c r="U23" s="242"/>
      <c r="V23" s="242"/>
      <c r="W23" s="242"/>
      <c r="X23" s="242"/>
      <c r="Y23" s="242"/>
      <c r="Z23" s="243"/>
      <c r="AA23" s="7"/>
      <c r="AB23" s="7"/>
      <c r="AC23" s="7"/>
      <c r="AD23" s="7"/>
    </row>
    <row r="24" spans="1:30"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c r="AA24" s="7"/>
      <c r="AB24" s="7"/>
      <c r="AC24" s="7"/>
      <c r="AD24" s="7"/>
    </row>
    <row r="25" spans="1:30" x14ac:dyDescent="0.2">
      <c r="A25" s="179" t="s">
        <v>9</v>
      </c>
      <c r="B25" s="180"/>
      <c r="C25" s="14" t="s">
        <v>304</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c r="AA25" s="7"/>
      <c r="AB25" s="7"/>
      <c r="AC25" s="7"/>
      <c r="AD25" s="7"/>
    </row>
    <row r="26" spans="1:30"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c r="AA26" s="7"/>
      <c r="AB26" s="7"/>
      <c r="AC26" s="7"/>
      <c r="AD26" s="7"/>
    </row>
    <row r="27" spans="1:30"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c r="AA27" s="7"/>
      <c r="AB27" s="7"/>
      <c r="AC27" s="7"/>
      <c r="AD27" s="7"/>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7"/>
  <sheetViews>
    <sheetView topLeftCell="M1" workbookViewId="0">
      <selection activeCell="R15" sqref="R15:Z27"/>
    </sheetView>
  </sheetViews>
  <sheetFormatPr defaultColWidth="11" defaultRowHeight="14.25" x14ac:dyDescent="0.2"/>
  <sheetData>
    <row r="1" spans="1:30" x14ac:dyDescent="0.2">
      <c r="A1" s="1" t="s">
        <v>0</v>
      </c>
      <c r="B1" s="2">
        <v>2017</v>
      </c>
      <c r="C1" s="1" t="s">
        <v>1</v>
      </c>
      <c r="D1" s="2"/>
      <c r="E1" s="1" t="s">
        <v>2</v>
      </c>
      <c r="F1" s="2">
        <v>151</v>
      </c>
      <c r="G1" s="3" t="s">
        <v>3</v>
      </c>
      <c r="H1" s="2"/>
      <c r="I1" s="227" t="s">
        <v>4</v>
      </c>
      <c r="J1" s="252"/>
      <c r="K1" s="228"/>
      <c r="L1" s="253"/>
      <c r="M1" s="253"/>
      <c r="N1" s="253"/>
      <c r="O1" s="252"/>
      <c r="P1" s="234" t="s">
        <v>5</v>
      </c>
      <c r="Q1" s="252"/>
      <c r="R1" s="229"/>
      <c r="S1" s="253"/>
      <c r="T1" s="4"/>
      <c r="U1" s="4"/>
      <c r="V1" s="4"/>
      <c r="W1" s="4"/>
      <c r="X1" s="4"/>
      <c r="Y1" s="4"/>
      <c r="Z1" s="5"/>
      <c r="AA1" s="6"/>
      <c r="AB1" s="6"/>
      <c r="AC1" s="6"/>
      <c r="AD1" s="6"/>
    </row>
    <row r="2" spans="1:30" ht="38.25" x14ac:dyDescent="0.2">
      <c r="A2" s="8" t="s">
        <v>6</v>
      </c>
      <c r="B2" s="9" t="s">
        <v>7</v>
      </c>
      <c r="C2" s="9" t="s">
        <v>8</v>
      </c>
      <c r="D2" s="9" t="s">
        <v>9</v>
      </c>
      <c r="E2" s="9" t="s">
        <v>10</v>
      </c>
      <c r="F2" s="9" t="s">
        <v>11</v>
      </c>
      <c r="G2" s="9" t="s">
        <v>12</v>
      </c>
      <c r="H2" s="9" t="s">
        <v>13</v>
      </c>
      <c r="I2" s="9" t="s">
        <v>14</v>
      </c>
      <c r="J2" s="9" t="s">
        <v>15</v>
      </c>
      <c r="K2" s="9" t="s">
        <v>16</v>
      </c>
      <c r="L2" s="255" t="s">
        <v>17</v>
      </c>
      <c r="M2" s="256"/>
      <c r="N2" s="9" t="s">
        <v>18</v>
      </c>
      <c r="O2" s="9" t="s">
        <v>19</v>
      </c>
      <c r="P2" s="9" t="s">
        <v>20</v>
      </c>
      <c r="Q2" s="255" t="s">
        <v>21</v>
      </c>
      <c r="R2" s="256"/>
      <c r="S2" s="10" t="s">
        <v>22</v>
      </c>
      <c r="T2" s="10" t="s">
        <v>23</v>
      </c>
      <c r="U2" s="11" t="s">
        <v>24</v>
      </c>
      <c r="V2" s="10" t="s">
        <v>25</v>
      </c>
      <c r="W2" s="10" t="s">
        <v>26</v>
      </c>
      <c r="X2" s="10" t="s">
        <v>27</v>
      </c>
      <c r="Y2" s="183" t="s">
        <v>28</v>
      </c>
      <c r="Z2" s="252"/>
      <c r="AA2" s="12" t="s">
        <v>29</v>
      </c>
      <c r="AB2" s="12" t="s">
        <v>30</v>
      </c>
      <c r="AC2" s="13" t="s">
        <v>31</v>
      </c>
      <c r="AD2" s="12" t="s">
        <v>32</v>
      </c>
    </row>
    <row r="3" spans="1:30"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c r="AA3" s="6"/>
      <c r="AB3" s="6"/>
      <c r="AC3" s="6"/>
      <c r="AD3" s="6"/>
    </row>
    <row r="4" spans="1:30" ht="38.25" x14ac:dyDescent="0.2">
      <c r="A4" s="17" t="s">
        <v>34</v>
      </c>
      <c r="B4" s="10" t="s">
        <v>7</v>
      </c>
      <c r="C4" s="10" t="s">
        <v>8</v>
      </c>
      <c r="D4" s="10" t="s">
        <v>9</v>
      </c>
      <c r="E4" s="10" t="s">
        <v>10</v>
      </c>
      <c r="F4" s="10" t="s">
        <v>11</v>
      </c>
      <c r="G4" s="10" t="s">
        <v>12</v>
      </c>
      <c r="H4" s="10" t="s">
        <v>13</v>
      </c>
      <c r="I4" s="10" t="s">
        <v>14</v>
      </c>
      <c r="J4" s="10" t="s">
        <v>35</v>
      </c>
      <c r="K4" s="10" t="s">
        <v>16</v>
      </c>
      <c r="L4" s="183" t="s">
        <v>17</v>
      </c>
      <c r="M4" s="252"/>
      <c r="N4" s="10" t="s">
        <v>18</v>
      </c>
      <c r="O4" s="10" t="s">
        <v>19</v>
      </c>
      <c r="P4" s="10" t="s">
        <v>20</v>
      </c>
      <c r="Q4" s="183" t="s">
        <v>21</v>
      </c>
      <c r="R4" s="252"/>
      <c r="S4" s="10" t="s">
        <v>22</v>
      </c>
      <c r="T4" s="10" t="s">
        <v>23</v>
      </c>
      <c r="U4" s="10" t="s">
        <v>36</v>
      </c>
      <c r="V4" s="10" t="s">
        <v>25</v>
      </c>
      <c r="W4" s="10" t="s">
        <v>26</v>
      </c>
      <c r="X4" s="10" t="s">
        <v>27</v>
      </c>
      <c r="Y4" s="183" t="s">
        <v>28</v>
      </c>
      <c r="Z4" s="253"/>
      <c r="AA4" s="12" t="s">
        <v>29</v>
      </c>
      <c r="AB4" s="12" t="s">
        <v>30</v>
      </c>
      <c r="AC4" s="13" t="s">
        <v>31</v>
      </c>
      <c r="AD4" s="12" t="s">
        <v>32</v>
      </c>
    </row>
    <row r="5" spans="1:30" x14ac:dyDescent="0.2">
      <c r="A5" s="14" t="s">
        <v>33</v>
      </c>
      <c r="B5" s="49" t="s">
        <v>92</v>
      </c>
      <c r="C5" s="49" t="s">
        <v>93</v>
      </c>
      <c r="D5" s="49" t="s">
        <v>94</v>
      </c>
      <c r="E5" s="49" t="s">
        <v>95</v>
      </c>
      <c r="F5" s="49" t="s">
        <v>96</v>
      </c>
      <c r="G5" s="49" t="s">
        <v>97</v>
      </c>
      <c r="H5" s="14" t="s">
        <v>33</v>
      </c>
      <c r="I5" s="18" t="s">
        <v>33</v>
      </c>
      <c r="J5" s="18">
        <v>1060</v>
      </c>
      <c r="K5" s="18">
        <v>2</v>
      </c>
      <c r="L5" s="18" t="s">
        <v>33</v>
      </c>
      <c r="M5" s="18" t="s">
        <v>33</v>
      </c>
      <c r="N5" s="18">
        <v>372</v>
      </c>
      <c r="O5" s="18">
        <v>182</v>
      </c>
      <c r="P5" s="19" t="s">
        <v>33</v>
      </c>
      <c r="Q5" s="19" t="s">
        <v>33</v>
      </c>
      <c r="R5" s="15" t="s">
        <v>33</v>
      </c>
      <c r="S5" s="15" t="s">
        <v>33</v>
      </c>
      <c r="T5" s="15" t="s">
        <v>33</v>
      </c>
      <c r="U5" s="14" t="s">
        <v>33</v>
      </c>
      <c r="V5" s="14" t="s">
        <v>33</v>
      </c>
      <c r="W5" s="14" t="s">
        <v>33</v>
      </c>
      <c r="X5" s="15" t="s">
        <v>33</v>
      </c>
      <c r="Y5" s="15" t="s">
        <v>33</v>
      </c>
      <c r="Z5" s="15" t="s">
        <v>33</v>
      </c>
      <c r="AA5" s="6"/>
      <c r="AB5" s="6"/>
      <c r="AC5" s="6"/>
      <c r="AD5" s="6"/>
    </row>
    <row r="6" spans="1:30" x14ac:dyDescent="0.2">
      <c r="A6" s="20" t="s">
        <v>37</v>
      </c>
      <c r="B6" s="10" t="s">
        <v>7</v>
      </c>
      <c r="C6" s="21" t="s">
        <v>38</v>
      </c>
      <c r="D6" s="21" t="s">
        <v>39</v>
      </c>
      <c r="E6" s="21" t="s">
        <v>40</v>
      </c>
      <c r="F6" s="21" t="s">
        <v>41</v>
      </c>
      <c r="G6" s="21" t="s">
        <v>42</v>
      </c>
      <c r="H6" s="22" t="s">
        <v>43</v>
      </c>
      <c r="I6" s="21" t="s">
        <v>7</v>
      </c>
      <c r="J6" s="179" t="s">
        <v>44</v>
      </c>
      <c r="K6" s="252"/>
      <c r="L6" s="179" t="s">
        <v>45</v>
      </c>
      <c r="M6" s="252"/>
      <c r="N6" s="179" t="s">
        <v>46</v>
      </c>
      <c r="O6" s="252"/>
      <c r="P6" s="179" t="s">
        <v>47</v>
      </c>
      <c r="Q6" s="252"/>
      <c r="R6" s="23"/>
      <c r="S6" s="185" t="s">
        <v>48</v>
      </c>
      <c r="T6" s="257"/>
      <c r="U6" s="257"/>
      <c r="V6" s="257"/>
      <c r="W6" s="257"/>
      <c r="X6" s="257"/>
      <c r="Y6" s="257"/>
      <c r="Z6" s="258"/>
      <c r="AA6" s="6"/>
      <c r="AB6" s="6"/>
      <c r="AC6" s="6"/>
      <c r="AD6" s="6"/>
    </row>
    <row r="7" spans="1:30" x14ac:dyDescent="0.2">
      <c r="A7" s="24" t="s">
        <v>49</v>
      </c>
      <c r="B7" s="15"/>
      <c r="C7" s="25"/>
      <c r="D7" s="25"/>
      <c r="E7" s="25"/>
      <c r="F7" s="25"/>
      <c r="G7" s="26" t="e">
        <f t="array" ref="G7">#DIV/0!</f>
        <v>#DIV/0!</v>
      </c>
      <c r="H7" s="27" t="s">
        <v>50</v>
      </c>
      <c r="I7" s="28"/>
      <c r="J7" s="261" t="s">
        <v>33</v>
      </c>
      <c r="K7" s="256"/>
      <c r="L7" s="262" t="s">
        <v>33</v>
      </c>
      <c r="M7" s="256"/>
      <c r="N7" s="262" t="s">
        <v>33</v>
      </c>
      <c r="O7" s="256"/>
      <c r="P7" s="263" t="s">
        <v>33</v>
      </c>
      <c r="Q7" s="256"/>
      <c r="R7" s="29" t="s">
        <v>51</v>
      </c>
      <c r="S7" s="30"/>
      <c r="T7" s="44" t="s">
        <v>33</v>
      </c>
      <c r="U7" s="208" t="s">
        <v>52</v>
      </c>
      <c r="V7" s="253"/>
      <c r="W7" s="252"/>
      <c r="X7" s="231" t="s">
        <v>33</v>
      </c>
      <c r="Y7" s="257"/>
      <c r="Z7" s="258"/>
      <c r="AA7" s="6"/>
      <c r="AB7" s="6"/>
      <c r="AC7" s="6"/>
      <c r="AD7" s="6"/>
    </row>
    <row r="8" spans="1:30" x14ac:dyDescent="0.2">
      <c r="A8" s="31" t="s">
        <v>88</v>
      </c>
      <c r="B8" s="15" t="s">
        <v>33</v>
      </c>
      <c r="C8" s="15" t="s">
        <v>33</v>
      </c>
      <c r="D8" s="15" t="s">
        <v>33</v>
      </c>
      <c r="E8" s="15" t="s">
        <v>33</v>
      </c>
      <c r="F8" s="15" t="s">
        <v>33</v>
      </c>
      <c r="G8" s="21"/>
      <c r="H8" s="27" t="s">
        <v>53</v>
      </c>
      <c r="I8" s="32">
        <v>40756</v>
      </c>
      <c r="J8" s="214">
        <v>40756</v>
      </c>
      <c r="K8" s="252"/>
      <c r="L8" s="214">
        <v>40756</v>
      </c>
      <c r="M8" s="252"/>
      <c r="N8" s="214">
        <v>40756</v>
      </c>
      <c r="O8" s="252"/>
      <c r="P8" s="214">
        <v>40756</v>
      </c>
      <c r="Q8" s="252"/>
      <c r="R8" s="33" t="s">
        <v>54</v>
      </c>
      <c r="S8" s="34"/>
      <c r="T8" s="44" t="s">
        <v>33</v>
      </c>
      <c r="U8" s="224" t="s">
        <v>55</v>
      </c>
      <c r="V8" s="253"/>
      <c r="W8" s="252"/>
      <c r="X8" s="220" t="s">
        <v>33</v>
      </c>
      <c r="Y8" s="259"/>
      <c r="Z8" s="260"/>
      <c r="AA8" s="6"/>
      <c r="AB8" s="6"/>
      <c r="AC8" s="6"/>
      <c r="AD8" s="6"/>
    </row>
    <row r="9" spans="1:30" x14ac:dyDescent="0.2">
      <c r="A9" s="31" t="s">
        <v>88</v>
      </c>
      <c r="B9" s="15" t="s">
        <v>33</v>
      </c>
      <c r="C9" s="15" t="s">
        <v>33</v>
      </c>
      <c r="D9" s="15" t="s">
        <v>33</v>
      </c>
      <c r="E9" s="15" t="s">
        <v>33</v>
      </c>
      <c r="F9" s="15" t="s">
        <v>33</v>
      </c>
      <c r="G9" s="21"/>
      <c r="H9" s="27" t="s">
        <v>56</v>
      </c>
      <c r="I9" s="35"/>
      <c r="J9" s="218" t="s">
        <v>33</v>
      </c>
      <c r="K9" s="252"/>
      <c r="L9" s="204" t="s">
        <v>33</v>
      </c>
      <c r="M9" s="252"/>
      <c r="N9" s="204" t="s">
        <v>33</v>
      </c>
      <c r="O9" s="252"/>
      <c r="P9" s="177" t="s">
        <v>33</v>
      </c>
      <c r="Q9" s="252"/>
      <c r="R9" s="33" t="s">
        <v>57</v>
      </c>
      <c r="S9" s="34"/>
      <c r="T9" s="44" t="s">
        <v>33</v>
      </c>
      <c r="U9" s="224" t="s">
        <v>58</v>
      </c>
      <c r="V9" s="253"/>
      <c r="W9" s="252"/>
      <c r="X9" s="220" t="s">
        <v>33</v>
      </c>
      <c r="Y9" s="259"/>
      <c r="Z9" s="260"/>
      <c r="AA9" s="6"/>
      <c r="AB9" s="6"/>
      <c r="AC9" s="6"/>
      <c r="AD9" s="6"/>
    </row>
    <row r="10" spans="1:30" x14ac:dyDescent="0.2">
      <c r="A10" s="31" t="s">
        <v>88</v>
      </c>
      <c r="B10" s="15" t="s">
        <v>33</v>
      </c>
      <c r="C10" s="15" t="s">
        <v>33</v>
      </c>
      <c r="D10" s="15" t="s">
        <v>33</v>
      </c>
      <c r="E10" s="15" t="s">
        <v>33</v>
      </c>
      <c r="F10" s="15" t="s">
        <v>33</v>
      </c>
      <c r="G10" s="21"/>
      <c r="H10" s="27" t="s">
        <v>59</v>
      </c>
      <c r="I10" s="36"/>
      <c r="J10" s="202" t="s">
        <v>33</v>
      </c>
      <c r="K10" s="252"/>
      <c r="L10" s="179" t="s">
        <v>33</v>
      </c>
      <c r="M10" s="252"/>
      <c r="N10" s="179" t="s">
        <v>33</v>
      </c>
      <c r="O10" s="252"/>
      <c r="P10" s="173" t="s">
        <v>33</v>
      </c>
      <c r="Q10" s="252"/>
      <c r="R10" s="33" t="s">
        <v>60</v>
      </c>
      <c r="S10" s="34"/>
      <c r="T10" s="44" t="s">
        <v>33</v>
      </c>
      <c r="U10" s="224" t="s">
        <v>61</v>
      </c>
      <c r="V10" s="253"/>
      <c r="W10" s="252"/>
      <c r="X10" s="220" t="s">
        <v>33</v>
      </c>
      <c r="Y10" s="259"/>
      <c r="Z10" s="260"/>
      <c r="AA10" s="6"/>
      <c r="AB10" s="6"/>
      <c r="AC10" s="6"/>
      <c r="AD10" s="6"/>
    </row>
    <row r="11" spans="1:30" x14ac:dyDescent="0.2">
      <c r="A11" s="31" t="s">
        <v>88</v>
      </c>
      <c r="B11" s="15" t="s">
        <v>33</v>
      </c>
      <c r="C11" s="15" t="s">
        <v>33</v>
      </c>
      <c r="D11" s="15" t="s">
        <v>33</v>
      </c>
      <c r="E11" s="15" t="s">
        <v>33</v>
      </c>
      <c r="F11" s="15" t="s">
        <v>33</v>
      </c>
      <c r="G11" s="21"/>
      <c r="H11" s="27" t="s">
        <v>62</v>
      </c>
      <c r="I11" s="32">
        <v>40767</v>
      </c>
      <c r="J11" s="214">
        <v>40767</v>
      </c>
      <c r="K11" s="252"/>
      <c r="L11" s="214">
        <v>40767</v>
      </c>
      <c r="M11" s="252"/>
      <c r="N11" s="214">
        <v>40767</v>
      </c>
      <c r="O11" s="252"/>
      <c r="P11" s="192">
        <v>40767</v>
      </c>
      <c r="Q11" s="252"/>
      <c r="R11" s="33" t="s">
        <v>63</v>
      </c>
      <c r="S11" s="34"/>
      <c r="T11" s="44" t="s">
        <v>33</v>
      </c>
      <c r="U11" s="224" t="s">
        <v>64</v>
      </c>
      <c r="V11" s="253"/>
      <c r="W11" s="252"/>
      <c r="X11" s="220" t="s">
        <v>33</v>
      </c>
      <c r="Y11" s="259"/>
      <c r="Z11" s="260"/>
      <c r="AA11" s="6"/>
      <c r="AB11" s="6"/>
      <c r="AC11" s="6"/>
      <c r="AD11" s="6"/>
    </row>
    <row r="12" spans="1:30" x14ac:dyDescent="0.2">
      <c r="A12" s="31" t="s">
        <v>88</v>
      </c>
      <c r="B12" s="15" t="s">
        <v>33</v>
      </c>
      <c r="C12" s="15" t="s">
        <v>33</v>
      </c>
      <c r="D12" s="15" t="s">
        <v>33</v>
      </c>
      <c r="E12" s="15" t="s">
        <v>33</v>
      </c>
      <c r="F12" s="15" t="s">
        <v>33</v>
      </c>
      <c r="G12" s="21"/>
      <c r="H12" s="27" t="s">
        <v>65</v>
      </c>
      <c r="I12" s="35"/>
      <c r="J12" s="218" t="s">
        <v>33</v>
      </c>
      <c r="K12" s="252"/>
      <c r="L12" s="204" t="s">
        <v>33</v>
      </c>
      <c r="M12" s="252"/>
      <c r="N12" s="204" t="s">
        <v>33</v>
      </c>
      <c r="O12" s="252"/>
      <c r="P12" s="177" t="s">
        <v>33</v>
      </c>
      <c r="Q12" s="252"/>
      <c r="R12" s="33" t="s">
        <v>66</v>
      </c>
      <c r="S12" s="34"/>
      <c r="T12" s="37" t="s">
        <v>33</v>
      </c>
      <c r="U12" s="264" t="s">
        <v>67</v>
      </c>
      <c r="V12" s="257"/>
      <c r="W12" s="258"/>
      <c r="X12" s="189" t="s">
        <v>33</v>
      </c>
      <c r="Y12" s="265"/>
      <c r="Z12" s="256"/>
      <c r="AA12" s="6"/>
      <c r="AB12" s="6"/>
      <c r="AC12" s="6"/>
      <c r="AD12" s="6"/>
    </row>
    <row r="13" spans="1:30" x14ac:dyDescent="0.2">
      <c r="A13" s="31" t="s">
        <v>88</v>
      </c>
      <c r="B13" s="15" t="s">
        <v>33</v>
      </c>
      <c r="C13" s="15" t="s">
        <v>33</v>
      </c>
      <c r="D13" s="15" t="s">
        <v>33</v>
      </c>
      <c r="E13" s="15" t="s">
        <v>33</v>
      </c>
      <c r="F13" s="15" t="s">
        <v>33</v>
      </c>
      <c r="G13" s="21"/>
      <c r="H13" s="27" t="s">
        <v>68</v>
      </c>
      <c r="I13" s="36"/>
      <c r="J13" s="202" t="s">
        <v>33</v>
      </c>
      <c r="K13" s="252"/>
      <c r="L13" s="179" t="s">
        <v>33</v>
      </c>
      <c r="M13" s="252"/>
      <c r="N13" s="179" t="s">
        <v>33</v>
      </c>
      <c r="O13" s="252"/>
      <c r="P13" s="173" t="s">
        <v>33</v>
      </c>
      <c r="Q13" s="253"/>
      <c r="R13" s="200" t="s">
        <v>69</v>
      </c>
      <c r="S13" s="257"/>
      <c r="T13" s="257"/>
      <c r="U13" s="257"/>
      <c r="V13" s="257"/>
      <c r="W13" s="257"/>
      <c r="X13" s="257"/>
      <c r="Y13" s="257"/>
      <c r="Z13" s="258"/>
      <c r="AA13" s="6"/>
      <c r="AB13" s="6"/>
      <c r="AC13" s="6"/>
      <c r="AD13" s="6"/>
    </row>
    <row r="14" spans="1:30" x14ac:dyDescent="0.2">
      <c r="A14" s="31" t="s">
        <v>88</v>
      </c>
      <c r="B14" s="15" t="s">
        <v>33</v>
      </c>
      <c r="C14" s="15" t="s">
        <v>33</v>
      </c>
      <c r="D14" s="15" t="s">
        <v>33</v>
      </c>
      <c r="E14" s="15" t="s">
        <v>33</v>
      </c>
      <c r="F14" s="15" t="s">
        <v>33</v>
      </c>
      <c r="G14" s="21"/>
      <c r="H14" s="27" t="s">
        <v>70</v>
      </c>
      <c r="I14" s="36"/>
      <c r="J14" s="202" t="s">
        <v>33</v>
      </c>
      <c r="K14" s="252"/>
      <c r="L14" s="179" t="s">
        <v>33</v>
      </c>
      <c r="M14" s="252"/>
      <c r="N14" s="179" t="s">
        <v>33</v>
      </c>
      <c r="O14" s="252"/>
      <c r="P14" s="173" t="s">
        <v>33</v>
      </c>
      <c r="Q14" s="253"/>
      <c r="R14" s="266"/>
      <c r="S14" s="265"/>
      <c r="T14" s="265"/>
      <c r="U14" s="265"/>
      <c r="V14" s="265"/>
      <c r="W14" s="265"/>
      <c r="X14" s="265"/>
      <c r="Y14" s="265"/>
      <c r="Z14" s="256"/>
      <c r="AA14" s="6"/>
      <c r="AB14" s="6"/>
      <c r="AC14" s="6"/>
      <c r="AD14" s="6"/>
    </row>
    <row r="15" spans="1:30" x14ac:dyDescent="0.2">
      <c r="A15" s="31" t="s">
        <v>88</v>
      </c>
      <c r="B15" s="15" t="s">
        <v>33</v>
      </c>
      <c r="C15" s="15" t="s">
        <v>33</v>
      </c>
      <c r="D15" s="15" t="s">
        <v>33</v>
      </c>
      <c r="E15" s="15" t="s">
        <v>33</v>
      </c>
      <c r="F15" s="15" t="s">
        <v>33</v>
      </c>
      <c r="G15" s="21"/>
      <c r="H15" s="27" t="s">
        <v>71</v>
      </c>
      <c r="I15" s="36"/>
      <c r="J15" s="202" t="s">
        <v>33</v>
      </c>
      <c r="K15" s="252"/>
      <c r="L15" s="179" t="s">
        <v>33</v>
      </c>
      <c r="M15" s="252"/>
      <c r="N15" s="179" t="s">
        <v>33</v>
      </c>
      <c r="O15" s="252"/>
      <c r="P15" s="267" t="s">
        <v>33</v>
      </c>
      <c r="Q15" s="258"/>
      <c r="R15" s="325" t="s">
        <v>142</v>
      </c>
      <c r="S15" s="280"/>
      <c r="T15" s="280"/>
      <c r="U15" s="280"/>
      <c r="V15" s="280"/>
      <c r="W15" s="280"/>
      <c r="X15" s="280"/>
      <c r="Y15" s="280"/>
      <c r="Z15" s="281"/>
      <c r="AA15" s="6"/>
      <c r="AB15" s="6"/>
      <c r="AC15" s="6"/>
      <c r="AD15" s="6"/>
    </row>
    <row r="16" spans="1:30" x14ac:dyDescent="0.2">
      <c r="A16" s="38" t="s">
        <v>72</v>
      </c>
      <c r="B16" s="15"/>
      <c r="C16" s="25"/>
      <c r="D16" s="25"/>
      <c r="E16" s="25"/>
      <c r="F16" s="25"/>
      <c r="G16" s="26" t="e">
        <f t="array" ref="G16">#DIV/0!</f>
        <v>#DIV/0!</v>
      </c>
      <c r="H16" s="27" t="s">
        <v>73</v>
      </c>
      <c r="I16" s="32">
        <v>40770</v>
      </c>
      <c r="J16" s="175">
        <v>40770</v>
      </c>
      <c r="K16" s="252"/>
      <c r="L16" s="175">
        <v>40770</v>
      </c>
      <c r="M16" s="252"/>
      <c r="N16" s="175">
        <v>40770</v>
      </c>
      <c r="O16" s="253"/>
      <c r="P16" s="192">
        <v>40770</v>
      </c>
      <c r="Q16" s="252"/>
      <c r="R16" s="282"/>
      <c r="S16" s="282"/>
      <c r="T16" s="282"/>
      <c r="U16" s="282"/>
      <c r="V16" s="282"/>
      <c r="W16" s="282"/>
      <c r="X16" s="282"/>
      <c r="Y16" s="282"/>
      <c r="Z16" s="283"/>
      <c r="AA16" s="6"/>
      <c r="AB16" s="6"/>
      <c r="AC16" s="6"/>
      <c r="AD16" s="6"/>
    </row>
    <row r="17" spans="1:30" x14ac:dyDescent="0.2">
      <c r="A17" s="183" t="s">
        <v>74</v>
      </c>
      <c r="B17" s="252"/>
      <c r="C17" s="39">
        <v>0</v>
      </c>
      <c r="D17" s="39">
        <v>0</v>
      </c>
      <c r="E17" s="39">
        <v>0</v>
      </c>
      <c r="F17" s="39">
        <v>0</v>
      </c>
      <c r="G17" s="40">
        <v>0</v>
      </c>
      <c r="H17" s="27" t="s">
        <v>75</v>
      </c>
      <c r="I17" s="35"/>
      <c r="J17" s="177" t="s">
        <v>33</v>
      </c>
      <c r="K17" s="252"/>
      <c r="L17" s="204" t="s">
        <v>33</v>
      </c>
      <c r="M17" s="252"/>
      <c r="N17" s="206" t="s">
        <v>33</v>
      </c>
      <c r="O17" s="253"/>
      <c r="P17" s="177" t="s">
        <v>33</v>
      </c>
      <c r="Q17" s="252"/>
      <c r="R17" s="282"/>
      <c r="S17" s="282"/>
      <c r="T17" s="282"/>
      <c r="U17" s="282"/>
      <c r="V17" s="282"/>
      <c r="W17" s="282"/>
      <c r="X17" s="282"/>
      <c r="Y17" s="282"/>
      <c r="Z17" s="283"/>
      <c r="AA17" s="7"/>
      <c r="AB17" s="7"/>
      <c r="AC17" s="7"/>
      <c r="AD17" s="7"/>
    </row>
    <row r="18" spans="1:30" x14ac:dyDescent="0.2">
      <c r="A18" s="185" t="s">
        <v>76</v>
      </c>
      <c r="B18" s="257"/>
      <c r="C18" s="181" t="s">
        <v>44</v>
      </c>
      <c r="D18" s="181" t="s">
        <v>45</v>
      </c>
      <c r="E18" s="181" t="s">
        <v>46</v>
      </c>
      <c r="F18" s="181" t="s">
        <v>47</v>
      </c>
      <c r="G18" s="181" t="s">
        <v>42</v>
      </c>
      <c r="H18" s="36" t="s">
        <v>77</v>
      </c>
      <c r="I18" s="36"/>
      <c r="J18" s="173" t="s">
        <v>33</v>
      </c>
      <c r="K18" s="252"/>
      <c r="L18" s="179" t="s">
        <v>33</v>
      </c>
      <c r="M18" s="252"/>
      <c r="N18" s="208" t="s">
        <v>33</v>
      </c>
      <c r="O18" s="253"/>
      <c r="P18" s="173" t="s">
        <v>33</v>
      </c>
      <c r="Q18" s="252"/>
      <c r="R18" s="282"/>
      <c r="S18" s="282"/>
      <c r="T18" s="282"/>
      <c r="U18" s="282"/>
      <c r="V18" s="282"/>
      <c r="W18" s="282"/>
      <c r="X18" s="282"/>
      <c r="Y18" s="282"/>
      <c r="Z18" s="283"/>
      <c r="AA18" s="7"/>
      <c r="AB18" s="7"/>
      <c r="AC18" s="7"/>
      <c r="AD18" s="7"/>
    </row>
    <row r="19" spans="1:30" x14ac:dyDescent="0.2">
      <c r="A19" s="265"/>
      <c r="B19" s="265"/>
      <c r="C19" s="268"/>
      <c r="D19" s="268"/>
      <c r="E19" s="268"/>
      <c r="F19" s="268"/>
      <c r="G19" s="268"/>
      <c r="H19" s="36" t="s">
        <v>70</v>
      </c>
      <c r="I19" s="36"/>
      <c r="J19" s="173" t="s">
        <v>33</v>
      </c>
      <c r="K19" s="252"/>
      <c r="L19" s="179" t="s">
        <v>33</v>
      </c>
      <c r="M19" s="252"/>
      <c r="N19" s="208" t="s">
        <v>33</v>
      </c>
      <c r="O19" s="253"/>
      <c r="P19" s="173" t="s">
        <v>33</v>
      </c>
      <c r="Q19" s="252"/>
      <c r="R19" s="282"/>
      <c r="S19" s="282"/>
      <c r="T19" s="282"/>
      <c r="U19" s="282"/>
      <c r="V19" s="282"/>
      <c r="W19" s="282"/>
      <c r="X19" s="282"/>
      <c r="Y19" s="282"/>
      <c r="Z19" s="283"/>
      <c r="AA19" s="7"/>
      <c r="AB19" s="7"/>
      <c r="AC19" s="7"/>
      <c r="AD19" s="7"/>
    </row>
    <row r="20" spans="1:30" x14ac:dyDescent="0.2">
      <c r="A20" s="179" t="s">
        <v>78</v>
      </c>
      <c r="B20" s="252"/>
      <c r="C20" s="41" t="s">
        <v>33</v>
      </c>
      <c r="D20" s="41" t="s">
        <v>33</v>
      </c>
      <c r="E20" s="41" t="s">
        <v>33</v>
      </c>
      <c r="F20" s="41" t="s">
        <v>33</v>
      </c>
      <c r="G20" s="41" t="s">
        <v>33</v>
      </c>
      <c r="H20" s="27" t="s">
        <v>71</v>
      </c>
      <c r="I20" s="36"/>
      <c r="J20" s="173" t="s">
        <v>33</v>
      </c>
      <c r="K20" s="252"/>
      <c r="L20" s="179" t="s">
        <v>33</v>
      </c>
      <c r="M20" s="252"/>
      <c r="N20" s="208" t="s">
        <v>33</v>
      </c>
      <c r="O20" s="253"/>
      <c r="P20" s="173" t="s">
        <v>33</v>
      </c>
      <c r="Q20" s="252"/>
      <c r="R20" s="282"/>
      <c r="S20" s="282"/>
      <c r="T20" s="282"/>
      <c r="U20" s="282"/>
      <c r="V20" s="282"/>
      <c r="W20" s="282"/>
      <c r="X20" s="282"/>
      <c r="Y20" s="282"/>
      <c r="Z20" s="283"/>
      <c r="AA20" s="7"/>
      <c r="AB20" s="7"/>
      <c r="AC20" s="7"/>
      <c r="AD20" s="7"/>
    </row>
    <row r="21" spans="1:30" x14ac:dyDescent="0.2">
      <c r="A21" s="179" t="s">
        <v>50</v>
      </c>
      <c r="B21" s="252"/>
      <c r="C21" s="14" t="s">
        <v>33</v>
      </c>
      <c r="D21" s="14" t="s">
        <v>33</v>
      </c>
      <c r="E21" s="14" t="s">
        <v>33</v>
      </c>
      <c r="F21" s="14" t="s">
        <v>33</v>
      </c>
      <c r="G21" s="14" t="s">
        <v>33</v>
      </c>
      <c r="H21" s="42" t="s">
        <v>79</v>
      </c>
      <c r="I21" s="32">
        <v>40775</v>
      </c>
      <c r="J21" s="175">
        <v>40775</v>
      </c>
      <c r="K21" s="252"/>
      <c r="L21" s="175">
        <v>40775</v>
      </c>
      <c r="M21" s="252"/>
      <c r="N21" s="175">
        <v>40775</v>
      </c>
      <c r="O21" s="253"/>
      <c r="P21" s="192">
        <v>40775</v>
      </c>
      <c r="Q21" s="252"/>
      <c r="R21" s="282"/>
      <c r="S21" s="282"/>
      <c r="T21" s="282"/>
      <c r="U21" s="282"/>
      <c r="V21" s="282"/>
      <c r="W21" s="282"/>
      <c r="X21" s="282"/>
      <c r="Y21" s="282"/>
      <c r="Z21" s="283"/>
      <c r="AA21" s="7"/>
      <c r="AB21" s="7"/>
      <c r="AC21" s="7"/>
      <c r="AD21" s="7"/>
    </row>
    <row r="22" spans="1:30" x14ac:dyDescent="0.2">
      <c r="A22" s="179" t="s">
        <v>80</v>
      </c>
      <c r="B22" s="252"/>
      <c r="C22" s="14" t="s">
        <v>33</v>
      </c>
      <c r="D22" s="14" t="s">
        <v>33</v>
      </c>
      <c r="E22" s="14" t="s">
        <v>33</v>
      </c>
      <c r="F22" s="14" t="s">
        <v>33</v>
      </c>
      <c r="G22" s="44" t="s">
        <v>33</v>
      </c>
      <c r="H22" s="27" t="s">
        <v>81</v>
      </c>
      <c r="I22" s="35"/>
      <c r="J22" s="177" t="s">
        <v>33</v>
      </c>
      <c r="K22" s="252"/>
      <c r="L22" s="204" t="s">
        <v>33</v>
      </c>
      <c r="M22" s="252"/>
      <c r="N22" s="206" t="s">
        <v>33</v>
      </c>
      <c r="O22" s="253"/>
      <c r="P22" s="177" t="s">
        <v>33</v>
      </c>
      <c r="Q22" s="252"/>
      <c r="R22" s="282"/>
      <c r="S22" s="282"/>
      <c r="T22" s="282"/>
      <c r="U22" s="282"/>
      <c r="V22" s="282"/>
      <c r="W22" s="282"/>
      <c r="X22" s="282"/>
      <c r="Y22" s="282"/>
      <c r="Z22" s="283"/>
      <c r="AA22" s="7"/>
      <c r="AB22" s="7"/>
      <c r="AC22" s="7"/>
      <c r="AD22" s="7"/>
    </row>
    <row r="23" spans="1:30" x14ac:dyDescent="0.2">
      <c r="A23" s="179" t="s">
        <v>10</v>
      </c>
      <c r="B23" s="252"/>
      <c r="C23" s="14" t="s">
        <v>33</v>
      </c>
      <c r="D23" s="14" t="s">
        <v>33</v>
      </c>
      <c r="E23" s="14" t="s">
        <v>33</v>
      </c>
      <c r="F23" s="14" t="s">
        <v>33</v>
      </c>
      <c r="G23" s="44" t="s">
        <v>33</v>
      </c>
      <c r="H23" s="27" t="s">
        <v>82</v>
      </c>
      <c r="I23" s="35"/>
      <c r="J23" s="177" t="s">
        <v>33</v>
      </c>
      <c r="K23" s="252"/>
      <c r="L23" s="204" t="s">
        <v>33</v>
      </c>
      <c r="M23" s="252"/>
      <c r="N23" s="206" t="s">
        <v>33</v>
      </c>
      <c r="O23" s="253"/>
      <c r="P23" s="177" t="s">
        <v>33</v>
      </c>
      <c r="Q23" s="252"/>
      <c r="R23" s="282"/>
      <c r="S23" s="282"/>
      <c r="T23" s="282"/>
      <c r="U23" s="282"/>
      <c r="V23" s="282"/>
      <c r="W23" s="282"/>
      <c r="X23" s="282"/>
      <c r="Y23" s="282"/>
      <c r="Z23" s="283"/>
      <c r="AA23" s="7"/>
      <c r="AB23" s="7"/>
      <c r="AC23" s="7"/>
      <c r="AD23" s="7"/>
    </row>
    <row r="24" spans="1:30" x14ac:dyDescent="0.2">
      <c r="A24" s="179" t="s">
        <v>83</v>
      </c>
      <c r="B24" s="252"/>
      <c r="C24" s="14" t="s">
        <v>33</v>
      </c>
      <c r="D24" s="14" t="s">
        <v>33</v>
      </c>
      <c r="E24" s="14" t="s">
        <v>33</v>
      </c>
      <c r="F24" s="14" t="s">
        <v>33</v>
      </c>
      <c r="G24" s="44" t="s">
        <v>33</v>
      </c>
      <c r="H24" s="27" t="s">
        <v>70</v>
      </c>
      <c r="I24" s="36"/>
      <c r="J24" s="173" t="s">
        <v>33</v>
      </c>
      <c r="K24" s="252"/>
      <c r="L24" s="179" t="s">
        <v>33</v>
      </c>
      <c r="M24" s="252"/>
      <c r="N24" s="208" t="s">
        <v>33</v>
      </c>
      <c r="O24" s="253"/>
      <c r="P24" s="173" t="s">
        <v>33</v>
      </c>
      <c r="Q24" s="252"/>
      <c r="R24" s="282"/>
      <c r="S24" s="282"/>
      <c r="T24" s="282"/>
      <c r="U24" s="282"/>
      <c r="V24" s="282"/>
      <c r="W24" s="282"/>
      <c r="X24" s="282"/>
      <c r="Y24" s="282"/>
      <c r="Z24" s="283"/>
      <c r="AA24" s="7"/>
      <c r="AB24" s="7"/>
      <c r="AC24" s="7"/>
      <c r="AD24" s="7"/>
    </row>
    <row r="25" spans="1:30" x14ac:dyDescent="0.2">
      <c r="A25" s="179" t="s">
        <v>9</v>
      </c>
      <c r="B25" s="252"/>
      <c r="C25" s="14" t="s">
        <v>33</v>
      </c>
      <c r="D25" s="14" t="s">
        <v>33</v>
      </c>
      <c r="E25" s="14" t="s">
        <v>33</v>
      </c>
      <c r="F25" s="14" t="s">
        <v>33</v>
      </c>
      <c r="G25" s="44" t="s">
        <v>33</v>
      </c>
      <c r="H25" s="27" t="s">
        <v>71</v>
      </c>
      <c r="I25" s="36"/>
      <c r="J25" s="173" t="s">
        <v>33</v>
      </c>
      <c r="K25" s="252"/>
      <c r="L25" s="179" t="s">
        <v>33</v>
      </c>
      <c r="M25" s="252"/>
      <c r="N25" s="208" t="s">
        <v>33</v>
      </c>
      <c r="O25" s="253"/>
      <c r="P25" s="173" t="s">
        <v>33</v>
      </c>
      <c r="Q25" s="252"/>
      <c r="R25" s="282"/>
      <c r="S25" s="282"/>
      <c r="T25" s="282"/>
      <c r="U25" s="282"/>
      <c r="V25" s="282"/>
      <c r="W25" s="282"/>
      <c r="X25" s="282"/>
      <c r="Y25" s="282"/>
      <c r="Z25" s="283"/>
      <c r="AA25" s="7"/>
      <c r="AB25" s="7"/>
      <c r="AC25" s="7"/>
      <c r="AD25" s="7"/>
    </row>
    <row r="26" spans="1:30" x14ac:dyDescent="0.2">
      <c r="A26" s="210" t="s">
        <v>84</v>
      </c>
      <c r="B26" s="258"/>
      <c r="C26" s="14" t="s">
        <v>33</v>
      </c>
      <c r="D26" s="14" t="s">
        <v>33</v>
      </c>
      <c r="E26" s="14" t="s">
        <v>33</v>
      </c>
      <c r="F26" s="14" t="s">
        <v>33</v>
      </c>
      <c r="G26" s="44" t="s">
        <v>33</v>
      </c>
      <c r="H26" s="27" t="s">
        <v>85</v>
      </c>
      <c r="I26" s="35"/>
      <c r="J26" s="177" t="s">
        <v>33</v>
      </c>
      <c r="K26" s="252"/>
      <c r="L26" s="204" t="s">
        <v>33</v>
      </c>
      <c r="M26" s="252"/>
      <c r="N26" s="206" t="s">
        <v>33</v>
      </c>
      <c r="O26" s="253"/>
      <c r="P26" s="177" t="s">
        <v>33</v>
      </c>
      <c r="Q26" s="252"/>
      <c r="R26" s="282"/>
      <c r="S26" s="282"/>
      <c r="T26" s="282"/>
      <c r="U26" s="282"/>
      <c r="V26" s="282"/>
      <c r="W26" s="282"/>
      <c r="X26" s="282"/>
      <c r="Y26" s="282"/>
      <c r="Z26" s="283"/>
      <c r="AA26" s="7"/>
      <c r="AB26" s="7"/>
      <c r="AC26" s="7"/>
      <c r="AD26" s="7"/>
    </row>
    <row r="27" spans="1:30" x14ac:dyDescent="0.2">
      <c r="A27" s="212" t="s">
        <v>86</v>
      </c>
      <c r="B27" s="256"/>
      <c r="C27" s="14" t="s">
        <v>33</v>
      </c>
      <c r="D27" s="14" t="s">
        <v>33</v>
      </c>
      <c r="E27" s="14" t="s">
        <v>33</v>
      </c>
      <c r="F27" s="14" t="s">
        <v>33</v>
      </c>
      <c r="G27" s="44" t="s">
        <v>33</v>
      </c>
      <c r="H27" s="27" t="s">
        <v>87</v>
      </c>
      <c r="I27" s="35"/>
      <c r="J27" s="177" t="s">
        <v>33</v>
      </c>
      <c r="K27" s="252"/>
      <c r="L27" s="204" t="s">
        <v>33</v>
      </c>
      <c r="M27" s="252"/>
      <c r="N27" s="206" t="s">
        <v>33</v>
      </c>
      <c r="O27" s="253"/>
      <c r="P27" s="177" t="s">
        <v>33</v>
      </c>
      <c r="Q27" s="252"/>
      <c r="R27" s="282"/>
      <c r="S27" s="282"/>
      <c r="T27" s="282"/>
      <c r="U27" s="282"/>
      <c r="V27" s="282"/>
      <c r="W27" s="282"/>
      <c r="X27" s="282"/>
      <c r="Y27" s="282"/>
      <c r="Z27" s="283"/>
      <c r="AA27" s="7"/>
      <c r="AB27" s="7"/>
      <c r="AC27" s="7"/>
      <c r="AD27" s="7"/>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O1" workbookViewId="0">
      <selection activeCell="R15" sqref="R15:Z27"/>
    </sheetView>
  </sheetViews>
  <sheetFormatPr defaultColWidth="11" defaultRowHeight="14.25" x14ac:dyDescent="0.2"/>
  <sheetData>
    <row r="1" spans="1:26" x14ac:dyDescent="0.2">
      <c r="A1" s="1" t="s">
        <v>0</v>
      </c>
      <c r="B1" s="2">
        <v>2017</v>
      </c>
      <c r="C1" s="1" t="s">
        <v>1</v>
      </c>
      <c r="D1" s="2"/>
      <c r="E1" s="1" t="s">
        <v>2</v>
      </c>
      <c r="F1" s="2">
        <v>152</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103</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I1" workbookViewId="0">
      <selection activeCell="R15" sqref="R15:Z27"/>
    </sheetView>
  </sheetViews>
  <sheetFormatPr defaultColWidth="11" defaultRowHeight="14.25" x14ac:dyDescent="0.2"/>
  <cols>
    <col min="1" max="16384" width="11" style="46"/>
  </cols>
  <sheetData>
    <row r="1" spans="1:26" x14ac:dyDescent="0.2">
      <c r="A1" s="1" t="s">
        <v>0</v>
      </c>
      <c r="B1" s="2">
        <v>2017</v>
      </c>
      <c r="C1" s="1" t="s">
        <v>1</v>
      </c>
      <c r="D1" s="2"/>
      <c r="E1" s="1" t="s">
        <v>2</v>
      </c>
      <c r="F1" s="2">
        <v>153</v>
      </c>
      <c r="G1" s="3" t="s">
        <v>3</v>
      </c>
      <c r="H1" s="2"/>
      <c r="I1" s="227" t="s">
        <v>4</v>
      </c>
      <c r="J1" s="217"/>
      <c r="K1" s="228"/>
      <c r="L1" s="229"/>
      <c r="M1" s="229"/>
      <c r="N1" s="229"/>
      <c r="O1" s="230"/>
      <c r="P1" s="234" t="s">
        <v>5</v>
      </c>
      <c r="Q1" s="235"/>
      <c r="R1" s="228"/>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45" t="s">
        <v>33</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40756</v>
      </c>
      <c r="J8" s="214">
        <v>40756</v>
      </c>
      <c r="K8" s="215"/>
      <c r="L8" s="214">
        <v>40756</v>
      </c>
      <c r="M8" s="215"/>
      <c r="N8" s="214">
        <v>40756</v>
      </c>
      <c r="O8" s="215"/>
      <c r="P8" s="214">
        <v>40756</v>
      </c>
      <c r="Q8" s="215"/>
      <c r="R8" s="33" t="s">
        <v>54</v>
      </c>
      <c r="S8" s="34"/>
      <c r="T8" s="45"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t="s">
        <v>33</v>
      </c>
      <c r="K9" s="219"/>
      <c r="L9" s="204" t="s">
        <v>33</v>
      </c>
      <c r="M9" s="205"/>
      <c r="N9" s="204" t="s">
        <v>33</v>
      </c>
      <c r="O9" s="205"/>
      <c r="P9" s="177" t="s">
        <v>33</v>
      </c>
      <c r="Q9" s="178"/>
      <c r="R9" s="33" t="s">
        <v>57</v>
      </c>
      <c r="S9" s="34"/>
      <c r="T9" s="45" t="s">
        <v>33</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t="s">
        <v>33</v>
      </c>
      <c r="K10" s="203"/>
      <c r="L10" s="179" t="s">
        <v>33</v>
      </c>
      <c r="M10" s="180"/>
      <c r="N10" s="179" t="s">
        <v>33</v>
      </c>
      <c r="O10" s="180"/>
      <c r="P10" s="173" t="s">
        <v>33</v>
      </c>
      <c r="Q10" s="174"/>
      <c r="R10" s="33" t="s">
        <v>60</v>
      </c>
      <c r="S10" s="34"/>
      <c r="T10" s="45" t="s">
        <v>33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v>40767</v>
      </c>
      <c r="J11" s="214">
        <v>40767</v>
      </c>
      <c r="K11" s="215"/>
      <c r="L11" s="214">
        <v>40767</v>
      </c>
      <c r="M11" s="215"/>
      <c r="N11" s="214">
        <v>40767</v>
      </c>
      <c r="O11" s="215"/>
      <c r="P11" s="192">
        <v>40767</v>
      </c>
      <c r="Q11" s="193"/>
      <c r="R11" s="33" t="s">
        <v>63</v>
      </c>
      <c r="S11" s="34"/>
      <c r="T11" s="45" t="s">
        <v>33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t="s">
        <v>33</v>
      </c>
      <c r="K12" s="219"/>
      <c r="L12" s="204" t="s">
        <v>33</v>
      </c>
      <c r="M12" s="205"/>
      <c r="N12" s="204" t="s">
        <v>33</v>
      </c>
      <c r="O12" s="205"/>
      <c r="P12" s="177" t="s">
        <v>33</v>
      </c>
      <c r="Q12" s="178"/>
      <c r="R12" s="33" t="s">
        <v>66</v>
      </c>
      <c r="S12" s="34"/>
      <c r="T12" s="37" t="s">
        <v>33</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t="s">
        <v>33</v>
      </c>
      <c r="K13" s="203"/>
      <c r="L13" s="179" t="s">
        <v>33</v>
      </c>
      <c r="M13" s="180"/>
      <c r="N13" s="179" t="s">
        <v>33</v>
      </c>
      <c r="O13" s="180"/>
      <c r="P13" s="173" t="s">
        <v>33</v>
      </c>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t="s">
        <v>33</v>
      </c>
      <c r="K14" s="203"/>
      <c r="L14" s="179" t="s">
        <v>33</v>
      </c>
      <c r="M14" s="180"/>
      <c r="N14" s="179" t="s">
        <v>33</v>
      </c>
      <c r="O14" s="180"/>
      <c r="P14" s="173" t="s">
        <v>33</v>
      </c>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t="s">
        <v>33</v>
      </c>
      <c r="K15" s="203"/>
      <c r="L15" s="179" t="s">
        <v>33</v>
      </c>
      <c r="M15" s="180"/>
      <c r="N15" s="179" t="s">
        <v>33</v>
      </c>
      <c r="O15" s="180"/>
      <c r="P15" s="173" t="s">
        <v>33</v>
      </c>
      <c r="Q15" s="174"/>
      <c r="R15" s="238" t="s">
        <v>114</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v>40770</v>
      </c>
      <c r="J16" s="175">
        <v>40770</v>
      </c>
      <c r="K16" s="176"/>
      <c r="L16" s="175">
        <v>40770</v>
      </c>
      <c r="M16" s="176"/>
      <c r="N16" s="175">
        <v>40770</v>
      </c>
      <c r="O16" s="176"/>
      <c r="P16" s="192">
        <v>40770</v>
      </c>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t="s">
        <v>33</v>
      </c>
      <c r="K17" s="178"/>
      <c r="L17" s="204" t="s">
        <v>33</v>
      </c>
      <c r="M17" s="205"/>
      <c r="N17" s="206" t="s">
        <v>33</v>
      </c>
      <c r="O17" s="207"/>
      <c r="P17" s="177" t="s">
        <v>33</v>
      </c>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t="s">
        <v>33</v>
      </c>
      <c r="K18" s="174"/>
      <c r="L18" s="179" t="s">
        <v>33</v>
      </c>
      <c r="M18" s="180"/>
      <c r="N18" s="208" t="s">
        <v>33</v>
      </c>
      <c r="O18" s="209"/>
      <c r="P18" s="173" t="s">
        <v>33</v>
      </c>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t="s">
        <v>33</v>
      </c>
      <c r="K19" s="174"/>
      <c r="L19" s="179" t="s">
        <v>33</v>
      </c>
      <c r="M19" s="180"/>
      <c r="N19" s="208" t="s">
        <v>33</v>
      </c>
      <c r="O19" s="209"/>
      <c r="P19" s="173" t="s">
        <v>33</v>
      </c>
      <c r="Q19" s="174"/>
      <c r="R19" s="241"/>
      <c r="S19" s="242"/>
      <c r="T19" s="242"/>
      <c r="U19" s="242"/>
      <c r="V19" s="242"/>
      <c r="W19" s="242"/>
      <c r="X19" s="242"/>
      <c r="Y19" s="242"/>
      <c r="Z19" s="243"/>
    </row>
    <row r="20" spans="1:26" x14ac:dyDescent="0.2">
      <c r="A20" s="179" t="s">
        <v>78</v>
      </c>
      <c r="B20" s="180"/>
      <c r="C20" s="41" t="s">
        <v>33</v>
      </c>
      <c r="D20" s="41" t="s">
        <v>33</v>
      </c>
      <c r="E20" s="41" t="s">
        <v>33</v>
      </c>
      <c r="F20" s="41" t="s">
        <v>33</v>
      </c>
      <c r="G20" s="41" t="s">
        <v>33</v>
      </c>
      <c r="H20" s="27" t="s">
        <v>71</v>
      </c>
      <c r="I20" s="36"/>
      <c r="J20" s="173" t="s">
        <v>33</v>
      </c>
      <c r="K20" s="174"/>
      <c r="L20" s="179" t="s">
        <v>33</v>
      </c>
      <c r="M20" s="180"/>
      <c r="N20" s="208" t="s">
        <v>33</v>
      </c>
      <c r="O20" s="209"/>
      <c r="P20" s="173" t="s">
        <v>33</v>
      </c>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v>40775</v>
      </c>
      <c r="J21" s="175">
        <v>40775</v>
      </c>
      <c r="K21" s="176"/>
      <c r="L21" s="175">
        <v>40775</v>
      </c>
      <c r="M21" s="176"/>
      <c r="N21" s="175">
        <v>40775</v>
      </c>
      <c r="O21" s="176"/>
      <c r="P21" s="192">
        <v>40775</v>
      </c>
      <c r="Q21" s="193"/>
      <c r="R21" s="241"/>
      <c r="S21" s="242"/>
      <c r="T21" s="242"/>
      <c r="U21" s="242"/>
      <c r="V21" s="242"/>
      <c r="W21" s="242"/>
      <c r="X21" s="242"/>
      <c r="Y21" s="242"/>
      <c r="Z21" s="243"/>
    </row>
    <row r="22" spans="1:26" x14ac:dyDescent="0.2">
      <c r="A22" s="179" t="s">
        <v>80</v>
      </c>
      <c r="B22" s="180"/>
      <c r="C22" s="14" t="s">
        <v>33</v>
      </c>
      <c r="D22" s="14" t="s">
        <v>33</v>
      </c>
      <c r="E22" s="14" t="s">
        <v>33</v>
      </c>
      <c r="F22" s="14" t="s">
        <v>33</v>
      </c>
      <c r="G22" s="45" t="s">
        <v>33</v>
      </c>
      <c r="H22" s="27" t="s">
        <v>81</v>
      </c>
      <c r="I22" s="35"/>
      <c r="J22" s="177" t="s">
        <v>33</v>
      </c>
      <c r="K22" s="178"/>
      <c r="L22" s="204" t="s">
        <v>33</v>
      </c>
      <c r="M22" s="205"/>
      <c r="N22" s="206" t="s">
        <v>33</v>
      </c>
      <c r="O22" s="207"/>
      <c r="P22" s="177" t="s">
        <v>33</v>
      </c>
      <c r="Q22" s="178"/>
      <c r="R22" s="241"/>
      <c r="S22" s="242"/>
      <c r="T22" s="242"/>
      <c r="U22" s="242"/>
      <c r="V22" s="242"/>
      <c r="W22" s="242"/>
      <c r="X22" s="242"/>
      <c r="Y22" s="242"/>
      <c r="Z22" s="243"/>
    </row>
    <row r="23" spans="1:26" x14ac:dyDescent="0.2">
      <c r="A23" s="179" t="s">
        <v>10</v>
      </c>
      <c r="B23" s="180"/>
      <c r="C23" s="14" t="s">
        <v>33</v>
      </c>
      <c r="D23" s="14" t="s">
        <v>33</v>
      </c>
      <c r="E23" s="14" t="s">
        <v>33</v>
      </c>
      <c r="F23" s="14" t="s">
        <v>33</v>
      </c>
      <c r="G23" s="45" t="s">
        <v>33</v>
      </c>
      <c r="H23" s="27" t="s">
        <v>82</v>
      </c>
      <c r="I23" s="35"/>
      <c r="J23" s="177" t="s">
        <v>33</v>
      </c>
      <c r="K23" s="178"/>
      <c r="L23" s="204" t="s">
        <v>33</v>
      </c>
      <c r="M23" s="205"/>
      <c r="N23" s="206" t="s">
        <v>33</v>
      </c>
      <c r="O23" s="207"/>
      <c r="P23" s="177" t="s">
        <v>33</v>
      </c>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45"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33</v>
      </c>
      <c r="D25" s="14" t="s">
        <v>33</v>
      </c>
      <c r="E25" s="14" t="s">
        <v>33</v>
      </c>
      <c r="F25" s="14" t="s">
        <v>33</v>
      </c>
      <c r="G25" s="45"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33</v>
      </c>
      <c r="G26" s="45"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45"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workbookViewId="0">
      <selection activeCell="F5" sqref="F5"/>
    </sheetView>
  </sheetViews>
  <sheetFormatPr defaultColWidth="11" defaultRowHeight="14.25" x14ac:dyDescent="0.2"/>
  <cols>
    <col min="1" max="16384" width="11" style="161"/>
  </cols>
  <sheetData>
    <row r="1" spans="1:26" x14ac:dyDescent="0.2">
      <c r="A1" s="1" t="s">
        <v>0</v>
      </c>
      <c r="B1" s="2">
        <v>2017</v>
      </c>
      <c r="C1" s="1" t="s">
        <v>1</v>
      </c>
      <c r="D1" s="2"/>
      <c r="E1" s="1" t="s">
        <v>2</v>
      </c>
      <c r="F1" s="2">
        <v>154</v>
      </c>
      <c r="G1" s="3" t="s">
        <v>3</v>
      </c>
      <c r="H1" s="2"/>
      <c r="I1" s="227" t="s">
        <v>4</v>
      </c>
      <c r="J1" s="217"/>
      <c r="K1" s="236" t="s">
        <v>420</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530</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t="s">
        <v>319</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42958</v>
      </c>
      <c r="J8" s="214"/>
      <c r="K8" s="215"/>
      <c r="L8" s="214"/>
      <c r="M8" s="215"/>
      <c r="N8" s="214"/>
      <c r="O8" s="215"/>
      <c r="P8" s="214"/>
      <c r="Q8" s="215"/>
      <c r="R8" s="33" t="s">
        <v>54</v>
      </c>
      <c r="S8" s="34"/>
      <c r="T8" s="160" t="s">
        <v>33</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846</v>
      </c>
      <c r="K9" s="219"/>
      <c r="L9" s="204">
        <v>558</v>
      </c>
      <c r="M9" s="205"/>
      <c r="N9" s="204"/>
      <c r="O9" s="205"/>
      <c r="P9" s="177"/>
      <c r="Q9" s="178"/>
      <c r="R9" s="33" t="s">
        <v>57</v>
      </c>
      <c r="S9" s="34"/>
      <c r="T9" s="160" t="s">
        <v>319</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0">
        <v>2</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0">
        <v>1</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v>1</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528</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303</v>
      </c>
      <c r="D20" s="41" t="s">
        <v>302</v>
      </c>
      <c r="E20" s="41" t="s">
        <v>33</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t="s">
        <v>33</v>
      </c>
      <c r="D21" s="14" t="s">
        <v>33</v>
      </c>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90">
        <v>42958</v>
      </c>
      <c r="D22" s="90">
        <v>42958</v>
      </c>
      <c r="E22" s="14" t="s">
        <v>33</v>
      </c>
      <c r="F22" s="14" t="s">
        <v>33</v>
      </c>
      <c r="G22" s="160"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v>194726271</v>
      </c>
      <c r="D23" s="14">
        <v>115618972</v>
      </c>
      <c r="E23" s="14" t="s">
        <v>33</v>
      </c>
      <c r="F23" s="14" t="s">
        <v>33</v>
      </c>
      <c r="G23" s="160" t="s">
        <v>33</v>
      </c>
      <c r="H23" s="27" t="s">
        <v>82</v>
      </c>
      <c r="I23" s="35"/>
      <c r="J23" s="177"/>
      <c r="K23" s="178"/>
      <c r="L23" s="204"/>
      <c r="M23" s="205"/>
      <c r="N23" s="206"/>
      <c r="O23" s="207"/>
      <c r="P23" s="177"/>
      <c r="Q23" s="178"/>
      <c r="R23" s="241"/>
      <c r="S23" s="242"/>
      <c r="T23" s="242"/>
      <c r="U23" s="242"/>
      <c r="V23" s="242"/>
      <c r="W23" s="242"/>
      <c r="X23" s="242"/>
      <c r="Y23" s="242"/>
      <c r="Z23" s="243"/>
    </row>
    <row r="24" spans="1:26" x14ac:dyDescent="0.2">
      <c r="A24" s="179" t="s">
        <v>83</v>
      </c>
      <c r="B24" s="180"/>
      <c r="C24" s="14" t="s">
        <v>33</v>
      </c>
      <c r="D24" s="14" t="s">
        <v>33</v>
      </c>
      <c r="E24" s="14" t="s">
        <v>33</v>
      </c>
      <c r="F24" s="14" t="s">
        <v>33</v>
      </c>
      <c r="G24" s="16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125</v>
      </c>
      <c r="D25" s="14" t="s">
        <v>125</v>
      </c>
      <c r="E25" s="14" t="s">
        <v>33</v>
      </c>
      <c r="F25" s="14" t="s">
        <v>33</v>
      </c>
      <c r="G25" s="16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529</v>
      </c>
      <c r="D26" s="14" t="s">
        <v>33</v>
      </c>
      <c r="E26" s="14" t="s">
        <v>33</v>
      </c>
      <c r="F26" s="14" t="s">
        <v>33</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
  <sheetViews>
    <sheetView topLeftCell="L1" workbookViewId="0">
      <selection activeCell="K1" sqref="K1:O1"/>
    </sheetView>
  </sheetViews>
  <sheetFormatPr defaultColWidth="11" defaultRowHeight="14.25" x14ac:dyDescent="0.2"/>
  <cols>
    <col min="1" max="16384" width="11" style="161"/>
  </cols>
  <sheetData>
    <row r="1" spans="1:26" x14ac:dyDescent="0.2">
      <c r="A1" s="1" t="s">
        <v>0</v>
      </c>
      <c r="B1" s="2">
        <v>2017</v>
      </c>
      <c r="C1" s="1" t="s">
        <v>1</v>
      </c>
      <c r="D1" s="2"/>
      <c r="E1" s="1" t="s">
        <v>2</v>
      </c>
      <c r="F1" s="2">
        <v>155</v>
      </c>
      <c r="G1" s="3" t="s">
        <v>3</v>
      </c>
      <c r="H1" s="2"/>
      <c r="I1" s="227" t="s">
        <v>4</v>
      </c>
      <c r="J1" s="217"/>
      <c r="K1" s="236" t="s">
        <v>484</v>
      </c>
      <c r="L1" s="229"/>
      <c r="M1" s="229"/>
      <c r="N1" s="229"/>
      <c r="O1" s="230"/>
      <c r="P1" s="234" t="s">
        <v>5</v>
      </c>
      <c r="Q1" s="235"/>
      <c r="R1" s="236" t="s">
        <v>102</v>
      </c>
      <c r="S1" s="229"/>
      <c r="T1" s="4"/>
      <c r="U1" s="4"/>
      <c r="V1" s="4"/>
      <c r="W1" s="4"/>
      <c r="X1" s="4"/>
      <c r="Y1" s="4"/>
      <c r="Z1" s="5"/>
    </row>
    <row r="2" spans="1:26" ht="25.5" x14ac:dyDescent="0.2">
      <c r="A2" s="8" t="s">
        <v>6</v>
      </c>
      <c r="B2" s="9" t="s">
        <v>7</v>
      </c>
      <c r="C2" s="9" t="s">
        <v>8</v>
      </c>
      <c r="D2" s="9" t="s">
        <v>9</v>
      </c>
      <c r="E2" s="9" t="s">
        <v>10</v>
      </c>
      <c r="F2" s="9" t="s">
        <v>11</v>
      </c>
      <c r="G2" s="9" t="s">
        <v>12</v>
      </c>
      <c r="H2" s="9" t="s">
        <v>13</v>
      </c>
      <c r="I2" s="9" t="s">
        <v>14</v>
      </c>
      <c r="J2" s="9" t="s">
        <v>15</v>
      </c>
      <c r="K2" s="9" t="s">
        <v>16</v>
      </c>
      <c r="L2" s="183" t="s">
        <v>17</v>
      </c>
      <c r="M2" s="184"/>
      <c r="N2" s="9" t="s">
        <v>18</v>
      </c>
      <c r="O2" s="9" t="s">
        <v>19</v>
      </c>
      <c r="P2" s="9" t="s">
        <v>20</v>
      </c>
      <c r="Q2" s="183" t="s">
        <v>21</v>
      </c>
      <c r="R2" s="184"/>
      <c r="S2" s="10" t="s">
        <v>22</v>
      </c>
      <c r="T2" s="10" t="s">
        <v>23</v>
      </c>
      <c r="U2" s="11" t="s">
        <v>24</v>
      </c>
      <c r="V2" s="10" t="s">
        <v>25</v>
      </c>
      <c r="W2" s="10" t="s">
        <v>26</v>
      </c>
      <c r="X2" s="10" t="s">
        <v>27</v>
      </c>
      <c r="Y2" s="183" t="s">
        <v>28</v>
      </c>
      <c r="Z2" s="184"/>
    </row>
    <row r="3" spans="1:26" x14ac:dyDescent="0.2">
      <c r="A3" s="14" t="s">
        <v>33</v>
      </c>
      <c r="B3" s="14" t="s">
        <v>33</v>
      </c>
      <c r="C3" s="14" t="s">
        <v>33</v>
      </c>
      <c r="D3" s="14" t="s">
        <v>33</v>
      </c>
      <c r="E3" s="14" t="s">
        <v>33</v>
      </c>
      <c r="F3" s="14" t="s">
        <v>33</v>
      </c>
      <c r="G3" s="14" t="s">
        <v>33</v>
      </c>
      <c r="H3" s="14" t="s">
        <v>33</v>
      </c>
      <c r="I3" s="14" t="s">
        <v>33</v>
      </c>
      <c r="J3" s="14" t="s">
        <v>33</v>
      </c>
      <c r="K3" s="14" t="s">
        <v>33</v>
      </c>
      <c r="L3" s="14" t="s">
        <v>33</v>
      </c>
      <c r="M3" s="14" t="s">
        <v>33</v>
      </c>
      <c r="N3" s="14" t="s">
        <v>33</v>
      </c>
      <c r="O3" s="14" t="s">
        <v>33</v>
      </c>
      <c r="P3" s="15" t="s">
        <v>33</v>
      </c>
      <c r="Q3" s="15" t="s">
        <v>33</v>
      </c>
      <c r="R3" s="15" t="s">
        <v>33</v>
      </c>
      <c r="S3" s="15" t="s">
        <v>33</v>
      </c>
      <c r="T3" s="15" t="s">
        <v>33</v>
      </c>
      <c r="U3" s="14" t="s">
        <v>33</v>
      </c>
      <c r="V3" s="14" t="s">
        <v>33</v>
      </c>
      <c r="W3" s="14" t="s">
        <v>33</v>
      </c>
      <c r="X3" s="15" t="s">
        <v>33</v>
      </c>
      <c r="Y3" s="16" t="s">
        <v>33</v>
      </c>
      <c r="Z3" s="16" t="s">
        <v>33</v>
      </c>
    </row>
    <row r="4" spans="1:26" ht="25.5" x14ac:dyDescent="0.2">
      <c r="A4" s="17" t="s">
        <v>34</v>
      </c>
      <c r="B4" s="10" t="s">
        <v>7</v>
      </c>
      <c r="C4" s="10" t="s">
        <v>8</v>
      </c>
      <c r="D4" s="10" t="s">
        <v>9</v>
      </c>
      <c r="E4" s="10" t="s">
        <v>10</v>
      </c>
      <c r="F4" s="10" t="s">
        <v>11</v>
      </c>
      <c r="G4" s="10" t="s">
        <v>12</v>
      </c>
      <c r="H4" s="10" t="s">
        <v>13</v>
      </c>
      <c r="I4" s="10" t="s">
        <v>14</v>
      </c>
      <c r="J4" s="10" t="s">
        <v>35</v>
      </c>
      <c r="K4" s="10" t="s">
        <v>16</v>
      </c>
      <c r="L4" s="183" t="s">
        <v>17</v>
      </c>
      <c r="M4" s="184"/>
      <c r="N4" s="10" t="s">
        <v>18</v>
      </c>
      <c r="O4" s="10" t="s">
        <v>19</v>
      </c>
      <c r="P4" s="10" t="s">
        <v>20</v>
      </c>
      <c r="Q4" s="183" t="s">
        <v>21</v>
      </c>
      <c r="R4" s="184"/>
      <c r="S4" s="10" t="s">
        <v>22</v>
      </c>
      <c r="T4" s="10" t="s">
        <v>23</v>
      </c>
      <c r="U4" s="10" t="s">
        <v>36</v>
      </c>
      <c r="V4" s="10" t="s">
        <v>25</v>
      </c>
      <c r="W4" s="10" t="s">
        <v>26</v>
      </c>
      <c r="X4" s="10" t="s">
        <v>27</v>
      </c>
      <c r="Y4" s="183" t="s">
        <v>28</v>
      </c>
      <c r="Z4" s="184"/>
    </row>
    <row r="5" spans="1:26" x14ac:dyDescent="0.2">
      <c r="A5" s="14" t="s">
        <v>33</v>
      </c>
      <c r="B5" s="14" t="s">
        <v>33</v>
      </c>
      <c r="C5" s="14" t="s">
        <v>33</v>
      </c>
      <c r="D5" s="14" t="s">
        <v>33</v>
      </c>
      <c r="E5" s="14" t="s">
        <v>33</v>
      </c>
      <c r="F5" s="14" t="s">
        <v>33</v>
      </c>
      <c r="G5" s="14" t="s">
        <v>33</v>
      </c>
      <c r="H5" s="14" t="s">
        <v>33</v>
      </c>
      <c r="I5" s="18" t="s">
        <v>33</v>
      </c>
      <c r="J5" s="18" t="s">
        <v>33</v>
      </c>
      <c r="K5" s="18" t="s">
        <v>33</v>
      </c>
      <c r="L5" s="18" t="s">
        <v>33</v>
      </c>
      <c r="M5" s="18" t="s">
        <v>33</v>
      </c>
      <c r="N5" s="18" t="s">
        <v>33</v>
      </c>
      <c r="O5" s="18" t="s">
        <v>33</v>
      </c>
      <c r="P5" s="19" t="s">
        <v>33</v>
      </c>
      <c r="Q5" s="19" t="s">
        <v>33</v>
      </c>
      <c r="R5" s="15" t="s">
        <v>33</v>
      </c>
      <c r="S5" s="15" t="s">
        <v>33</v>
      </c>
      <c r="T5" s="15" t="s">
        <v>33</v>
      </c>
      <c r="U5" s="14" t="s">
        <v>33</v>
      </c>
      <c r="V5" s="14" t="s">
        <v>33</v>
      </c>
      <c r="W5" s="14" t="s">
        <v>33</v>
      </c>
      <c r="X5" s="15" t="s">
        <v>33</v>
      </c>
      <c r="Y5" s="15" t="s">
        <v>33</v>
      </c>
      <c r="Z5" s="15" t="s">
        <v>33</v>
      </c>
    </row>
    <row r="6" spans="1:26" x14ac:dyDescent="0.2">
      <c r="A6" s="20" t="s">
        <v>37</v>
      </c>
      <c r="B6" s="10" t="s">
        <v>7</v>
      </c>
      <c r="C6" s="21" t="s">
        <v>38</v>
      </c>
      <c r="D6" s="21" t="s">
        <v>39</v>
      </c>
      <c r="E6" s="21" t="s">
        <v>40</v>
      </c>
      <c r="F6" s="21" t="s">
        <v>41</v>
      </c>
      <c r="G6" s="21" t="s">
        <v>42</v>
      </c>
      <c r="H6" s="22" t="s">
        <v>43</v>
      </c>
      <c r="I6" s="21" t="s">
        <v>7</v>
      </c>
      <c r="J6" s="179" t="s">
        <v>44</v>
      </c>
      <c r="K6" s="180"/>
      <c r="L6" s="179" t="s">
        <v>45</v>
      </c>
      <c r="M6" s="180"/>
      <c r="N6" s="179" t="s">
        <v>46</v>
      </c>
      <c r="O6" s="180"/>
      <c r="P6" s="179" t="s">
        <v>47</v>
      </c>
      <c r="Q6" s="180"/>
      <c r="R6" s="23"/>
      <c r="S6" s="216" t="s">
        <v>48</v>
      </c>
      <c r="T6" s="216"/>
      <c r="U6" s="216"/>
      <c r="V6" s="216"/>
      <c r="W6" s="216"/>
      <c r="X6" s="216"/>
      <c r="Y6" s="216"/>
      <c r="Z6" s="217"/>
    </row>
    <row r="7" spans="1:26" x14ac:dyDescent="0.2">
      <c r="A7" s="24" t="s">
        <v>49</v>
      </c>
      <c r="B7" s="15"/>
      <c r="C7" s="25"/>
      <c r="D7" s="25"/>
      <c r="E7" s="25"/>
      <c r="F7" s="25"/>
      <c r="G7" s="26" t="e">
        <f t="array" ref="G7">#DIV/0!</f>
        <v>#DIV/0!</v>
      </c>
      <c r="H7" s="27" t="s">
        <v>50</v>
      </c>
      <c r="I7" s="28"/>
      <c r="J7" s="218" t="s">
        <v>33</v>
      </c>
      <c r="K7" s="219"/>
      <c r="L7" s="204" t="s">
        <v>33</v>
      </c>
      <c r="M7" s="205"/>
      <c r="N7" s="204" t="s">
        <v>33</v>
      </c>
      <c r="O7" s="205"/>
      <c r="P7" s="177" t="s">
        <v>33</v>
      </c>
      <c r="Q7" s="178"/>
      <c r="R7" s="29" t="s">
        <v>51</v>
      </c>
      <c r="S7" s="30"/>
      <c r="T7" s="160">
        <v>4</v>
      </c>
      <c r="U7" s="208" t="s">
        <v>52</v>
      </c>
      <c r="V7" s="223"/>
      <c r="W7" s="209"/>
      <c r="X7" s="231" t="s">
        <v>33</v>
      </c>
      <c r="Y7" s="232"/>
      <c r="Z7" s="233"/>
    </row>
    <row r="8" spans="1:26" x14ac:dyDescent="0.2">
      <c r="A8" s="31" t="s">
        <v>88</v>
      </c>
      <c r="B8" s="15" t="s">
        <v>33</v>
      </c>
      <c r="C8" s="15" t="s">
        <v>33</v>
      </c>
      <c r="D8" s="15" t="s">
        <v>33</v>
      </c>
      <c r="E8" s="15" t="s">
        <v>33</v>
      </c>
      <c r="F8" s="15" t="s">
        <v>33</v>
      </c>
      <c r="G8" s="21"/>
      <c r="H8" s="27" t="s">
        <v>53</v>
      </c>
      <c r="I8" s="32">
        <v>42962</v>
      </c>
      <c r="J8" s="214"/>
      <c r="K8" s="215"/>
      <c r="L8" s="214"/>
      <c r="M8" s="215"/>
      <c r="N8" s="214"/>
      <c r="O8" s="215"/>
      <c r="P8" s="214"/>
      <c r="Q8" s="215"/>
      <c r="R8" s="33" t="s">
        <v>54</v>
      </c>
      <c r="S8" s="34"/>
      <c r="T8" s="160">
        <v>0</v>
      </c>
      <c r="U8" s="224" t="s">
        <v>55</v>
      </c>
      <c r="V8" s="225"/>
      <c r="W8" s="226"/>
      <c r="X8" s="220" t="s">
        <v>33</v>
      </c>
      <c r="Y8" s="221"/>
      <c r="Z8" s="222"/>
    </row>
    <row r="9" spans="1:26" x14ac:dyDescent="0.2">
      <c r="A9" s="31" t="s">
        <v>88</v>
      </c>
      <c r="B9" s="15" t="s">
        <v>33</v>
      </c>
      <c r="C9" s="15" t="s">
        <v>33</v>
      </c>
      <c r="D9" s="15" t="s">
        <v>33</v>
      </c>
      <c r="E9" s="15" t="s">
        <v>33</v>
      </c>
      <c r="F9" s="15" t="s">
        <v>33</v>
      </c>
      <c r="G9" s="21"/>
      <c r="H9" s="27" t="s">
        <v>56</v>
      </c>
      <c r="I9" s="35"/>
      <c r="J9" s="218">
        <v>665</v>
      </c>
      <c r="K9" s="219"/>
      <c r="L9" s="204">
        <v>655</v>
      </c>
      <c r="M9" s="205"/>
      <c r="N9" s="204">
        <v>625</v>
      </c>
      <c r="O9" s="205"/>
      <c r="P9" s="177"/>
      <c r="Q9" s="178"/>
      <c r="R9" s="33" t="s">
        <v>57</v>
      </c>
      <c r="S9" s="34"/>
      <c r="T9" s="160">
        <v>4</v>
      </c>
      <c r="U9" s="224" t="s">
        <v>58</v>
      </c>
      <c r="V9" s="225"/>
      <c r="W9" s="226"/>
      <c r="X9" s="220" t="s">
        <v>33</v>
      </c>
      <c r="Y9" s="221"/>
      <c r="Z9" s="222"/>
    </row>
    <row r="10" spans="1:26" x14ac:dyDescent="0.2">
      <c r="A10" s="31" t="s">
        <v>88</v>
      </c>
      <c r="B10" s="15" t="s">
        <v>33</v>
      </c>
      <c r="C10" s="15" t="s">
        <v>33</v>
      </c>
      <c r="D10" s="15" t="s">
        <v>33</v>
      </c>
      <c r="E10" s="15" t="s">
        <v>33</v>
      </c>
      <c r="F10" s="15" t="s">
        <v>33</v>
      </c>
      <c r="G10" s="21"/>
      <c r="H10" s="27" t="s">
        <v>59</v>
      </c>
      <c r="I10" s="36"/>
      <c r="J10" s="202"/>
      <c r="K10" s="203"/>
      <c r="L10" s="179"/>
      <c r="M10" s="180"/>
      <c r="N10" s="179"/>
      <c r="O10" s="180"/>
      <c r="P10" s="173"/>
      <c r="Q10" s="174"/>
      <c r="R10" s="33" t="s">
        <v>60</v>
      </c>
      <c r="S10" s="34"/>
      <c r="T10" s="160">
        <v>3</v>
      </c>
      <c r="U10" s="224" t="s">
        <v>61</v>
      </c>
      <c r="V10" s="225"/>
      <c r="W10" s="226"/>
      <c r="X10" s="220" t="s">
        <v>33</v>
      </c>
      <c r="Y10" s="221"/>
      <c r="Z10" s="222"/>
    </row>
    <row r="11" spans="1:26" x14ac:dyDescent="0.2">
      <c r="A11" s="31" t="s">
        <v>88</v>
      </c>
      <c r="B11" s="15" t="s">
        <v>33</v>
      </c>
      <c r="C11" s="15" t="s">
        <v>33</v>
      </c>
      <c r="D11" s="15" t="s">
        <v>33</v>
      </c>
      <c r="E11" s="15" t="s">
        <v>33</v>
      </c>
      <c r="F11" s="15" t="s">
        <v>33</v>
      </c>
      <c r="G11" s="21"/>
      <c r="H11" s="27" t="s">
        <v>62</v>
      </c>
      <c r="I11" s="32"/>
      <c r="J11" s="214"/>
      <c r="K11" s="215"/>
      <c r="L11" s="214"/>
      <c r="M11" s="215"/>
      <c r="N11" s="214"/>
      <c r="O11" s="215"/>
      <c r="P11" s="192"/>
      <c r="Q11" s="193"/>
      <c r="R11" s="33" t="s">
        <v>63</v>
      </c>
      <c r="S11" s="34"/>
      <c r="T11" s="160">
        <v>3</v>
      </c>
      <c r="U11" s="224" t="s">
        <v>64</v>
      </c>
      <c r="V11" s="225"/>
      <c r="W11" s="226"/>
      <c r="X11" s="220" t="s">
        <v>33</v>
      </c>
      <c r="Y11" s="221"/>
      <c r="Z11" s="222"/>
    </row>
    <row r="12" spans="1:26" x14ac:dyDescent="0.2">
      <c r="A12" s="31" t="s">
        <v>88</v>
      </c>
      <c r="B12" s="15" t="s">
        <v>33</v>
      </c>
      <c r="C12" s="15" t="s">
        <v>33</v>
      </c>
      <c r="D12" s="15" t="s">
        <v>33</v>
      </c>
      <c r="E12" s="15" t="s">
        <v>33</v>
      </c>
      <c r="F12" s="15" t="s">
        <v>33</v>
      </c>
      <c r="G12" s="21"/>
      <c r="H12" s="27" t="s">
        <v>65</v>
      </c>
      <c r="I12" s="35"/>
      <c r="J12" s="218"/>
      <c r="K12" s="219"/>
      <c r="L12" s="204"/>
      <c r="M12" s="205"/>
      <c r="N12" s="204"/>
      <c r="O12" s="205"/>
      <c r="P12" s="177"/>
      <c r="Q12" s="178"/>
      <c r="R12" s="33" t="s">
        <v>66</v>
      </c>
      <c r="S12" s="34"/>
      <c r="T12" s="37">
        <v>1</v>
      </c>
      <c r="U12" s="208" t="s">
        <v>67</v>
      </c>
      <c r="V12" s="223"/>
      <c r="W12" s="209"/>
      <c r="X12" s="189" t="s">
        <v>33</v>
      </c>
      <c r="Y12" s="190"/>
      <c r="Z12" s="191"/>
    </row>
    <row r="13" spans="1:26" x14ac:dyDescent="0.2">
      <c r="A13" s="31" t="s">
        <v>88</v>
      </c>
      <c r="B13" s="15" t="s">
        <v>33</v>
      </c>
      <c r="C13" s="15" t="s">
        <v>33</v>
      </c>
      <c r="D13" s="15" t="s">
        <v>33</v>
      </c>
      <c r="E13" s="15" t="s">
        <v>33</v>
      </c>
      <c r="F13" s="15" t="s">
        <v>33</v>
      </c>
      <c r="G13" s="21"/>
      <c r="H13" s="27" t="s">
        <v>68</v>
      </c>
      <c r="I13" s="36"/>
      <c r="J13" s="202"/>
      <c r="K13" s="203"/>
      <c r="L13" s="179"/>
      <c r="M13" s="180"/>
      <c r="N13" s="179"/>
      <c r="O13" s="180"/>
      <c r="P13" s="173"/>
      <c r="Q13" s="174"/>
      <c r="R13" s="200" t="s">
        <v>69</v>
      </c>
      <c r="S13" s="185"/>
      <c r="T13" s="185"/>
      <c r="U13" s="185"/>
      <c r="V13" s="185"/>
      <c r="W13" s="185"/>
      <c r="X13" s="185"/>
      <c r="Y13" s="185"/>
      <c r="Z13" s="186"/>
    </row>
    <row r="14" spans="1:26" x14ac:dyDescent="0.2">
      <c r="A14" s="31" t="s">
        <v>88</v>
      </c>
      <c r="B14" s="15" t="s">
        <v>33</v>
      </c>
      <c r="C14" s="15" t="s">
        <v>33</v>
      </c>
      <c r="D14" s="15" t="s">
        <v>33</v>
      </c>
      <c r="E14" s="15" t="s">
        <v>33</v>
      </c>
      <c r="F14" s="15" t="s">
        <v>33</v>
      </c>
      <c r="G14" s="21"/>
      <c r="H14" s="27" t="s">
        <v>70</v>
      </c>
      <c r="I14" s="36"/>
      <c r="J14" s="202"/>
      <c r="K14" s="203"/>
      <c r="L14" s="179"/>
      <c r="M14" s="180"/>
      <c r="N14" s="179"/>
      <c r="O14" s="180"/>
      <c r="P14" s="173"/>
      <c r="Q14" s="174"/>
      <c r="R14" s="201"/>
      <c r="S14" s="187"/>
      <c r="T14" s="187"/>
      <c r="U14" s="187"/>
      <c r="V14" s="187"/>
      <c r="W14" s="187"/>
      <c r="X14" s="187"/>
      <c r="Y14" s="187"/>
      <c r="Z14" s="188"/>
    </row>
    <row r="15" spans="1:26" x14ac:dyDescent="0.2">
      <c r="A15" s="31" t="s">
        <v>88</v>
      </c>
      <c r="B15" s="15" t="s">
        <v>33</v>
      </c>
      <c r="C15" s="15" t="s">
        <v>33</v>
      </c>
      <c r="D15" s="15" t="s">
        <v>33</v>
      </c>
      <c r="E15" s="15" t="s">
        <v>33</v>
      </c>
      <c r="F15" s="15" t="s">
        <v>33</v>
      </c>
      <c r="G15" s="21"/>
      <c r="H15" s="27" t="s">
        <v>71</v>
      </c>
      <c r="I15" s="36"/>
      <c r="J15" s="202"/>
      <c r="K15" s="203"/>
      <c r="L15" s="179"/>
      <c r="M15" s="180"/>
      <c r="N15" s="179"/>
      <c r="O15" s="180"/>
      <c r="P15" s="173"/>
      <c r="Q15" s="174"/>
      <c r="R15" s="238" t="s">
        <v>485</v>
      </c>
      <c r="S15" s="239"/>
      <c r="T15" s="239"/>
      <c r="U15" s="239"/>
      <c r="V15" s="239"/>
      <c r="W15" s="239"/>
      <c r="X15" s="239"/>
      <c r="Y15" s="239"/>
      <c r="Z15" s="240"/>
    </row>
    <row r="16" spans="1:26" x14ac:dyDescent="0.2">
      <c r="A16" s="38" t="s">
        <v>72</v>
      </c>
      <c r="B16" s="15"/>
      <c r="C16" s="25"/>
      <c r="D16" s="25"/>
      <c r="E16" s="25"/>
      <c r="F16" s="25"/>
      <c r="G16" s="26" t="e">
        <f t="array" ref="G16">#DIV/0!</f>
        <v>#DIV/0!</v>
      </c>
      <c r="H16" s="27" t="s">
        <v>73</v>
      </c>
      <c r="I16" s="32"/>
      <c r="J16" s="175"/>
      <c r="K16" s="176"/>
      <c r="L16" s="175"/>
      <c r="M16" s="176"/>
      <c r="N16" s="175"/>
      <c r="O16" s="176"/>
      <c r="P16" s="192"/>
      <c r="Q16" s="193"/>
      <c r="R16" s="241"/>
      <c r="S16" s="242"/>
      <c r="T16" s="242"/>
      <c r="U16" s="242"/>
      <c r="V16" s="242"/>
      <c r="W16" s="242"/>
      <c r="X16" s="242"/>
      <c r="Y16" s="242"/>
      <c r="Z16" s="243"/>
    </row>
    <row r="17" spans="1:26" x14ac:dyDescent="0.2">
      <c r="A17" s="183" t="s">
        <v>74</v>
      </c>
      <c r="B17" s="184"/>
      <c r="C17" s="39">
        <v>0</v>
      </c>
      <c r="D17" s="39">
        <v>0</v>
      </c>
      <c r="E17" s="39">
        <v>0</v>
      </c>
      <c r="F17" s="39">
        <v>0</v>
      </c>
      <c r="G17" s="40">
        <v>0</v>
      </c>
      <c r="H17" s="27" t="s">
        <v>75</v>
      </c>
      <c r="I17" s="35"/>
      <c r="J17" s="177"/>
      <c r="K17" s="178"/>
      <c r="L17" s="204"/>
      <c r="M17" s="205"/>
      <c r="N17" s="206"/>
      <c r="O17" s="207"/>
      <c r="P17" s="177"/>
      <c r="Q17" s="178"/>
      <c r="R17" s="241"/>
      <c r="S17" s="242"/>
      <c r="T17" s="242"/>
      <c r="U17" s="242"/>
      <c r="V17" s="242"/>
      <c r="W17" s="242"/>
      <c r="X17" s="242"/>
      <c r="Y17" s="242"/>
      <c r="Z17" s="243"/>
    </row>
    <row r="18" spans="1:26" x14ac:dyDescent="0.2">
      <c r="A18" s="185" t="s">
        <v>76</v>
      </c>
      <c r="B18" s="186"/>
      <c r="C18" s="181" t="s">
        <v>44</v>
      </c>
      <c r="D18" s="181" t="s">
        <v>45</v>
      </c>
      <c r="E18" s="181" t="s">
        <v>46</v>
      </c>
      <c r="F18" s="181" t="s">
        <v>47</v>
      </c>
      <c r="G18" s="181" t="s">
        <v>42</v>
      </c>
      <c r="H18" s="36" t="s">
        <v>77</v>
      </c>
      <c r="I18" s="36"/>
      <c r="J18" s="173"/>
      <c r="K18" s="174"/>
      <c r="L18" s="179"/>
      <c r="M18" s="180"/>
      <c r="N18" s="208"/>
      <c r="O18" s="209"/>
      <c r="P18" s="173"/>
      <c r="Q18" s="174"/>
      <c r="R18" s="241"/>
      <c r="S18" s="242"/>
      <c r="T18" s="242"/>
      <c r="U18" s="242"/>
      <c r="V18" s="242"/>
      <c r="W18" s="242"/>
      <c r="X18" s="242"/>
      <c r="Y18" s="242"/>
      <c r="Z18" s="243"/>
    </row>
    <row r="19" spans="1:26" x14ac:dyDescent="0.2">
      <c r="A19" s="187"/>
      <c r="B19" s="188"/>
      <c r="C19" s="182"/>
      <c r="D19" s="182"/>
      <c r="E19" s="182"/>
      <c r="F19" s="182"/>
      <c r="G19" s="182"/>
      <c r="H19" s="36" t="s">
        <v>70</v>
      </c>
      <c r="I19" s="36"/>
      <c r="J19" s="173"/>
      <c r="K19" s="174"/>
      <c r="L19" s="179"/>
      <c r="M19" s="180"/>
      <c r="N19" s="208"/>
      <c r="O19" s="209"/>
      <c r="P19" s="173"/>
      <c r="Q19" s="174"/>
      <c r="R19" s="241"/>
      <c r="S19" s="242"/>
      <c r="T19" s="242"/>
      <c r="U19" s="242"/>
      <c r="V19" s="242"/>
      <c r="W19" s="242"/>
      <c r="X19" s="242"/>
      <c r="Y19" s="242"/>
      <c r="Z19" s="243"/>
    </row>
    <row r="20" spans="1:26" x14ac:dyDescent="0.2">
      <c r="A20" s="179" t="s">
        <v>78</v>
      </c>
      <c r="B20" s="180"/>
      <c r="C20" s="41" t="s">
        <v>303</v>
      </c>
      <c r="D20" s="41" t="s">
        <v>303</v>
      </c>
      <c r="E20" s="41" t="s">
        <v>302</v>
      </c>
      <c r="F20" s="41" t="s">
        <v>33</v>
      </c>
      <c r="G20" s="41" t="s">
        <v>33</v>
      </c>
      <c r="H20" s="27" t="s">
        <v>71</v>
      </c>
      <c r="I20" s="36"/>
      <c r="J20" s="173"/>
      <c r="K20" s="174"/>
      <c r="L20" s="179"/>
      <c r="M20" s="180"/>
      <c r="N20" s="208"/>
      <c r="O20" s="209"/>
      <c r="P20" s="173"/>
      <c r="Q20" s="174"/>
      <c r="R20" s="241"/>
      <c r="S20" s="242"/>
      <c r="T20" s="242"/>
      <c r="U20" s="242"/>
      <c r="V20" s="242"/>
      <c r="W20" s="242"/>
      <c r="X20" s="242"/>
      <c r="Y20" s="242"/>
      <c r="Z20" s="243"/>
    </row>
    <row r="21" spans="1:26" x14ac:dyDescent="0.2">
      <c r="A21" s="179" t="s">
        <v>50</v>
      </c>
      <c r="B21" s="180"/>
      <c r="C21" s="14"/>
      <c r="D21" s="14"/>
      <c r="E21" s="14" t="s">
        <v>33</v>
      </c>
      <c r="F21" s="14" t="s">
        <v>33</v>
      </c>
      <c r="G21" s="14" t="s">
        <v>33</v>
      </c>
      <c r="H21" s="42" t="s">
        <v>79</v>
      </c>
      <c r="I21" s="32"/>
      <c r="J21" s="175"/>
      <c r="K21" s="176"/>
      <c r="L21" s="175"/>
      <c r="M21" s="176"/>
      <c r="N21" s="175"/>
      <c r="O21" s="176"/>
      <c r="P21" s="192"/>
      <c r="Q21" s="193"/>
      <c r="R21" s="241"/>
      <c r="S21" s="242"/>
      <c r="T21" s="242"/>
      <c r="U21" s="242"/>
      <c r="V21" s="242"/>
      <c r="W21" s="242"/>
      <c r="X21" s="242"/>
      <c r="Y21" s="242"/>
      <c r="Z21" s="243"/>
    </row>
    <row r="22" spans="1:26" x14ac:dyDescent="0.2">
      <c r="A22" s="179" t="s">
        <v>80</v>
      </c>
      <c r="B22" s="180"/>
      <c r="C22" s="32">
        <v>42962</v>
      </c>
      <c r="D22" s="32">
        <v>42962</v>
      </c>
      <c r="E22" s="32">
        <v>42962</v>
      </c>
      <c r="F22" s="14" t="s">
        <v>33</v>
      </c>
      <c r="G22" s="160" t="s">
        <v>33</v>
      </c>
      <c r="H22" s="27" t="s">
        <v>81</v>
      </c>
      <c r="I22" s="35"/>
      <c r="J22" s="177"/>
      <c r="K22" s="178"/>
      <c r="L22" s="204"/>
      <c r="M22" s="205"/>
      <c r="N22" s="206"/>
      <c r="O22" s="207"/>
      <c r="P22" s="177"/>
      <c r="Q22" s="178"/>
      <c r="R22" s="241"/>
      <c r="S22" s="242"/>
      <c r="T22" s="242"/>
      <c r="U22" s="242"/>
      <c r="V22" s="242"/>
      <c r="W22" s="242"/>
      <c r="X22" s="242"/>
      <c r="Y22" s="242"/>
      <c r="Z22" s="243"/>
    </row>
    <row r="23" spans="1:26" x14ac:dyDescent="0.2">
      <c r="A23" s="179" t="s">
        <v>10</v>
      </c>
      <c r="B23" s="180"/>
      <c r="C23" s="14">
        <v>194726299</v>
      </c>
      <c r="D23" s="14">
        <v>194726277</v>
      </c>
      <c r="E23" s="14">
        <v>115618982</v>
      </c>
      <c r="F23" s="14" t="s">
        <v>33</v>
      </c>
      <c r="G23" s="160" t="s">
        <v>33</v>
      </c>
      <c r="H23" s="27" t="s">
        <v>82</v>
      </c>
      <c r="I23" s="35"/>
      <c r="J23" s="177"/>
      <c r="K23" s="178"/>
      <c r="L23" s="204"/>
      <c r="M23" s="205"/>
      <c r="N23" s="206"/>
      <c r="O23" s="207"/>
      <c r="P23" s="177"/>
      <c r="Q23" s="178"/>
      <c r="R23" s="241"/>
      <c r="S23" s="242"/>
      <c r="T23" s="242"/>
      <c r="U23" s="242"/>
      <c r="V23" s="242"/>
      <c r="W23" s="242"/>
      <c r="X23" s="242"/>
      <c r="Y23" s="242"/>
      <c r="Z23" s="243"/>
    </row>
    <row r="24" spans="1:26" x14ac:dyDescent="0.2">
      <c r="A24" s="179" t="s">
        <v>83</v>
      </c>
      <c r="B24" s="180"/>
      <c r="C24" s="14"/>
      <c r="D24" s="14"/>
      <c r="E24" s="14" t="s">
        <v>33</v>
      </c>
      <c r="F24" s="14" t="s">
        <v>33</v>
      </c>
      <c r="G24" s="160" t="s">
        <v>33</v>
      </c>
      <c r="H24" s="27" t="s">
        <v>70</v>
      </c>
      <c r="I24" s="36"/>
      <c r="J24" s="173" t="s">
        <v>33</v>
      </c>
      <c r="K24" s="174"/>
      <c r="L24" s="179" t="s">
        <v>33</v>
      </c>
      <c r="M24" s="180"/>
      <c r="N24" s="208" t="s">
        <v>33</v>
      </c>
      <c r="O24" s="209"/>
      <c r="P24" s="173" t="s">
        <v>33</v>
      </c>
      <c r="Q24" s="174"/>
      <c r="R24" s="241"/>
      <c r="S24" s="242"/>
      <c r="T24" s="242"/>
      <c r="U24" s="242"/>
      <c r="V24" s="242"/>
      <c r="W24" s="242"/>
      <c r="X24" s="242"/>
      <c r="Y24" s="242"/>
      <c r="Z24" s="243"/>
    </row>
    <row r="25" spans="1:26" x14ac:dyDescent="0.2">
      <c r="A25" s="179" t="s">
        <v>9</v>
      </c>
      <c r="B25" s="180"/>
      <c r="C25" s="14" t="s">
        <v>295</v>
      </c>
      <c r="D25" s="14" t="s">
        <v>125</v>
      </c>
      <c r="E25" s="14" t="s">
        <v>125</v>
      </c>
      <c r="F25" s="14" t="s">
        <v>33</v>
      </c>
      <c r="G25" s="160" t="s">
        <v>33</v>
      </c>
      <c r="H25" s="27" t="s">
        <v>71</v>
      </c>
      <c r="I25" s="36"/>
      <c r="J25" s="173" t="s">
        <v>33</v>
      </c>
      <c r="K25" s="174"/>
      <c r="L25" s="179" t="s">
        <v>33</v>
      </c>
      <c r="M25" s="180"/>
      <c r="N25" s="208" t="s">
        <v>33</v>
      </c>
      <c r="O25" s="209"/>
      <c r="P25" s="173" t="s">
        <v>33</v>
      </c>
      <c r="Q25" s="174"/>
      <c r="R25" s="241"/>
      <c r="S25" s="242"/>
      <c r="T25" s="242"/>
      <c r="U25" s="242"/>
      <c r="V25" s="242"/>
      <c r="W25" s="242"/>
      <c r="X25" s="242"/>
      <c r="Y25" s="242"/>
      <c r="Z25" s="243"/>
    </row>
    <row r="26" spans="1:26" x14ac:dyDescent="0.2">
      <c r="A26" s="210" t="s">
        <v>84</v>
      </c>
      <c r="B26" s="211"/>
      <c r="C26" s="14" t="s">
        <v>33</v>
      </c>
      <c r="D26" s="14" t="s">
        <v>33</v>
      </c>
      <c r="E26" s="14" t="s">
        <v>33</v>
      </c>
      <c r="F26" s="14" t="s">
        <v>319</v>
      </c>
      <c r="G26" s="160" t="s">
        <v>33</v>
      </c>
      <c r="H26" s="27" t="s">
        <v>85</v>
      </c>
      <c r="I26" s="35"/>
      <c r="J26" s="177" t="s">
        <v>33</v>
      </c>
      <c r="K26" s="178"/>
      <c r="L26" s="204" t="s">
        <v>33</v>
      </c>
      <c r="M26" s="205"/>
      <c r="N26" s="206" t="s">
        <v>33</v>
      </c>
      <c r="O26" s="207"/>
      <c r="P26" s="177" t="s">
        <v>33</v>
      </c>
      <c r="Q26" s="178"/>
      <c r="R26" s="241"/>
      <c r="S26" s="242"/>
      <c r="T26" s="242"/>
      <c r="U26" s="242"/>
      <c r="V26" s="242"/>
      <c r="W26" s="242"/>
      <c r="X26" s="242"/>
      <c r="Y26" s="242"/>
      <c r="Z26" s="243"/>
    </row>
    <row r="27" spans="1:26" x14ac:dyDescent="0.2">
      <c r="A27" s="212" t="s">
        <v>86</v>
      </c>
      <c r="B27" s="213"/>
      <c r="C27" s="14" t="s">
        <v>33</v>
      </c>
      <c r="D27" s="14" t="s">
        <v>33</v>
      </c>
      <c r="E27" s="14" t="s">
        <v>33</v>
      </c>
      <c r="F27" s="14" t="s">
        <v>33</v>
      </c>
      <c r="G27" s="160" t="s">
        <v>33</v>
      </c>
      <c r="H27" s="27" t="s">
        <v>87</v>
      </c>
      <c r="I27" s="35"/>
      <c r="J27" s="177" t="s">
        <v>33</v>
      </c>
      <c r="K27" s="178"/>
      <c r="L27" s="204" t="s">
        <v>33</v>
      </c>
      <c r="M27" s="205"/>
      <c r="N27" s="206" t="s">
        <v>33</v>
      </c>
      <c r="O27" s="207"/>
      <c r="P27" s="177" t="s">
        <v>33</v>
      </c>
      <c r="Q27" s="178"/>
      <c r="R27" s="241"/>
      <c r="S27" s="242"/>
      <c r="T27" s="242"/>
      <c r="U27" s="242"/>
      <c r="V27" s="242"/>
      <c r="W27" s="242"/>
      <c r="X27" s="242"/>
      <c r="Y27" s="242"/>
      <c r="Z27" s="24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174</vt:i4>
      </vt:variant>
    </vt:vector>
  </HeadingPairs>
  <TitlesOfParts>
    <vt:vector size="174" baseType="lpstr">
      <vt:lpstr>ex</vt:lpstr>
      <vt:lpstr>SNOW1</vt:lpstr>
      <vt:lpstr>SNOW2</vt:lpstr>
      <vt:lpstr>A</vt:lpstr>
      <vt:lpstr>B</vt:lpstr>
      <vt:lpstr>C</vt:lpstr>
      <vt:lpstr>D</vt:lpstr>
      <vt:lpstr>E</vt:lpstr>
      <vt:lpstr>F</vt:lpstr>
      <vt:lpstr>G</vt:lpstr>
      <vt:lpstr>H</vt:lpstr>
      <vt:lpstr>I</vt:lpstr>
      <vt:lpstr>J</vt:lpstr>
      <vt:lpstr>K</vt:lpstr>
      <vt:lpstr>L</vt:lpstr>
      <vt:lpstr>M</vt:lpstr>
      <vt:lpstr>N</vt:lpstr>
      <vt:lpstr>O</vt:lpstr>
      <vt:lpstr>P</vt:lpstr>
      <vt:lpstr>Q</vt:lpstr>
      <vt:lpstr>R</vt:lpstr>
      <vt:lpstr>S</vt:lpstr>
      <vt:lpstr>T</vt:lpstr>
      <vt:lpstr>Site 1</vt:lpstr>
      <vt:lpstr>Site 2</vt:lpstr>
      <vt:lpstr>Site 3</vt:lpstr>
      <vt:lpstr>Site 4</vt:lpstr>
      <vt:lpstr>Site 5</vt:lpstr>
      <vt:lpstr>Site 6</vt:lpstr>
      <vt:lpstr>Site 7</vt:lpstr>
      <vt:lpstr>Site 8 </vt:lpstr>
      <vt:lpstr>Site 8 RLHA</vt:lpstr>
      <vt:lpstr>Site 9</vt:lpstr>
      <vt:lpstr>Site 10</vt:lpstr>
      <vt:lpstr>Site 11</vt:lpstr>
      <vt:lpstr>Site 12</vt:lpstr>
      <vt:lpstr>Site 13</vt:lpstr>
      <vt:lpstr>Site 14</vt:lpstr>
      <vt:lpstr>Site 15</vt:lpstr>
      <vt:lpstr>Site 16</vt:lpstr>
      <vt:lpstr>Site 17</vt:lpstr>
      <vt:lpstr>Site 18</vt:lpstr>
      <vt:lpstr>Site 19</vt:lpstr>
      <vt:lpstr>Site 20</vt:lpstr>
      <vt:lpstr>Site 21</vt:lpstr>
      <vt:lpstr>Site 22</vt:lpstr>
      <vt:lpstr>Site 23</vt:lpstr>
      <vt:lpstr>Site 24</vt:lpstr>
      <vt:lpstr>Site 25</vt:lpstr>
      <vt:lpstr>Site 26</vt:lpstr>
      <vt:lpstr>Site 27</vt:lpstr>
      <vt:lpstr>Site 28</vt:lpstr>
      <vt:lpstr>Site 29</vt:lpstr>
      <vt:lpstr>Site 30</vt:lpstr>
      <vt:lpstr>Site 31</vt:lpstr>
      <vt:lpstr>Site 32</vt:lpstr>
      <vt:lpstr>Site 33</vt:lpstr>
      <vt:lpstr>Site 34</vt:lpstr>
      <vt:lpstr>Site 35</vt:lpstr>
      <vt:lpstr>Site 36 </vt:lpstr>
      <vt:lpstr>Site 37</vt:lpstr>
      <vt:lpstr>Site 38</vt:lpstr>
      <vt:lpstr>Site 39</vt:lpstr>
      <vt:lpstr>Site 40</vt:lpstr>
      <vt:lpstr>Site 41</vt:lpstr>
      <vt:lpstr>Site 42</vt:lpstr>
      <vt:lpstr>Site 43</vt:lpstr>
      <vt:lpstr>Site 44</vt:lpstr>
      <vt:lpstr>Site 45</vt:lpstr>
      <vt:lpstr>Site 46</vt:lpstr>
      <vt:lpstr>Site 47</vt:lpstr>
      <vt:lpstr>Site 48</vt:lpstr>
      <vt:lpstr>Site 49</vt:lpstr>
      <vt:lpstr>Site 50</vt:lpstr>
      <vt:lpstr>Site 51</vt:lpstr>
      <vt:lpstr>Site 52</vt:lpstr>
      <vt:lpstr>Site 53</vt:lpstr>
      <vt:lpstr>Site 54</vt:lpstr>
      <vt:lpstr>Site 55</vt:lpstr>
      <vt:lpstr>Site 56</vt:lpstr>
      <vt:lpstr>Site 57 </vt:lpstr>
      <vt:lpstr>Site 58</vt:lpstr>
      <vt:lpstr>Site 59</vt:lpstr>
      <vt:lpstr>Site 61</vt:lpstr>
      <vt:lpstr>Site 63</vt:lpstr>
      <vt:lpstr>Site 64</vt:lpstr>
      <vt:lpstr>Site 65</vt:lpstr>
      <vt:lpstr>Site 66</vt:lpstr>
      <vt:lpstr>Site 67</vt:lpstr>
      <vt:lpstr>Site 68</vt:lpstr>
      <vt:lpstr>Site 69</vt:lpstr>
      <vt:lpstr>Site 70</vt:lpstr>
      <vt:lpstr>Site 71</vt:lpstr>
      <vt:lpstr>Site 72</vt:lpstr>
      <vt:lpstr>Site 73</vt:lpstr>
      <vt:lpstr>Site 74</vt:lpstr>
      <vt:lpstr>Site 75</vt:lpstr>
      <vt:lpstr>Site 76</vt:lpstr>
      <vt:lpstr>Site 77</vt:lpstr>
      <vt:lpstr>Site 78</vt:lpstr>
      <vt:lpstr>Site 79</vt:lpstr>
      <vt:lpstr>Site 80</vt:lpstr>
      <vt:lpstr>Site 82</vt:lpstr>
      <vt:lpstr>Site 83</vt:lpstr>
      <vt:lpstr>Site 84</vt:lpstr>
      <vt:lpstr>Site 85</vt:lpstr>
      <vt:lpstr>Site 86</vt:lpstr>
      <vt:lpstr>Site 87</vt:lpstr>
      <vt:lpstr>Site 88</vt:lpstr>
      <vt:lpstr>Site 89</vt:lpstr>
      <vt:lpstr>Site 90</vt:lpstr>
      <vt:lpstr>Site 91</vt:lpstr>
      <vt:lpstr>Site 92</vt:lpstr>
      <vt:lpstr>Site 93</vt:lpstr>
      <vt:lpstr>Site 94</vt:lpstr>
      <vt:lpstr>Site 94 RLHA</vt:lpstr>
      <vt:lpstr>Site 95</vt:lpstr>
      <vt:lpstr>Site 96</vt:lpstr>
      <vt:lpstr>Site 97</vt:lpstr>
      <vt:lpstr>Site 98</vt:lpstr>
      <vt:lpstr>Site 99</vt:lpstr>
      <vt:lpstr>Site 100</vt:lpstr>
      <vt:lpstr>Site 101</vt:lpstr>
      <vt:lpstr>Site 102</vt:lpstr>
      <vt:lpstr>102_PEFA</vt:lpstr>
      <vt:lpstr>Site 103</vt:lpstr>
      <vt:lpstr>Site 104</vt:lpstr>
      <vt:lpstr>Site 105</vt:lpstr>
      <vt:lpstr>Site 106</vt:lpstr>
      <vt:lpstr>Site 107</vt:lpstr>
      <vt:lpstr>Site 108</vt:lpstr>
      <vt:lpstr>Site 109</vt:lpstr>
      <vt:lpstr>Site 110</vt:lpstr>
      <vt:lpstr>Site 111</vt:lpstr>
      <vt:lpstr>Site 112</vt:lpstr>
      <vt:lpstr>Site 113</vt:lpstr>
      <vt:lpstr>Site 114</vt:lpstr>
      <vt:lpstr>Site 115</vt:lpstr>
      <vt:lpstr>Site 116</vt:lpstr>
      <vt:lpstr>Site 117</vt:lpstr>
      <vt:lpstr>Site 118</vt:lpstr>
      <vt:lpstr>Site 119</vt:lpstr>
      <vt:lpstr>Site 120</vt:lpstr>
      <vt:lpstr>Site 121</vt:lpstr>
      <vt:lpstr>Site 122</vt:lpstr>
      <vt:lpstr>Site 123</vt:lpstr>
      <vt:lpstr>Site 125</vt:lpstr>
      <vt:lpstr>Site 126</vt:lpstr>
      <vt:lpstr>Site 129</vt:lpstr>
      <vt:lpstr>Site 130</vt:lpstr>
      <vt:lpstr>Site 131</vt:lpstr>
      <vt:lpstr>Site 132</vt:lpstr>
      <vt:lpstr>Site 133</vt:lpstr>
      <vt:lpstr>Site 134</vt:lpstr>
      <vt:lpstr>Site 135</vt:lpstr>
      <vt:lpstr>Site 136</vt:lpstr>
      <vt:lpstr>Site 137</vt:lpstr>
      <vt:lpstr>Site 138</vt:lpstr>
      <vt:lpstr>Site 139</vt:lpstr>
      <vt:lpstr>Site 140</vt:lpstr>
      <vt:lpstr>Site 141</vt:lpstr>
      <vt:lpstr>Site 142</vt:lpstr>
      <vt:lpstr>Site 143</vt:lpstr>
      <vt:lpstr>Site 144</vt:lpstr>
      <vt:lpstr>Site 145</vt:lpstr>
      <vt:lpstr>Site 146</vt:lpstr>
      <vt:lpstr>Site 147</vt:lpstr>
      <vt:lpstr>Site 148</vt:lpstr>
      <vt:lpstr>Site 149</vt:lpstr>
      <vt:lpstr>Site 151</vt:lpstr>
      <vt:lpstr>Site 152</vt:lpstr>
      <vt:lpstr>Site 153</vt:lpstr>
      <vt:lpstr>Site 154</vt:lpstr>
      <vt:lpstr>Site 155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Alastair Franke</dc:creator>
  <cp:lastModifiedBy>Mathieu</cp:lastModifiedBy>
  <cp:lastPrinted>2017-05-27T22:39:50Z</cp:lastPrinted>
  <dcterms:created xsi:type="dcterms:W3CDTF">2017-05-08T17:49:40Z</dcterms:created>
  <dcterms:modified xsi:type="dcterms:W3CDTF">2017-08-25T03:25:22Z</dcterms:modified>
</cp:coreProperties>
</file>