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A44BEA7B-306F-4999-ACEE-457A332080C0}" xr6:coauthVersionLast="47" xr6:coauthVersionMax="47" xr10:uidLastSave="{00000000-0000-0000-0000-000000000000}"/>
  <bookViews>
    <workbookView xWindow="825" yWindow="-120" windowWidth="56895" windowHeight="16440" tabRatio="548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  <sheet name="schema" sheetId="19" r:id="rId6"/>
    <sheet name="q.p." sheetId="20" r:id="rId7"/>
    <sheet name="enc0-q" sheetId="24" r:id="rId8"/>
    <sheet name="enc0-k" sheetId="33" r:id="rId9"/>
    <sheet name="enc0-v" sheetId="34" r:id="rId10"/>
    <sheet name="dec0-q" sheetId="35" r:id="rId11"/>
    <sheet name="dec0-k" sheetId="36" r:id="rId12"/>
    <sheet name="dec0-v" sheetId="37" r:id="rId13"/>
    <sheet name="dec0-q(sa)" sheetId="38" r:id="rId14"/>
    <sheet name="dec0-k(sa)" sheetId="39" r:id="rId15"/>
    <sheet name="dec0-v(sa)" sheetId="40" r:id="rId16"/>
  </sheets>
  <externalReferences>
    <externalReference r:id="rId17"/>
  </externalReferences>
  <definedNames>
    <definedName name="ExternalData_1" localSheetId="1" hidden="1">emb!$B$5:$Q$52</definedName>
    <definedName name="ExternalData_1" localSheetId="2" hidden="1">enc0!#REF!</definedName>
    <definedName name="ExternalData_1" localSheetId="4" hidden="1">fc!$B$5:$G$51</definedName>
    <definedName name="ExternalData_10" localSheetId="3" hidden="1">dec0!$BN$5:$BN$11</definedName>
    <definedName name="ExternalData_10" localSheetId="2" hidden="1">enc0!$AM$5:$AM$11</definedName>
    <definedName name="ExternalData_11" localSheetId="3" hidden="1">dec0!$BM$26:$BM$32</definedName>
    <definedName name="ExternalData_11" localSheetId="2" hidden="1">enc0!$AN$5:$AN$11</definedName>
    <definedName name="ExternalData_12" localSheetId="3" hidden="1">dec0!$BN$26:$BN$32</definedName>
    <definedName name="ExternalData_12" localSheetId="2" hidden="1">enc0!$AM$26:$AM$32</definedName>
    <definedName name="ExternalData_13" localSheetId="3" hidden="1">dec0!$BM$47:$BM$53</definedName>
    <definedName name="ExternalData_13" localSheetId="2" hidden="1">enc0!$AN$26:$AN$32</definedName>
    <definedName name="ExternalData_14" localSheetId="3" hidden="1">dec0!$BN$47:$BN$53</definedName>
    <definedName name="ExternalData_14" localSheetId="2" hidden="1">enc0!$C$5:$H$23</definedName>
    <definedName name="ExternalData_15" localSheetId="2" hidden="1">enc0!$I$5:$I$23</definedName>
    <definedName name="ExternalData_16" localSheetId="3" hidden="1">dec0!$BW$5:$BW$21</definedName>
    <definedName name="ExternalData_16" localSheetId="2" hidden="1">enc0!$S$5:$X$11</definedName>
    <definedName name="ExternalData_17" localSheetId="2" hidden="1">enc0!$Y$5:$Y$11</definedName>
    <definedName name="ExternalData_18" localSheetId="2" hidden="1">enc0!$AQ$5:$AV$21</definedName>
    <definedName name="ExternalData_19" localSheetId="3" hidden="1">dec0!$C$5:$H$23</definedName>
    <definedName name="ExternalData_19" localSheetId="2" hidden="1">enc0!$AZ$5:$BO$11</definedName>
    <definedName name="ExternalData_2" localSheetId="3" hidden="1">dec0!$I$5:$I$23</definedName>
    <definedName name="ExternalData_2" localSheetId="1" hidden="1">emb!$S$5:$T$51</definedName>
    <definedName name="ExternalData_2" localSheetId="4" hidden="1">fc!$H$5:$H$51</definedName>
    <definedName name="ExternalData_20" localSheetId="3" hidden="1">dec0!$Q$5:$V$11</definedName>
    <definedName name="ExternalData_21" localSheetId="3" hidden="1">dec0!$AB$5:$AG$23</definedName>
    <definedName name="ExternalData_22" localSheetId="3" hidden="1">dec0!$AH$5:$AH$23</definedName>
    <definedName name="ExternalData_23" localSheetId="3" hidden="1">dec0!$AS$5:$AX$11</definedName>
    <definedName name="ExternalData_24" localSheetId="3" hidden="1">dec0!$AY$5:$AY$11</definedName>
    <definedName name="ExternalData_25" localSheetId="3" hidden="1">dec0!$BQ$5:$BV$21</definedName>
    <definedName name="ExternalData_26" localSheetId="3" hidden="1">dec0!$BZ$5:$CO$11</definedName>
    <definedName name="ExternalData_27" localSheetId="3" hidden="1">dec0!$CP$5:$CP$11</definedName>
    <definedName name="ExternalData_4" localSheetId="3" hidden="1">dec0!$W$5:$W$11</definedName>
    <definedName name="ExternalData_7" localSheetId="2" hidden="1">enc0!$AW$5:$AW$21</definedName>
    <definedName name="ExternalData_9" localSheetId="3" hidden="1">dec0!$BM$5:$BM$11</definedName>
    <definedName name="ExternalData_9" localSheetId="2" hidden="1">enc0!$BP$5:$BP$11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0" l="1" a="1"/>
  <c r="C12" i="40" s="1"/>
  <c r="AC390" i="40" a="1"/>
  <c r="AC390" i="40" s="1"/>
  <c r="K390" i="40" a="1"/>
  <c r="K390" i="40" s="1"/>
  <c r="AD389" i="40" a="1"/>
  <c r="AD389" i="40" s="1"/>
  <c r="L389" i="40" a="1"/>
  <c r="L389" i="40" s="1"/>
  <c r="AC381" i="40" a="1"/>
  <c r="AC381" i="40" s="1"/>
  <c r="K381" i="40" a="1"/>
  <c r="K381" i="40" s="1"/>
  <c r="AD380" i="40"/>
  <c r="AD380" i="40" a="1"/>
  <c r="L380" i="40" a="1"/>
  <c r="L380" i="40" s="1"/>
  <c r="AC372" i="40" a="1"/>
  <c r="AC372" i="40" s="1"/>
  <c r="K372" i="40" a="1"/>
  <c r="K372" i="40" s="1"/>
  <c r="AD371" i="40" a="1"/>
  <c r="AD371" i="40" s="1"/>
  <c r="L371" i="40" a="1"/>
  <c r="L371" i="40" s="1"/>
  <c r="AC363" i="40" a="1"/>
  <c r="AC363" i="40" s="1"/>
  <c r="K363" i="40" a="1"/>
  <c r="K363" i="40" s="1"/>
  <c r="AD362" i="40" a="1"/>
  <c r="AD362" i="40" s="1"/>
  <c r="L362" i="40" a="1"/>
  <c r="L362" i="40" s="1"/>
  <c r="AC354" i="40" a="1"/>
  <c r="AC354" i="40" s="1"/>
  <c r="K354" i="40" a="1"/>
  <c r="K354" i="40" s="1"/>
  <c r="AD353" i="40" a="1"/>
  <c r="AD353" i="40" s="1"/>
  <c r="L353" i="40" a="1"/>
  <c r="L353" i="40" s="1"/>
  <c r="AC345" i="40" a="1"/>
  <c r="AC345" i="40" s="1"/>
  <c r="K345" i="40" a="1"/>
  <c r="K345" i="40" s="1"/>
  <c r="AD344" i="40"/>
  <c r="AD344" i="40" a="1"/>
  <c r="L344" i="40" a="1"/>
  <c r="L344" i="40" s="1"/>
  <c r="AC336" i="40" a="1"/>
  <c r="AC336" i="40" s="1"/>
  <c r="K336" i="40" a="1"/>
  <c r="K336" i="40" s="1"/>
  <c r="AD335" i="40"/>
  <c r="AD335" i="40" a="1"/>
  <c r="L335" i="40" a="1"/>
  <c r="L335" i="40" s="1"/>
  <c r="AC327" i="40" a="1"/>
  <c r="AC327" i="40" s="1"/>
  <c r="K327" i="40" a="1"/>
  <c r="K327" i="40" s="1"/>
  <c r="AD326" i="40"/>
  <c r="AD326" i="40" a="1"/>
  <c r="L326" i="40"/>
  <c r="L326" i="40" a="1"/>
  <c r="AC318" i="40" a="1"/>
  <c r="AC318" i="40" s="1"/>
  <c r="K318" i="40" a="1"/>
  <c r="K318" i="40" s="1"/>
  <c r="AD317" i="40" a="1"/>
  <c r="AD317" i="40" s="1"/>
  <c r="L317" i="40" a="1"/>
  <c r="L317" i="40" s="1"/>
  <c r="AC309" i="40" a="1"/>
  <c r="AC309" i="40" s="1"/>
  <c r="K309" i="40"/>
  <c r="K309" i="40" a="1"/>
  <c r="AD308" i="40"/>
  <c r="AD308" i="40" a="1"/>
  <c r="L308" i="40" a="1"/>
  <c r="L308" i="40" s="1"/>
  <c r="AC300" i="40" a="1"/>
  <c r="AC300" i="40" s="1"/>
  <c r="K300" i="40" a="1"/>
  <c r="K300" i="40" s="1"/>
  <c r="AD299" i="40" a="1"/>
  <c r="AD299" i="40" s="1"/>
  <c r="L299" i="40" a="1"/>
  <c r="L299" i="40" s="1"/>
  <c r="AC291" i="40" a="1"/>
  <c r="AC291" i="40" s="1"/>
  <c r="K291" i="40" a="1"/>
  <c r="K291" i="40" s="1"/>
  <c r="AD290" i="40"/>
  <c r="AD290" i="40" a="1"/>
  <c r="L290" i="40" a="1"/>
  <c r="L290" i="40" s="1"/>
  <c r="AC282" i="40" a="1"/>
  <c r="AC282" i="40" s="1"/>
  <c r="K282" i="40" a="1"/>
  <c r="K282" i="40" s="1"/>
  <c r="AD281" i="40" a="1"/>
  <c r="AD281" i="40" s="1"/>
  <c r="L281" i="40"/>
  <c r="L281" i="40" a="1"/>
  <c r="AC273" i="40" a="1"/>
  <c r="AC273" i="40" s="1"/>
  <c r="K273" i="40" a="1"/>
  <c r="K273" i="40" s="1"/>
  <c r="AD272" i="40"/>
  <c r="AD272" i="40" a="1"/>
  <c r="L272" i="40" a="1"/>
  <c r="L272" i="40" s="1"/>
  <c r="AC264" i="40" a="1"/>
  <c r="AC264" i="40" s="1"/>
  <c r="K264" i="40" a="1"/>
  <c r="K264" i="40" s="1"/>
  <c r="AD263" i="40" a="1"/>
  <c r="AD263" i="40" s="1"/>
  <c r="L263" i="40" a="1"/>
  <c r="L263" i="40" s="1"/>
  <c r="AC255" i="40" a="1"/>
  <c r="AC255" i="40" s="1"/>
  <c r="K255" i="40" a="1"/>
  <c r="K255" i="40" s="1"/>
  <c r="AD254" i="40"/>
  <c r="AD254" i="40" a="1"/>
  <c r="L254" i="40" a="1"/>
  <c r="L254" i="40" s="1"/>
  <c r="AC246" i="40" a="1"/>
  <c r="AC246" i="40" s="1"/>
  <c r="K246" i="40" a="1"/>
  <c r="K246" i="40" s="1"/>
  <c r="AD245" i="40" a="1"/>
  <c r="AD245" i="40" s="1"/>
  <c r="L245" i="40" a="1"/>
  <c r="L245" i="40" s="1"/>
  <c r="AC237" i="40" a="1"/>
  <c r="AC237" i="40" s="1"/>
  <c r="K237" i="40" a="1"/>
  <c r="K237" i="40" s="1"/>
  <c r="AD236" i="40"/>
  <c r="AD236" i="40" a="1"/>
  <c r="L236" i="40" a="1"/>
  <c r="L236" i="40" s="1"/>
  <c r="AC228" i="40" a="1"/>
  <c r="AC228" i="40" s="1"/>
  <c r="K228" i="40" a="1"/>
  <c r="K228" i="40" s="1"/>
  <c r="AD227" i="40" a="1"/>
  <c r="AD227" i="40" s="1"/>
  <c r="L227" i="40" a="1"/>
  <c r="L227" i="40" s="1"/>
  <c r="AC219" i="40" a="1"/>
  <c r="AC219" i="40" s="1"/>
  <c r="K219" i="40" a="1"/>
  <c r="K219" i="40" s="1"/>
  <c r="AD218" i="40"/>
  <c r="AD218" i="40" a="1"/>
  <c r="L218" i="40" a="1"/>
  <c r="L218" i="40" s="1"/>
  <c r="AC210" i="40" a="1"/>
  <c r="AC210" i="40" s="1"/>
  <c r="K210" i="40" a="1"/>
  <c r="K210" i="40" s="1"/>
  <c r="AD209" i="40" a="1"/>
  <c r="AD209" i="40" s="1"/>
  <c r="L209" i="40" a="1"/>
  <c r="L209" i="40" s="1"/>
  <c r="AC201" i="40" a="1"/>
  <c r="AC201" i="40" s="1"/>
  <c r="K201" i="40" a="1"/>
  <c r="K201" i="40" s="1"/>
  <c r="AD200" i="40"/>
  <c r="AD200" i="40" a="1"/>
  <c r="L200" i="40" a="1"/>
  <c r="L200" i="40" s="1"/>
  <c r="AC192" i="40" a="1"/>
  <c r="AC192" i="40" s="1"/>
  <c r="K192" i="40" a="1"/>
  <c r="K192" i="40" s="1"/>
  <c r="AD191" i="40" a="1"/>
  <c r="AD191" i="40" s="1"/>
  <c r="L191" i="40" a="1"/>
  <c r="L191" i="40" s="1"/>
  <c r="AC183" i="40" a="1"/>
  <c r="AC183" i="40" s="1"/>
  <c r="K183" i="40" a="1"/>
  <c r="K183" i="40" s="1"/>
  <c r="AD182" i="40"/>
  <c r="AD182" i="40" a="1"/>
  <c r="L182" i="40"/>
  <c r="L182" i="40" a="1"/>
  <c r="AC174" i="40" a="1"/>
  <c r="AC174" i="40" s="1"/>
  <c r="K174" i="40" a="1"/>
  <c r="K174" i="40" s="1"/>
  <c r="AD173" i="40" a="1"/>
  <c r="AD173" i="40" s="1"/>
  <c r="L173" i="40" a="1"/>
  <c r="L173" i="40" s="1"/>
  <c r="AC165" i="40" a="1"/>
  <c r="AC165" i="40" s="1"/>
  <c r="K165" i="40" a="1"/>
  <c r="K165" i="40" s="1"/>
  <c r="AD164" i="40"/>
  <c r="AD164" i="40" a="1"/>
  <c r="L164" i="40" a="1"/>
  <c r="L164" i="40" s="1"/>
  <c r="AC156" i="40" a="1"/>
  <c r="AC156" i="40" s="1"/>
  <c r="K156" i="40" a="1"/>
  <c r="K156" i="40" s="1"/>
  <c r="AD155" i="40" a="1"/>
  <c r="AD155" i="40" s="1"/>
  <c r="L155" i="40" a="1"/>
  <c r="L155" i="40" s="1"/>
  <c r="AC147" i="40" a="1"/>
  <c r="AC147" i="40" s="1"/>
  <c r="K147" i="40" a="1"/>
  <c r="K147" i="40" s="1"/>
  <c r="AD146" i="40"/>
  <c r="AD146" i="40" a="1"/>
  <c r="L146" i="40" a="1"/>
  <c r="L146" i="40" s="1"/>
  <c r="AC138" i="40"/>
  <c r="AC138" i="40" a="1"/>
  <c r="K138" i="40" a="1"/>
  <c r="K138" i="40" s="1"/>
  <c r="AD137" i="40" a="1"/>
  <c r="AD137" i="40" s="1"/>
  <c r="L137" i="40" a="1"/>
  <c r="L137" i="40" s="1"/>
  <c r="AC129" i="40"/>
  <c r="AC129" i="40" a="1"/>
  <c r="K129" i="40" a="1"/>
  <c r="K129" i="40" s="1"/>
  <c r="AD128" i="40"/>
  <c r="AD128" i="40" a="1"/>
  <c r="L128" i="40" a="1"/>
  <c r="L128" i="40" s="1"/>
  <c r="AC120" i="40" a="1"/>
  <c r="AC120" i="40" s="1"/>
  <c r="K120" i="40" a="1"/>
  <c r="K120" i="40" s="1"/>
  <c r="AD119" i="40"/>
  <c r="AD119" i="40" a="1"/>
  <c r="L119" i="40" a="1"/>
  <c r="L119" i="40" s="1"/>
  <c r="AC111" i="40" a="1"/>
  <c r="AC111" i="40" s="1"/>
  <c r="K111" i="40" a="1"/>
  <c r="K111" i="40" s="1"/>
  <c r="AD110" i="40"/>
  <c r="AD110" i="40" a="1"/>
  <c r="L110" i="40" a="1"/>
  <c r="L110" i="40" s="1"/>
  <c r="AC102" i="40" a="1"/>
  <c r="AC102" i="40" s="1"/>
  <c r="K102" i="40" a="1"/>
  <c r="K102" i="40" s="1"/>
  <c r="AD101" i="40" a="1"/>
  <c r="AD101" i="40" s="1"/>
  <c r="L101" i="40" a="1"/>
  <c r="L101" i="40" s="1"/>
  <c r="AC93" i="40" a="1"/>
  <c r="AC93" i="40" s="1"/>
  <c r="K93" i="40"/>
  <c r="K93" i="40" a="1"/>
  <c r="AD92" i="40"/>
  <c r="AD92" i="40" a="1"/>
  <c r="L92" i="40"/>
  <c r="L92" i="40" a="1"/>
  <c r="AC84" i="40" a="1"/>
  <c r="AC84" i="40" s="1"/>
  <c r="K84" i="40"/>
  <c r="K84" i="40" a="1"/>
  <c r="AD83" i="40"/>
  <c r="AD83" i="40" a="1"/>
  <c r="L83" i="40" a="1"/>
  <c r="L83" i="40" s="1"/>
  <c r="AC75" i="40"/>
  <c r="AC75" i="40" a="1"/>
  <c r="K75" i="40"/>
  <c r="K75" i="40" a="1"/>
  <c r="AD74" i="40" a="1"/>
  <c r="AD74" i="40" s="1"/>
  <c r="L74" i="40"/>
  <c r="L74" i="40" a="1"/>
  <c r="AC66" i="40"/>
  <c r="AC66" i="40" a="1"/>
  <c r="K66" i="40"/>
  <c r="K66" i="40" a="1"/>
  <c r="AD65" i="40" a="1"/>
  <c r="AD65" i="40" s="1"/>
  <c r="L65" i="40"/>
  <c r="L65" i="40" a="1"/>
  <c r="AC57" i="40" a="1"/>
  <c r="AC57" i="40" s="1"/>
  <c r="K57" i="40"/>
  <c r="K57" i="40" a="1"/>
  <c r="AD56" i="40"/>
  <c r="AD56" i="40" a="1"/>
  <c r="L56" i="40" a="1"/>
  <c r="L56" i="40" s="1"/>
  <c r="AC48" i="40" a="1"/>
  <c r="AC48" i="40" s="1"/>
  <c r="K48" i="40" a="1"/>
  <c r="K48" i="40" s="1"/>
  <c r="AD47" i="40"/>
  <c r="AD47" i="40" a="1"/>
  <c r="L47" i="40" a="1"/>
  <c r="L47" i="40" s="1"/>
  <c r="AC39" i="40"/>
  <c r="AC39" i="40" a="1"/>
  <c r="K39" i="40" a="1"/>
  <c r="K39" i="40" s="1"/>
  <c r="AD38" i="40" a="1"/>
  <c r="AD38" i="40" s="1"/>
  <c r="L38" i="40"/>
  <c r="L38" i="40" a="1"/>
  <c r="AC30" i="40"/>
  <c r="AC30" i="40" a="1"/>
  <c r="K30" i="40"/>
  <c r="K30" i="40" a="1"/>
  <c r="AD29" i="40" a="1"/>
  <c r="AD29" i="40" s="1"/>
  <c r="L29" i="40"/>
  <c r="L29" i="40" a="1"/>
  <c r="AC21" i="40" a="1"/>
  <c r="AC21" i="40" s="1"/>
  <c r="K21" i="40"/>
  <c r="K21" i="40" a="1"/>
  <c r="AD20" i="40" a="1"/>
  <c r="AD20" i="40" s="1"/>
  <c r="L20" i="40" a="1"/>
  <c r="L20" i="40" s="1"/>
  <c r="B12" i="40"/>
  <c r="B12" i="40" a="1"/>
  <c r="C11" i="40" a="1"/>
  <c r="C11" i="40" s="1"/>
  <c r="AC3" i="40" a="1"/>
  <c r="AC3" i="40" s="1"/>
  <c r="K3" i="40" a="1"/>
  <c r="K3" i="40" s="1"/>
  <c r="AD2" i="40" a="1"/>
  <c r="AD2" i="40" s="1"/>
  <c r="U2" i="40"/>
  <c r="U2" i="40" a="1"/>
  <c r="L2" i="40" a="1"/>
  <c r="L2" i="40" s="1"/>
  <c r="C12" i="39" a="1"/>
  <c r="C12" i="39" s="1"/>
  <c r="AC390" i="39" a="1"/>
  <c r="AC390" i="39" s="1"/>
  <c r="K390" i="39" a="1"/>
  <c r="K390" i="39" s="1"/>
  <c r="AD389" i="39"/>
  <c r="AD389" i="39" a="1"/>
  <c r="L389" i="39" a="1"/>
  <c r="L389" i="39" s="1"/>
  <c r="AC381" i="39" a="1"/>
  <c r="AC381" i="39" s="1"/>
  <c r="K381" i="39" a="1"/>
  <c r="K381" i="39" s="1"/>
  <c r="AD380" i="39"/>
  <c r="AD380" i="39" a="1"/>
  <c r="L380" i="39"/>
  <c r="L380" i="39" a="1"/>
  <c r="AC372" i="39" a="1"/>
  <c r="AC372" i="39" s="1"/>
  <c r="K372" i="39"/>
  <c r="K372" i="39" a="1"/>
  <c r="AD371" i="39" a="1"/>
  <c r="AD371" i="39" s="1"/>
  <c r="L371" i="39" a="1"/>
  <c r="L371" i="39" s="1"/>
  <c r="AC363" i="39" a="1"/>
  <c r="AC363" i="39" s="1"/>
  <c r="K363" i="39"/>
  <c r="K363" i="39" a="1"/>
  <c r="AD362" i="39" a="1"/>
  <c r="AD362" i="39" s="1"/>
  <c r="L362" i="39" a="1"/>
  <c r="L362" i="39" s="1"/>
  <c r="AC354" i="39"/>
  <c r="AC354" i="39" a="1"/>
  <c r="K354" i="39" a="1"/>
  <c r="K354" i="39" s="1"/>
  <c r="AD353" i="39" a="1"/>
  <c r="AD353" i="39" s="1"/>
  <c r="L353" i="39" a="1"/>
  <c r="L353" i="39" s="1"/>
  <c r="AC345" i="39"/>
  <c r="AC345" i="39" a="1"/>
  <c r="K345" i="39" a="1"/>
  <c r="K345" i="39" s="1"/>
  <c r="AD344" i="39"/>
  <c r="AD344" i="39" a="1"/>
  <c r="L344" i="39" a="1"/>
  <c r="L344" i="39" s="1"/>
  <c r="AC336" i="39"/>
  <c r="AC336" i="39" a="1"/>
  <c r="K336" i="39" a="1"/>
  <c r="K336" i="39" s="1"/>
  <c r="AD335" i="39" a="1"/>
  <c r="AD335" i="39" s="1"/>
  <c r="L335" i="39"/>
  <c r="L335" i="39" a="1"/>
  <c r="AC327" i="39" a="1"/>
  <c r="AC327" i="39" s="1"/>
  <c r="K327" i="39" a="1"/>
  <c r="K327" i="39" s="1"/>
  <c r="AD326" i="39"/>
  <c r="AD326" i="39" a="1"/>
  <c r="L326" i="39" a="1"/>
  <c r="L326" i="39" s="1"/>
  <c r="AC318" i="39" a="1"/>
  <c r="AC318" i="39" s="1"/>
  <c r="K318" i="39" a="1"/>
  <c r="K318" i="39" s="1"/>
  <c r="AD317" i="39" a="1"/>
  <c r="AD317" i="39" s="1"/>
  <c r="L317" i="39" a="1"/>
  <c r="L317" i="39" s="1"/>
  <c r="AC309" i="39" a="1"/>
  <c r="AC309" i="39" s="1"/>
  <c r="K309" i="39" a="1"/>
  <c r="K309" i="39" s="1"/>
  <c r="AD308" i="39"/>
  <c r="AD308" i="39" a="1"/>
  <c r="L308" i="39" a="1"/>
  <c r="L308" i="39" s="1"/>
  <c r="AC300" i="39" a="1"/>
  <c r="AC300" i="39" s="1"/>
  <c r="K300" i="39" a="1"/>
  <c r="K300" i="39" s="1"/>
  <c r="AD299" i="39" a="1"/>
  <c r="AD299" i="39" s="1"/>
  <c r="L299" i="39" a="1"/>
  <c r="L299" i="39" s="1"/>
  <c r="AC291" i="39" a="1"/>
  <c r="AC291" i="39" s="1"/>
  <c r="K291" i="39" a="1"/>
  <c r="K291" i="39" s="1"/>
  <c r="AD290" i="39" a="1"/>
  <c r="AD290" i="39" s="1"/>
  <c r="L290" i="39" a="1"/>
  <c r="L290" i="39" s="1"/>
  <c r="AC282" i="39" a="1"/>
  <c r="AC282" i="39" s="1"/>
  <c r="K282" i="39" a="1"/>
  <c r="K282" i="39" s="1"/>
  <c r="AD281" i="39" a="1"/>
  <c r="AD281" i="39" s="1"/>
  <c r="L281" i="39" a="1"/>
  <c r="L281" i="39" s="1"/>
  <c r="AC273" i="39" a="1"/>
  <c r="AC273" i="39" s="1"/>
  <c r="K273" i="39" a="1"/>
  <c r="K273" i="39" s="1"/>
  <c r="AD272" i="39"/>
  <c r="AD272" i="39" a="1"/>
  <c r="L272" i="39" a="1"/>
  <c r="L272" i="39" s="1"/>
  <c r="AC264" i="39" a="1"/>
  <c r="AC264" i="39" s="1"/>
  <c r="K264" i="39" a="1"/>
  <c r="K264" i="39" s="1"/>
  <c r="AD263" i="39" a="1"/>
  <c r="AD263" i="39" s="1"/>
  <c r="L263" i="39" a="1"/>
  <c r="L263" i="39" s="1"/>
  <c r="AC255" i="39" a="1"/>
  <c r="AC255" i="39" s="1"/>
  <c r="K255" i="39" a="1"/>
  <c r="K255" i="39" s="1"/>
  <c r="AD254" i="39"/>
  <c r="AD254" i="39" a="1"/>
  <c r="L254" i="39" a="1"/>
  <c r="L254" i="39" s="1"/>
  <c r="AC246" i="39" a="1"/>
  <c r="AC246" i="39" s="1"/>
  <c r="K246" i="39" a="1"/>
  <c r="K246" i="39" s="1"/>
  <c r="AD245" i="39" a="1"/>
  <c r="AD245" i="39" s="1"/>
  <c r="L245" i="39" a="1"/>
  <c r="L245" i="39" s="1"/>
  <c r="AC237" i="39" a="1"/>
  <c r="AC237" i="39" s="1"/>
  <c r="K237" i="39"/>
  <c r="K237" i="39" a="1"/>
  <c r="AD236" i="39"/>
  <c r="AD236" i="39" a="1"/>
  <c r="L236" i="39" a="1"/>
  <c r="L236" i="39" s="1"/>
  <c r="AC228" i="39" a="1"/>
  <c r="AC228" i="39" s="1"/>
  <c r="K228" i="39" a="1"/>
  <c r="K228" i="39" s="1"/>
  <c r="AD227" i="39" a="1"/>
  <c r="AD227" i="39" s="1"/>
  <c r="L227" i="39" a="1"/>
  <c r="L227" i="39" s="1"/>
  <c r="AC219" i="39" a="1"/>
  <c r="AC219" i="39" s="1"/>
  <c r="K219" i="39" a="1"/>
  <c r="K219" i="39" s="1"/>
  <c r="AD218" i="39" a="1"/>
  <c r="AD218" i="39" s="1"/>
  <c r="L218" i="39" a="1"/>
  <c r="L218" i="39" s="1"/>
  <c r="AC210" i="39"/>
  <c r="AC210" i="39" a="1"/>
  <c r="K210" i="39" a="1"/>
  <c r="K210" i="39" s="1"/>
  <c r="AD209" i="39" a="1"/>
  <c r="AD209" i="39" s="1"/>
  <c r="L209" i="39" a="1"/>
  <c r="L209" i="39" s="1"/>
  <c r="AC201" i="39" a="1"/>
  <c r="AC201" i="39" s="1"/>
  <c r="K201" i="39" a="1"/>
  <c r="K201" i="39" s="1"/>
  <c r="AD200" i="39"/>
  <c r="AD200" i="39" a="1"/>
  <c r="L200" i="39" a="1"/>
  <c r="L200" i="39" s="1"/>
  <c r="AC192" i="39" a="1"/>
  <c r="AC192" i="39" s="1"/>
  <c r="K192" i="39" a="1"/>
  <c r="K192" i="39" s="1"/>
  <c r="AD191" i="39" a="1"/>
  <c r="AD191" i="39" s="1"/>
  <c r="L191" i="39" a="1"/>
  <c r="L191" i="39" s="1"/>
  <c r="AC183" i="39" a="1"/>
  <c r="AC183" i="39" s="1"/>
  <c r="K183" i="39" a="1"/>
  <c r="K183" i="39" s="1"/>
  <c r="AD182" i="39"/>
  <c r="AD182" i="39" a="1"/>
  <c r="L182" i="39" a="1"/>
  <c r="L182" i="39" s="1"/>
  <c r="AC174" i="39" a="1"/>
  <c r="AC174" i="39" s="1"/>
  <c r="K174" i="39"/>
  <c r="K174" i="39" a="1"/>
  <c r="AD173" i="39" a="1"/>
  <c r="AD173" i="39" s="1"/>
  <c r="L173" i="39" a="1"/>
  <c r="L173" i="39" s="1"/>
  <c r="AC165" i="39" a="1"/>
  <c r="AC165" i="39" s="1"/>
  <c r="K165" i="39"/>
  <c r="K165" i="39" a="1"/>
  <c r="AD164" i="39"/>
  <c r="AD164" i="39" a="1"/>
  <c r="L164" i="39" a="1"/>
  <c r="L164" i="39" s="1"/>
  <c r="AC156" i="39" a="1"/>
  <c r="AC156" i="39" s="1"/>
  <c r="K156" i="39" a="1"/>
  <c r="K156" i="39" s="1"/>
  <c r="AD155" i="39" a="1"/>
  <c r="AD155" i="39" s="1"/>
  <c r="L155" i="39" a="1"/>
  <c r="L155" i="39" s="1"/>
  <c r="AC147" i="39" a="1"/>
  <c r="AC147" i="39" s="1"/>
  <c r="K147" i="39" a="1"/>
  <c r="K147" i="39" s="1"/>
  <c r="AD146" i="39" a="1"/>
  <c r="AD146" i="39" s="1"/>
  <c r="L146" i="39" a="1"/>
  <c r="L146" i="39" s="1"/>
  <c r="AC138" i="39" a="1"/>
  <c r="AC138" i="39" s="1"/>
  <c r="K138" i="39" a="1"/>
  <c r="K138" i="39" s="1"/>
  <c r="AD137" i="39" a="1"/>
  <c r="AD137" i="39" s="1"/>
  <c r="L137" i="39"/>
  <c r="L137" i="39" a="1"/>
  <c r="AC129" i="39" a="1"/>
  <c r="AC129" i="39" s="1"/>
  <c r="K129" i="39" a="1"/>
  <c r="K129" i="39" s="1"/>
  <c r="AD128" i="39"/>
  <c r="AD128" i="39" a="1"/>
  <c r="L128" i="39" a="1"/>
  <c r="L128" i="39" s="1"/>
  <c r="AC120" i="39" a="1"/>
  <c r="AC120" i="39" s="1"/>
  <c r="K120" i="39" a="1"/>
  <c r="K120" i="39" s="1"/>
  <c r="AD119" i="39" a="1"/>
  <c r="AD119" i="39" s="1"/>
  <c r="L119" i="39" a="1"/>
  <c r="L119" i="39" s="1"/>
  <c r="AC111" i="39" a="1"/>
  <c r="AC111" i="39" s="1"/>
  <c r="K111" i="39" a="1"/>
  <c r="K111" i="39" s="1"/>
  <c r="AD110" i="39"/>
  <c r="AD110" i="39" a="1"/>
  <c r="L110" i="39"/>
  <c r="L110" i="39" a="1"/>
  <c r="AC102" i="39" a="1"/>
  <c r="AC102" i="39" s="1"/>
  <c r="K102" i="39" a="1"/>
  <c r="K102" i="39" s="1"/>
  <c r="AD101" i="39" a="1"/>
  <c r="AD101" i="39" s="1"/>
  <c r="L101" i="39" a="1"/>
  <c r="L101" i="39" s="1"/>
  <c r="AC93" i="39" a="1"/>
  <c r="AC93" i="39" s="1"/>
  <c r="K93" i="39"/>
  <c r="K93" i="39" a="1"/>
  <c r="AD92" i="39"/>
  <c r="AD92" i="39" a="1"/>
  <c r="L92" i="39" a="1"/>
  <c r="L92" i="39" s="1"/>
  <c r="AC84" i="39" a="1"/>
  <c r="AC84" i="39" s="1"/>
  <c r="K84" i="39" a="1"/>
  <c r="K84" i="39" s="1"/>
  <c r="AD83" i="39"/>
  <c r="AD83" i="39" a="1"/>
  <c r="L83" i="39" a="1"/>
  <c r="L83" i="39" s="1"/>
  <c r="AC75" i="39" a="1"/>
  <c r="AC75" i="39" s="1"/>
  <c r="K75" i="39"/>
  <c r="K75" i="39" a="1"/>
  <c r="AD74" i="39" a="1"/>
  <c r="AD74" i="39" s="1"/>
  <c r="L74" i="39" a="1"/>
  <c r="L74" i="39" s="1"/>
  <c r="AC66" i="39"/>
  <c r="AC66" i="39" a="1"/>
  <c r="K66" i="39" a="1"/>
  <c r="K66" i="39" s="1"/>
  <c r="AD65" i="39" a="1"/>
  <c r="AD65" i="39" s="1"/>
  <c r="L65" i="39"/>
  <c r="L65" i="39" a="1"/>
  <c r="AC57" i="39" a="1"/>
  <c r="AC57" i="39" s="1"/>
  <c r="K57" i="39" a="1"/>
  <c r="K57" i="39" s="1"/>
  <c r="AD56" i="39"/>
  <c r="AD56" i="39" a="1"/>
  <c r="L56" i="39" a="1"/>
  <c r="L56" i="39" s="1"/>
  <c r="AC48" i="39" a="1"/>
  <c r="AC48" i="39" s="1"/>
  <c r="K48" i="39" a="1"/>
  <c r="K48" i="39" s="1"/>
  <c r="AD47" i="39"/>
  <c r="AD47" i="39" a="1"/>
  <c r="L47" i="39" a="1"/>
  <c r="L47" i="39" s="1"/>
  <c r="AC39" i="39"/>
  <c r="AC39" i="39" a="1"/>
  <c r="K39" i="39" a="1"/>
  <c r="K39" i="39" s="1"/>
  <c r="AD38" i="39" a="1"/>
  <c r="AD38" i="39" s="1"/>
  <c r="L38" i="39"/>
  <c r="L38" i="39" a="1"/>
  <c r="AC30" i="39" a="1"/>
  <c r="AC30" i="39" s="1"/>
  <c r="K30" i="39"/>
  <c r="K30" i="39" a="1"/>
  <c r="AD29" i="39" a="1"/>
  <c r="AD29" i="39" s="1"/>
  <c r="L29" i="39" a="1"/>
  <c r="L29" i="39" s="1"/>
  <c r="AC21" i="39" a="1"/>
  <c r="AC21" i="39" s="1"/>
  <c r="K21" i="39"/>
  <c r="K21" i="39" a="1"/>
  <c r="AD20" i="39"/>
  <c r="AD20" i="39" a="1"/>
  <c r="L20" i="39" a="1"/>
  <c r="L20" i="39" s="1"/>
  <c r="B12" i="39" a="1"/>
  <c r="B12" i="39" s="1"/>
  <c r="C11" i="39" a="1"/>
  <c r="C11" i="39" s="1"/>
  <c r="AC3" i="39" a="1"/>
  <c r="AC3" i="39" s="1"/>
  <c r="K3" i="39" a="1"/>
  <c r="K3" i="39" s="1"/>
  <c r="AD2" i="39" a="1"/>
  <c r="AD2" i="39" s="1"/>
  <c r="U2" i="39" a="1"/>
  <c r="U2" i="39" s="1"/>
  <c r="L2" i="39" a="1"/>
  <c r="L2" i="39" s="1"/>
  <c r="C12" i="38" a="1"/>
  <c r="C12" i="38" s="1"/>
  <c r="AC390" i="38"/>
  <c r="AC390" i="38" a="1"/>
  <c r="K390" i="38"/>
  <c r="K390" i="38" a="1"/>
  <c r="AD389" i="38" a="1"/>
  <c r="AD389" i="38" s="1"/>
  <c r="L389" i="38"/>
  <c r="L389" i="38" a="1"/>
  <c r="AC381" i="38"/>
  <c r="AC381" i="38" a="1"/>
  <c r="K381" i="38"/>
  <c r="K381" i="38" a="1"/>
  <c r="AD380" i="38"/>
  <c r="AD380" i="38" a="1"/>
  <c r="L380" i="38" a="1"/>
  <c r="L380" i="38" s="1"/>
  <c r="AC372" i="38" a="1"/>
  <c r="AC372" i="38" s="1"/>
  <c r="K372" i="38" a="1"/>
  <c r="K372" i="38" s="1"/>
  <c r="AD371" i="38"/>
  <c r="AD371" i="38" a="1"/>
  <c r="L371" i="38" a="1"/>
  <c r="L371" i="38" s="1"/>
  <c r="AC363" i="38" a="1"/>
  <c r="AC363" i="38" s="1"/>
  <c r="K363" i="38" a="1"/>
  <c r="K363" i="38" s="1"/>
  <c r="AD362" i="38" a="1"/>
  <c r="AD362" i="38" s="1"/>
  <c r="L362" i="38"/>
  <c r="L362" i="38" a="1"/>
  <c r="AC354" i="38"/>
  <c r="AC354" i="38" a="1"/>
  <c r="K354" i="38" a="1"/>
  <c r="K354" i="38" s="1"/>
  <c r="AD353" i="38" a="1"/>
  <c r="AD353" i="38" s="1"/>
  <c r="L353" i="38"/>
  <c r="L353" i="38" a="1"/>
  <c r="AC345" i="38"/>
  <c r="AC345" i="38" a="1"/>
  <c r="K345" i="38" a="1"/>
  <c r="K345" i="38" s="1"/>
  <c r="AD344" i="38"/>
  <c r="AD344" i="38" a="1"/>
  <c r="L344" i="38" a="1"/>
  <c r="L344" i="38" s="1"/>
  <c r="AC336" i="38" a="1"/>
  <c r="AC336" i="38" s="1"/>
  <c r="K336" i="38" a="1"/>
  <c r="K336" i="38" s="1"/>
  <c r="AD335" i="38"/>
  <c r="AD335" i="38" a="1"/>
  <c r="L335" i="38" a="1"/>
  <c r="L335" i="38" s="1"/>
  <c r="AC327" i="38" a="1"/>
  <c r="AC327" i="38" s="1"/>
  <c r="K327" i="38" a="1"/>
  <c r="K327" i="38" s="1"/>
  <c r="AD326" i="38"/>
  <c r="AD326" i="38" a="1"/>
  <c r="L326" i="38"/>
  <c r="L326" i="38" a="1"/>
  <c r="AC318" i="38" a="1"/>
  <c r="AC318" i="38" s="1"/>
  <c r="K318" i="38"/>
  <c r="K318" i="38" a="1"/>
  <c r="AD317" i="38" a="1"/>
  <c r="AD317" i="38" s="1"/>
  <c r="L317" i="38" a="1"/>
  <c r="L317" i="38" s="1"/>
  <c r="AC309" i="38" a="1"/>
  <c r="AC309" i="38" s="1"/>
  <c r="K309" i="38"/>
  <c r="K309" i="38" a="1"/>
  <c r="AD308" i="38"/>
  <c r="AD308" i="38" a="1"/>
  <c r="L308" i="38" a="1"/>
  <c r="L308" i="38" s="1"/>
  <c r="AC300" i="38" a="1"/>
  <c r="AC300" i="38" s="1"/>
  <c r="K300" i="38" a="1"/>
  <c r="K300" i="38" s="1"/>
  <c r="AD299" i="38" a="1"/>
  <c r="AD299" i="38" s="1"/>
  <c r="L299" i="38" a="1"/>
  <c r="L299" i="38" s="1"/>
  <c r="AC291" i="38" a="1"/>
  <c r="AC291" i="38" s="1"/>
  <c r="K291" i="38" a="1"/>
  <c r="K291" i="38" s="1"/>
  <c r="AD290" i="38" a="1"/>
  <c r="AD290" i="38" s="1"/>
  <c r="L290" i="38" a="1"/>
  <c r="L290" i="38" s="1"/>
  <c r="AC282" i="38"/>
  <c r="AC282" i="38" a="1"/>
  <c r="K282" i="38" a="1"/>
  <c r="K282" i="38" s="1"/>
  <c r="AD281" i="38" a="1"/>
  <c r="AD281" i="38" s="1"/>
  <c r="L281" i="38" a="1"/>
  <c r="L281" i="38" s="1"/>
  <c r="AC273" i="38"/>
  <c r="AC273" i="38" a="1"/>
  <c r="K273" i="38" a="1"/>
  <c r="K273" i="38" s="1"/>
  <c r="AD272" i="38"/>
  <c r="AD272" i="38" a="1"/>
  <c r="L272" i="38" a="1"/>
  <c r="L272" i="38" s="1"/>
  <c r="AC264" i="38" a="1"/>
  <c r="AC264" i="38" s="1"/>
  <c r="K264" i="38" a="1"/>
  <c r="K264" i="38" s="1"/>
  <c r="AD263" i="38"/>
  <c r="AD263" i="38" a="1"/>
  <c r="L263" i="38" a="1"/>
  <c r="L263" i="38" s="1"/>
  <c r="AC255" i="38" a="1"/>
  <c r="AC255" i="38" s="1"/>
  <c r="K255" i="38" a="1"/>
  <c r="K255" i="38" s="1"/>
  <c r="AD254" i="38"/>
  <c r="AD254" i="38" a="1"/>
  <c r="L254" i="38"/>
  <c r="L254" i="38" a="1"/>
  <c r="AC246" i="38" a="1"/>
  <c r="AC246" i="38" s="1"/>
  <c r="K246" i="38"/>
  <c r="K246" i="38" a="1"/>
  <c r="AD245" i="38" a="1"/>
  <c r="AD245" i="38" s="1"/>
  <c r="L245" i="38" a="1"/>
  <c r="L245" i="38" s="1"/>
  <c r="AC237" i="38" a="1"/>
  <c r="AC237" i="38" s="1"/>
  <c r="K237" i="38"/>
  <c r="K237" i="38" a="1"/>
  <c r="AD236" i="38"/>
  <c r="AD236" i="38" a="1"/>
  <c r="L236" i="38" a="1"/>
  <c r="L236" i="38" s="1"/>
  <c r="AC228" i="38" a="1"/>
  <c r="AC228" i="38" s="1"/>
  <c r="K228" i="38" a="1"/>
  <c r="K228" i="38" s="1"/>
  <c r="AD227" i="38" a="1"/>
  <c r="AD227" i="38" s="1"/>
  <c r="L227" i="38" a="1"/>
  <c r="L227" i="38" s="1"/>
  <c r="AC219" i="38" a="1"/>
  <c r="AC219" i="38" s="1"/>
  <c r="K219" i="38" a="1"/>
  <c r="K219" i="38" s="1"/>
  <c r="AD218" i="38" a="1"/>
  <c r="AD218" i="38" s="1"/>
  <c r="L218" i="38" a="1"/>
  <c r="L218" i="38" s="1"/>
  <c r="AC210" i="38" a="1"/>
  <c r="AC210" i="38" s="1"/>
  <c r="K210" i="38" a="1"/>
  <c r="K210" i="38" s="1"/>
  <c r="AD209" i="38" a="1"/>
  <c r="AD209" i="38" s="1"/>
  <c r="L209" i="38"/>
  <c r="L209" i="38" a="1"/>
  <c r="AC201" i="38"/>
  <c r="AC201" i="38" a="1"/>
  <c r="K201" i="38" a="1"/>
  <c r="K201" i="38" s="1"/>
  <c r="AD200" i="38"/>
  <c r="AD200" i="38" a="1"/>
  <c r="L200" i="38" a="1"/>
  <c r="L200" i="38" s="1"/>
  <c r="AC192" i="38" a="1"/>
  <c r="AC192" i="38" s="1"/>
  <c r="K192" i="38" a="1"/>
  <c r="K192" i="38" s="1"/>
  <c r="AD191" i="38"/>
  <c r="AD191" i="38" a="1"/>
  <c r="L191" i="38" a="1"/>
  <c r="L191" i="38" s="1"/>
  <c r="AC183" i="38" a="1"/>
  <c r="AC183" i="38" s="1"/>
  <c r="K183" i="38" a="1"/>
  <c r="K183" i="38" s="1"/>
  <c r="AD182" i="38"/>
  <c r="AD182" i="38" a="1"/>
  <c r="L182" i="38"/>
  <c r="L182" i="38" a="1"/>
  <c r="AC174" i="38" a="1"/>
  <c r="AC174" i="38" s="1"/>
  <c r="K174" i="38"/>
  <c r="K174" i="38" a="1"/>
  <c r="AD173" i="38" a="1"/>
  <c r="AD173" i="38" s="1"/>
  <c r="L173" i="38" a="1"/>
  <c r="L173" i="38" s="1"/>
  <c r="AC165" i="38" a="1"/>
  <c r="AC165" i="38" s="1"/>
  <c r="K165" i="38" a="1"/>
  <c r="K165" i="38" s="1"/>
  <c r="AD164" i="38"/>
  <c r="AD164" i="38" a="1"/>
  <c r="L164" i="38" a="1"/>
  <c r="L164" i="38" s="1"/>
  <c r="AC156" i="38" a="1"/>
  <c r="AC156" i="38" s="1"/>
  <c r="K156" i="38" a="1"/>
  <c r="K156" i="38" s="1"/>
  <c r="AD155" i="38" a="1"/>
  <c r="AD155" i="38" s="1"/>
  <c r="L155" i="38" a="1"/>
  <c r="L155" i="38" s="1"/>
  <c r="AC147" i="38" a="1"/>
  <c r="AC147" i="38" s="1"/>
  <c r="K147" i="38" a="1"/>
  <c r="K147" i="38" s="1"/>
  <c r="AD146" i="38" a="1"/>
  <c r="AD146" i="38" s="1"/>
  <c r="L146" i="38" a="1"/>
  <c r="L146" i="38" s="1"/>
  <c r="AC138" i="38"/>
  <c r="AC138" i="38" a="1"/>
  <c r="K138" i="38" a="1"/>
  <c r="K138" i="38" s="1"/>
  <c r="AD137" i="38" a="1"/>
  <c r="AD137" i="38" s="1"/>
  <c r="L137" i="38"/>
  <c r="L137" i="38" a="1"/>
  <c r="AC129" i="38" a="1"/>
  <c r="AC129" i="38" s="1"/>
  <c r="K129" i="38" a="1"/>
  <c r="K129" i="38" s="1"/>
  <c r="AD128" i="38"/>
  <c r="AD128" i="38" a="1"/>
  <c r="L128" i="38" a="1"/>
  <c r="L128" i="38" s="1"/>
  <c r="AC120" i="38" a="1"/>
  <c r="AC120" i="38" s="1"/>
  <c r="K120" i="38" a="1"/>
  <c r="K120" i="38" s="1"/>
  <c r="AD119" i="38" a="1"/>
  <c r="AD119" i="38" s="1"/>
  <c r="L119" i="38" a="1"/>
  <c r="L119" i="38" s="1"/>
  <c r="AC111" i="38"/>
  <c r="AC111" i="38" a="1"/>
  <c r="K111" i="38" a="1"/>
  <c r="K111" i="38" s="1"/>
  <c r="AD110" i="38"/>
  <c r="AD110" i="38" a="1"/>
  <c r="L110" i="38" a="1"/>
  <c r="L110" i="38" s="1"/>
  <c r="AC102" i="38" a="1"/>
  <c r="AC102" i="38" s="1"/>
  <c r="K102" i="38" a="1"/>
  <c r="K102" i="38" s="1"/>
  <c r="AD101" i="38" a="1"/>
  <c r="AD101" i="38" s="1"/>
  <c r="L101" i="38"/>
  <c r="L101" i="38" a="1"/>
  <c r="AC93" i="38" a="1"/>
  <c r="AC93" i="38" s="1"/>
  <c r="K93" i="38" a="1"/>
  <c r="K93" i="38" s="1"/>
  <c r="AD92" i="38"/>
  <c r="AD92" i="38" a="1"/>
  <c r="L92" i="38"/>
  <c r="L92" i="38" a="1"/>
  <c r="AC84" i="38"/>
  <c r="AC84" i="38" a="1"/>
  <c r="K84" i="38"/>
  <c r="K84" i="38" a="1"/>
  <c r="AD83" i="38" a="1"/>
  <c r="AD83" i="38" s="1"/>
  <c r="L83" i="38"/>
  <c r="L83" i="38" a="1"/>
  <c r="AC75" i="38" a="1"/>
  <c r="AC75" i="38" s="1"/>
  <c r="K75" i="38"/>
  <c r="K75" i="38" a="1"/>
  <c r="AD74" i="38" a="1"/>
  <c r="AD74" i="38" s="1"/>
  <c r="L74" i="38" a="1"/>
  <c r="L74" i="38" s="1"/>
  <c r="AC66" i="38"/>
  <c r="AC66" i="38" a="1"/>
  <c r="K66" i="38" a="1"/>
  <c r="K66" i="38" s="1"/>
  <c r="AD65" i="38" a="1"/>
  <c r="AD65" i="38" s="1"/>
  <c r="L65" i="38"/>
  <c r="L65" i="38" a="1"/>
  <c r="AC57" i="38" a="1"/>
  <c r="AC57" i="38" s="1"/>
  <c r="K57" i="38" a="1"/>
  <c r="K57" i="38" s="1"/>
  <c r="AD56" i="38" a="1"/>
  <c r="AD56" i="38" s="1"/>
  <c r="L56" i="38" a="1"/>
  <c r="L56" i="38" s="1"/>
  <c r="AC48" i="38"/>
  <c r="AC48" i="38" a="1"/>
  <c r="K48" i="38" a="1"/>
  <c r="K48" i="38" s="1"/>
  <c r="AD47" i="38"/>
  <c r="AD47" i="38" a="1"/>
  <c r="L47" i="38"/>
  <c r="L47" i="38" a="1"/>
  <c r="AC39" i="38"/>
  <c r="AC39" i="38" a="1"/>
  <c r="K39" i="38" a="1"/>
  <c r="K39" i="38" s="1"/>
  <c r="AD38" i="38"/>
  <c r="AD38" i="38" a="1"/>
  <c r="L38" i="38"/>
  <c r="L38" i="38" a="1"/>
  <c r="AC30" i="38" a="1"/>
  <c r="AC30" i="38" s="1"/>
  <c r="K30" i="38"/>
  <c r="K30" i="38" a="1"/>
  <c r="AD29" i="38"/>
  <c r="AD29" i="38" a="1"/>
  <c r="L29" i="38" a="1"/>
  <c r="L29" i="38" s="1"/>
  <c r="AC21" i="38"/>
  <c r="AC21" i="38" a="1"/>
  <c r="K21" i="38"/>
  <c r="K21" i="38" a="1"/>
  <c r="AD20" i="38"/>
  <c r="AD20" i="38" a="1"/>
  <c r="L20" i="38"/>
  <c r="L20" i="38" a="1"/>
  <c r="B12" i="38" a="1"/>
  <c r="B12" i="38" s="1"/>
  <c r="C11" i="38" a="1"/>
  <c r="C11" i="38" s="1"/>
  <c r="AC3" i="38"/>
  <c r="AC3" i="38" a="1"/>
  <c r="K3" i="38" a="1"/>
  <c r="K3" i="38" s="1"/>
  <c r="AD2" i="38"/>
  <c r="AD2" i="38" a="1"/>
  <c r="U2" i="38" a="1"/>
  <c r="U2" i="38" s="1"/>
  <c r="L2" i="38" a="1"/>
  <c r="L2" i="38" s="1"/>
  <c r="C12" i="37" a="1"/>
  <c r="C12" i="37" s="1"/>
  <c r="AC390" i="37" a="1"/>
  <c r="AC390" i="37" s="1"/>
  <c r="K390" i="37"/>
  <c r="K390" i="37" a="1"/>
  <c r="AD389" i="37" a="1"/>
  <c r="AD389" i="37" s="1"/>
  <c r="L389" i="37" a="1"/>
  <c r="L389" i="37" s="1"/>
  <c r="AC381" i="37" a="1"/>
  <c r="AC381" i="37" s="1"/>
  <c r="K381" i="37"/>
  <c r="K381" i="37" a="1"/>
  <c r="AD380" i="37"/>
  <c r="AD380" i="37" a="1"/>
  <c r="L380" i="37" a="1"/>
  <c r="L380" i="37" s="1"/>
  <c r="AC372" i="37" a="1"/>
  <c r="AC372" i="37" s="1"/>
  <c r="K372" i="37" a="1"/>
  <c r="K372" i="37" s="1"/>
  <c r="AD371" i="37" a="1"/>
  <c r="AD371" i="37" s="1"/>
  <c r="L371" i="37" a="1"/>
  <c r="L371" i="37" s="1"/>
  <c r="AC363" i="37" a="1"/>
  <c r="AC363" i="37" s="1"/>
  <c r="K363" i="37" a="1"/>
  <c r="K363" i="37" s="1"/>
  <c r="AD362" i="37"/>
  <c r="AD362" i="37" a="1"/>
  <c r="L362" i="37" a="1"/>
  <c r="L362" i="37" s="1"/>
  <c r="AC354" i="37"/>
  <c r="AC354" i="37" a="1"/>
  <c r="K354" i="37" a="1"/>
  <c r="K354" i="37" s="1"/>
  <c r="AD353" i="37" a="1"/>
  <c r="AD353" i="37" s="1"/>
  <c r="L353" i="37"/>
  <c r="L353" i="37" a="1"/>
  <c r="AC345" i="37"/>
  <c r="AC345" i="37" a="1"/>
  <c r="K345" i="37" a="1"/>
  <c r="K345" i="37" s="1"/>
  <c r="AD344" i="37"/>
  <c r="AD344" i="37" a="1"/>
  <c r="L344" i="37" a="1"/>
  <c r="L344" i="37" s="1"/>
  <c r="AC336" i="37" a="1"/>
  <c r="AC336" i="37" s="1"/>
  <c r="K336" i="37" a="1"/>
  <c r="K336" i="37" s="1"/>
  <c r="AD335" i="37"/>
  <c r="AD335" i="37" a="1"/>
  <c r="L335" i="37" a="1"/>
  <c r="L335" i="37" s="1"/>
  <c r="AC327" i="37" a="1"/>
  <c r="AC327" i="37" s="1"/>
  <c r="K327" i="37" a="1"/>
  <c r="K327" i="37" s="1"/>
  <c r="AD326" i="37"/>
  <c r="AD326" i="37" a="1"/>
  <c r="L326" i="37"/>
  <c r="L326" i="37" a="1"/>
  <c r="AC318" i="37" a="1"/>
  <c r="AC318" i="37" s="1"/>
  <c r="K318" i="37"/>
  <c r="K318" i="37" a="1"/>
  <c r="AD317" i="37" a="1"/>
  <c r="AD317" i="37" s="1"/>
  <c r="L317" i="37" a="1"/>
  <c r="L317" i="37" s="1"/>
  <c r="AC309" i="37" a="1"/>
  <c r="AC309" i="37" s="1"/>
  <c r="K309" i="37"/>
  <c r="K309" i="37" a="1"/>
  <c r="AD308" i="37"/>
  <c r="AD308" i="37" a="1"/>
  <c r="L308" i="37" a="1"/>
  <c r="L308" i="37" s="1"/>
  <c r="AC300" i="37" a="1"/>
  <c r="AC300" i="37" s="1"/>
  <c r="K300" i="37" a="1"/>
  <c r="K300" i="37" s="1"/>
  <c r="AD299" i="37" a="1"/>
  <c r="AD299" i="37" s="1"/>
  <c r="L299" i="37" a="1"/>
  <c r="L299" i="37" s="1"/>
  <c r="AC291" i="37" a="1"/>
  <c r="AC291" i="37" s="1"/>
  <c r="K291" i="37" a="1"/>
  <c r="K291" i="37" s="1"/>
  <c r="AD290" i="37"/>
  <c r="AD290" i="37" a="1"/>
  <c r="L290" i="37" a="1"/>
  <c r="L290" i="37" s="1"/>
  <c r="AC282" i="37"/>
  <c r="AC282" i="37" a="1"/>
  <c r="K282" i="37" a="1"/>
  <c r="K282" i="37" s="1"/>
  <c r="AD281" i="37" a="1"/>
  <c r="AD281" i="37" s="1"/>
  <c r="L281" i="37"/>
  <c r="L281" i="37" a="1"/>
  <c r="AC273" i="37"/>
  <c r="AC273" i="37" a="1"/>
  <c r="K273" i="37" a="1"/>
  <c r="K273" i="37" s="1"/>
  <c r="AD272" i="37"/>
  <c r="AD272" i="37" a="1"/>
  <c r="L272" i="37" a="1"/>
  <c r="L272" i="37" s="1"/>
  <c r="AC264" i="37" a="1"/>
  <c r="AC264" i="37" s="1"/>
  <c r="K264" i="37" a="1"/>
  <c r="K264" i="37" s="1"/>
  <c r="AD263" i="37"/>
  <c r="AD263" i="37" a="1"/>
  <c r="L263" i="37" a="1"/>
  <c r="L263" i="37" s="1"/>
  <c r="AC255" i="37" a="1"/>
  <c r="AC255" i="37" s="1"/>
  <c r="K255" i="37" a="1"/>
  <c r="K255" i="37" s="1"/>
  <c r="AD254" i="37"/>
  <c r="AD254" i="37" a="1"/>
  <c r="L254" i="37"/>
  <c r="L254" i="37" a="1"/>
  <c r="AC246" i="37" a="1"/>
  <c r="AC246" i="37" s="1"/>
  <c r="K246" i="37"/>
  <c r="K246" i="37" a="1"/>
  <c r="AD245" i="37" a="1"/>
  <c r="AD245" i="37" s="1"/>
  <c r="L245" i="37" a="1"/>
  <c r="L245" i="37" s="1"/>
  <c r="AC237" i="37" a="1"/>
  <c r="AC237" i="37" s="1"/>
  <c r="K237" i="37"/>
  <c r="K237" i="37" a="1"/>
  <c r="AD236" i="37"/>
  <c r="AD236" i="37" a="1"/>
  <c r="L236" i="37" a="1"/>
  <c r="L236" i="37" s="1"/>
  <c r="AC228" i="37" a="1"/>
  <c r="AC228" i="37" s="1"/>
  <c r="K228" i="37" a="1"/>
  <c r="K228" i="37" s="1"/>
  <c r="AD227" i="37" a="1"/>
  <c r="AD227" i="37" s="1"/>
  <c r="L227" i="37" a="1"/>
  <c r="L227" i="37" s="1"/>
  <c r="AC219" i="37" a="1"/>
  <c r="AC219" i="37" s="1"/>
  <c r="K219" i="37" a="1"/>
  <c r="K219" i="37" s="1"/>
  <c r="AD218" i="37" a="1"/>
  <c r="AD218" i="37" s="1"/>
  <c r="L218" i="37" a="1"/>
  <c r="L218" i="37" s="1"/>
  <c r="AC210" i="37"/>
  <c r="AC210" i="37" a="1"/>
  <c r="K210" i="37" a="1"/>
  <c r="K210" i="37" s="1"/>
  <c r="AD209" i="37" a="1"/>
  <c r="AD209" i="37" s="1"/>
  <c r="L209" i="37" a="1"/>
  <c r="L209" i="37" s="1"/>
  <c r="AC201" i="37" a="1"/>
  <c r="AC201" i="37" s="1"/>
  <c r="K201" i="37" a="1"/>
  <c r="K201" i="37" s="1"/>
  <c r="AD200" i="37"/>
  <c r="AD200" i="37" a="1"/>
  <c r="L200" i="37" a="1"/>
  <c r="L200" i="37" s="1"/>
  <c r="AC192" i="37" a="1"/>
  <c r="AC192" i="37" s="1"/>
  <c r="K192" i="37" a="1"/>
  <c r="K192" i="37" s="1"/>
  <c r="AD191" i="37" a="1"/>
  <c r="AD191" i="37" s="1"/>
  <c r="L191" i="37" a="1"/>
  <c r="L191" i="37" s="1"/>
  <c r="AC183" i="37" a="1"/>
  <c r="AC183" i="37" s="1"/>
  <c r="K183" i="37" a="1"/>
  <c r="K183" i="37" s="1"/>
  <c r="AD182" i="37"/>
  <c r="AD182" i="37" a="1"/>
  <c r="L182" i="37" a="1"/>
  <c r="L182" i="37" s="1"/>
  <c r="AC174" i="37" a="1"/>
  <c r="AC174" i="37" s="1"/>
  <c r="K174" i="37"/>
  <c r="K174" i="37" a="1"/>
  <c r="AD173" i="37" a="1"/>
  <c r="AD173" i="37" s="1"/>
  <c r="L173" i="37" a="1"/>
  <c r="L173" i="37" s="1"/>
  <c r="AC165" i="37" a="1"/>
  <c r="AC165" i="37" s="1"/>
  <c r="K165" i="37"/>
  <c r="K165" i="37" a="1"/>
  <c r="AD164" i="37"/>
  <c r="AD164" i="37" a="1"/>
  <c r="L164" i="37" a="1"/>
  <c r="L164" i="37" s="1"/>
  <c r="AC156" i="37" a="1"/>
  <c r="AC156" i="37" s="1"/>
  <c r="K156" i="37" a="1"/>
  <c r="K156" i="37" s="1"/>
  <c r="AD155" i="37" a="1"/>
  <c r="AD155" i="37" s="1"/>
  <c r="L155" i="37" a="1"/>
  <c r="L155" i="37" s="1"/>
  <c r="AC147" i="37" a="1"/>
  <c r="AC147" i="37" s="1"/>
  <c r="K147" i="37" a="1"/>
  <c r="K147" i="37" s="1"/>
  <c r="AD146" i="37" a="1"/>
  <c r="AD146" i="37" s="1"/>
  <c r="L146" i="37" a="1"/>
  <c r="L146" i="37" s="1"/>
  <c r="AC138" i="37"/>
  <c r="AC138" i="37" a="1"/>
  <c r="K138" i="37" a="1"/>
  <c r="K138" i="37" s="1"/>
  <c r="AD137" i="37" a="1"/>
  <c r="AD137" i="37" s="1"/>
  <c r="L137" i="37"/>
  <c r="L137" i="37" a="1"/>
  <c r="AC129" i="37" a="1"/>
  <c r="AC129" i="37" s="1"/>
  <c r="K129" i="37" a="1"/>
  <c r="K129" i="37" s="1"/>
  <c r="AD128" i="37"/>
  <c r="AD128" i="37" a="1"/>
  <c r="L128" i="37" a="1"/>
  <c r="L128" i="37" s="1"/>
  <c r="AC120" i="37" a="1"/>
  <c r="AC120" i="37" s="1"/>
  <c r="K120" i="37" a="1"/>
  <c r="K120" i="37" s="1"/>
  <c r="AD119" i="37" a="1"/>
  <c r="AD119" i="37" s="1"/>
  <c r="L119" i="37" a="1"/>
  <c r="L119" i="37" s="1"/>
  <c r="AC111" i="37" a="1"/>
  <c r="AC111" i="37" s="1"/>
  <c r="K111" i="37" a="1"/>
  <c r="K111" i="37" s="1"/>
  <c r="AD110" i="37"/>
  <c r="AD110" i="37" a="1"/>
  <c r="L110" i="37"/>
  <c r="L110" i="37" a="1"/>
  <c r="AC102" i="37" a="1"/>
  <c r="AC102" i="37" s="1"/>
  <c r="K102" i="37" a="1"/>
  <c r="K102" i="37" s="1"/>
  <c r="AD101" i="37" a="1"/>
  <c r="AD101" i="37" s="1"/>
  <c r="L101" i="37" a="1"/>
  <c r="L101" i="37" s="1"/>
  <c r="AC93" i="37" a="1"/>
  <c r="AC93" i="37" s="1"/>
  <c r="K93" i="37"/>
  <c r="K93" i="37" a="1"/>
  <c r="AD92" i="37"/>
  <c r="AD92" i="37" a="1"/>
  <c r="L92" i="37" a="1"/>
  <c r="L92" i="37" s="1"/>
  <c r="AC84" i="37"/>
  <c r="AC84" i="37" a="1"/>
  <c r="K84" i="37" a="1"/>
  <c r="K84" i="37" s="1"/>
  <c r="AD83" i="37" a="1"/>
  <c r="AD83" i="37" s="1"/>
  <c r="L83" i="37"/>
  <c r="L83" i="37" a="1"/>
  <c r="AC75" i="37" a="1"/>
  <c r="AC75" i="37" s="1"/>
  <c r="K75" i="37" a="1"/>
  <c r="K75" i="37" s="1"/>
  <c r="AD74" i="37" a="1"/>
  <c r="AD74" i="37" s="1"/>
  <c r="L74" i="37" a="1"/>
  <c r="L74" i="37" s="1"/>
  <c r="AC66" i="37" a="1"/>
  <c r="AC66" i="37" s="1"/>
  <c r="K66" i="37" a="1"/>
  <c r="K66" i="37" s="1"/>
  <c r="AD65" i="37"/>
  <c r="AD65" i="37" a="1"/>
  <c r="L65" i="37" a="1"/>
  <c r="L65" i="37" s="1"/>
  <c r="AC57" i="37"/>
  <c r="AC57" i="37" a="1"/>
  <c r="K57" i="37" a="1"/>
  <c r="K57" i="37" s="1"/>
  <c r="AD56" i="37"/>
  <c r="AD56" i="37" a="1"/>
  <c r="L56" i="37" a="1"/>
  <c r="L56" i="37" s="1"/>
  <c r="AC48" i="37" a="1"/>
  <c r="AC48" i="37" s="1"/>
  <c r="K48" i="37" a="1"/>
  <c r="K48" i="37" s="1"/>
  <c r="AD47" i="37" a="1"/>
  <c r="AD47" i="37" s="1"/>
  <c r="L47" i="37" a="1"/>
  <c r="L47" i="37" s="1"/>
  <c r="AC39" i="37" a="1"/>
  <c r="AC39" i="37" s="1"/>
  <c r="K39" i="37" a="1"/>
  <c r="K39" i="37" s="1"/>
  <c r="AD38" i="37" a="1"/>
  <c r="AD38" i="37" s="1"/>
  <c r="L38" i="37" a="1"/>
  <c r="L38" i="37" s="1"/>
  <c r="AC30" i="37" a="1"/>
  <c r="AC30" i="37" s="1"/>
  <c r="K30" i="37" a="1"/>
  <c r="K30" i="37" s="1"/>
  <c r="AD29" i="37" a="1"/>
  <c r="AD29" i="37" s="1"/>
  <c r="L29" i="37" a="1"/>
  <c r="L29" i="37" s="1"/>
  <c r="AC21" i="37" a="1"/>
  <c r="AC21" i="37" s="1"/>
  <c r="K21" i="37" a="1"/>
  <c r="K21" i="37" s="1"/>
  <c r="AD20" i="37"/>
  <c r="AD20" i="37" a="1"/>
  <c r="L20" i="37" a="1"/>
  <c r="L20" i="37" s="1"/>
  <c r="B12" i="37" a="1"/>
  <c r="B12" i="37" s="1"/>
  <c r="C11" i="37" a="1"/>
  <c r="C11" i="37" s="1"/>
  <c r="AC3" i="37" a="1"/>
  <c r="AC3" i="37" s="1"/>
  <c r="K3" i="37" a="1"/>
  <c r="K3" i="37" s="1"/>
  <c r="AD2" i="37" a="1"/>
  <c r="AD2" i="37" s="1"/>
  <c r="U2" i="37" a="1"/>
  <c r="U2" i="37" s="1"/>
  <c r="L2" i="37" a="1"/>
  <c r="L2" i="37" s="1"/>
  <c r="C12" i="36" a="1"/>
  <c r="C12" i="36" s="1"/>
  <c r="AC390" i="36" a="1"/>
  <c r="AC390" i="36" s="1"/>
  <c r="K390" i="36" a="1"/>
  <c r="K390" i="36" s="1"/>
  <c r="AD389" i="36" a="1"/>
  <c r="AD389" i="36" s="1"/>
  <c r="L389" i="36" a="1"/>
  <c r="L389" i="36" s="1"/>
  <c r="AC381" i="36" a="1"/>
  <c r="AC381" i="36" s="1"/>
  <c r="K381" i="36" a="1"/>
  <c r="K381" i="36" s="1"/>
  <c r="AD380" i="36" a="1"/>
  <c r="AD380" i="36" s="1"/>
  <c r="L380" i="36" a="1"/>
  <c r="L380" i="36" s="1"/>
  <c r="AC372" i="36"/>
  <c r="AC372" i="36" a="1"/>
  <c r="K372" i="36" a="1"/>
  <c r="K372" i="36" s="1"/>
  <c r="AD371" i="36" a="1"/>
  <c r="AD371" i="36" s="1"/>
  <c r="L371" i="36"/>
  <c r="L371" i="36" a="1"/>
  <c r="AC363" i="36"/>
  <c r="AC363" i="36" a="1"/>
  <c r="K363" i="36" a="1"/>
  <c r="K363" i="36" s="1"/>
  <c r="AD362" i="36" a="1"/>
  <c r="AD362" i="36" s="1"/>
  <c r="L362" i="36" a="1"/>
  <c r="L362" i="36" s="1"/>
  <c r="AC354" i="36" a="1"/>
  <c r="AC354" i="36" s="1"/>
  <c r="K354" i="36" a="1"/>
  <c r="K354" i="36" s="1"/>
  <c r="AD353" i="36"/>
  <c r="AD353" i="36" a="1"/>
  <c r="L353" i="36" a="1"/>
  <c r="L353" i="36" s="1"/>
  <c r="AC345" i="36" a="1"/>
  <c r="AC345" i="36" s="1"/>
  <c r="K345" i="36" a="1"/>
  <c r="K345" i="36" s="1"/>
  <c r="AD344" i="36"/>
  <c r="AD344" i="36" a="1"/>
  <c r="L344" i="36"/>
  <c r="L344" i="36" a="1"/>
  <c r="AC336" i="36" a="1"/>
  <c r="AC336" i="36" s="1"/>
  <c r="K336" i="36"/>
  <c r="K336" i="36" a="1"/>
  <c r="AD335" i="36" a="1"/>
  <c r="AD335" i="36" s="1"/>
  <c r="L335" i="36" a="1"/>
  <c r="L335" i="36" s="1"/>
  <c r="AC327" i="36" a="1"/>
  <c r="AC327" i="36" s="1"/>
  <c r="K327" i="36"/>
  <c r="K327" i="36" a="1"/>
  <c r="AD326" i="36"/>
  <c r="AD326" i="36" a="1"/>
  <c r="L326" i="36" a="1"/>
  <c r="L326" i="36" s="1"/>
  <c r="AC318" i="36" a="1"/>
  <c r="AC318" i="36" s="1"/>
  <c r="K318" i="36" a="1"/>
  <c r="K318" i="36" s="1"/>
  <c r="AD317" i="36" a="1"/>
  <c r="AD317" i="36" s="1"/>
  <c r="L317" i="36" a="1"/>
  <c r="L317" i="36" s="1"/>
  <c r="AC309" i="36" a="1"/>
  <c r="AC309" i="36" s="1"/>
  <c r="K309" i="36" a="1"/>
  <c r="K309" i="36" s="1"/>
  <c r="AD308" i="36" a="1"/>
  <c r="AD308" i="36" s="1"/>
  <c r="L308" i="36" a="1"/>
  <c r="L308" i="36" s="1"/>
  <c r="AC300" i="36"/>
  <c r="AC300" i="36" a="1"/>
  <c r="K300" i="36" a="1"/>
  <c r="K300" i="36" s="1"/>
  <c r="AD299" i="36" a="1"/>
  <c r="AD299" i="36" s="1"/>
  <c r="L299" i="36"/>
  <c r="L299" i="36" a="1"/>
  <c r="AC291" i="36"/>
  <c r="AC291" i="36" a="1"/>
  <c r="K291" i="36" a="1"/>
  <c r="K291" i="36" s="1"/>
  <c r="AD290" i="36" a="1"/>
  <c r="AD290" i="36" s="1"/>
  <c r="L290" i="36" a="1"/>
  <c r="L290" i="36" s="1"/>
  <c r="AC282" i="36" a="1"/>
  <c r="AC282" i="36" s="1"/>
  <c r="K282" i="36" a="1"/>
  <c r="K282" i="36" s="1"/>
  <c r="AD281" i="36"/>
  <c r="AD281" i="36" a="1"/>
  <c r="L281" i="36" a="1"/>
  <c r="L281" i="36" s="1"/>
  <c r="AC273" i="36" a="1"/>
  <c r="AC273" i="36" s="1"/>
  <c r="K273" i="36" a="1"/>
  <c r="K273" i="36" s="1"/>
  <c r="AD272" i="36"/>
  <c r="AD272" i="36" a="1"/>
  <c r="L272" i="36"/>
  <c r="L272" i="36" a="1"/>
  <c r="AC264" i="36" a="1"/>
  <c r="AC264" i="36" s="1"/>
  <c r="K264" i="36"/>
  <c r="K264" i="36" a="1"/>
  <c r="AD263" i="36"/>
  <c r="AD263" i="36" a="1"/>
  <c r="L263" i="36" a="1"/>
  <c r="L263" i="36" s="1"/>
  <c r="AC255" i="36" a="1"/>
  <c r="AC255" i="36" s="1"/>
  <c r="K255" i="36"/>
  <c r="K255" i="36" a="1"/>
  <c r="AD254" i="36"/>
  <c r="AD254" i="36" a="1"/>
  <c r="L254" i="36"/>
  <c r="L254" i="36" a="1"/>
  <c r="AC246" i="36" a="1"/>
  <c r="AC246" i="36" s="1"/>
  <c r="K246" i="36" a="1"/>
  <c r="K246" i="36" s="1"/>
  <c r="AD245" i="36" a="1"/>
  <c r="AD245" i="36" s="1"/>
  <c r="L245" i="36" a="1"/>
  <c r="L245" i="36" s="1"/>
  <c r="AC237" i="36" a="1"/>
  <c r="AC237" i="36" s="1"/>
  <c r="K237" i="36" a="1"/>
  <c r="K237" i="36" s="1"/>
  <c r="AD236" i="36"/>
  <c r="AD236" i="36" a="1"/>
  <c r="L236" i="36" a="1"/>
  <c r="L236" i="36" s="1"/>
  <c r="AC228" i="36"/>
  <c r="AC228" i="36" a="1"/>
  <c r="K228" i="36" a="1"/>
  <c r="K228" i="36" s="1"/>
  <c r="AD227" i="36" a="1"/>
  <c r="AD227" i="36" s="1"/>
  <c r="L227" i="36"/>
  <c r="L227" i="36" a="1"/>
  <c r="AC219" i="36"/>
  <c r="AC219" i="36" a="1"/>
  <c r="K219" i="36" a="1"/>
  <c r="K219" i="36" s="1"/>
  <c r="AD218" i="36" a="1"/>
  <c r="AD218" i="36" s="1"/>
  <c r="L218" i="36" a="1"/>
  <c r="L218" i="36" s="1"/>
  <c r="AC210" i="36"/>
  <c r="AC210" i="36" a="1"/>
  <c r="K210" i="36" a="1"/>
  <c r="K210" i="36" s="1"/>
  <c r="AD209" i="36" a="1"/>
  <c r="AD209" i="36" s="1"/>
  <c r="L209" i="36"/>
  <c r="L209" i="36" a="1"/>
  <c r="AC201" i="36" a="1"/>
  <c r="AC201" i="36" s="1"/>
  <c r="K201" i="36" a="1"/>
  <c r="K201" i="36" s="1"/>
  <c r="AD200" i="36"/>
  <c r="AD200" i="36" a="1"/>
  <c r="L200" i="36" a="1"/>
  <c r="L200" i="36" s="1"/>
  <c r="AC192" i="36" a="1"/>
  <c r="AC192" i="36" s="1"/>
  <c r="K192" i="36" a="1"/>
  <c r="K192" i="36" s="1"/>
  <c r="AD191" i="36" a="1"/>
  <c r="AD191" i="36" s="1"/>
  <c r="L191" i="36" a="1"/>
  <c r="L191" i="36" s="1"/>
  <c r="AC183" i="36" a="1"/>
  <c r="AC183" i="36" s="1"/>
  <c r="K183" i="36" a="1"/>
  <c r="K183" i="36" s="1"/>
  <c r="AD182" i="36"/>
  <c r="AD182" i="36" a="1"/>
  <c r="L182" i="36"/>
  <c r="L182" i="36" a="1"/>
  <c r="AC174" i="36" a="1"/>
  <c r="AC174" i="36" s="1"/>
  <c r="K174" i="36" a="1"/>
  <c r="K174" i="36" s="1"/>
  <c r="AD173" i="36" a="1"/>
  <c r="AD173" i="36" s="1"/>
  <c r="L173" i="36" a="1"/>
  <c r="L173" i="36" s="1"/>
  <c r="AC165" i="36" a="1"/>
  <c r="AC165" i="36" s="1"/>
  <c r="K165" i="36"/>
  <c r="K165" i="36" a="1"/>
  <c r="AD164" i="36"/>
  <c r="AD164" i="36" a="1"/>
  <c r="L164" i="36" a="1"/>
  <c r="L164" i="36" s="1"/>
  <c r="AC156" i="36" a="1"/>
  <c r="AC156" i="36" s="1"/>
  <c r="K156" i="36" a="1"/>
  <c r="K156" i="36" s="1"/>
  <c r="AD155" i="36" a="1"/>
  <c r="AD155" i="36" s="1"/>
  <c r="L155" i="36"/>
  <c r="L155" i="36" a="1"/>
  <c r="AC147" i="36" a="1"/>
  <c r="AC147" i="36" s="1"/>
  <c r="K147" i="36" a="1"/>
  <c r="K147" i="36" s="1"/>
  <c r="AD146" i="36"/>
  <c r="AD146" i="36" a="1"/>
  <c r="L146" i="36" a="1"/>
  <c r="L146" i="36" s="1"/>
  <c r="AC138" i="36" a="1"/>
  <c r="AC138" i="36" s="1"/>
  <c r="K138" i="36" a="1"/>
  <c r="K138" i="36" s="1"/>
  <c r="AD137" i="36" a="1"/>
  <c r="AD137" i="36" s="1"/>
  <c r="L137" i="36"/>
  <c r="L137" i="36" a="1"/>
  <c r="AC129" i="36" a="1"/>
  <c r="AC129" i="36" s="1"/>
  <c r="K129" i="36" a="1"/>
  <c r="K129" i="36" s="1"/>
  <c r="AD128" i="36"/>
  <c r="AD128" i="36" a="1"/>
  <c r="L128" i="36" a="1"/>
  <c r="L128" i="36" s="1"/>
  <c r="AC120" i="36" a="1"/>
  <c r="AC120" i="36" s="1"/>
  <c r="K120" i="36"/>
  <c r="K120" i="36" a="1"/>
  <c r="AD119" i="36" a="1"/>
  <c r="AD119" i="36" s="1"/>
  <c r="L119" i="36" a="1"/>
  <c r="L119" i="36" s="1"/>
  <c r="AC111" i="36"/>
  <c r="AC111" i="36" a="1"/>
  <c r="K111" i="36" a="1"/>
  <c r="K111" i="36" s="1"/>
  <c r="AD110" i="36"/>
  <c r="AD110" i="36" a="1"/>
  <c r="L110" i="36"/>
  <c r="L110" i="36" a="1"/>
  <c r="AC102" i="36" a="1"/>
  <c r="AC102" i="36" s="1"/>
  <c r="K102" i="36" a="1"/>
  <c r="K102" i="36" s="1"/>
  <c r="AD101" i="36" a="1"/>
  <c r="AD101" i="36" s="1"/>
  <c r="L101" i="36" a="1"/>
  <c r="L101" i="36" s="1"/>
  <c r="AC93" i="36" a="1"/>
  <c r="AC93" i="36" s="1"/>
  <c r="K93" i="36"/>
  <c r="K93" i="36" a="1"/>
  <c r="AD92" i="36"/>
  <c r="AD92" i="36" a="1"/>
  <c r="L92" i="36"/>
  <c r="L92" i="36" a="1"/>
  <c r="AC84" i="36" a="1"/>
  <c r="AC84" i="36" s="1"/>
  <c r="K84" i="36"/>
  <c r="K84" i="36" a="1"/>
  <c r="AD83" i="36" a="1"/>
  <c r="AD83" i="36" s="1"/>
  <c r="L83" i="36" a="1"/>
  <c r="L83" i="36" s="1"/>
  <c r="AC75" i="36" a="1"/>
  <c r="AC75" i="36" s="1"/>
  <c r="K75" i="36"/>
  <c r="K75" i="36" a="1"/>
  <c r="AD74" i="36"/>
  <c r="AD74" i="36" a="1"/>
  <c r="L74" i="36" a="1"/>
  <c r="L74" i="36" s="1"/>
  <c r="AC66" i="36" a="1"/>
  <c r="AC66" i="36" s="1"/>
  <c r="K66" i="36" a="1"/>
  <c r="K66" i="36" s="1"/>
  <c r="AD65" i="36" a="1"/>
  <c r="AD65" i="36" s="1"/>
  <c r="L65" i="36" a="1"/>
  <c r="L65" i="36" s="1"/>
  <c r="AC57" i="36" a="1"/>
  <c r="AC57" i="36" s="1"/>
  <c r="K57" i="36" a="1"/>
  <c r="K57" i="36" s="1"/>
  <c r="AD56" i="36" a="1"/>
  <c r="AD56" i="36" s="1"/>
  <c r="L56" i="36" a="1"/>
  <c r="L56" i="36" s="1"/>
  <c r="AC48" i="36"/>
  <c r="AC48" i="36" a="1"/>
  <c r="K48" i="36" a="1"/>
  <c r="K48" i="36" s="1"/>
  <c r="AD47" i="36" a="1"/>
  <c r="AD47" i="36" s="1"/>
  <c r="L47" i="36"/>
  <c r="L47" i="36" a="1"/>
  <c r="AC39" i="36" a="1"/>
  <c r="AC39" i="36" s="1"/>
  <c r="K39" i="36" a="1"/>
  <c r="K39" i="36" s="1"/>
  <c r="AD38" i="36"/>
  <c r="AD38" i="36" a="1"/>
  <c r="L38" i="36" a="1"/>
  <c r="L38" i="36" s="1"/>
  <c r="AC30" i="36" a="1"/>
  <c r="AC30" i="36" s="1"/>
  <c r="K30" i="36" a="1"/>
  <c r="K30" i="36" s="1"/>
  <c r="AD29" i="36"/>
  <c r="AD29" i="36" a="1"/>
  <c r="L29" i="36" a="1"/>
  <c r="L29" i="36" s="1"/>
  <c r="AC21" i="36"/>
  <c r="AC21" i="36" a="1"/>
  <c r="K21" i="36" a="1"/>
  <c r="K21" i="36" s="1"/>
  <c r="AD20" i="36"/>
  <c r="AD20" i="36" a="1"/>
  <c r="L20" i="36"/>
  <c r="L20" i="36" a="1"/>
  <c r="B12" i="36" a="1"/>
  <c r="B12" i="36" s="1"/>
  <c r="C11" i="36" a="1"/>
  <c r="C11" i="36" s="1"/>
  <c r="AC3" i="36"/>
  <c r="AC3" i="36" a="1"/>
  <c r="K3" i="36" a="1"/>
  <c r="K3" i="36" s="1"/>
  <c r="AD2" i="36"/>
  <c r="AD2" i="36" a="1"/>
  <c r="U2" i="36" a="1"/>
  <c r="U2" i="36" s="1"/>
  <c r="L2" i="36" a="1"/>
  <c r="L2" i="36" s="1"/>
  <c r="C12" i="35" a="1"/>
  <c r="C12" i="35" s="1"/>
  <c r="AC390" i="35" a="1"/>
  <c r="AC390" i="35" s="1"/>
  <c r="K390" i="35" a="1"/>
  <c r="K390" i="35" s="1"/>
  <c r="AD389" i="35" a="1"/>
  <c r="AD389" i="35" s="1"/>
  <c r="L389" i="35" a="1"/>
  <c r="L389" i="35" s="1"/>
  <c r="AC381" i="35" a="1"/>
  <c r="AC381" i="35" s="1"/>
  <c r="K381" i="35" a="1"/>
  <c r="K381" i="35" s="1"/>
  <c r="AD380" i="35" a="1"/>
  <c r="AD380" i="35" s="1"/>
  <c r="L380" i="35" a="1"/>
  <c r="L380" i="35" s="1"/>
  <c r="AC372" i="35"/>
  <c r="AC372" i="35" a="1"/>
  <c r="K372" i="35" a="1"/>
  <c r="K372" i="35" s="1"/>
  <c r="AD371" i="35" a="1"/>
  <c r="AD371" i="35" s="1"/>
  <c r="L371" i="35"/>
  <c r="L371" i="35" a="1"/>
  <c r="AC363" i="35"/>
  <c r="AC363" i="35" a="1"/>
  <c r="K363" i="35" a="1"/>
  <c r="K363" i="35" s="1"/>
  <c r="AD362" i="35"/>
  <c r="AD362" i="35" a="1"/>
  <c r="L362" i="35" a="1"/>
  <c r="L362" i="35" s="1"/>
  <c r="AC354" i="35" a="1"/>
  <c r="AC354" i="35" s="1"/>
  <c r="K354" i="35" a="1"/>
  <c r="K354" i="35" s="1"/>
  <c r="AD353" i="35"/>
  <c r="AD353" i="35" a="1"/>
  <c r="L353" i="35" a="1"/>
  <c r="L353" i="35" s="1"/>
  <c r="AC345" i="35" a="1"/>
  <c r="AC345" i="35" s="1"/>
  <c r="K345" i="35" a="1"/>
  <c r="K345" i="35" s="1"/>
  <c r="AD344" i="35"/>
  <c r="AD344" i="35" a="1"/>
  <c r="L344" i="35"/>
  <c r="L344" i="35" a="1"/>
  <c r="AC336" i="35" a="1"/>
  <c r="AC336" i="35" s="1"/>
  <c r="K336" i="35"/>
  <c r="K336" i="35" a="1"/>
  <c r="AD335" i="35" a="1"/>
  <c r="AD335" i="35" s="1"/>
  <c r="L335" i="35" a="1"/>
  <c r="L335" i="35" s="1"/>
  <c r="AC327" i="35" a="1"/>
  <c r="AC327" i="35" s="1"/>
  <c r="K327" i="35"/>
  <c r="K327" i="35" a="1"/>
  <c r="AD326" i="35"/>
  <c r="AD326" i="35" a="1"/>
  <c r="L326" i="35" a="1"/>
  <c r="L326" i="35" s="1"/>
  <c r="AC318" i="35" a="1"/>
  <c r="AC318" i="35" s="1"/>
  <c r="K318" i="35" a="1"/>
  <c r="K318" i="35" s="1"/>
  <c r="AD317" i="35" a="1"/>
  <c r="AD317" i="35" s="1"/>
  <c r="L317" i="35" a="1"/>
  <c r="L317" i="35" s="1"/>
  <c r="AC309" i="35" a="1"/>
  <c r="AC309" i="35" s="1"/>
  <c r="K309" i="35" a="1"/>
  <c r="K309" i="35" s="1"/>
  <c r="AD308" i="35"/>
  <c r="AD308" i="35" a="1"/>
  <c r="L308" i="35" a="1"/>
  <c r="L308" i="35" s="1"/>
  <c r="AC300" i="35"/>
  <c r="AC300" i="35" a="1"/>
  <c r="K300" i="35" a="1"/>
  <c r="K300" i="35" s="1"/>
  <c r="AD299" i="35" a="1"/>
  <c r="AD299" i="35" s="1"/>
  <c r="L299" i="35"/>
  <c r="L299" i="35" a="1"/>
  <c r="AC291" i="35"/>
  <c r="AC291" i="35" a="1"/>
  <c r="K291" i="35" a="1"/>
  <c r="K291" i="35" s="1"/>
  <c r="AD290" i="35"/>
  <c r="AD290" i="35" a="1"/>
  <c r="L290" i="35" a="1"/>
  <c r="L290" i="35" s="1"/>
  <c r="AC282" i="35" a="1"/>
  <c r="AC282" i="35" s="1"/>
  <c r="K282" i="35" a="1"/>
  <c r="K282" i="35" s="1"/>
  <c r="AD281" i="35"/>
  <c r="AD281" i="35" a="1"/>
  <c r="L281" i="35" a="1"/>
  <c r="L281" i="35" s="1"/>
  <c r="AC273" i="35" a="1"/>
  <c r="AC273" i="35" s="1"/>
  <c r="K273" i="35" a="1"/>
  <c r="K273" i="35" s="1"/>
  <c r="AD272" i="35"/>
  <c r="AD272" i="35" a="1"/>
  <c r="L272" i="35"/>
  <c r="L272" i="35" a="1"/>
  <c r="AC264" i="35" a="1"/>
  <c r="AC264" i="35" s="1"/>
  <c r="K264" i="35"/>
  <c r="K264" i="35" a="1"/>
  <c r="AD263" i="35" a="1"/>
  <c r="AD263" i="35" s="1"/>
  <c r="L263" i="35" a="1"/>
  <c r="L263" i="35" s="1"/>
  <c r="AC255" i="35" a="1"/>
  <c r="AC255" i="35" s="1"/>
  <c r="K255" i="35" a="1"/>
  <c r="K255" i="35" s="1"/>
  <c r="AD254" i="35"/>
  <c r="AD254" i="35" a="1"/>
  <c r="L254" i="35" a="1"/>
  <c r="L254" i="35" s="1"/>
  <c r="AC246" i="35" a="1"/>
  <c r="AC246" i="35" s="1"/>
  <c r="K246" i="35" a="1"/>
  <c r="K246" i="35" s="1"/>
  <c r="AD245" i="35" a="1"/>
  <c r="AD245" i="35" s="1"/>
  <c r="L245" i="35" a="1"/>
  <c r="L245" i="35" s="1"/>
  <c r="AC237" i="35" a="1"/>
  <c r="AC237" i="35" s="1"/>
  <c r="K237" i="35" a="1"/>
  <c r="K237" i="35" s="1"/>
  <c r="AD236" i="35" a="1"/>
  <c r="AD236" i="35" s="1"/>
  <c r="L236" i="35" a="1"/>
  <c r="L236" i="35" s="1"/>
  <c r="AC228" i="35"/>
  <c r="AC228" i="35" a="1"/>
  <c r="K228" i="35" a="1"/>
  <c r="K228" i="35" s="1"/>
  <c r="AD227" i="35" a="1"/>
  <c r="AD227" i="35" s="1"/>
  <c r="L227" i="35"/>
  <c r="L227" i="35" a="1"/>
  <c r="AC219" i="35"/>
  <c r="AC219" i="35" a="1"/>
  <c r="K219" i="35"/>
  <c r="K219" i="35" a="1"/>
  <c r="AD218" i="35"/>
  <c r="AD218" i="35" a="1"/>
  <c r="L218" i="35" a="1"/>
  <c r="L218" i="35" s="1"/>
  <c r="AC210" i="35" a="1"/>
  <c r="AC210" i="35" s="1"/>
  <c r="K210" i="35" a="1"/>
  <c r="K210" i="35" s="1"/>
  <c r="AD209" i="35"/>
  <c r="AD209" i="35" a="1"/>
  <c r="L209" i="35" a="1"/>
  <c r="L209" i="35" s="1"/>
  <c r="AC201" i="35" a="1"/>
  <c r="AC201" i="35" s="1"/>
  <c r="K201" i="35" a="1"/>
  <c r="K201" i="35" s="1"/>
  <c r="AD200" i="35" a="1"/>
  <c r="AD200" i="35" s="1"/>
  <c r="L200" i="35"/>
  <c r="L200" i="35" a="1"/>
  <c r="AC192" i="35" a="1"/>
  <c r="AC192" i="35" s="1"/>
  <c r="K192" i="35"/>
  <c r="K192" i="35" a="1"/>
  <c r="AD191" i="35" a="1"/>
  <c r="AD191" i="35" s="1"/>
  <c r="L191" i="35" a="1"/>
  <c r="L191" i="35" s="1"/>
  <c r="AC183" i="35"/>
  <c r="AC183" i="35" a="1"/>
  <c r="K183" i="35"/>
  <c r="K183" i="35" a="1"/>
  <c r="AD182" i="35"/>
  <c r="AD182" i="35" a="1"/>
  <c r="L182" i="35" a="1"/>
  <c r="L182" i="35" s="1"/>
  <c r="AC174" i="35" a="1"/>
  <c r="AC174" i="35" s="1"/>
  <c r="K174" i="35" a="1"/>
  <c r="K174" i="35" s="1"/>
  <c r="AD173" i="35"/>
  <c r="AD173" i="35" a="1"/>
  <c r="L173" i="35" a="1"/>
  <c r="L173" i="35" s="1"/>
  <c r="AC165" i="35" a="1"/>
  <c r="AC165" i="35" s="1"/>
  <c r="K165" i="35" a="1"/>
  <c r="K165" i="35" s="1"/>
  <c r="AD164" i="35" a="1"/>
  <c r="AD164" i="35" s="1"/>
  <c r="L164" i="35"/>
  <c r="L164" i="35" a="1"/>
  <c r="AC156" i="35" a="1"/>
  <c r="AC156" i="35" s="1"/>
  <c r="K156" i="35"/>
  <c r="K156" i="35" a="1"/>
  <c r="AD155" i="35" a="1"/>
  <c r="AD155" i="35" s="1"/>
  <c r="L155" i="35" a="1"/>
  <c r="L155" i="35" s="1"/>
  <c r="AC147" i="35"/>
  <c r="AC147" i="35" a="1"/>
  <c r="K147" i="35"/>
  <c r="K147" i="35" a="1"/>
  <c r="AD146" i="35"/>
  <c r="AD146" i="35" a="1"/>
  <c r="L146" i="35" a="1"/>
  <c r="L146" i="35" s="1"/>
  <c r="AC138" i="35" a="1"/>
  <c r="AC138" i="35" s="1"/>
  <c r="K138" i="35" a="1"/>
  <c r="K138" i="35" s="1"/>
  <c r="AD137" i="35"/>
  <c r="AD137" i="35" a="1"/>
  <c r="L137" i="35" a="1"/>
  <c r="L137" i="35" s="1"/>
  <c r="AC129" i="35" a="1"/>
  <c r="AC129" i="35" s="1"/>
  <c r="K129" i="35" a="1"/>
  <c r="K129" i="35" s="1"/>
  <c r="AD128" i="35" a="1"/>
  <c r="AD128" i="35" s="1"/>
  <c r="L128" i="35"/>
  <c r="L128" i="35" a="1"/>
  <c r="AC120" i="35" a="1"/>
  <c r="AC120" i="35" s="1"/>
  <c r="K120" i="35"/>
  <c r="K120" i="35" a="1"/>
  <c r="AD119" i="35" a="1"/>
  <c r="AD119" i="35" s="1"/>
  <c r="L119" i="35" a="1"/>
  <c r="L119" i="35" s="1"/>
  <c r="AC111" i="35" a="1"/>
  <c r="AC111" i="35" s="1"/>
  <c r="K111" i="35"/>
  <c r="K111" i="35" a="1"/>
  <c r="AD110" i="35"/>
  <c r="AD110" i="35" a="1"/>
  <c r="L110" i="35" a="1"/>
  <c r="L110" i="35" s="1"/>
  <c r="AC102" i="35" a="1"/>
  <c r="AC102" i="35" s="1"/>
  <c r="K102" i="35" a="1"/>
  <c r="K102" i="35" s="1"/>
  <c r="AD101" i="35"/>
  <c r="AD101" i="35" a="1"/>
  <c r="L101" i="35" a="1"/>
  <c r="L101" i="35" s="1"/>
  <c r="AC93" i="35" a="1"/>
  <c r="AC93" i="35" s="1"/>
  <c r="K93" i="35" a="1"/>
  <c r="K93" i="35" s="1"/>
  <c r="AD92" i="35" a="1"/>
  <c r="AD92" i="35" s="1"/>
  <c r="L92" i="35"/>
  <c r="L92" i="35" a="1"/>
  <c r="AC84" i="35" a="1"/>
  <c r="AC84" i="35" s="1"/>
  <c r="K84" i="35"/>
  <c r="K84" i="35" a="1"/>
  <c r="AD83" i="35"/>
  <c r="AD83" i="35" a="1"/>
  <c r="L83" i="35" a="1"/>
  <c r="L83" i="35" s="1"/>
  <c r="AC75" i="35"/>
  <c r="AC75" i="35" a="1"/>
  <c r="K75" i="35"/>
  <c r="K75" i="35" a="1"/>
  <c r="AD74" i="35"/>
  <c r="AD74" i="35" a="1"/>
  <c r="L74" i="35"/>
  <c r="L74" i="35" a="1"/>
  <c r="AC66" i="35"/>
  <c r="AC66" i="35" a="1"/>
  <c r="K66" i="35"/>
  <c r="K66" i="35" a="1"/>
  <c r="AD65" i="35" a="1"/>
  <c r="AD65" i="35" s="1"/>
  <c r="L65" i="35"/>
  <c r="L65" i="35" a="1"/>
  <c r="AC57" i="35" a="1"/>
  <c r="AC57" i="35" s="1"/>
  <c r="K57" i="35"/>
  <c r="K57" i="35" a="1"/>
  <c r="AD56" i="35" a="1"/>
  <c r="AD56" i="35" s="1"/>
  <c r="L56" i="35" a="1"/>
  <c r="L56" i="35" s="1"/>
  <c r="AC48" i="35"/>
  <c r="AC48" i="35" a="1"/>
  <c r="K48" i="35" a="1"/>
  <c r="K48" i="35" s="1"/>
  <c r="AD47" i="35"/>
  <c r="AD47" i="35" a="1"/>
  <c r="L47" i="35"/>
  <c r="L47" i="35" a="1"/>
  <c r="AC39" i="35"/>
  <c r="AC39" i="35" a="1"/>
  <c r="K39" i="35" a="1"/>
  <c r="K39" i="35" s="1"/>
  <c r="AD38" i="35" a="1"/>
  <c r="AD38" i="35" s="1"/>
  <c r="L38" i="35"/>
  <c r="L38" i="35" a="1"/>
  <c r="AC30" i="35"/>
  <c r="AC30" i="35" a="1"/>
  <c r="K30" i="35"/>
  <c r="K30" i="35" a="1"/>
  <c r="AD29" i="35"/>
  <c r="AD29" i="35" a="1"/>
  <c r="L29" i="35"/>
  <c r="L29" i="35" a="1"/>
  <c r="AC21" i="35"/>
  <c r="AC21" i="35" a="1"/>
  <c r="K21" i="35"/>
  <c r="K21" i="35" a="1"/>
  <c r="AD20" i="35" a="1"/>
  <c r="AD20" i="35" s="1"/>
  <c r="L20" i="35"/>
  <c r="L20" i="35" a="1"/>
  <c r="B12" i="35"/>
  <c r="B12" i="35" a="1"/>
  <c r="C11" i="35" a="1"/>
  <c r="C11" i="35" s="1"/>
  <c r="AC3" i="35"/>
  <c r="AC3" i="35" a="1"/>
  <c r="K3" i="35" a="1"/>
  <c r="K3" i="35" s="1"/>
  <c r="AD2" i="35"/>
  <c r="AD2" i="35" a="1"/>
  <c r="U2" i="35"/>
  <c r="U2" i="35" a="1"/>
  <c r="L2" i="35" a="1"/>
  <c r="L2" i="35" s="1"/>
  <c r="C12" i="34" a="1"/>
  <c r="C12" i="34" s="1"/>
  <c r="AC390" i="34" a="1"/>
  <c r="AC390" i="34" s="1"/>
  <c r="K390" i="34" a="1"/>
  <c r="K390" i="34" s="1"/>
  <c r="AD389" i="34" a="1"/>
  <c r="AD389" i="34" s="1"/>
  <c r="L389" i="34" a="1"/>
  <c r="L389" i="34" s="1"/>
  <c r="AC381" i="34" a="1"/>
  <c r="AC381" i="34" s="1"/>
  <c r="K381" i="34" a="1"/>
  <c r="K381" i="34" s="1"/>
  <c r="AD380" i="34" a="1"/>
  <c r="AD380" i="34" s="1"/>
  <c r="L380" i="34" a="1"/>
  <c r="L380" i="34" s="1"/>
  <c r="AC372" i="34"/>
  <c r="AC372" i="34" a="1"/>
  <c r="K372" i="34" a="1"/>
  <c r="K372" i="34" s="1"/>
  <c r="AD371" i="34" a="1"/>
  <c r="AD371" i="34" s="1"/>
  <c r="L371" i="34"/>
  <c r="L371" i="34" a="1"/>
  <c r="AC363" i="34"/>
  <c r="AC363" i="34" a="1"/>
  <c r="K363" i="34" a="1"/>
  <c r="K363" i="34" s="1"/>
  <c r="AD362" i="34"/>
  <c r="AD362" i="34" a="1"/>
  <c r="L362" i="34" a="1"/>
  <c r="L362" i="34" s="1"/>
  <c r="AC354" i="34" a="1"/>
  <c r="AC354" i="34" s="1"/>
  <c r="K354" i="34" a="1"/>
  <c r="K354" i="34" s="1"/>
  <c r="AD353" i="34"/>
  <c r="AD353" i="34" a="1"/>
  <c r="L353" i="34" a="1"/>
  <c r="L353" i="34" s="1"/>
  <c r="AC345" i="34" a="1"/>
  <c r="AC345" i="34" s="1"/>
  <c r="K345" i="34" a="1"/>
  <c r="K345" i="34" s="1"/>
  <c r="AD344" i="34"/>
  <c r="AD344" i="34" a="1"/>
  <c r="L344" i="34"/>
  <c r="L344" i="34" a="1"/>
  <c r="AC336" i="34" a="1"/>
  <c r="AC336" i="34" s="1"/>
  <c r="K336" i="34"/>
  <c r="K336" i="34" a="1"/>
  <c r="AD335" i="34" a="1"/>
  <c r="AD335" i="34" s="1"/>
  <c r="L335" i="34" a="1"/>
  <c r="L335" i="34" s="1"/>
  <c r="AC327" i="34" a="1"/>
  <c r="AC327" i="34" s="1"/>
  <c r="K327" i="34"/>
  <c r="K327" i="34" a="1"/>
  <c r="AD326" i="34"/>
  <c r="AD326" i="34" a="1"/>
  <c r="L326" i="34" a="1"/>
  <c r="L326" i="34" s="1"/>
  <c r="AC318" i="34" a="1"/>
  <c r="AC318" i="34" s="1"/>
  <c r="K318" i="34" a="1"/>
  <c r="K318" i="34" s="1"/>
  <c r="AD317" i="34" a="1"/>
  <c r="AD317" i="34" s="1"/>
  <c r="L317" i="34" a="1"/>
  <c r="L317" i="34" s="1"/>
  <c r="AC309" i="34" a="1"/>
  <c r="AC309" i="34" s="1"/>
  <c r="K309" i="34" a="1"/>
  <c r="K309" i="34" s="1"/>
  <c r="AD308" i="34"/>
  <c r="AD308" i="34" a="1"/>
  <c r="L308" i="34" a="1"/>
  <c r="L308" i="34" s="1"/>
  <c r="AC300" i="34"/>
  <c r="AC300" i="34" a="1"/>
  <c r="K300" i="34" a="1"/>
  <c r="K300" i="34" s="1"/>
  <c r="AD299" i="34" a="1"/>
  <c r="AD299" i="34" s="1"/>
  <c r="L299" i="34"/>
  <c r="L299" i="34" a="1"/>
  <c r="AC291" i="34"/>
  <c r="AC291" i="34" a="1"/>
  <c r="K291" i="34" a="1"/>
  <c r="K291" i="34" s="1"/>
  <c r="AD290" i="34"/>
  <c r="AD290" i="34" a="1"/>
  <c r="L290" i="34" a="1"/>
  <c r="L290" i="34" s="1"/>
  <c r="AC282" i="34" a="1"/>
  <c r="AC282" i="34" s="1"/>
  <c r="K282" i="34" a="1"/>
  <c r="K282" i="34" s="1"/>
  <c r="AD281" i="34" a="1"/>
  <c r="AD281" i="34" s="1"/>
  <c r="L281" i="34" a="1"/>
  <c r="L281" i="34" s="1"/>
  <c r="AC273" i="34" a="1"/>
  <c r="AC273" i="34" s="1"/>
  <c r="K273" i="34" a="1"/>
  <c r="K273" i="34" s="1"/>
  <c r="AD272" i="34"/>
  <c r="AD272" i="34" a="1"/>
  <c r="L272" i="34" a="1"/>
  <c r="L272" i="34" s="1"/>
  <c r="AC264" i="34" a="1"/>
  <c r="AC264" i="34" s="1"/>
  <c r="K264" i="34"/>
  <c r="K264" i="34" a="1"/>
  <c r="AD263" i="34" a="1"/>
  <c r="AD263" i="34" s="1"/>
  <c r="L263" i="34" a="1"/>
  <c r="L263" i="34" s="1"/>
  <c r="AC255" i="34" a="1"/>
  <c r="AC255" i="34" s="1"/>
  <c r="K255" i="34" a="1"/>
  <c r="K255" i="34" s="1"/>
  <c r="AD254" i="34"/>
  <c r="AD254" i="34" a="1"/>
  <c r="L254" i="34" a="1"/>
  <c r="L254" i="34" s="1"/>
  <c r="AC246" i="34" a="1"/>
  <c r="AC246" i="34" s="1"/>
  <c r="K246" i="34" a="1"/>
  <c r="K246" i="34" s="1"/>
  <c r="AD245" i="34" a="1"/>
  <c r="AD245" i="34" s="1"/>
  <c r="L245" i="34" a="1"/>
  <c r="L245" i="34" s="1"/>
  <c r="AC237" i="34" a="1"/>
  <c r="AC237" i="34" s="1"/>
  <c r="K237" i="34" a="1"/>
  <c r="K237" i="34" s="1"/>
  <c r="AD236" i="34"/>
  <c r="AD236" i="34" a="1"/>
  <c r="L236" i="34" a="1"/>
  <c r="L236" i="34" s="1"/>
  <c r="AC228" i="34"/>
  <c r="AC228" i="34" a="1"/>
  <c r="K228" i="34" a="1"/>
  <c r="K228" i="34" s="1"/>
  <c r="AD227" i="34" a="1"/>
  <c r="AD227" i="34" s="1"/>
  <c r="L227" i="34"/>
  <c r="L227" i="34" a="1"/>
  <c r="AC219" i="34" a="1"/>
  <c r="AC219" i="34" s="1"/>
  <c r="K219" i="34" a="1"/>
  <c r="K219" i="34" s="1"/>
  <c r="AD218" i="34"/>
  <c r="AD218" i="34" a="1"/>
  <c r="L218" i="34" a="1"/>
  <c r="L218" i="34" s="1"/>
  <c r="AC210" i="34" a="1"/>
  <c r="AC210" i="34" s="1"/>
  <c r="K210" i="34" a="1"/>
  <c r="K210" i="34" s="1"/>
  <c r="AD209" i="34" a="1"/>
  <c r="AD209" i="34" s="1"/>
  <c r="L209" i="34" a="1"/>
  <c r="L209" i="34" s="1"/>
  <c r="AC201" i="34" a="1"/>
  <c r="AC201" i="34" s="1"/>
  <c r="K201" i="34" a="1"/>
  <c r="K201" i="34" s="1"/>
  <c r="AD200" i="34"/>
  <c r="AD200" i="34" a="1"/>
  <c r="L200" i="34" a="1"/>
  <c r="L200" i="34" s="1"/>
  <c r="AC192" i="34" a="1"/>
  <c r="AC192" i="34" s="1"/>
  <c r="K192" i="34"/>
  <c r="K192" i="34" a="1"/>
  <c r="AD191" i="34" a="1"/>
  <c r="AD191" i="34" s="1"/>
  <c r="L191" i="34" a="1"/>
  <c r="L191" i="34" s="1"/>
  <c r="AC183" i="34" a="1"/>
  <c r="AC183" i="34" s="1"/>
  <c r="K183" i="34"/>
  <c r="K183" i="34" a="1"/>
  <c r="AD182" i="34"/>
  <c r="AD182" i="34" a="1"/>
  <c r="L182" i="34" a="1"/>
  <c r="L182" i="34" s="1"/>
  <c r="AC174" i="34" a="1"/>
  <c r="AC174" i="34" s="1"/>
  <c r="K174" i="34" a="1"/>
  <c r="K174" i="34" s="1"/>
  <c r="AD173" i="34" a="1"/>
  <c r="AD173" i="34" s="1"/>
  <c r="L173" i="34" a="1"/>
  <c r="L173" i="34" s="1"/>
  <c r="AC165" i="34" a="1"/>
  <c r="AC165" i="34" s="1"/>
  <c r="K165" i="34" a="1"/>
  <c r="K165" i="34" s="1"/>
  <c r="AD164" i="34" a="1"/>
  <c r="AD164" i="34" s="1"/>
  <c r="L164" i="34" a="1"/>
  <c r="L164" i="34" s="1"/>
  <c r="AC156" i="34" a="1"/>
  <c r="AC156" i="34" s="1"/>
  <c r="K156" i="34"/>
  <c r="K156" i="34" a="1"/>
  <c r="AD155" i="34" a="1"/>
  <c r="AD155" i="34" s="1"/>
  <c r="L155" i="34" a="1"/>
  <c r="L155" i="34" s="1"/>
  <c r="AC147" i="34"/>
  <c r="AC147" i="34" a="1"/>
  <c r="K147" i="34" a="1"/>
  <c r="K147" i="34" s="1"/>
  <c r="AD146" i="34"/>
  <c r="AD146" i="34" a="1"/>
  <c r="L146" i="34" a="1"/>
  <c r="L146" i="34" s="1"/>
  <c r="AC138" i="34" a="1"/>
  <c r="AC138" i="34" s="1"/>
  <c r="K138" i="34" a="1"/>
  <c r="K138" i="34" s="1"/>
  <c r="AD137" i="34" a="1"/>
  <c r="AD137" i="34" s="1"/>
  <c r="L137" i="34" a="1"/>
  <c r="L137" i="34" s="1"/>
  <c r="AC129" i="34" a="1"/>
  <c r="AC129" i="34" s="1"/>
  <c r="K129" i="34" a="1"/>
  <c r="K129" i="34" s="1"/>
  <c r="AD128" i="34" a="1"/>
  <c r="AD128" i="34" s="1"/>
  <c r="L128" i="34" a="1"/>
  <c r="L128" i="34" s="1"/>
  <c r="AC120" i="34" a="1"/>
  <c r="AC120" i="34" s="1"/>
  <c r="K120" i="34"/>
  <c r="K120" i="34" a="1"/>
  <c r="AD119" i="34" a="1"/>
  <c r="AD119" i="34" s="1"/>
  <c r="L119" i="34" a="1"/>
  <c r="L119" i="34" s="1"/>
  <c r="AC111" i="34" a="1"/>
  <c r="AC111" i="34" s="1"/>
  <c r="K111" i="34" a="1"/>
  <c r="K111" i="34" s="1"/>
  <c r="AD110" i="34"/>
  <c r="AD110" i="34" a="1"/>
  <c r="L110" i="34" a="1"/>
  <c r="L110" i="34" s="1"/>
  <c r="AC102" i="34" a="1"/>
  <c r="AC102" i="34" s="1"/>
  <c r="K102" i="34" a="1"/>
  <c r="K102" i="34" s="1"/>
  <c r="AD101" i="34" a="1"/>
  <c r="AD101" i="34" s="1"/>
  <c r="L101" i="34" a="1"/>
  <c r="L101" i="34" s="1"/>
  <c r="AC93" i="34" a="1"/>
  <c r="AC93" i="34" s="1"/>
  <c r="K93" i="34" a="1"/>
  <c r="K93" i="34" s="1"/>
  <c r="AD92" i="34" a="1"/>
  <c r="AD92" i="34" s="1"/>
  <c r="L92" i="34" a="1"/>
  <c r="L92" i="34" s="1"/>
  <c r="AC84" i="34" a="1"/>
  <c r="AC84" i="34" s="1"/>
  <c r="K84" i="34" a="1"/>
  <c r="K84" i="34" s="1"/>
  <c r="AD83" i="34"/>
  <c r="AD83" i="34" a="1"/>
  <c r="L83" i="34" a="1"/>
  <c r="L83" i="34" s="1"/>
  <c r="AC75" i="34"/>
  <c r="AC75" i="34" a="1"/>
  <c r="K75" i="34" a="1"/>
  <c r="K75" i="34" s="1"/>
  <c r="AD74" i="34" a="1"/>
  <c r="AD74" i="34" s="1"/>
  <c r="L74" i="34"/>
  <c r="L74" i="34" a="1"/>
  <c r="AC66" i="34"/>
  <c r="AC66" i="34" a="1"/>
  <c r="K66" i="34"/>
  <c r="K66" i="34" a="1"/>
  <c r="AD65" i="34" a="1"/>
  <c r="AD65" i="34" s="1"/>
  <c r="L65" i="34"/>
  <c r="L65" i="34" a="1"/>
  <c r="AC57" i="34" a="1"/>
  <c r="AC57" i="34" s="1"/>
  <c r="K57" i="34"/>
  <c r="K57" i="34" a="1"/>
  <c r="AD56" i="34"/>
  <c r="AD56" i="34" a="1"/>
  <c r="L56" i="34" a="1"/>
  <c r="L56" i="34" s="1"/>
  <c r="AC48" i="34" a="1"/>
  <c r="AC48" i="34" s="1"/>
  <c r="K48" i="34" a="1"/>
  <c r="K48" i="34" s="1"/>
  <c r="AD47" i="34"/>
  <c r="AD47" i="34" a="1"/>
  <c r="L47" i="34" a="1"/>
  <c r="L47" i="34" s="1"/>
  <c r="AC39" i="34"/>
  <c r="AC39" i="34" a="1"/>
  <c r="K39" i="34" a="1"/>
  <c r="K39" i="34" s="1"/>
  <c r="AD38" i="34" a="1"/>
  <c r="AD38" i="34" s="1"/>
  <c r="L38" i="34"/>
  <c r="L38" i="34" a="1"/>
  <c r="AC30" i="34"/>
  <c r="AC30" i="34" a="1"/>
  <c r="K30" i="34"/>
  <c r="K30" i="34" a="1"/>
  <c r="AD29" i="34" a="1"/>
  <c r="AD29" i="34" s="1"/>
  <c r="L29" i="34"/>
  <c r="L29" i="34" a="1"/>
  <c r="AC21" i="34" a="1"/>
  <c r="AC21" i="34" s="1"/>
  <c r="K21" i="34"/>
  <c r="K21" i="34" a="1"/>
  <c r="AD20" i="34" a="1"/>
  <c r="AD20" i="34" s="1"/>
  <c r="L20" i="34" a="1"/>
  <c r="L20" i="34" s="1"/>
  <c r="B12" i="34"/>
  <c r="B12" i="34" a="1"/>
  <c r="C11" i="34" a="1"/>
  <c r="C11" i="34" s="1"/>
  <c r="AC3" i="34" a="1"/>
  <c r="AC3" i="34" s="1"/>
  <c r="K3" i="34" a="1"/>
  <c r="K3" i="34" s="1"/>
  <c r="AD2" i="34" a="1"/>
  <c r="AD2" i="34" s="1"/>
  <c r="U2" i="34"/>
  <c r="U2" i="34" a="1"/>
  <c r="L2" i="34" a="1"/>
  <c r="L2" i="34" s="1"/>
  <c r="C12" i="33" a="1"/>
  <c r="C12" i="33" s="1"/>
  <c r="AC390" i="33"/>
  <c r="AC390" i="33" a="1"/>
  <c r="K390" i="33" a="1"/>
  <c r="K390" i="33" s="1"/>
  <c r="AD389" i="33" a="1"/>
  <c r="AD389" i="33" s="1"/>
  <c r="L389" i="33"/>
  <c r="L389" i="33" a="1"/>
  <c r="AC381" i="33"/>
  <c r="AC381" i="33" a="1"/>
  <c r="K381" i="33" a="1"/>
  <c r="K381" i="33" s="1"/>
  <c r="AD380" i="33" a="1"/>
  <c r="AD380" i="33" s="1"/>
  <c r="L380" i="33" a="1"/>
  <c r="L380" i="33" s="1"/>
  <c r="AC372" i="33"/>
  <c r="AC372" i="33" a="1"/>
  <c r="K372" i="33" a="1"/>
  <c r="K372" i="33" s="1"/>
  <c r="AD371" i="33"/>
  <c r="AD371" i="33" a="1"/>
  <c r="L371" i="33"/>
  <c r="L371" i="33" a="1"/>
  <c r="AC363" i="33"/>
  <c r="AC363" i="33" a="1"/>
  <c r="K363" i="33" a="1"/>
  <c r="K363" i="33" s="1"/>
  <c r="AD362" i="33"/>
  <c r="AD362" i="33" a="1"/>
  <c r="L362" i="33"/>
  <c r="L362" i="33" a="1"/>
  <c r="AC354" i="33" a="1"/>
  <c r="AC354" i="33" s="1"/>
  <c r="K354" i="33"/>
  <c r="K354" i="33" a="1"/>
  <c r="AD353" i="33"/>
  <c r="AD353" i="33" a="1"/>
  <c r="L353" i="33" a="1"/>
  <c r="L353" i="33" s="1"/>
  <c r="AC345" i="33" a="1"/>
  <c r="AC345" i="33" s="1"/>
  <c r="K345" i="33"/>
  <c r="K345" i="33" a="1"/>
  <c r="AD344" i="33"/>
  <c r="AD344" i="33" a="1"/>
  <c r="L344" i="33"/>
  <c r="L344" i="33" a="1"/>
  <c r="AC336" i="33" a="1"/>
  <c r="AC336" i="33" s="1"/>
  <c r="K336" i="33"/>
  <c r="K336" i="33" a="1"/>
  <c r="AD335" i="33" a="1"/>
  <c r="AD335" i="33" s="1"/>
  <c r="L335" i="33" a="1"/>
  <c r="L335" i="33" s="1"/>
  <c r="AC327" i="33" a="1"/>
  <c r="AC327" i="33" s="1"/>
  <c r="K327" i="33"/>
  <c r="K327" i="33" a="1"/>
  <c r="AD326" i="33"/>
  <c r="AD326" i="33" a="1"/>
  <c r="L326" i="33" a="1"/>
  <c r="L326" i="33" s="1"/>
  <c r="AC318" i="33"/>
  <c r="AC318" i="33" a="1"/>
  <c r="K318" i="33" a="1"/>
  <c r="K318" i="33" s="1"/>
  <c r="AD317" i="33" a="1"/>
  <c r="AD317" i="33" s="1"/>
  <c r="L317" i="33"/>
  <c r="L317" i="33" a="1"/>
  <c r="AC309" i="33" a="1"/>
  <c r="AC309" i="33" s="1"/>
  <c r="K309" i="33" a="1"/>
  <c r="K309" i="33" s="1"/>
  <c r="AD308" i="33" a="1"/>
  <c r="AD308" i="33" s="1"/>
  <c r="L308" i="33" a="1"/>
  <c r="L308" i="33" s="1"/>
  <c r="AC300" i="33"/>
  <c r="AC300" i="33" a="1"/>
  <c r="K300" i="33" a="1"/>
  <c r="K300" i="33" s="1"/>
  <c r="AD299" i="33" a="1"/>
  <c r="AD299" i="33" s="1"/>
  <c r="L299" i="33"/>
  <c r="L299" i="33" a="1"/>
  <c r="AC291" i="33"/>
  <c r="AC291" i="33" a="1"/>
  <c r="K291" i="33" a="1"/>
  <c r="K291" i="33" s="1"/>
  <c r="AD290" i="33"/>
  <c r="AD290" i="33" a="1"/>
  <c r="L290" i="33" a="1"/>
  <c r="L290" i="33" s="1"/>
  <c r="AC282" i="33" a="1"/>
  <c r="AC282" i="33" s="1"/>
  <c r="K282" i="33" a="1"/>
  <c r="K282" i="33" s="1"/>
  <c r="AD281" i="33"/>
  <c r="AD281" i="33" a="1"/>
  <c r="L281" i="33" a="1"/>
  <c r="L281" i="33" s="1"/>
  <c r="AC273" i="33" a="1"/>
  <c r="AC273" i="33" s="1"/>
  <c r="K273" i="33" a="1"/>
  <c r="K273" i="33" s="1"/>
  <c r="AD272" i="33"/>
  <c r="AD272" i="33" a="1"/>
  <c r="L272" i="33"/>
  <c r="L272" i="33" a="1"/>
  <c r="AC264" i="33" a="1"/>
  <c r="AC264" i="33" s="1"/>
  <c r="K264" i="33"/>
  <c r="K264" i="33" a="1"/>
  <c r="AD263" i="33" a="1"/>
  <c r="AD263" i="33" s="1"/>
  <c r="L263" i="33" a="1"/>
  <c r="L263" i="33" s="1"/>
  <c r="AC255" i="33" a="1"/>
  <c r="AC255" i="33" s="1"/>
  <c r="K255" i="33"/>
  <c r="K255" i="33" a="1"/>
  <c r="AD254" i="33"/>
  <c r="AD254" i="33" a="1"/>
  <c r="L254" i="33" a="1"/>
  <c r="L254" i="33" s="1"/>
  <c r="AC246" i="33" a="1"/>
  <c r="AC246" i="33" s="1"/>
  <c r="K246" i="33" a="1"/>
  <c r="K246" i="33" s="1"/>
  <c r="AD245" i="33" a="1"/>
  <c r="AD245" i="33" s="1"/>
  <c r="L245" i="33" a="1"/>
  <c r="L245" i="33" s="1"/>
  <c r="AC237" i="33" a="1"/>
  <c r="AC237" i="33" s="1"/>
  <c r="K237" i="33" a="1"/>
  <c r="K237" i="33" s="1"/>
  <c r="AD236" i="33" a="1"/>
  <c r="AD236" i="33" s="1"/>
  <c r="L236" i="33" a="1"/>
  <c r="L236" i="33" s="1"/>
  <c r="AC228" i="33"/>
  <c r="AC228" i="33" a="1"/>
  <c r="K228" i="33" a="1"/>
  <c r="K228" i="33" s="1"/>
  <c r="AD227" i="33" a="1"/>
  <c r="AD227" i="33" s="1"/>
  <c r="L227" i="33"/>
  <c r="L227" i="33" a="1"/>
  <c r="AC219" i="33"/>
  <c r="AC219" i="33" a="1"/>
  <c r="K219" i="33" a="1"/>
  <c r="K219" i="33" s="1"/>
  <c r="AD218" i="33"/>
  <c r="AD218" i="33" a="1"/>
  <c r="L218" i="33" a="1"/>
  <c r="L218" i="33" s="1"/>
  <c r="AC210" i="33" a="1"/>
  <c r="AC210" i="33" s="1"/>
  <c r="K210" i="33" a="1"/>
  <c r="K210" i="33" s="1"/>
  <c r="AD209" i="33"/>
  <c r="AD209" i="33" a="1"/>
  <c r="L209" i="33" a="1"/>
  <c r="L209" i="33" s="1"/>
  <c r="AC201" i="33" a="1"/>
  <c r="AC201" i="33" s="1"/>
  <c r="K201" i="33" a="1"/>
  <c r="K201" i="33" s="1"/>
  <c r="AD200" i="33"/>
  <c r="AD200" i="33" a="1"/>
  <c r="L200" i="33"/>
  <c r="L200" i="33" a="1"/>
  <c r="AC192" i="33" a="1"/>
  <c r="AC192" i="33" s="1"/>
  <c r="K192" i="33"/>
  <c r="K192" i="33" a="1"/>
  <c r="AD191" i="33" a="1"/>
  <c r="AD191" i="33" s="1"/>
  <c r="L191" i="33" a="1"/>
  <c r="L191" i="33" s="1"/>
  <c r="AC183" i="33" a="1"/>
  <c r="AC183" i="33" s="1"/>
  <c r="K183" i="33"/>
  <c r="K183" i="33" a="1"/>
  <c r="AD182" i="33"/>
  <c r="AD182" i="33" a="1"/>
  <c r="L182" i="33" a="1"/>
  <c r="L182" i="33" s="1"/>
  <c r="AC174" i="33" a="1"/>
  <c r="AC174" i="33" s="1"/>
  <c r="K174" i="33" a="1"/>
  <c r="K174" i="33" s="1"/>
  <c r="AD173" i="33" a="1"/>
  <c r="AD173" i="33" s="1"/>
  <c r="L173" i="33" a="1"/>
  <c r="L173" i="33" s="1"/>
  <c r="AC165" i="33" a="1"/>
  <c r="AC165" i="33" s="1"/>
  <c r="K165" i="33" a="1"/>
  <c r="K165" i="33" s="1"/>
  <c r="AD164" i="33"/>
  <c r="AD164" i="33" a="1"/>
  <c r="L164" i="33" a="1"/>
  <c r="L164" i="33" s="1"/>
  <c r="AC156" i="33" a="1"/>
  <c r="AC156" i="33" s="1"/>
  <c r="K156" i="33" a="1"/>
  <c r="K156" i="33" s="1"/>
  <c r="AD155" i="33" a="1"/>
  <c r="AD155" i="33" s="1"/>
  <c r="L155" i="33"/>
  <c r="L155" i="33" a="1"/>
  <c r="AC147" i="33"/>
  <c r="AC147" i="33" a="1"/>
  <c r="K147" i="33" a="1"/>
  <c r="K147" i="33" s="1"/>
  <c r="AD146" i="33"/>
  <c r="AD146" i="33" a="1"/>
  <c r="L146" i="33" a="1"/>
  <c r="L146" i="33" s="1"/>
  <c r="AC138" i="33" a="1"/>
  <c r="AC138" i="33" s="1"/>
  <c r="K138" i="33" a="1"/>
  <c r="K138" i="33" s="1"/>
  <c r="AD137" i="33"/>
  <c r="AD137" i="33" a="1"/>
  <c r="L137" i="33" a="1"/>
  <c r="L137" i="33" s="1"/>
  <c r="AC129" i="33" a="1"/>
  <c r="AC129" i="33" s="1"/>
  <c r="K129" i="33" a="1"/>
  <c r="K129" i="33" s="1"/>
  <c r="AD128" i="33"/>
  <c r="AD128" i="33" a="1"/>
  <c r="L128" i="33"/>
  <c r="L128" i="33" a="1"/>
  <c r="AC120" i="33" a="1"/>
  <c r="AC120" i="33" s="1"/>
  <c r="K120" i="33" a="1"/>
  <c r="K120" i="33" s="1"/>
  <c r="AD119" i="33" a="1"/>
  <c r="AD119" i="33" s="1"/>
  <c r="L119" i="33" a="1"/>
  <c r="L119" i="33" s="1"/>
  <c r="AC111" i="33" a="1"/>
  <c r="AC111" i="33" s="1"/>
  <c r="K111" i="33" a="1"/>
  <c r="K111" i="33" s="1"/>
  <c r="AD110" i="33"/>
  <c r="AD110" i="33" a="1"/>
  <c r="L110" i="33" a="1"/>
  <c r="L110" i="33" s="1"/>
  <c r="AC102" i="33" a="1"/>
  <c r="AC102" i="33" s="1"/>
  <c r="K102" i="33" a="1"/>
  <c r="K102" i="33" s="1"/>
  <c r="AD101" i="33" a="1"/>
  <c r="AD101" i="33" s="1"/>
  <c r="L101" i="33" a="1"/>
  <c r="L101" i="33" s="1"/>
  <c r="AC93" i="33" a="1"/>
  <c r="AC93" i="33" s="1"/>
  <c r="K93" i="33" a="1"/>
  <c r="K93" i="33" s="1"/>
  <c r="AD92" i="33" a="1"/>
  <c r="AD92" i="33" s="1"/>
  <c r="L92" i="33"/>
  <c r="L92" i="33" a="1"/>
  <c r="AC84" i="33" a="1"/>
  <c r="AC84" i="33" s="1"/>
  <c r="K84" i="33"/>
  <c r="K84" i="33" a="1"/>
  <c r="AD83" i="33" a="1"/>
  <c r="AD83" i="33" s="1"/>
  <c r="L83" i="33" a="1"/>
  <c r="L83" i="33" s="1"/>
  <c r="AC75" i="33" a="1"/>
  <c r="AC75" i="33" s="1"/>
  <c r="K75" i="33"/>
  <c r="K75" i="33" a="1"/>
  <c r="AD74" i="33" a="1"/>
  <c r="AD74" i="33" s="1"/>
  <c r="L74" i="33" a="1"/>
  <c r="L74" i="33" s="1"/>
  <c r="AC66" i="33"/>
  <c r="AC66" i="33" a="1"/>
  <c r="K66" i="33" a="1"/>
  <c r="K66" i="33" s="1"/>
  <c r="AD65" i="33" a="1"/>
  <c r="AD65" i="33" s="1"/>
  <c r="L65" i="33"/>
  <c r="L65" i="33" a="1"/>
  <c r="AC57" i="33" a="1"/>
  <c r="AC57" i="33" s="1"/>
  <c r="K57" i="33" a="1"/>
  <c r="K57" i="33" s="1"/>
  <c r="AD56" i="33" a="1"/>
  <c r="AD56" i="33" s="1"/>
  <c r="L56" i="33" a="1"/>
  <c r="L56" i="33" s="1"/>
  <c r="AC48" i="33"/>
  <c r="AC48" i="33" a="1"/>
  <c r="K48" i="33" a="1"/>
  <c r="K48" i="33" s="1"/>
  <c r="AD47" i="33"/>
  <c r="AD47" i="33" a="1"/>
  <c r="L47" i="33"/>
  <c r="L47" i="33" a="1"/>
  <c r="AC39" i="33"/>
  <c r="AC39" i="33" a="1"/>
  <c r="K39" i="33" a="1"/>
  <c r="K39" i="33" s="1"/>
  <c r="AD38" i="33"/>
  <c r="AD38" i="33" a="1"/>
  <c r="L38" i="33"/>
  <c r="L38" i="33" a="1"/>
  <c r="AC30" i="33" a="1"/>
  <c r="AC30" i="33" s="1"/>
  <c r="K30" i="33"/>
  <c r="K30" i="33" a="1"/>
  <c r="AD29" i="33" a="1"/>
  <c r="AD29" i="33" s="1"/>
  <c r="L29" i="33" a="1"/>
  <c r="L29" i="33" s="1"/>
  <c r="AC21" i="33" a="1"/>
  <c r="AC21" i="33" s="1"/>
  <c r="K21" i="33"/>
  <c r="K21" i="33" a="1"/>
  <c r="AD20" i="33"/>
  <c r="AD20" i="33" a="1"/>
  <c r="L20" i="33" a="1"/>
  <c r="L20" i="33" s="1"/>
  <c r="B12" i="33" a="1"/>
  <c r="B12" i="33" s="1"/>
  <c r="C11" i="33" a="1"/>
  <c r="C11" i="33" s="1"/>
  <c r="AC3" i="33" a="1"/>
  <c r="AC3" i="33" s="1"/>
  <c r="K3" i="33" a="1"/>
  <c r="K3" i="33" s="1"/>
  <c r="AD2" i="33" a="1"/>
  <c r="AD2" i="33" s="1"/>
  <c r="U2" i="33" a="1"/>
  <c r="U2" i="33" s="1"/>
  <c r="L2" i="33" a="1"/>
  <c r="L2" i="33" s="1"/>
  <c r="AC390" i="24" a="1"/>
  <c r="AC390" i="24" s="1"/>
  <c r="AD389" i="24" a="1"/>
  <c r="AD389" i="24" s="1"/>
  <c r="AC381" i="24" a="1"/>
  <c r="AC381" i="24" s="1"/>
  <c r="AD380" i="24" a="1"/>
  <c r="AD380" i="24" s="1"/>
  <c r="AC372" i="24" a="1"/>
  <c r="AC372" i="24" s="1"/>
  <c r="AD371" i="24" a="1"/>
  <c r="AD371" i="24" s="1"/>
  <c r="AC363" i="24" a="1"/>
  <c r="AC363" i="24" s="1"/>
  <c r="AD362" i="24" a="1"/>
  <c r="AD362" i="24" s="1"/>
  <c r="AC354" i="24" a="1"/>
  <c r="AC354" i="24" s="1"/>
  <c r="AD353" i="24" a="1"/>
  <c r="AD353" i="24" s="1"/>
  <c r="AC345" i="24" a="1"/>
  <c r="AC345" i="24" s="1"/>
  <c r="AD344" i="24" a="1"/>
  <c r="AD344" i="24" s="1"/>
  <c r="AC336" i="24" a="1"/>
  <c r="AC336" i="24" s="1"/>
  <c r="AD335" i="24" a="1"/>
  <c r="AD335" i="24" s="1"/>
  <c r="AC327" i="24" a="1"/>
  <c r="AC327" i="24" s="1"/>
  <c r="AD326" i="24" a="1"/>
  <c r="AD326" i="24" s="1"/>
  <c r="AC318" i="24" a="1"/>
  <c r="AC318" i="24" s="1"/>
  <c r="AD317" i="24" a="1"/>
  <c r="AD317" i="24" s="1"/>
  <c r="AC309" i="24" a="1"/>
  <c r="AC309" i="24" s="1"/>
  <c r="AD308" i="24" a="1"/>
  <c r="AD308" i="24" s="1"/>
  <c r="AC300" i="24" a="1"/>
  <c r="AC300" i="24" s="1"/>
  <c r="AD299" i="24" a="1"/>
  <c r="AD299" i="24" s="1"/>
  <c r="AC291" i="24" a="1"/>
  <c r="AC291" i="24" s="1"/>
  <c r="AD290" i="24" a="1"/>
  <c r="AD290" i="24" s="1"/>
  <c r="AC282" i="24" a="1"/>
  <c r="AC282" i="24" s="1"/>
  <c r="AD281" i="24" a="1"/>
  <c r="AD281" i="24" s="1"/>
  <c r="AC273" i="24" a="1"/>
  <c r="AC273" i="24" s="1"/>
  <c r="AD272" i="24" a="1"/>
  <c r="AD272" i="24" s="1"/>
  <c r="AC264" i="24" a="1"/>
  <c r="AC264" i="24" s="1"/>
  <c r="AD263" i="24" a="1"/>
  <c r="AD263" i="24" s="1"/>
  <c r="AC255" i="24" a="1"/>
  <c r="AC255" i="24" s="1"/>
  <c r="AD254" i="24" a="1"/>
  <c r="AD254" i="24" s="1"/>
  <c r="AC246" i="24" a="1"/>
  <c r="AC246" i="24" s="1"/>
  <c r="AD245" i="24" a="1"/>
  <c r="AD245" i="24" s="1"/>
  <c r="AC237" i="24" a="1"/>
  <c r="AC237" i="24" s="1"/>
  <c r="AD236" i="24" a="1"/>
  <c r="AD236" i="24" s="1"/>
  <c r="AC228" i="24" a="1"/>
  <c r="AC228" i="24" s="1"/>
  <c r="AD227" i="24" a="1"/>
  <c r="AD227" i="24" s="1"/>
  <c r="AC219" i="24" a="1"/>
  <c r="AC219" i="24" s="1"/>
  <c r="AD218" i="24" a="1"/>
  <c r="AD218" i="24" s="1"/>
  <c r="AC210" i="24" a="1"/>
  <c r="AC210" i="24" s="1"/>
  <c r="AD209" i="24" a="1"/>
  <c r="AD209" i="24" s="1"/>
  <c r="AC201" i="24" a="1"/>
  <c r="AC201" i="24" s="1"/>
  <c r="AD200" i="24" a="1"/>
  <c r="AD200" i="24" s="1"/>
  <c r="AC192" i="24" a="1"/>
  <c r="AC192" i="24" s="1"/>
  <c r="AD191" i="24" a="1"/>
  <c r="AD191" i="24" s="1"/>
  <c r="AC183" i="24" a="1"/>
  <c r="AC183" i="24" s="1"/>
  <c r="AD182" i="24" a="1"/>
  <c r="AD182" i="24" s="1"/>
  <c r="AC174" i="24" a="1"/>
  <c r="AC174" i="24" s="1"/>
  <c r="AD173" i="24" a="1"/>
  <c r="AD173" i="24" s="1"/>
  <c r="AC165" i="24" a="1"/>
  <c r="AC165" i="24" s="1"/>
  <c r="AD164" i="24" a="1"/>
  <c r="AD164" i="24" s="1"/>
  <c r="AC156" i="24" a="1"/>
  <c r="AC156" i="24" s="1"/>
  <c r="AD155" i="24" a="1"/>
  <c r="AD155" i="24" s="1"/>
  <c r="AC147" i="24" a="1"/>
  <c r="AC147" i="24" s="1"/>
  <c r="AD146" i="24" a="1"/>
  <c r="AD146" i="24" s="1"/>
  <c r="AC138" i="24" a="1"/>
  <c r="AC138" i="24" s="1"/>
  <c r="AD137" i="24" a="1"/>
  <c r="AD137" i="24" s="1"/>
  <c r="AC129" i="24" a="1"/>
  <c r="AC129" i="24" s="1"/>
  <c r="AD128" i="24" a="1"/>
  <c r="AD128" i="24" s="1"/>
  <c r="AC120" i="24" a="1"/>
  <c r="AC120" i="24" s="1"/>
  <c r="AD119" i="24" a="1"/>
  <c r="AD119" i="24" s="1"/>
  <c r="AC111" i="24" a="1"/>
  <c r="AC111" i="24" s="1"/>
  <c r="AD110" i="24" a="1"/>
  <c r="AD110" i="24" s="1"/>
  <c r="AC102" i="24" a="1"/>
  <c r="AC102" i="24" s="1"/>
  <c r="AD101" i="24" a="1"/>
  <c r="AD101" i="24" s="1"/>
  <c r="AC93" i="24" a="1"/>
  <c r="AC93" i="24" s="1"/>
  <c r="AD92" i="24" a="1"/>
  <c r="AD92" i="24" s="1"/>
  <c r="AC84" i="24" a="1"/>
  <c r="AC84" i="24" s="1"/>
  <c r="AD83" i="24" a="1"/>
  <c r="AD83" i="24" s="1"/>
  <c r="AC75" i="24" a="1"/>
  <c r="AC75" i="24" s="1"/>
  <c r="AD74" i="24" a="1"/>
  <c r="AD74" i="24" s="1"/>
  <c r="AC66" i="24" a="1"/>
  <c r="AC66" i="24" s="1"/>
  <c r="AD65" i="24" a="1"/>
  <c r="AD65" i="24" s="1"/>
  <c r="AC57" i="24" a="1"/>
  <c r="AC57" i="24" s="1"/>
  <c r="AD56" i="24" a="1"/>
  <c r="AD56" i="24" s="1"/>
  <c r="AC48" i="24" a="1"/>
  <c r="AC48" i="24" s="1"/>
  <c r="AD47" i="24" a="1"/>
  <c r="AD47" i="24" s="1"/>
  <c r="AC39" i="24" a="1"/>
  <c r="AC39" i="24" s="1"/>
  <c r="AD38" i="24" a="1"/>
  <c r="AD38" i="24" s="1"/>
  <c r="AC30" i="24" a="1"/>
  <c r="AC30" i="24" s="1"/>
  <c r="AD29" i="24" a="1"/>
  <c r="AD29" i="24" s="1"/>
  <c r="AC21" i="24" a="1"/>
  <c r="AC21" i="24" s="1"/>
  <c r="AD20" i="24" a="1"/>
  <c r="AD20" i="24" s="1"/>
  <c r="AC3" i="24" a="1"/>
  <c r="AC3" i="24" s="1"/>
  <c r="AD2" i="24" a="1"/>
  <c r="AD2" i="24" s="1"/>
  <c r="K390" i="24" a="1"/>
  <c r="K390" i="24" s="1"/>
  <c r="K381" i="24" a="1"/>
  <c r="K381" i="24" s="1"/>
  <c r="K372" i="24" a="1"/>
  <c r="K372" i="24" s="1"/>
  <c r="K363" i="24" a="1"/>
  <c r="K363" i="24" s="1"/>
  <c r="K354" i="24" a="1"/>
  <c r="K354" i="24" s="1"/>
  <c r="K345" i="24" a="1"/>
  <c r="K345" i="24" s="1"/>
  <c r="K336" i="24" a="1"/>
  <c r="K336" i="24" s="1"/>
  <c r="K327" i="24" a="1"/>
  <c r="K327" i="24" s="1"/>
  <c r="K318" i="24" a="1"/>
  <c r="K318" i="24" s="1"/>
  <c r="K309" i="24" a="1"/>
  <c r="K309" i="24" s="1"/>
  <c r="K300" i="24" a="1"/>
  <c r="K300" i="24" s="1"/>
  <c r="K291" i="24" a="1"/>
  <c r="K291" i="24" s="1"/>
  <c r="K282" i="24" a="1"/>
  <c r="K282" i="24" s="1"/>
  <c r="K273" i="24" a="1"/>
  <c r="K273" i="24" s="1"/>
  <c r="K264" i="24" a="1"/>
  <c r="K264" i="24" s="1"/>
  <c r="K255" i="24" a="1"/>
  <c r="K255" i="24" s="1"/>
  <c r="K246" i="24" a="1"/>
  <c r="K246" i="24" s="1"/>
  <c r="K237" i="24" a="1"/>
  <c r="K237" i="24" s="1"/>
  <c r="K228" i="24" a="1"/>
  <c r="K228" i="24" s="1"/>
  <c r="K219" i="24" a="1"/>
  <c r="K219" i="24" s="1"/>
  <c r="K210" i="24" a="1"/>
  <c r="K210" i="24" s="1"/>
  <c r="K201" i="24" a="1"/>
  <c r="K201" i="24" s="1"/>
  <c r="K192" i="24" a="1"/>
  <c r="K192" i="24" s="1"/>
  <c r="K183" i="24" a="1"/>
  <c r="K183" i="24" s="1"/>
  <c r="K174" i="24" a="1"/>
  <c r="K174" i="24" s="1"/>
  <c r="K165" i="24" a="1"/>
  <c r="K165" i="24" s="1"/>
  <c r="K156" i="24" a="1"/>
  <c r="K156" i="24" s="1"/>
  <c r="K147" i="24" a="1"/>
  <c r="K147" i="24" s="1"/>
  <c r="K138" i="24" a="1"/>
  <c r="K138" i="24" s="1"/>
  <c r="K129" i="24" a="1"/>
  <c r="K129" i="24" s="1"/>
  <c r="K120" i="24" a="1"/>
  <c r="K120" i="24" s="1"/>
  <c r="K111" i="24" a="1"/>
  <c r="K111" i="24" s="1"/>
  <c r="K102" i="24" a="1"/>
  <c r="K102" i="24" s="1"/>
  <c r="K93" i="24" a="1"/>
  <c r="K93" i="24" s="1"/>
  <c r="K84" i="24" a="1"/>
  <c r="K84" i="24" s="1"/>
  <c r="K75" i="24" a="1"/>
  <c r="K75" i="24" s="1"/>
  <c r="K66" i="24" a="1"/>
  <c r="K66" i="24" s="1"/>
  <c r="K57" i="24" a="1"/>
  <c r="K57" i="24" s="1"/>
  <c r="K48" i="24" a="1"/>
  <c r="K48" i="24" s="1"/>
  <c r="K39" i="24" a="1"/>
  <c r="K39" i="24" s="1"/>
  <c r="K30" i="24" a="1"/>
  <c r="K30" i="24" s="1"/>
  <c r="K3" i="24" a="1"/>
  <c r="K3" i="24" s="1"/>
  <c r="K21" i="24" a="1"/>
  <c r="K21" i="24" s="1"/>
  <c r="AD12" i="39" a="1"/>
  <c r="AD12" i="37" a="1"/>
  <c r="U12" i="39" a="1"/>
  <c r="AD12" i="36" a="1"/>
  <c r="L12" i="33" a="1"/>
  <c r="AD12" i="38" a="1"/>
  <c r="L12" i="36" a="1"/>
  <c r="AD12" i="33" a="1"/>
  <c r="U12" i="38" a="1"/>
  <c r="AD12" i="35" a="1"/>
  <c r="U12" i="33" a="1"/>
  <c r="L12" i="34" a="1"/>
  <c r="L12" i="40" a="1"/>
  <c r="L12" i="38" a="1"/>
  <c r="U12" i="35" a="1"/>
  <c r="L12" i="39" a="1"/>
  <c r="U12" i="40" a="1"/>
  <c r="U12" i="37" a="1"/>
  <c r="L12" i="35" a="1"/>
  <c r="AD12" i="34" a="1"/>
  <c r="U12" i="36" a="1"/>
  <c r="AD12" i="40" a="1"/>
  <c r="L12" i="37" a="1"/>
  <c r="U12" i="34" a="1"/>
  <c r="AN21" i="40" l="1"/>
  <c r="AD12" i="40"/>
  <c r="U12" i="40"/>
  <c r="L12" i="40"/>
  <c r="V21" i="40"/>
  <c r="L12" i="39"/>
  <c r="V21" i="39"/>
  <c r="U12" i="39"/>
  <c r="AD12" i="39"/>
  <c r="AN21" i="39"/>
  <c r="V21" i="38"/>
  <c r="L12" i="38"/>
  <c r="U12" i="38"/>
  <c r="AD12" i="38"/>
  <c r="AN21" i="38"/>
  <c r="AN21" i="37"/>
  <c r="AD12" i="37"/>
  <c r="L12" i="37"/>
  <c r="V21" i="37"/>
  <c r="U12" i="37"/>
  <c r="V21" i="36"/>
  <c r="L12" i="36"/>
  <c r="U12" i="36"/>
  <c r="AD12" i="36"/>
  <c r="AN21" i="36"/>
  <c r="V21" i="35"/>
  <c r="L12" i="35"/>
  <c r="U12" i="35"/>
  <c r="AD12" i="35"/>
  <c r="AN21" i="35"/>
  <c r="AN21" i="34"/>
  <c r="AD12" i="34"/>
  <c r="L12" i="34"/>
  <c r="V21" i="34"/>
  <c r="U12" i="34"/>
  <c r="U12" i="33"/>
  <c r="AD12" i="33"/>
  <c r="AN21" i="33"/>
  <c r="V21" i="33"/>
  <c r="L12" i="33"/>
  <c r="AF23" i="20" a="1"/>
  <c r="AF23" i="20" s="1"/>
  <c r="AF4" i="20" a="1"/>
  <c r="AF4" i="20" s="1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U3" i="39" a="1"/>
  <c r="U3" i="38" a="1"/>
  <c r="U3" i="36" a="1"/>
  <c r="U3" i="35" a="1"/>
  <c r="U3" i="40" a="1"/>
  <c r="U3" i="34" a="1"/>
  <c r="U3" i="33" a="1"/>
  <c r="U3" i="37" a="1"/>
  <c r="U3" i="40" l="1"/>
  <c r="AN20" i="40"/>
  <c r="V20" i="40"/>
  <c r="U3" i="39"/>
  <c r="V20" i="39"/>
  <c r="AN20" i="39"/>
  <c r="U3" i="38"/>
  <c r="AN20" i="38"/>
  <c r="V20" i="38"/>
  <c r="U3" i="37"/>
  <c r="V20" i="37"/>
  <c r="AN20" i="37"/>
  <c r="U3" i="36"/>
  <c r="AN20" i="36"/>
  <c r="V20" i="36"/>
  <c r="U3" i="35"/>
  <c r="AN20" i="35"/>
  <c r="V20" i="35"/>
  <c r="U3" i="34"/>
  <c r="AN20" i="34"/>
  <c r="V20" i="34"/>
  <c r="U3" i="33"/>
  <c r="AN20" i="33"/>
  <c r="V20" i="33"/>
  <c r="B57" i="10" a="1"/>
  <c r="B57" i="10" s="1"/>
  <c r="U4" i="10" s="1" a="1"/>
  <c r="U4" i="10" s="1"/>
  <c r="BZ54" i="5" a="1"/>
  <c r="BZ54" i="5" s="1"/>
  <c r="AN22" i="40" l="1"/>
  <c r="AP21" i="40" s="1"/>
  <c r="V22" i="40"/>
  <c r="X21" i="40" s="1"/>
  <c r="AN22" i="39"/>
  <c r="AP21" i="39" s="1"/>
  <c r="V22" i="39"/>
  <c r="X21" i="39" s="1"/>
  <c r="V22" i="38"/>
  <c r="X21" i="38" s="1"/>
  <c r="AN22" i="38"/>
  <c r="AP21" i="38" s="1"/>
  <c r="AN22" i="37"/>
  <c r="AP21" i="37" s="1"/>
  <c r="V22" i="37"/>
  <c r="X21" i="37" s="1"/>
  <c r="V22" i="36"/>
  <c r="X21" i="36" s="1"/>
  <c r="AN22" i="36"/>
  <c r="AP21" i="36" s="1"/>
  <c r="V22" i="35"/>
  <c r="X21" i="35" s="1"/>
  <c r="AN22" i="35"/>
  <c r="AP21" i="35" s="1"/>
  <c r="AN22" i="34"/>
  <c r="AP21" i="34" s="1"/>
  <c r="V22" i="34"/>
  <c r="X21" i="34" s="1"/>
  <c r="V22" i="33"/>
  <c r="X21" i="33" s="1"/>
  <c r="AN22" i="33"/>
  <c r="AP21" i="33" s="1"/>
  <c r="AP20" i="33"/>
  <c r="C27" i="5" a="1"/>
  <c r="C27" i="5" s="1"/>
  <c r="C56" i="5" a="1"/>
  <c r="C56" i="5" s="1"/>
  <c r="C90" i="5" a="1"/>
  <c r="C90" i="5" s="1"/>
  <c r="B91" i="5" a="1"/>
  <c r="B91" i="5" s="1"/>
  <c r="B129" i="5" a="1"/>
  <c r="B129" i="5" s="1"/>
  <c r="C128" i="5" a="1"/>
  <c r="C128" i="5" s="1"/>
  <c r="C129" i="5" a="1"/>
  <c r="C129" i="5" s="1"/>
  <c r="C91" i="5" a="1"/>
  <c r="C91" i="5" s="1"/>
  <c r="C57" i="5" a="1"/>
  <c r="C57" i="5" s="1"/>
  <c r="AZ59" i="13" a="1"/>
  <c r="AZ59" i="13" s="1"/>
  <c r="AZ51" i="13" a="1"/>
  <c r="AZ51" i="13" s="1"/>
  <c r="C88" i="13" a="1"/>
  <c r="C88" i="13" s="1"/>
  <c r="C57" i="13" a="1"/>
  <c r="C57" i="13" s="1"/>
  <c r="C27" i="13" a="1"/>
  <c r="C27" i="13" s="1"/>
  <c r="L389" i="24" a="1"/>
  <c r="L389" i="24" s="1"/>
  <c r="L380" i="24" a="1"/>
  <c r="L380" i="24" s="1"/>
  <c r="L371" i="24" a="1"/>
  <c r="L371" i="24" s="1"/>
  <c r="L362" i="24" a="1"/>
  <c r="L362" i="24" s="1"/>
  <c r="L353" i="24" a="1"/>
  <c r="L353" i="24" s="1"/>
  <c r="L344" i="24" a="1"/>
  <c r="L344" i="24" s="1"/>
  <c r="L335" i="24" a="1"/>
  <c r="L335" i="24" s="1"/>
  <c r="L326" i="24" a="1"/>
  <c r="L326" i="24" s="1"/>
  <c r="L317" i="24" a="1"/>
  <c r="L317" i="24" s="1"/>
  <c r="L308" i="24" a="1"/>
  <c r="L308" i="24" s="1"/>
  <c r="L299" i="24" a="1"/>
  <c r="L299" i="24" s="1"/>
  <c r="L290" i="24" a="1"/>
  <c r="L290" i="24" s="1"/>
  <c r="L281" i="24" a="1"/>
  <c r="L281" i="24" s="1"/>
  <c r="L272" i="24" a="1"/>
  <c r="L272" i="24" s="1"/>
  <c r="L263" i="24" a="1"/>
  <c r="L263" i="24" s="1"/>
  <c r="L254" i="24" a="1"/>
  <c r="L254" i="24" s="1"/>
  <c r="L245" i="24" a="1"/>
  <c r="L245" i="24" s="1"/>
  <c r="L236" i="24" a="1"/>
  <c r="L236" i="24" s="1"/>
  <c r="L227" i="24" a="1"/>
  <c r="L227" i="24" s="1"/>
  <c r="L218" i="24" a="1"/>
  <c r="L218" i="24" s="1"/>
  <c r="U2" i="24" a="1"/>
  <c r="U2" i="24" s="1"/>
  <c r="L209" i="24" a="1"/>
  <c r="L209" i="24" s="1"/>
  <c r="L200" i="24" a="1"/>
  <c r="L200" i="24" s="1"/>
  <c r="L191" i="24" a="1"/>
  <c r="L191" i="24" s="1"/>
  <c r="L182" i="24" a="1"/>
  <c r="L182" i="24" s="1"/>
  <c r="L173" i="24" a="1"/>
  <c r="L173" i="24" s="1"/>
  <c r="L164" i="24" a="1"/>
  <c r="L164" i="24" s="1"/>
  <c r="L155" i="24" a="1"/>
  <c r="L155" i="24" s="1"/>
  <c r="L146" i="24" a="1"/>
  <c r="L146" i="24" s="1"/>
  <c r="L137" i="24" a="1"/>
  <c r="L137" i="24" s="1"/>
  <c r="L128" i="24" a="1"/>
  <c r="L128" i="24" s="1"/>
  <c r="L2" i="24" a="1"/>
  <c r="L2" i="24" s="1"/>
  <c r="L119" i="24" a="1"/>
  <c r="L119" i="24" s="1"/>
  <c r="L110" i="24" a="1"/>
  <c r="L110" i="24" s="1"/>
  <c r="L101" i="24" a="1"/>
  <c r="L101" i="24" s="1"/>
  <c r="L92" i="24" a="1"/>
  <c r="L92" i="24" s="1"/>
  <c r="L83" i="24" a="1"/>
  <c r="L83" i="24" s="1"/>
  <c r="L74" i="24" a="1"/>
  <c r="L74" i="24" s="1"/>
  <c r="L65" i="24" a="1"/>
  <c r="L65" i="24" s="1"/>
  <c r="L56" i="24" a="1"/>
  <c r="L56" i="24" s="1"/>
  <c r="L47" i="24" a="1"/>
  <c r="L47" i="24" s="1"/>
  <c r="L38" i="24" a="1"/>
  <c r="L38" i="24" s="1"/>
  <c r="L29" i="24" a="1"/>
  <c r="L29" i="24" s="1"/>
  <c r="L20" i="24" a="1"/>
  <c r="L20" i="24" s="1"/>
  <c r="C11" i="24" a="1"/>
  <c r="C11" i="24" s="1"/>
  <c r="B12" i="24" a="1"/>
  <c r="B12" i="24" s="1"/>
  <c r="C12" i="24" a="1"/>
  <c r="P23" i="20" a="1"/>
  <c r="P23" i="20" s="1"/>
  <c r="O4" i="20" a="1"/>
  <c r="O4" i="20" s="1"/>
  <c r="O23" i="20" s="1" a="1"/>
  <c r="O23" i="20" s="1"/>
  <c r="P3" i="20" a="1"/>
  <c r="P3" i="20" s="1"/>
  <c r="AI11" i="20" s="1" a="1"/>
  <c r="AI11" i="20" s="1"/>
  <c r="AI31" i="20" s="1" a="1"/>
  <c r="AI31" i="20" s="1"/>
  <c r="AI51" i="20" s="1" a="1"/>
  <c r="AI51" i="20" s="1"/>
  <c r="P4" i="20" a="1"/>
  <c r="C6" i="20" a="1"/>
  <c r="C6" i="20" s="1"/>
  <c r="C15" i="20" a="1"/>
  <c r="C15" i="20" s="1"/>
  <c r="C10" i="20" a="1"/>
  <c r="C10" i="20" s="1"/>
  <c r="X20" i="38" l="1"/>
  <c r="AP20" i="40"/>
  <c r="L27" i="40"/>
  <c r="R21" i="40"/>
  <c r="X20" i="40"/>
  <c r="AD21" i="40"/>
  <c r="AP22" i="40"/>
  <c r="AQ20" i="40"/>
  <c r="AD9" i="40" s="1"/>
  <c r="AJ27" i="40"/>
  <c r="AJ21" i="40"/>
  <c r="AD27" i="40"/>
  <c r="X20" i="39"/>
  <c r="R21" i="39"/>
  <c r="L27" i="39"/>
  <c r="AP20" i="39"/>
  <c r="AJ21" i="39"/>
  <c r="AD27" i="39"/>
  <c r="AP20" i="38"/>
  <c r="AP22" i="38" s="1"/>
  <c r="AQ20" i="38"/>
  <c r="AD9" i="38" s="1"/>
  <c r="AJ21" i="38"/>
  <c r="AD27" i="38"/>
  <c r="R21" i="38"/>
  <c r="L27" i="38"/>
  <c r="X22" i="38"/>
  <c r="R27" i="38"/>
  <c r="L21" i="38"/>
  <c r="Y20" i="38"/>
  <c r="L9" i="38" s="1"/>
  <c r="L27" i="37"/>
  <c r="R21" i="37"/>
  <c r="X20" i="37"/>
  <c r="AP20" i="37"/>
  <c r="AD27" i="37"/>
  <c r="AJ21" i="37"/>
  <c r="AP20" i="36"/>
  <c r="AD27" i="36"/>
  <c r="AJ21" i="36"/>
  <c r="X20" i="36"/>
  <c r="R21" i="36"/>
  <c r="L27" i="36"/>
  <c r="R21" i="35"/>
  <c r="L27" i="35"/>
  <c r="AP20" i="35"/>
  <c r="AD27" i="35"/>
  <c r="AJ21" i="35"/>
  <c r="X20" i="35"/>
  <c r="R21" i="34"/>
  <c r="L27" i="34"/>
  <c r="X20" i="34"/>
  <c r="AD27" i="34"/>
  <c r="AJ21" i="34"/>
  <c r="AP20" i="34"/>
  <c r="X20" i="33"/>
  <c r="AD21" i="33"/>
  <c r="AP22" i="33"/>
  <c r="AQ20" i="33"/>
  <c r="AD9" i="33" s="1"/>
  <c r="AJ27" i="33"/>
  <c r="AJ21" i="33"/>
  <c r="AD27" i="33"/>
  <c r="X22" i="33"/>
  <c r="L21" i="33"/>
  <c r="Y20" i="33"/>
  <c r="L9" i="33" s="1"/>
  <c r="R27" i="33"/>
  <c r="L27" i="33"/>
  <c r="R21" i="33"/>
  <c r="C12" i="24"/>
  <c r="AU149" i="20"/>
  <c r="AL66" i="20"/>
  <c r="AV63" i="20"/>
  <c r="AX59" i="20"/>
  <c r="AT55" i="20"/>
  <c r="AK87" i="20"/>
  <c r="AR86" i="20"/>
  <c r="AS81" i="20"/>
  <c r="AQ78" i="20"/>
  <c r="AL76" i="20"/>
  <c r="AS73" i="20"/>
  <c r="AL101" i="20"/>
  <c r="AX106" i="20"/>
  <c r="AM104" i="20"/>
  <c r="AR100" i="20"/>
  <c r="AR95" i="20"/>
  <c r="AK136" i="20"/>
  <c r="AM145" i="20"/>
  <c r="AJ65" i="20"/>
  <c r="AU67" i="20"/>
  <c r="AS66" i="20"/>
  <c r="AK66" i="20"/>
  <c r="AW64" i="20"/>
  <c r="AU63" i="20"/>
  <c r="AS62" i="20"/>
  <c r="AP61" i="20"/>
  <c r="AT60" i="20"/>
  <c r="AV58" i="20"/>
  <c r="AT57" i="20"/>
  <c r="AR56" i="20"/>
  <c r="AN54" i="20"/>
  <c r="AK53" i="20"/>
  <c r="AK81" i="20"/>
  <c r="AN88" i="20"/>
  <c r="AQ86" i="20"/>
  <c r="AT84" i="20"/>
  <c r="AO83" i="20"/>
  <c r="AR81" i="20"/>
  <c r="AU79" i="20"/>
  <c r="AP78" i="20"/>
  <c r="AX75" i="20"/>
  <c r="AR73" i="20"/>
  <c r="AL100" i="20"/>
  <c r="AW106" i="20"/>
  <c r="AX103" i="20"/>
  <c r="AP100" i="20"/>
  <c r="AN95" i="20"/>
  <c r="AS113" i="20"/>
  <c r="AR120" i="20"/>
  <c r="AU127" i="20"/>
  <c r="AL136" i="20"/>
  <c r="AN145" i="20"/>
  <c r="AJ57" i="20"/>
  <c r="AM67" i="20"/>
  <c r="AQ65" i="20"/>
  <c r="AO64" i="20"/>
  <c r="AM63" i="20"/>
  <c r="AK62" i="20"/>
  <c r="AW59" i="20"/>
  <c r="AP55" i="20"/>
  <c r="AJ56" i="20"/>
  <c r="AR66" i="20"/>
  <c r="AN64" i="20"/>
  <c r="AX61" i="20"/>
  <c r="AV59" i="20"/>
  <c r="AQ56" i="20"/>
  <c r="AU87" i="20"/>
  <c r="AP86" i="20"/>
  <c r="AS84" i="20"/>
  <c r="AV82" i="20"/>
  <c r="AQ81" i="20"/>
  <c r="AT79" i="20"/>
  <c r="AQ75" i="20"/>
  <c r="AX108" i="20"/>
  <c r="AP106" i="20"/>
  <c r="AN103" i="20"/>
  <c r="AR99" i="20"/>
  <c r="AN94" i="20"/>
  <c r="AM115" i="20"/>
  <c r="AW121" i="20"/>
  <c r="AJ113" i="20"/>
  <c r="AO138" i="20"/>
  <c r="AQ147" i="20"/>
  <c r="AJ64" i="20"/>
  <c r="AT67" i="20"/>
  <c r="AL67" i="20"/>
  <c r="AX65" i="20"/>
  <c r="AP65" i="20"/>
  <c r="AV64" i="20"/>
  <c r="AT63" i="20"/>
  <c r="AL63" i="20"/>
  <c r="AR62" i="20"/>
  <c r="AN61" i="20"/>
  <c r="AS60" i="20"/>
  <c r="AU58" i="20"/>
  <c r="AS57" i="20"/>
  <c r="AO55" i="20"/>
  <c r="AM54" i="20"/>
  <c r="AK80" i="20"/>
  <c r="AW77" i="20"/>
  <c r="AJ34" i="20"/>
  <c r="AJ63" i="20"/>
  <c r="AJ55" i="20"/>
  <c r="AS67" i="20"/>
  <c r="AK67" i="20"/>
  <c r="AQ66" i="20"/>
  <c r="AW65" i="20"/>
  <c r="AO65" i="20"/>
  <c r="AU64" i="20"/>
  <c r="AM64" i="20"/>
  <c r="AS63" i="20"/>
  <c r="AK63" i="20"/>
  <c r="AQ62" i="20"/>
  <c r="AV61" i="20"/>
  <c r="AM61" i="20"/>
  <c r="AR60" i="20"/>
  <c r="AU59" i="20"/>
  <c r="AT58" i="20"/>
  <c r="AR57" i="20"/>
  <c r="AP56" i="20"/>
  <c r="AN55" i="20"/>
  <c r="AL54" i="20"/>
  <c r="AK79" i="20"/>
  <c r="AT87" i="20"/>
  <c r="AW85" i="20"/>
  <c r="AR84" i="20"/>
  <c r="AU82" i="20"/>
  <c r="AX80" i="20"/>
  <c r="AS79" i="20"/>
  <c r="AV77" i="20"/>
  <c r="AP75" i="20"/>
  <c r="AI88" i="20"/>
  <c r="AW108" i="20"/>
  <c r="AO106" i="20"/>
  <c r="AX102" i="20"/>
  <c r="AN99" i="20"/>
  <c r="AV93" i="20"/>
  <c r="AN115" i="20"/>
  <c r="AQ122" i="20"/>
  <c r="AK113" i="20"/>
  <c r="AP138" i="20"/>
  <c r="AR147" i="20"/>
  <c r="AJ59" i="20"/>
  <c r="AU66" i="20"/>
  <c r="AS65" i="20"/>
  <c r="AW63" i="20"/>
  <c r="AU62" i="20"/>
  <c r="AW60" i="20"/>
  <c r="AN59" i="20"/>
  <c r="AV55" i="20"/>
  <c r="AR53" i="20"/>
  <c r="AP88" i="20"/>
  <c r="AN85" i="20"/>
  <c r="AO80" i="20"/>
  <c r="AS76" i="20"/>
  <c r="AS107" i="20"/>
  <c r="AP101" i="20"/>
  <c r="AS118" i="20"/>
  <c r="AX136" i="20"/>
  <c r="AJ58" i="20"/>
  <c r="AT66" i="20"/>
  <c r="AX64" i="20"/>
  <c r="AP64" i="20"/>
  <c r="AL62" i="20"/>
  <c r="AV60" i="20"/>
  <c r="AV56" i="20"/>
  <c r="AR54" i="20"/>
  <c r="AM85" i="20"/>
  <c r="AO127" i="20"/>
  <c r="AQ33" i="20"/>
  <c r="AJ62" i="20"/>
  <c r="AJ54" i="20"/>
  <c r="AR67" i="20"/>
  <c r="AX66" i="20"/>
  <c r="AP66" i="20"/>
  <c r="AV65" i="20"/>
  <c r="AN65" i="20"/>
  <c r="AT64" i="20"/>
  <c r="AL64" i="20"/>
  <c r="AR63" i="20"/>
  <c r="AX62" i="20"/>
  <c r="AP62" i="20"/>
  <c r="AU61" i="20"/>
  <c r="AL61" i="20"/>
  <c r="AQ60" i="20"/>
  <c r="AT59" i="20"/>
  <c r="AR58" i="20"/>
  <c r="AP57" i="20"/>
  <c r="AN56" i="20"/>
  <c r="AL55" i="20"/>
  <c r="AX53" i="20"/>
  <c r="AX88" i="20"/>
  <c r="AS87" i="20"/>
  <c r="AV85" i="20"/>
  <c r="AL84" i="20"/>
  <c r="AT82" i="20"/>
  <c r="AW80" i="20"/>
  <c r="AM79" i="20"/>
  <c r="AO77" i="20"/>
  <c r="AV74" i="20"/>
  <c r="AI81" i="20"/>
  <c r="AP108" i="20"/>
  <c r="AT105" i="20"/>
  <c r="AO102" i="20"/>
  <c r="AN98" i="20"/>
  <c r="AI94" i="20"/>
  <c r="AS116" i="20"/>
  <c r="AV123" i="20"/>
  <c r="AI121" i="20"/>
  <c r="AS140" i="20"/>
  <c r="P4" i="20"/>
  <c r="AI113" i="20" s="1"/>
  <c r="AV150" i="20"/>
  <c r="AN150" i="20"/>
  <c r="AT149" i="20"/>
  <c r="AL149" i="20"/>
  <c r="AR148" i="20"/>
  <c r="AJ148" i="20"/>
  <c r="AP147" i="20"/>
  <c r="AV146" i="20"/>
  <c r="AN146" i="20"/>
  <c r="AT145" i="20"/>
  <c r="AL145" i="20"/>
  <c r="AR144" i="20"/>
  <c r="AJ144" i="20"/>
  <c r="AP143" i="20"/>
  <c r="AV142" i="20"/>
  <c r="AN142" i="20"/>
  <c r="AT141" i="20"/>
  <c r="AL141" i="20"/>
  <c r="AR140" i="20"/>
  <c r="AJ140" i="20"/>
  <c r="AP139" i="20"/>
  <c r="AV138" i="20"/>
  <c r="AN138" i="20"/>
  <c r="AT137" i="20"/>
  <c r="AL137" i="20"/>
  <c r="AR136" i="20"/>
  <c r="AJ136" i="20"/>
  <c r="AP135" i="20"/>
  <c r="AX150" i="20"/>
  <c r="AX142" i="20"/>
  <c r="AK128" i="20"/>
  <c r="AI126" i="20"/>
  <c r="AJ123" i="20"/>
  <c r="AK120" i="20"/>
  <c r="AI118" i="20"/>
  <c r="AJ115" i="20"/>
  <c r="AX128" i="20"/>
  <c r="AP128" i="20"/>
  <c r="AT127" i="20"/>
  <c r="AX126" i="20"/>
  <c r="AP126" i="20"/>
  <c r="AT125" i="20"/>
  <c r="AX124" i="20"/>
  <c r="AP124" i="20"/>
  <c r="AT123" i="20"/>
  <c r="AX122" i="20"/>
  <c r="AP122" i="20"/>
  <c r="AT121" i="20"/>
  <c r="AX120" i="20"/>
  <c r="AP120" i="20"/>
  <c r="AT119" i="20"/>
  <c r="AX118" i="20"/>
  <c r="AP118" i="20"/>
  <c r="AT117" i="20"/>
  <c r="AX116" i="20"/>
  <c r="AP116" i="20"/>
  <c r="AT115" i="20"/>
  <c r="AX114" i="20"/>
  <c r="AP114" i="20"/>
  <c r="AT113" i="20"/>
  <c r="AJ108" i="20"/>
  <c r="AJ104" i="20"/>
  <c r="AJ100" i="20"/>
  <c r="AJ96" i="20"/>
  <c r="AM93" i="20"/>
  <c r="AU93" i="20"/>
  <c r="AQ94" i="20"/>
  <c r="AM95" i="20"/>
  <c r="AU95" i="20"/>
  <c r="AQ96" i="20"/>
  <c r="AM97" i="20"/>
  <c r="AU97" i="20"/>
  <c r="AQ98" i="20"/>
  <c r="AM99" i="20"/>
  <c r="AU99" i="20"/>
  <c r="AQ100" i="20"/>
  <c r="AM101" i="20"/>
  <c r="AU101" i="20"/>
  <c r="AQ102" i="20"/>
  <c r="AM103" i="20"/>
  <c r="AU103" i="20"/>
  <c r="AQ104" i="20"/>
  <c r="AU150" i="20"/>
  <c r="AM150" i="20"/>
  <c r="AS149" i="20"/>
  <c r="AK149" i="20"/>
  <c r="AQ148" i="20"/>
  <c r="AI148" i="20"/>
  <c r="AO147" i="20"/>
  <c r="AU146" i="20"/>
  <c r="AM146" i="20"/>
  <c r="AS145" i="20"/>
  <c r="AK145" i="20"/>
  <c r="AQ144" i="20"/>
  <c r="AI144" i="20"/>
  <c r="AO143" i="20"/>
  <c r="AU142" i="20"/>
  <c r="AM142" i="20"/>
  <c r="AS141" i="20"/>
  <c r="AK141" i="20"/>
  <c r="AQ140" i="20"/>
  <c r="AI140" i="20"/>
  <c r="AO139" i="20"/>
  <c r="AU138" i="20"/>
  <c r="AM138" i="20"/>
  <c r="AS137" i="20"/>
  <c r="AK137" i="20"/>
  <c r="AQ136" i="20"/>
  <c r="AI136" i="20"/>
  <c r="AO135" i="20"/>
  <c r="AX149" i="20"/>
  <c r="AX141" i="20"/>
  <c r="AJ128" i="20"/>
  <c r="AK125" i="20"/>
  <c r="AI123" i="20"/>
  <c r="AJ120" i="20"/>
  <c r="AK117" i="20"/>
  <c r="AI115" i="20"/>
  <c r="AW128" i="20"/>
  <c r="AO128" i="20"/>
  <c r="AS127" i="20"/>
  <c r="AW126" i="20"/>
  <c r="AO126" i="20"/>
  <c r="AS125" i="20"/>
  <c r="AW124" i="20"/>
  <c r="AO124" i="20"/>
  <c r="AS123" i="20"/>
  <c r="AW122" i="20"/>
  <c r="AO122" i="20"/>
  <c r="AS121" i="20"/>
  <c r="AW120" i="20"/>
  <c r="AO120" i="20"/>
  <c r="AS119" i="20"/>
  <c r="AW118" i="20"/>
  <c r="AO118" i="20"/>
  <c r="AS117" i="20"/>
  <c r="AW116" i="20"/>
  <c r="AO116" i="20"/>
  <c r="AS115" i="20"/>
  <c r="AW114" i="20"/>
  <c r="AO114" i="20"/>
  <c r="AT150" i="20"/>
  <c r="AL150" i="20"/>
  <c r="AR149" i="20"/>
  <c r="AJ149" i="20"/>
  <c r="AP148" i="20"/>
  <c r="AV147" i="20"/>
  <c r="AN147" i="20"/>
  <c r="AT146" i="20"/>
  <c r="AL146" i="20"/>
  <c r="AR145" i="20"/>
  <c r="AJ145" i="20"/>
  <c r="AP144" i="20"/>
  <c r="AV143" i="20"/>
  <c r="AN143" i="20"/>
  <c r="AT142" i="20"/>
  <c r="AL142" i="20"/>
  <c r="AR141" i="20"/>
  <c r="AJ141" i="20"/>
  <c r="AP140" i="20"/>
  <c r="AV139" i="20"/>
  <c r="AN139" i="20"/>
  <c r="AT138" i="20"/>
  <c r="AL138" i="20"/>
  <c r="AR137" i="20"/>
  <c r="AJ137" i="20"/>
  <c r="AP136" i="20"/>
  <c r="AV135" i="20"/>
  <c r="AN135" i="20"/>
  <c r="AX148" i="20"/>
  <c r="AX140" i="20"/>
  <c r="AI128" i="20"/>
  <c r="AJ125" i="20"/>
  <c r="AK122" i="20"/>
  <c r="AI120" i="20"/>
  <c r="AJ117" i="20"/>
  <c r="AK114" i="20"/>
  <c r="AV128" i="20"/>
  <c r="AN128" i="20"/>
  <c r="AR127" i="20"/>
  <c r="AV126" i="20"/>
  <c r="AN126" i="20"/>
  <c r="AR125" i="20"/>
  <c r="AV124" i="20"/>
  <c r="AN124" i="20"/>
  <c r="AR123" i="20"/>
  <c r="AV122" i="20"/>
  <c r="AN122" i="20"/>
  <c r="AR121" i="20"/>
  <c r="AV120" i="20"/>
  <c r="AN120" i="20"/>
  <c r="AR119" i="20"/>
  <c r="AV118" i="20"/>
  <c r="AN118" i="20"/>
  <c r="AR117" i="20"/>
  <c r="AV116" i="20"/>
  <c r="AN116" i="20"/>
  <c r="AR115" i="20"/>
  <c r="AV114" i="20"/>
  <c r="AN114" i="20"/>
  <c r="AR113" i="20"/>
  <c r="AJ107" i="20"/>
  <c r="AJ103" i="20"/>
  <c r="AJ99" i="20"/>
  <c r="AJ95" i="20"/>
  <c r="AO93" i="20"/>
  <c r="AW93" i="20"/>
  <c r="AS94" i="20"/>
  <c r="AO95" i="20"/>
  <c r="AW95" i="20"/>
  <c r="AS96" i="20"/>
  <c r="AO97" i="20"/>
  <c r="AW97" i="20"/>
  <c r="AS98" i="20"/>
  <c r="AO99" i="20"/>
  <c r="AW99" i="20"/>
  <c r="AS100" i="20"/>
  <c r="AO101" i="20"/>
  <c r="AW101" i="20"/>
  <c r="AS102" i="20"/>
  <c r="AO103" i="20"/>
  <c r="AW103" i="20"/>
  <c r="AS104" i="20"/>
  <c r="AO105" i="20"/>
  <c r="AS150" i="20"/>
  <c r="AK150" i="20"/>
  <c r="AQ149" i="20"/>
  <c r="AI149" i="20"/>
  <c r="AO148" i="20"/>
  <c r="AU147" i="20"/>
  <c r="AM147" i="20"/>
  <c r="AS146" i="20"/>
  <c r="AK146" i="20"/>
  <c r="AQ145" i="20"/>
  <c r="AI145" i="20"/>
  <c r="AO144" i="20"/>
  <c r="AU143" i="20"/>
  <c r="AM143" i="20"/>
  <c r="AS142" i="20"/>
  <c r="AK142" i="20"/>
  <c r="AQ141" i="20"/>
  <c r="AI141" i="20"/>
  <c r="AO140" i="20"/>
  <c r="AU139" i="20"/>
  <c r="AM139" i="20"/>
  <c r="AS138" i="20"/>
  <c r="AK138" i="20"/>
  <c r="AQ137" i="20"/>
  <c r="AI137" i="20"/>
  <c r="AO136" i="20"/>
  <c r="AU135" i="20"/>
  <c r="AM135" i="20"/>
  <c r="AX147" i="20"/>
  <c r="AX139" i="20"/>
  <c r="AK127" i="20"/>
  <c r="AI125" i="20"/>
  <c r="AJ122" i="20"/>
  <c r="AK119" i="20"/>
  <c r="AI117" i="20"/>
  <c r="AJ114" i="20"/>
  <c r="AU128" i="20"/>
  <c r="AM128" i="20"/>
  <c r="AQ127" i="20"/>
  <c r="AU126" i="20"/>
  <c r="AM126" i="20"/>
  <c r="AQ125" i="20"/>
  <c r="AU124" i="20"/>
  <c r="AM124" i="20"/>
  <c r="AQ123" i="20"/>
  <c r="AU122" i="20"/>
  <c r="AM122" i="20"/>
  <c r="AQ121" i="20"/>
  <c r="AU120" i="20"/>
  <c r="AM120" i="20"/>
  <c r="AQ119" i="20"/>
  <c r="AU118" i="20"/>
  <c r="AM118" i="20"/>
  <c r="AQ117" i="20"/>
  <c r="AU116" i="20"/>
  <c r="AM116" i="20"/>
  <c r="AQ115" i="20"/>
  <c r="AU114" i="20"/>
  <c r="AM114" i="20"/>
  <c r="AQ113" i="20"/>
  <c r="AI107" i="20"/>
  <c r="AI103" i="20"/>
  <c r="AI99" i="20"/>
  <c r="AI95" i="20"/>
  <c r="AP93" i="20"/>
  <c r="AX93" i="20"/>
  <c r="AT94" i="20"/>
  <c r="AP95" i="20"/>
  <c r="AX95" i="20"/>
  <c r="AT96" i="20"/>
  <c r="AP97" i="20"/>
  <c r="AX97" i="20"/>
  <c r="AT98" i="20"/>
  <c r="AP99" i="20"/>
  <c r="AR150" i="20"/>
  <c r="AJ150" i="20"/>
  <c r="AP149" i="20"/>
  <c r="AV148" i="20"/>
  <c r="AN148" i="20"/>
  <c r="AT147" i="20"/>
  <c r="AL147" i="20"/>
  <c r="AR146" i="20"/>
  <c r="AJ146" i="20"/>
  <c r="AP145" i="20"/>
  <c r="AV144" i="20"/>
  <c r="AN144" i="20"/>
  <c r="AT143" i="20"/>
  <c r="AL143" i="20"/>
  <c r="AR142" i="20"/>
  <c r="AJ142" i="20"/>
  <c r="AP141" i="20"/>
  <c r="AV140" i="20"/>
  <c r="AN140" i="20"/>
  <c r="AT139" i="20"/>
  <c r="AL139" i="20"/>
  <c r="AR138" i="20"/>
  <c r="AJ138" i="20"/>
  <c r="AP137" i="20"/>
  <c r="AV136" i="20"/>
  <c r="AN136" i="20"/>
  <c r="AT135" i="20"/>
  <c r="AL135" i="20"/>
  <c r="AX146" i="20"/>
  <c r="AX138" i="20"/>
  <c r="AJ127" i="20"/>
  <c r="AK124" i="20"/>
  <c r="AI122" i="20"/>
  <c r="AJ119" i="20"/>
  <c r="AK116" i="20"/>
  <c r="AI114" i="20"/>
  <c r="AT128" i="20"/>
  <c r="AX127" i="20"/>
  <c r="AP127" i="20"/>
  <c r="AT126" i="20"/>
  <c r="AX125" i="20"/>
  <c r="AP125" i="20"/>
  <c r="AT124" i="20"/>
  <c r="AX123" i="20"/>
  <c r="AP123" i="20"/>
  <c r="AT122" i="20"/>
  <c r="AX121" i="20"/>
  <c r="AP121" i="20"/>
  <c r="AT120" i="20"/>
  <c r="AX119" i="20"/>
  <c r="AP119" i="20"/>
  <c r="AT118" i="20"/>
  <c r="AX117" i="20"/>
  <c r="AP117" i="20"/>
  <c r="AT116" i="20"/>
  <c r="AX115" i="20"/>
  <c r="AP115" i="20"/>
  <c r="AT114" i="20"/>
  <c r="AX113" i="20"/>
  <c r="AP113" i="20"/>
  <c r="AJ106" i="20"/>
  <c r="AJ102" i="20"/>
  <c r="AJ98" i="20"/>
  <c r="AJ94" i="20"/>
  <c r="AQ93" i="20"/>
  <c r="AM94" i="20"/>
  <c r="AU94" i="20"/>
  <c r="AQ95" i="20"/>
  <c r="AM96" i="20"/>
  <c r="AU96" i="20"/>
  <c r="AQ97" i="20"/>
  <c r="AM98" i="20"/>
  <c r="AU98" i="20"/>
  <c r="AQ99" i="20"/>
  <c r="AM100" i="20"/>
  <c r="AQ150" i="20"/>
  <c r="AI150" i="20"/>
  <c r="AO149" i="20"/>
  <c r="AU148" i="20"/>
  <c r="AM148" i="20"/>
  <c r="AS147" i="20"/>
  <c r="AK147" i="20"/>
  <c r="AQ146" i="20"/>
  <c r="AI146" i="20"/>
  <c r="AO145" i="20"/>
  <c r="AU144" i="20"/>
  <c r="AM144" i="20"/>
  <c r="AS143" i="20"/>
  <c r="AK143" i="20"/>
  <c r="AQ142" i="20"/>
  <c r="AI142" i="20"/>
  <c r="AO141" i="20"/>
  <c r="AU140" i="20"/>
  <c r="AM140" i="20"/>
  <c r="AS139" i="20"/>
  <c r="AK139" i="20"/>
  <c r="AQ138" i="20"/>
  <c r="AI138" i="20"/>
  <c r="AO137" i="20"/>
  <c r="AU136" i="20"/>
  <c r="AM136" i="20"/>
  <c r="AS135" i="20"/>
  <c r="AK135" i="20"/>
  <c r="AX145" i="20"/>
  <c r="AX137" i="20"/>
  <c r="AI127" i="20"/>
  <c r="AN149" i="20"/>
  <c r="AJ147" i="20"/>
  <c r="AT144" i="20"/>
  <c r="AP142" i="20"/>
  <c r="AL140" i="20"/>
  <c r="AV137" i="20"/>
  <c r="AR135" i="20"/>
  <c r="AK126" i="20"/>
  <c r="AI119" i="20"/>
  <c r="AN127" i="20"/>
  <c r="AO125" i="20"/>
  <c r="AU123" i="20"/>
  <c r="AV121" i="20"/>
  <c r="AW119" i="20"/>
  <c r="AQ118" i="20"/>
  <c r="AR116" i="20"/>
  <c r="AS114" i="20"/>
  <c r="AN113" i="20"/>
  <c r="AJ101" i="20"/>
  <c r="AJ93" i="20"/>
  <c r="AO94" i="20"/>
  <c r="AS95" i="20"/>
  <c r="AW96" i="20"/>
  <c r="AO98" i="20"/>
  <c r="AS99" i="20"/>
  <c r="AT100" i="20"/>
  <c r="AR101" i="20"/>
  <c r="AP102" i="20"/>
  <c r="AP103" i="20"/>
  <c r="AN104" i="20"/>
  <c r="AX104" i="20"/>
  <c r="AU105" i="20"/>
  <c r="AQ106" i="20"/>
  <c r="AM107" i="20"/>
  <c r="AU107" i="20"/>
  <c r="AQ108" i="20"/>
  <c r="AL94" i="20"/>
  <c r="AL102" i="20"/>
  <c r="AI74" i="20"/>
  <c r="AI82" i="20"/>
  <c r="AL73" i="20"/>
  <c r="AT73" i="20"/>
  <c r="AO74" i="20"/>
  <c r="AW74" i="20"/>
  <c r="AR75" i="20"/>
  <c r="AM76" i="20"/>
  <c r="AU76" i="20"/>
  <c r="AP77" i="20"/>
  <c r="AX77" i="20"/>
  <c r="AS78" i="20"/>
  <c r="AN79" i="20"/>
  <c r="AV79" i="20"/>
  <c r="AQ80" i="20"/>
  <c r="AL81" i="20"/>
  <c r="AT81" i="20"/>
  <c r="AO82" i="20"/>
  <c r="AW82" i="20"/>
  <c r="AR83" i="20"/>
  <c r="AM84" i="20"/>
  <c r="AU84" i="20"/>
  <c r="AP85" i="20"/>
  <c r="AX85" i="20"/>
  <c r="AS86" i="20"/>
  <c r="AN87" i="20"/>
  <c r="AV87" i="20"/>
  <c r="AQ88" i="20"/>
  <c r="AK74" i="20"/>
  <c r="AK82" i="20"/>
  <c r="AM53" i="20"/>
  <c r="AU53" i="20"/>
  <c r="AO54" i="20"/>
  <c r="AW54" i="20"/>
  <c r="AQ55" i="20"/>
  <c r="AK56" i="20"/>
  <c r="AS56" i="20"/>
  <c r="AM57" i="20"/>
  <c r="AU57" i="20"/>
  <c r="AO58" i="20"/>
  <c r="AW58" i="20"/>
  <c r="AQ59" i="20"/>
  <c r="AK60" i="20"/>
  <c r="AM149" i="20"/>
  <c r="AI147" i="20"/>
  <c r="AS144" i="20"/>
  <c r="AO142" i="20"/>
  <c r="AK140" i="20"/>
  <c r="AU137" i="20"/>
  <c r="AQ135" i="20"/>
  <c r="AJ126" i="20"/>
  <c r="AK118" i="20"/>
  <c r="AS128" i="20"/>
  <c r="AM127" i="20"/>
  <c r="AN125" i="20"/>
  <c r="AO123" i="20"/>
  <c r="AU121" i="20"/>
  <c r="AV119" i="20"/>
  <c r="AW117" i="20"/>
  <c r="AQ116" i="20"/>
  <c r="AR114" i="20"/>
  <c r="AM113" i="20"/>
  <c r="AI101" i="20"/>
  <c r="AP94" i="20"/>
  <c r="AT95" i="20"/>
  <c r="AX96" i="20"/>
  <c r="AP98" i="20"/>
  <c r="AT99" i="20"/>
  <c r="AU100" i="20"/>
  <c r="AS101" i="20"/>
  <c r="AR102" i="20"/>
  <c r="AQ103" i="20"/>
  <c r="AO104" i="20"/>
  <c r="AM105" i="20"/>
  <c r="AV105" i="20"/>
  <c r="AR106" i="20"/>
  <c r="AN107" i="20"/>
  <c r="AV107" i="20"/>
  <c r="AR108" i="20"/>
  <c r="AL95" i="20"/>
  <c r="AL103" i="20"/>
  <c r="AI75" i="20"/>
  <c r="AI83" i="20"/>
  <c r="AM73" i="20"/>
  <c r="AU73" i="20"/>
  <c r="AP74" i="20"/>
  <c r="AX74" i="20"/>
  <c r="AS75" i="20"/>
  <c r="AN76" i="20"/>
  <c r="AV76" i="20"/>
  <c r="AQ77" i="20"/>
  <c r="AL78" i="20"/>
  <c r="AT78" i="20"/>
  <c r="AO79" i="20"/>
  <c r="AW79" i="20"/>
  <c r="AR80" i="20"/>
  <c r="AM81" i="20"/>
  <c r="AU81" i="20"/>
  <c r="AP82" i="20"/>
  <c r="AX82" i="20"/>
  <c r="AS83" i="20"/>
  <c r="AN84" i="20"/>
  <c r="AV84" i="20"/>
  <c r="AQ85" i="20"/>
  <c r="AL86" i="20"/>
  <c r="AT86" i="20"/>
  <c r="AO87" i="20"/>
  <c r="AW87" i="20"/>
  <c r="AR88" i="20"/>
  <c r="AK75" i="20"/>
  <c r="AK83" i="20"/>
  <c r="AN53" i="20"/>
  <c r="AV53" i="20"/>
  <c r="AP54" i="20"/>
  <c r="AX54" i="20"/>
  <c r="AR55" i="20"/>
  <c r="AL56" i="20"/>
  <c r="AT56" i="20"/>
  <c r="AN57" i="20"/>
  <c r="AV57" i="20"/>
  <c r="AP58" i="20"/>
  <c r="AX58" i="20"/>
  <c r="AR59" i="20"/>
  <c r="AL60" i="20"/>
  <c r="AT148" i="20"/>
  <c r="AP146" i="20"/>
  <c r="AL144" i="20"/>
  <c r="AV141" i="20"/>
  <c r="AR139" i="20"/>
  <c r="AN137" i="20"/>
  <c r="AJ135" i="20"/>
  <c r="AJ124" i="20"/>
  <c r="AJ118" i="20"/>
  <c r="AR128" i="20"/>
  <c r="AS126" i="20"/>
  <c r="AM125" i="20"/>
  <c r="AN123" i="20"/>
  <c r="AO121" i="20"/>
  <c r="AU119" i="20"/>
  <c r="AV117" i="20"/>
  <c r="AW115" i="20"/>
  <c r="AQ114" i="20"/>
  <c r="AI108" i="20"/>
  <c r="AI100" i="20"/>
  <c r="AN93" i="20"/>
  <c r="AR94" i="20"/>
  <c r="AV95" i="20"/>
  <c r="AN97" i="20"/>
  <c r="AR98" i="20"/>
  <c r="AV99" i="20"/>
  <c r="AV100" i="20"/>
  <c r="AT101" i="20"/>
  <c r="AT102" i="20"/>
  <c r="AR103" i="20"/>
  <c r="AP104" i="20"/>
  <c r="AN105" i="20"/>
  <c r="AW105" i="20"/>
  <c r="AS106" i="20"/>
  <c r="AO107" i="20"/>
  <c r="AW107" i="20"/>
  <c r="AS108" i="20"/>
  <c r="AL96" i="20"/>
  <c r="AL104" i="20"/>
  <c r="AI76" i="20"/>
  <c r="AI84" i="20"/>
  <c r="AN73" i="20"/>
  <c r="AV73" i="20"/>
  <c r="AQ74" i="20"/>
  <c r="AL75" i="20"/>
  <c r="AT75" i="20"/>
  <c r="AO76" i="20"/>
  <c r="AW76" i="20"/>
  <c r="AR77" i="20"/>
  <c r="AM78" i="20"/>
  <c r="AU78" i="20"/>
  <c r="AP79" i="20"/>
  <c r="AX79" i="20"/>
  <c r="AS80" i="20"/>
  <c r="AN81" i="20"/>
  <c r="AV81" i="20"/>
  <c r="AQ82" i="20"/>
  <c r="AL83" i="20"/>
  <c r="AT83" i="20"/>
  <c r="AO84" i="20"/>
  <c r="AW84" i="20"/>
  <c r="AR85" i="20"/>
  <c r="AM86" i="20"/>
  <c r="AU86" i="20"/>
  <c r="AP87" i="20"/>
  <c r="AX87" i="20"/>
  <c r="AS88" i="20"/>
  <c r="AK76" i="20"/>
  <c r="AK84" i="20"/>
  <c r="AO53" i="20"/>
  <c r="AW53" i="20"/>
  <c r="AQ54" i="20"/>
  <c r="AK55" i="20"/>
  <c r="AS55" i="20"/>
  <c r="AM56" i="20"/>
  <c r="AU56" i="20"/>
  <c r="AO57" i="20"/>
  <c r="AW57" i="20"/>
  <c r="AQ58" i="20"/>
  <c r="AK59" i="20"/>
  <c r="AS59" i="20"/>
  <c r="AM60" i="20"/>
  <c r="AU60" i="20"/>
  <c r="AO61" i="20"/>
  <c r="AW61" i="20"/>
  <c r="AS148" i="20"/>
  <c r="AO146" i="20"/>
  <c r="AK144" i="20"/>
  <c r="AU141" i="20"/>
  <c r="AQ139" i="20"/>
  <c r="AM137" i="20"/>
  <c r="AI124" i="20"/>
  <c r="AJ116" i="20"/>
  <c r="AQ128" i="20"/>
  <c r="AR126" i="20"/>
  <c r="AS124" i="20"/>
  <c r="AM123" i="20"/>
  <c r="AN121" i="20"/>
  <c r="AO119" i="20"/>
  <c r="AU117" i="20"/>
  <c r="AV115" i="20"/>
  <c r="AW113" i="20"/>
  <c r="AI106" i="20"/>
  <c r="AI98" i="20"/>
  <c r="AR93" i="20"/>
  <c r="AV94" i="20"/>
  <c r="AN96" i="20"/>
  <c r="AR97" i="20"/>
  <c r="AV98" i="20"/>
  <c r="AX99" i="20"/>
  <c r="AW100" i="20"/>
  <c r="AV101" i="20"/>
  <c r="AU102" i="20"/>
  <c r="AS103" i="20"/>
  <c r="AR104" i="20"/>
  <c r="AP105" i="20"/>
  <c r="AX105" i="20"/>
  <c r="AT106" i="20"/>
  <c r="AP107" i="20"/>
  <c r="AX107" i="20"/>
  <c r="AT108" i="20"/>
  <c r="AL97" i="20"/>
  <c r="AL105" i="20"/>
  <c r="AI77" i="20"/>
  <c r="AI85" i="20"/>
  <c r="AO73" i="20"/>
  <c r="AW73" i="20"/>
  <c r="AR74" i="20"/>
  <c r="AM75" i="20"/>
  <c r="AU75" i="20"/>
  <c r="AP76" i="20"/>
  <c r="AX76" i="20"/>
  <c r="AS77" i="20"/>
  <c r="AN78" i="20"/>
  <c r="AV78" i="20"/>
  <c r="AQ79" i="20"/>
  <c r="AL80" i="20"/>
  <c r="AT80" i="20"/>
  <c r="AO81" i="20"/>
  <c r="AW81" i="20"/>
  <c r="AR82" i="20"/>
  <c r="AM83" i="20"/>
  <c r="AU83" i="20"/>
  <c r="AP84" i="20"/>
  <c r="AX84" i="20"/>
  <c r="AS85" i="20"/>
  <c r="AN86" i="20"/>
  <c r="AV86" i="20"/>
  <c r="AQ87" i="20"/>
  <c r="AL88" i="20"/>
  <c r="AT88" i="20"/>
  <c r="AK77" i="20"/>
  <c r="AK85" i="20"/>
  <c r="AP53" i="20"/>
  <c r="AP150" i="20"/>
  <c r="AL148" i="20"/>
  <c r="AV145" i="20"/>
  <c r="AR143" i="20"/>
  <c r="AN141" i="20"/>
  <c r="AJ139" i="20"/>
  <c r="AT136" i="20"/>
  <c r="AX144" i="20"/>
  <c r="AK123" i="20"/>
  <c r="AI116" i="20"/>
  <c r="AW127" i="20"/>
  <c r="AQ126" i="20"/>
  <c r="AR124" i="20"/>
  <c r="AS122" i="20"/>
  <c r="AM121" i="20"/>
  <c r="AN119" i="20"/>
  <c r="AO117" i="20"/>
  <c r="AU115" i="20"/>
  <c r="AV113" i="20"/>
  <c r="AJ105" i="20"/>
  <c r="AJ97" i="20"/>
  <c r="AS93" i="20"/>
  <c r="AW94" i="20"/>
  <c r="AO96" i="20"/>
  <c r="AS97" i="20"/>
  <c r="AW98" i="20"/>
  <c r="AN100" i="20"/>
  <c r="AX100" i="20"/>
  <c r="AX101" i="20"/>
  <c r="AV102" i="20"/>
  <c r="AT103" i="20"/>
  <c r="AT104" i="20"/>
  <c r="AQ105" i="20"/>
  <c r="AM106" i="20"/>
  <c r="AU106" i="20"/>
  <c r="AQ107" i="20"/>
  <c r="AM108" i="20"/>
  <c r="AU108" i="20"/>
  <c r="AL98" i="20"/>
  <c r="AL106" i="20"/>
  <c r="AI78" i="20"/>
  <c r="AI86" i="20"/>
  <c r="AP73" i="20"/>
  <c r="AX73" i="20"/>
  <c r="AS74" i="20"/>
  <c r="AN75" i="20"/>
  <c r="AV75" i="20"/>
  <c r="AQ76" i="20"/>
  <c r="AL77" i="20"/>
  <c r="AT77" i="20"/>
  <c r="AO78" i="20"/>
  <c r="AW78" i="20"/>
  <c r="AR79" i="20"/>
  <c r="AM80" i="20"/>
  <c r="AU80" i="20"/>
  <c r="AP81" i="20"/>
  <c r="AX81" i="20"/>
  <c r="AS82" i="20"/>
  <c r="AN83" i="20"/>
  <c r="AV83" i="20"/>
  <c r="AQ84" i="20"/>
  <c r="AL85" i="20"/>
  <c r="AT85" i="20"/>
  <c r="AO86" i="20"/>
  <c r="AW86" i="20"/>
  <c r="AR87" i="20"/>
  <c r="AM88" i="20"/>
  <c r="AU88" i="20"/>
  <c r="AK78" i="20"/>
  <c r="AK86" i="20"/>
  <c r="AQ53" i="20"/>
  <c r="AK54" i="20"/>
  <c r="AS54" i="20"/>
  <c r="AM55" i="20"/>
  <c r="AU55" i="20"/>
  <c r="AO56" i="20"/>
  <c r="AW56" i="20"/>
  <c r="AQ57" i="20"/>
  <c r="AK58" i="20"/>
  <c r="AS58" i="20"/>
  <c r="AM59" i="20"/>
  <c r="AO150" i="20"/>
  <c r="AK148" i="20"/>
  <c r="AU145" i="20"/>
  <c r="AQ143" i="20"/>
  <c r="AM141" i="20"/>
  <c r="AI139" i="20"/>
  <c r="AS136" i="20"/>
  <c r="AX143" i="20"/>
  <c r="AK121" i="20"/>
  <c r="AK115" i="20"/>
  <c r="AV127" i="20"/>
  <c r="AW125" i="20"/>
  <c r="AQ124" i="20"/>
  <c r="AR122" i="20"/>
  <c r="AS120" i="20"/>
  <c r="AM119" i="20"/>
  <c r="AN117" i="20"/>
  <c r="AO115" i="20"/>
  <c r="AU113" i="20"/>
  <c r="AI105" i="20"/>
  <c r="AI97" i="20"/>
  <c r="AT93" i="20"/>
  <c r="AX94" i="20"/>
  <c r="AP96" i="20"/>
  <c r="AT97" i="20"/>
  <c r="AX98" i="20"/>
  <c r="AO100" i="20"/>
  <c r="AN101" i="20"/>
  <c r="AM102" i="20"/>
  <c r="AW102" i="20"/>
  <c r="AV103" i="20"/>
  <c r="AU104" i="20"/>
  <c r="AR105" i="20"/>
  <c r="AN106" i="20"/>
  <c r="AV106" i="20"/>
  <c r="AR107" i="20"/>
  <c r="AN108" i="20"/>
  <c r="AV108" i="20"/>
  <c r="AL99" i="20"/>
  <c r="AL107" i="20"/>
  <c r="AI79" i="20"/>
  <c r="AI87" i="20"/>
  <c r="AQ73" i="20"/>
  <c r="AL74" i="20"/>
  <c r="AT74" i="20"/>
  <c r="AO75" i="20"/>
  <c r="AW75" i="20"/>
  <c r="AR76" i="20"/>
  <c r="AM77" i="20"/>
  <c r="AU77" i="20"/>
  <c r="AW67" i="20"/>
  <c r="AM66" i="20"/>
  <c r="AK65" i="20"/>
  <c r="AO63" i="20"/>
  <c r="AR61" i="20"/>
  <c r="AN60" i="20"/>
  <c r="AX56" i="20"/>
  <c r="AT54" i="20"/>
  <c r="AX86" i="20"/>
  <c r="AQ83" i="20"/>
  <c r="AR78" i="20"/>
  <c r="AM74" i="20"/>
  <c r="AV104" i="20"/>
  <c r="AI104" i="20"/>
  <c r="AJ143" i="20"/>
  <c r="AJ66" i="20"/>
  <c r="AV67" i="20"/>
  <c r="AR65" i="20"/>
  <c r="AN63" i="20"/>
  <c r="AQ61" i="20"/>
  <c r="AX57" i="20"/>
  <c r="AL53" i="20"/>
  <c r="AP83" i="20"/>
  <c r="AQ120" i="20"/>
  <c r="AP32" i="20"/>
  <c r="AJ61" i="20"/>
  <c r="AJ53" i="20"/>
  <c r="AQ67" i="20"/>
  <c r="AW66" i="20"/>
  <c r="AO66" i="20"/>
  <c r="AU65" i="20"/>
  <c r="AM65" i="20"/>
  <c r="AS64" i="20"/>
  <c r="AK64" i="20"/>
  <c r="AQ63" i="20"/>
  <c r="AW62" i="20"/>
  <c r="AO62" i="20"/>
  <c r="AT61" i="20"/>
  <c r="AK61" i="20"/>
  <c r="AP60" i="20"/>
  <c r="AP59" i="20"/>
  <c r="AN58" i="20"/>
  <c r="AL57" i="20"/>
  <c r="AX55" i="20"/>
  <c r="AV54" i="20"/>
  <c r="AT53" i="20"/>
  <c r="AW88" i="20"/>
  <c r="AM87" i="20"/>
  <c r="AU85" i="20"/>
  <c r="AX83" i="20"/>
  <c r="AN82" i="20"/>
  <c r="AV80" i="20"/>
  <c r="AL79" i="20"/>
  <c r="AN77" i="20"/>
  <c r="AU74" i="20"/>
  <c r="AI80" i="20"/>
  <c r="AO108" i="20"/>
  <c r="AS105" i="20"/>
  <c r="AN102" i="20"/>
  <c r="AV97" i="20"/>
  <c r="AI96" i="20"/>
  <c r="AM117" i="20"/>
  <c r="AW123" i="20"/>
  <c r="AJ121" i="20"/>
  <c r="AT140" i="20"/>
  <c r="AV149" i="20"/>
  <c r="AJ67" i="20"/>
  <c r="AO67" i="20"/>
  <c r="AQ64" i="20"/>
  <c r="AM62" i="20"/>
  <c r="AL58" i="20"/>
  <c r="AK88" i="20"/>
  <c r="AL82" i="20"/>
  <c r="AL108" i="20"/>
  <c r="AR96" i="20"/>
  <c r="AV125" i="20"/>
  <c r="AN67" i="20"/>
  <c r="AT62" i="20"/>
  <c r="AL59" i="20"/>
  <c r="AO88" i="20"/>
  <c r="AN80" i="20"/>
  <c r="AO113" i="20"/>
  <c r="AJ60" i="20"/>
  <c r="AX67" i="20"/>
  <c r="AP67" i="20"/>
  <c r="AV66" i="20"/>
  <c r="AN66" i="20"/>
  <c r="AT65" i="20"/>
  <c r="AL65" i="20"/>
  <c r="AR64" i="20"/>
  <c r="AX63" i="20"/>
  <c r="AP63" i="20"/>
  <c r="AV62" i="20"/>
  <c r="AN62" i="20"/>
  <c r="AS61" i="20"/>
  <c r="AX60" i="20"/>
  <c r="AO60" i="20"/>
  <c r="AO59" i="20"/>
  <c r="AM58" i="20"/>
  <c r="AK57" i="20"/>
  <c r="AW55" i="20"/>
  <c r="AU54" i="20"/>
  <c r="AS53" i="20"/>
  <c r="AK73" i="20"/>
  <c r="AV88" i="20"/>
  <c r="AL87" i="20"/>
  <c r="AO85" i="20"/>
  <c r="AW83" i="20"/>
  <c r="AM82" i="20"/>
  <c r="AP80" i="20"/>
  <c r="AX78" i="20"/>
  <c r="AT76" i="20"/>
  <c r="AN74" i="20"/>
  <c r="AL93" i="20"/>
  <c r="AT107" i="20"/>
  <c r="AW104" i="20"/>
  <c r="AQ101" i="20"/>
  <c r="AV96" i="20"/>
  <c r="AI102" i="20"/>
  <c r="AR118" i="20"/>
  <c r="AU125" i="20"/>
  <c r="AX135" i="20"/>
  <c r="AI143" i="20"/>
  <c r="P22" i="20" a="1"/>
  <c r="P22" i="20" s="1"/>
  <c r="AT36" i="20"/>
  <c r="AS35" i="20"/>
  <c r="AK35" i="20"/>
  <c r="AR34" i="20"/>
  <c r="AX32" i="20"/>
  <c r="AI40" i="20"/>
  <c r="AX47" i="20"/>
  <c r="AP47" i="20"/>
  <c r="AW46" i="20"/>
  <c r="AO46" i="20"/>
  <c r="AV45" i="20"/>
  <c r="AN45" i="20"/>
  <c r="AU44" i="20"/>
  <c r="AM44" i="20"/>
  <c r="AT43" i="20"/>
  <c r="AL43" i="20"/>
  <c r="AS42" i="20"/>
  <c r="AK42" i="20"/>
  <c r="AR41" i="20"/>
  <c r="AJ41" i="20"/>
  <c r="AQ40" i="20"/>
  <c r="AX39" i="20"/>
  <c r="AP39" i="20"/>
  <c r="AW38" i="20"/>
  <c r="AO38" i="20"/>
  <c r="AV37" i="20"/>
  <c r="AN37" i="20"/>
  <c r="AU36" i="20"/>
  <c r="AM36" i="20"/>
  <c r="AT35" i="20"/>
  <c r="AL35" i="20"/>
  <c r="AS34" i="20"/>
  <c r="AK34" i="20"/>
  <c r="AR33" i="20"/>
  <c r="AJ33" i="20"/>
  <c r="AQ32" i="20"/>
  <c r="AW47" i="20"/>
  <c r="AU45" i="20"/>
  <c r="AS43" i="20"/>
  <c r="AQ41" i="20"/>
  <c r="AW39" i="20"/>
  <c r="AN38" i="20"/>
  <c r="AH12" i="20" a="1"/>
  <c r="AH12" i="20" s="1"/>
  <c r="AH32" i="20" s="1" a="1"/>
  <c r="AH32" i="20" s="1"/>
  <c r="AH52" i="20" s="1" a="1"/>
  <c r="AH52" i="20" s="1"/>
  <c r="AI46" i="20"/>
  <c r="AI38" i="20"/>
  <c r="AV47" i="20"/>
  <c r="AN47" i="20"/>
  <c r="AU46" i="20"/>
  <c r="AM46" i="20"/>
  <c r="AT45" i="20"/>
  <c r="AL45" i="20"/>
  <c r="AS44" i="20"/>
  <c r="AK44" i="20"/>
  <c r="AR43" i="20"/>
  <c r="AJ43" i="20"/>
  <c r="AQ42" i="20"/>
  <c r="AX41" i="20"/>
  <c r="AP41" i="20"/>
  <c r="AW40" i="20"/>
  <c r="AO40" i="20"/>
  <c r="AV39" i="20"/>
  <c r="AN39" i="20"/>
  <c r="AU38" i="20"/>
  <c r="AM38" i="20"/>
  <c r="AT37" i="20"/>
  <c r="AL37" i="20"/>
  <c r="AS36" i="20"/>
  <c r="AK36" i="20"/>
  <c r="AR35" i="20"/>
  <c r="AJ35" i="20"/>
  <c r="AQ34" i="20"/>
  <c r="AX33" i="20"/>
  <c r="AP33" i="20"/>
  <c r="AW32" i="20"/>
  <c r="AO32" i="20"/>
  <c r="AI39" i="20"/>
  <c r="AM45" i="20"/>
  <c r="AR42" i="20"/>
  <c r="AP40" i="20"/>
  <c r="AM37" i="20"/>
  <c r="AI45" i="20"/>
  <c r="AI37" i="20"/>
  <c r="AU47" i="20"/>
  <c r="AM47" i="20"/>
  <c r="AT46" i="20"/>
  <c r="AL46" i="20"/>
  <c r="AS45" i="20"/>
  <c r="AK45" i="20"/>
  <c r="AR44" i="20"/>
  <c r="AJ44" i="20"/>
  <c r="AQ43" i="20"/>
  <c r="AX42" i="20"/>
  <c r="AP42" i="20"/>
  <c r="AW41" i="20"/>
  <c r="AO41" i="20"/>
  <c r="AV40" i="20"/>
  <c r="AN40" i="20"/>
  <c r="AU39" i="20"/>
  <c r="AM39" i="20"/>
  <c r="AT38" i="20"/>
  <c r="AL38" i="20"/>
  <c r="AS37" i="20"/>
  <c r="AK37" i="20"/>
  <c r="AR36" i="20"/>
  <c r="AJ36" i="20"/>
  <c r="AQ35" i="20"/>
  <c r="AX34" i="20"/>
  <c r="AP34" i="20"/>
  <c r="AW33" i="20"/>
  <c r="AO33" i="20"/>
  <c r="AV32" i="20"/>
  <c r="AN32" i="20"/>
  <c r="AN46" i="20"/>
  <c r="AL44" i="20"/>
  <c r="AJ42" i="20"/>
  <c r="AO39" i="20"/>
  <c r="AU37" i="20"/>
  <c r="AL36" i="20"/>
  <c r="AI44" i="20"/>
  <c r="AI36" i="20"/>
  <c r="AT47" i="20"/>
  <c r="AL47" i="20"/>
  <c r="AS46" i="20"/>
  <c r="AK46" i="20"/>
  <c r="AR45" i="20"/>
  <c r="AJ45" i="20"/>
  <c r="AQ44" i="20"/>
  <c r="AX43" i="20"/>
  <c r="AP43" i="20"/>
  <c r="AW42" i="20"/>
  <c r="AO42" i="20"/>
  <c r="AV41" i="20"/>
  <c r="AN41" i="20"/>
  <c r="AU40" i="20"/>
  <c r="AM40" i="20"/>
  <c r="AT39" i="20"/>
  <c r="AL39" i="20"/>
  <c r="AS38" i="20"/>
  <c r="AK38" i="20"/>
  <c r="AR37" i="20"/>
  <c r="AJ37" i="20"/>
  <c r="AQ36" i="20"/>
  <c r="AX35" i="20"/>
  <c r="AP35" i="20"/>
  <c r="AW34" i="20"/>
  <c r="AO34" i="20"/>
  <c r="AV33" i="20"/>
  <c r="AN33" i="20"/>
  <c r="AU32" i="20"/>
  <c r="AM32" i="20"/>
  <c r="AI43" i="20"/>
  <c r="AI35" i="20"/>
  <c r="AS47" i="20"/>
  <c r="AK47" i="20"/>
  <c r="AR46" i="20"/>
  <c r="AJ46" i="20"/>
  <c r="AQ45" i="20"/>
  <c r="AX44" i="20"/>
  <c r="AP44" i="20"/>
  <c r="AW43" i="20"/>
  <c r="AO43" i="20"/>
  <c r="AV42" i="20"/>
  <c r="AN42" i="20"/>
  <c r="AU41" i="20"/>
  <c r="AM41" i="20"/>
  <c r="AT40" i="20"/>
  <c r="AL40" i="20"/>
  <c r="AS39" i="20"/>
  <c r="AK39" i="20"/>
  <c r="AR38" i="20"/>
  <c r="AJ38" i="20"/>
  <c r="AQ37" i="20"/>
  <c r="AX36" i="20"/>
  <c r="AP36" i="20"/>
  <c r="AW35" i="20"/>
  <c r="AO35" i="20"/>
  <c r="AV34" i="20"/>
  <c r="AN34" i="20"/>
  <c r="AU33" i="20"/>
  <c r="AM33" i="20"/>
  <c r="AT32" i="20"/>
  <c r="AL32" i="20"/>
  <c r="AI47" i="20"/>
  <c r="AO47" i="20"/>
  <c r="AT44" i="20"/>
  <c r="AK43" i="20"/>
  <c r="AX40" i="20"/>
  <c r="AV38" i="20"/>
  <c r="AI42" i="20"/>
  <c r="AI34" i="20"/>
  <c r="AR47" i="20"/>
  <c r="AJ47" i="20"/>
  <c r="AQ46" i="20"/>
  <c r="AX45" i="20"/>
  <c r="AP45" i="20"/>
  <c r="AW44" i="20"/>
  <c r="AO44" i="20"/>
  <c r="AV43" i="20"/>
  <c r="AN43" i="20"/>
  <c r="AU42" i="20"/>
  <c r="AM42" i="20"/>
  <c r="AT41" i="20"/>
  <c r="AL41" i="20"/>
  <c r="AS40" i="20"/>
  <c r="AK40" i="20"/>
  <c r="AR39" i="20"/>
  <c r="AJ39" i="20"/>
  <c r="AQ38" i="20"/>
  <c r="AX37" i="20"/>
  <c r="AP37" i="20"/>
  <c r="AW36" i="20"/>
  <c r="AO36" i="20"/>
  <c r="AV35" i="20"/>
  <c r="AN35" i="20"/>
  <c r="AU34" i="20"/>
  <c r="AM34" i="20"/>
  <c r="AT33" i="20"/>
  <c r="AL33" i="20"/>
  <c r="AS32" i="20"/>
  <c r="AK32" i="20"/>
  <c r="AV46" i="20"/>
  <c r="AI41" i="20"/>
  <c r="AI33" i="20"/>
  <c r="AQ47" i="20"/>
  <c r="AX46" i="20"/>
  <c r="AP46" i="20"/>
  <c r="AW45" i="20"/>
  <c r="AO45" i="20"/>
  <c r="AV44" i="20"/>
  <c r="AN44" i="20"/>
  <c r="AU43" i="20"/>
  <c r="AM43" i="20"/>
  <c r="AT42" i="20"/>
  <c r="AL42" i="20"/>
  <c r="AS41" i="20"/>
  <c r="AK41" i="20"/>
  <c r="AR40" i="20"/>
  <c r="AJ40" i="20"/>
  <c r="AQ39" i="20"/>
  <c r="AX38" i="20"/>
  <c r="AP38" i="20"/>
  <c r="AW37" i="20"/>
  <c r="AO37" i="20"/>
  <c r="AV36" i="20"/>
  <c r="AN36" i="20"/>
  <c r="AU35" i="20"/>
  <c r="AM35" i="20"/>
  <c r="AT34" i="20"/>
  <c r="AL34" i="20"/>
  <c r="AS33" i="20"/>
  <c r="AK33" i="20"/>
  <c r="AR32" i="20"/>
  <c r="AJ32" i="20"/>
  <c r="H26" i="20"/>
  <c r="AI15" i="20"/>
  <c r="AK27" i="20"/>
  <c r="AS26" i="20"/>
  <c r="AS25" i="20"/>
  <c r="AS24" i="20"/>
  <c r="AK24" i="20"/>
  <c r="AK23" i="20"/>
  <c r="AK22" i="20"/>
  <c r="AS20" i="20"/>
  <c r="AS19" i="20"/>
  <c r="AS18" i="20"/>
  <c r="AS17" i="20"/>
  <c r="AK17" i="20"/>
  <c r="AK16" i="20"/>
  <c r="AS15" i="20"/>
  <c r="AK15" i="20"/>
  <c r="AS14" i="20"/>
  <c r="AK13" i="20"/>
  <c r="AR12" i="20"/>
  <c r="AI21" i="20"/>
  <c r="AY27" i="20"/>
  <c r="AY26" i="20"/>
  <c r="AY25" i="20"/>
  <c r="AQ25" i="20"/>
  <c r="AQ24" i="20"/>
  <c r="AQ23" i="20"/>
  <c r="AY22" i="20"/>
  <c r="AY21" i="20"/>
  <c r="AY20" i="20"/>
  <c r="AQ20" i="20"/>
  <c r="AQ19" i="20"/>
  <c r="AY18" i="20"/>
  <c r="AY17" i="20"/>
  <c r="AY16" i="20"/>
  <c r="AQ16" i="20"/>
  <c r="AQ15" i="20"/>
  <c r="AQ14" i="20"/>
  <c r="AQ13" i="20"/>
  <c r="AY12" i="20"/>
  <c r="AQ12" i="20"/>
  <c r="AI13" i="20"/>
  <c r="AI20" i="20"/>
  <c r="AX27" i="20"/>
  <c r="AP27" i="20"/>
  <c r="AX26" i="20"/>
  <c r="AP26" i="20"/>
  <c r="AX25" i="20"/>
  <c r="AP25" i="20"/>
  <c r="AX24" i="20"/>
  <c r="AP24" i="20"/>
  <c r="AX23" i="20"/>
  <c r="AP23" i="20"/>
  <c r="AX22" i="20"/>
  <c r="AP22" i="20"/>
  <c r="AX21" i="20"/>
  <c r="AP21" i="20"/>
  <c r="AX20" i="20"/>
  <c r="AP20" i="20"/>
  <c r="AX19" i="20"/>
  <c r="AP19" i="20"/>
  <c r="AX18" i="20"/>
  <c r="AP18" i="20"/>
  <c r="AX17" i="20"/>
  <c r="AP17" i="20"/>
  <c r="AX16" i="20"/>
  <c r="AP16" i="20"/>
  <c r="AX15" i="20"/>
  <c r="AP15" i="20"/>
  <c r="AX14" i="20"/>
  <c r="AP14" i="20"/>
  <c r="AX13" i="20"/>
  <c r="AP13" i="20"/>
  <c r="AJ12" i="20"/>
  <c r="AQ27" i="20"/>
  <c r="AQ26" i="20"/>
  <c r="AY24" i="20"/>
  <c r="AY23" i="20"/>
  <c r="AQ22" i="20"/>
  <c r="AQ21" i="20"/>
  <c r="AY19" i="20"/>
  <c r="AQ18" i="20"/>
  <c r="AQ17" i="20"/>
  <c r="AY15" i="20"/>
  <c r="AY14" i="20"/>
  <c r="AY13" i="20"/>
  <c r="AX12" i="20"/>
  <c r="AP12" i="20"/>
  <c r="AI27" i="20"/>
  <c r="AI19" i="20"/>
  <c r="AW27" i="20"/>
  <c r="AO27" i="20"/>
  <c r="AW26" i="20"/>
  <c r="AO26" i="20"/>
  <c r="AW25" i="20"/>
  <c r="AO25" i="20"/>
  <c r="AW24" i="20"/>
  <c r="AO24" i="20"/>
  <c r="AW23" i="20"/>
  <c r="AO23" i="20"/>
  <c r="AW22" i="20"/>
  <c r="AO22" i="20"/>
  <c r="AW21" i="20"/>
  <c r="AO21" i="20"/>
  <c r="AW20" i="20"/>
  <c r="AO20" i="20"/>
  <c r="AW19" i="20"/>
  <c r="AO19" i="20"/>
  <c r="AW18" i="20"/>
  <c r="AO18" i="20"/>
  <c r="AW17" i="20"/>
  <c r="AO17" i="20"/>
  <c r="AW16" i="20"/>
  <c r="AO16" i="20"/>
  <c r="AW15" i="20"/>
  <c r="AO15" i="20"/>
  <c r="AW14" i="20"/>
  <c r="AO14" i="20"/>
  <c r="AW13" i="20"/>
  <c r="AO13" i="20"/>
  <c r="AW12" i="20"/>
  <c r="AO12" i="20"/>
  <c r="AI26" i="20"/>
  <c r="AI18" i="20"/>
  <c r="AV27" i="20"/>
  <c r="AN27" i="20"/>
  <c r="AV26" i="20"/>
  <c r="AN26" i="20"/>
  <c r="AV25" i="20"/>
  <c r="AN25" i="20"/>
  <c r="AV24" i="20"/>
  <c r="AN24" i="20"/>
  <c r="AV23" i="20"/>
  <c r="AN23" i="20"/>
  <c r="AV22" i="20"/>
  <c r="AN22" i="20"/>
  <c r="AV21" i="20"/>
  <c r="AN21" i="20"/>
  <c r="AV20" i="20"/>
  <c r="AN20" i="20"/>
  <c r="AV19" i="20"/>
  <c r="AN19" i="20"/>
  <c r="AV18" i="20"/>
  <c r="AN18" i="20"/>
  <c r="AV17" i="20"/>
  <c r="AN17" i="20"/>
  <c r="AV16" i="20"/>
  <c r="AN16" i="20"/>
  <c r="AV15" i="20"/>
  <c r="AN15" i="20"/>
  <c r="AV14" i="20"/>
  <c r="AN14" i="20"/>
  <c r="AV13" i="20"/>
  <c r="AN13" i="20"/>
  <c r="AS21" i="20"/>
  <c r="AT12" i="20"/>
  <c r="AV12" i="20"/>
  <c r="AN12" i="20"/>
  <c r="AI25" i="20"/>
  <c r="AI17" i="20"/>
  <c r="AU27" i="20"/>
  <c r="AM27" i="20"/>
  <c r="AU26" i="20"/>
  <c r="AM26" i="20"/>
  <c r="AU25" i="20"/>
  <c r="AM25" i="20"/>
  <c r="AU24" i="20"/>
  <c r="AM24" i="20"/>
  <c r="AU23" i="20"/>
  <c r="AM23" i="20"/>
  <c r="AU22" i="20"/>
  <c r="AM22" i="20"/>
  <c r="AU21" i="20"/>
  <c r="AM21" i="20"/>
  <c r="AU20" i="20"/>
  <c r="AM20" i="20"/>
  <c r="AU19" i="20"/>
  <c r="AM19" i="20"/>
  <c r="AU18" i="20"/>
  <c r="AM18" i="20"/>
  <c r="AU17" i="20"/>
  <c r="AM17" i="20"/>
  <c r="AU16" i="20"/>
  <c r="AM16" i="20"/>
  <c r="AU15" i="20"/>
  <c r="AM15" i="20"/>
  <c r="AU14" i="20"/>
  <c r="AM14" i="20"/>
  <c r="AU13" i="20"/>
  <c r="AM13" i="20"/>
  <c r="AU12" i="20"/>
  <c r="AM12" i="20"/>
  <c r="AI24" i="20"/>
  <c r="AI16" i="20"/>
  <c r="AT27" i="20"/>
  <c r="AL27" i="20"/>
  <c r="AT26" i="20"/>
  <c r="AL26" i="20"/>
  <c r="AT25" i="20"/>
  <c r="AL25" i="20"/>
  <c r="AT24" i="20"/>
  <c r="AL24" i="20"/>
  <c r="AT23" i="20"/>
  <c r="AL23" i="20"/>
  <c r="AT22" i="20"/>
  <c r="AL22" i="20"/>
  <c r="AT21" i="20"/>
  <c r="AL21" i="20"/>
  <c r="AT20" i="20"/>
  <c r="AL20" i="20"/>
  <c r="AT19" i="20"/>
  <c r="AL19" i="20"/>
  <c r="AT18" i="20"/>
  <c r="AL18" i="20"/>
  <c r="AT17" i="20"/>
  <c r="AL17" i="20"/>
  <c r="AT16" i="20"/>
  <c r="AL16" i="20"/>
  <c r="AT15" i="20"/>
  <c r="AL15" i="20"/>
  <c r="AT14" i="20"/>
  <c r="AL14" i="20"/>
  <c r="AT13" i="20"/>
  <c r="AL13" i="20"/>
  <c r="AI23" i="20"/>
  <c r="AK14" i="20"/>
  <c r="AL12" i="20"/>
  <c r="AS27" i="20"/>
  <c r="AK26" i="20"/>
  <c r="AK25" i="20"/>
  <c r="AS23" i="20"/>
  <c r="AS22" i="20"/>
  <c r="AK21" i="20"/>
  <c r="AK20" i="20"/>
  <c r="AK19" i="20"/>
  <c r="AK18" i="20"/>
  <c r="AS16" i="20"/>
  <c r="AS13" i="20"/>
  <c r="AS12" i="20"/>
  <c r="AK12" i="20"/>
  <c r="AI22" i="20"/>
  <c r="AI14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F26" i="20"/>
  <c r="H15" i="20" a="1"/>
  <c r="H15" i="20" s="1"/>
  <c r="J16" i="20"/>
  <c r="J15" i="20"/>
  <c r="J11" i="20"/>
  <c r="I11" i="20"/>
  <c r="J10" i="20"/>
  <c r="H10" i="20" a="1"/>
  <c r="H10" i="20" s="1"/>
  <c r="H27" i="20"/>
  <c r="G27" i="20"/>
  <c r="G26" i="20"/>
  <c r="F27" i="20"/>
  <c r="I27" i="20"/>
  <c r="I26" i="20"/>
  <c r="D26" i="20"/>
  <c r="E27" i="20"/>
  <c r="D27" i="20"/>
  <c r="E26" i="20"/>
  <c r="I10" i="20"/>
  <c r="K16" i="20"/>
  <c r="I16" i="20"/>
  <c r="K15" i="20"/>
  <c r="I15" i="20"/>
  <c r="K11" i="20"/>
  <c r="K10" i="20"/>
  <c r="AD12" i="24" a="1"/>
  <c r="L12" i="24" a="1"/>
  <c r="U12" i="24" a="1"/>
  <c r="AD30" i="40" l="1" a="1"/>
  <c r="AD30" i="40" s="1"/>
  <c r="L21" i="40"/>
  <c r="Y20" i="40"/>
  <c r="L9" i="40" s="1"/>
  <c r="X22" i="40"/>
  <c r="R27" i="40"/>
  <c r="R27" i="39"/>
  <c r="X22" i="39"/>
  <c r="L21" i="39"/>
  <c r="Y20" i="39"/>
  <c r="L9" i="39" s="1"/>
  <c r="AP22" i="39"/>
  <c r="AQ20" i="39"/>
  <c r="AD9" i="39" s="1"/>
  <c r="AJ27" i="39"/>
  <c r="AD21" i="39"/>
  <c r="AD21" i="38"/>
  <c r="AJ27" i="38"/>
  <c r="L30" i="38" a="1"/>
  <c r="AD21" i="37"/>
  <c r="AD30" i="37" s="1" a="1"/>
  <c r="AP22" i="37"/>
  <c r="AQ20" i="37"/>
  <c r="AD9" i="37" s="1"/>
  <c r="AJ27" i="37"/>
  <c r="L21" i="37"/>
  <c r="Y20" i="37"/>
  <c r="L9" i="37" s="1"/>
  <c r="R27" i="37"/>
  <c r="X22" i="37"/>
  <c r="X22" i="36"/>
  <c r="L21" i="36"/>
  <c r="Y20" i="36"/>
  <c r="L9" i="36" s="1"/>
  <c r="R27" i="36"/>
  <c r="AJ27" i="36"/>
  <c r="AD21" i="36"/>
  <c r="AQ20" i="36"/>
  <c r="AD9" i="36" s="1"/>
  <c r="AP22" i="36"/>
  <c r="X22" i="35"/>
  <c r="L21" i="35"/>
  <c r="Y20" i="35"/>
  <c r="L9" i="35" s="1"/>
  <c r="R27" i="35"/>
  <c r="AQ20" i="35"/>
  <c r="AD9" i="35" s="1"/>
  <c r="AJ27" i="35"/>
  <c r="AD21" i="35"/>
  <c r="AD30" i="35" s="1" a="1"/>
  <c r="AP22" i="35"/>
  <c r="AJ27" i="34"/>
  <c r="AD21" i="34"/>
  <c r="AP22" i="34"/>
  <c r="AQ20" i="34"/>
  <c r="AD9" i="34" s="1"/>
  <c r="Y20" i="34"/>
  <c r="L9" i="34" s="1"/>
  <c r="R27" i="34"/>
  <c r="X22" i="34"/>
  <c r="L21" i="34"/>
  <c r="L30" i="34" s="1" a="1"/>
  <c r="L30" i="33" a="1"/>
  <c r="V39" i="33" s="1"/>
  <c r="AD30" i="33" a="1"/>
  <c r="AD12" i="24"/>
  <c r="AN21" i="24"/>
  <c r="V21" i="24"/>
  <c r="U12" i="24"/>
  <c r="L12" i="24"/>
  <c r="AI32" i="20"/>
  <c r="AI48" i="20" s="1"/>
  <c r="AI93" i="20"/>
  <c r="AI109" i="20" s="1"/>
  <c r="AI135" i="20"/>
  <c r="AI151" i="20" s="1"/>
  <c r="AK89" i="20"/>
  <c r="AV129" i="20"/>
  <c r="AI129" i="20"/>
  <c r="AP129" i="20"/>
  <c r="AL151" i="20"/>
  <c r="AO109" i="20"/>
  <c r="AQ151" i="20"/>
  <c r="AM151" i="20"/>
  <c r="AP151" i="20"/>
  <c r="AR151" i="20"/>
  <c r="AU151" i="20"/>
  <c r="AO151" i="20"/>
  <c r="AK151" i="20"/>
  <c r="AN151" i="20"/>
  <c r="AX151" i="20"/>
  <c r="AS151" i="20"/>
  <c r="AV151" i="20"/>
  <c r="AT151" i="20"/>
  <c r="AJ151" i="20"/>
  <c r="AS129" i="20"/>
  <c r="AQ129" i="20"/>
  <c r="AT129" i="20"/>
  <c r="AJ129" i="20"/>
  <c r="AX129" i="20"/>
  <c r="AM129" i="20"/>
  <c r="AR129" i="20"/>
  <c r="AK129" i="20"/>
  <c r="AO129" i="20"/>
  <c r="AU129" i="20"/>
  <c r="AW129" i="20"/>
  <c r="AN129" i="20"/>
  <c r="AN109" i="20"/>
  <c r="AQ109" i="20"/>
  <c r="AT109" i="20"/>
  <c r="AR109" i="20"/>
  <c r="AX109" i="20"/>
  <c r="AU109" i="20"/>
  <c r="AV109" i="20"/>
  <c r="AS109" i="20"/>
  <c r="AJ109" i="20"/>
  <c r="AP109" i="20"/>
  <c r="AM109" i="20"/>
  <c r="AL109" i="20"/>
  <c r="AQ89" i="20"/>
  <c r="AO89" i="20"/>
  <c r="AT89" i="20"/>
  <c r="AW109" i="20"/>
  <c r="AP89" i="20"/>
  <c r="AV89" i="20"/>
  <c r="AX89" i="20"/>
  <c r="AR89" i="20"/>
  <c r="AL89" i="20"/>
  <c r="AN89" i="20"/>
  <c r="AU89" i="20"/>
  <c r="AW89" i="20"/>
  <c r="AM89" i="20"/>
  <c r="AS89" i="20"/>
  <c r="AP48" i="20"/>
  <c r="AL28" i="20"/>
  <c r="AW28" i="20"/>
  <c r="AQ28" i="20"/>
  <c r="AL48" i="20"/>
  <c r="AM48" i="20"/>
  <c r="AI12" i="20"/>
  <c r="AI28" i="20" s="1"/>
  <c r="AK52" i="20"/>
  <c r="AK68" i="20" s="1"/>
  <c r="AS52" i="20"/>
  <c r="AS68" i="20" s="1"/>
  <c r="AL52" i="20"/>
  <c r="AL68" i="20" s="1"/>
  <c r="AT52" i="20"/>
  <c r="AT68" i="20" s="1"/>
  <c r="AM52" i="20"/>
  <c r="AM68" i="20" s="1"/>
  <c r="AU52" i="20"/>
  <c r="AU68" i="20" s="1"/>
  <c r="AN52" i="20"/>
  <c r="AN68" i="20" s="1"/>
  <c r="AV52" i="20"/>
  <c r="AV68" i="20" s="1"/>
  <c r="AO52" i="20"/>
  <c r="AO68" i="20" s="1"/>
  <c r="AW52" i="20"/>
  <c r="AW68" i="20" s="1"/>
  <c r="AJ52" i="20"/>
  <c r="AJ68" i="20" s="1"/>
  <c r="AP52" i="20"/>
  <c r="AP68" i="20" s="1"/>
  <c r="AQ52" i="20"/>
  <c r="AQ68" i="20" s="1"/>
  <c r="AR52" i="20"/>
  <c r="AR68" i="20" s="1"/>
  <c r="AX52" i="20"/>
  <c r="AX68" i="20" s="1"/>
  <c r="AS28" i="20"/>
  <c r="AX28" i="20"/>
  <c r="AI73" i="20"/>
  <c r="AI89" i="20" s="1"/>
  <c r="AU28" i="20"/>
  <c r="AK48" i="20"/>
  <c r="AQ48" i="20"/>
  <c r="AN28" i="20"/>
  <c r="AS48" i="20"/>
  <c r="AO48" i="20"/>
  <c r="AR48" i="20"/>
  <c r="AX48" i="20"/>
  <c r="AV28" i="20"/>
  <c r="AW48" i="20"/>
  <c r="AT28" i="20"/>
  <c r="AR28" i="20"/>
  <c r="AN48" i="20"/>
  <c r="AO28" i="20"/>
  <c r="AJ28" i="20"/>
  <c r="AV48" i="20"/>
  <c r="AK28" i="20"/>
  <c r="AM28" i="20"/>
  <c r="AP28" i="20"/>
  <c r="AY28" i="20"/>
  <c r="AJ48" i="20"/>
  <c r="AT48" i="20"/>
  <c r="AU48" i="20"/>
  <c r="F28" i="20"/>
  <c r="G28" i="20"/>
  <c r="H28" i="20"/>
  <c r="I28" i="20"/>
  <c r="D28" i="20"/>
  <c r="E28" i="20"/>
  <c r="F21" i="20"/>
  <c r="G21" i="20"/>
  <c r="D20" i="20"/>
  <c r="G20" i="20"/>
  <c r="F20" i="20"/>
  <c r="E20" i="20"/>
  <c r="I21" i="20"/>
  <c r="E21" i="20"/>
  <c r="H20" i="20"/>
  <c r="D21" i="20"/>
  <c r="H21" i="20"/>
  <c r="I20" i="20"/>
  <c r="C20" i="20" a="1"/>
  <c r="C20" i="20" s="1"/>
  <c r="L11" i="20"/>
  <c r="L10" i="20"/>
  <c r="U3" i="24" a="1"/>
  <c r="AD30" i="38" l="1" a="1"/>
  <c r="L30" i="33"/>
  <c r="AN39" i="40"/>
  <c r="L30" i="40" a="1"/>
  <c r="AN38" i="40"/>
  <c r="AD30" i="39" a="1"/>
  <c r="L30" i="39" a="1"/>
  <c r="AD30" i="38"/>
  <c r="AN39" i="38"/>
  <c r="V39" i="38"/>
  <c r="L30" i="38"/>
  <c r="L30" i="37" a="1"/>
  <c r="AN39" i="37"/>
  <c r="AD30" i="37"/>
  <c r="AD30" i="36" a="1"/>
  <c r="AN39" i="36" s="1"/>
  <c r="L30" i="36" a="1"/>
  <c r="AN39" i="35"/>
  <c r="AD30" i="35"/>
  <c r="L30" i="35" a="1"/>
  <c r="AD30" i="34" a="1"/>
  <c r="AD30" i="34" s="1"/>
  <c r="L30" i="34"/>
  <c r="V39" i="34"/>
  <c r="AD30" i="33"/>
  <c r="AN39" i="33"/>
  <c r="V38" i="33"/>
  <c r="AN20" i="24"/>
  <c r="V20" i="24"/>
  <c r="U3" i="24"/>
  <c r="AP69" i="20"/>
  <c r="AX69" i="20"/>
  <c r="AQ69" i="20"/>
  <c r="AJ69" i="20"/>
  <c r="AR69" i="20"/>
  <c r="AM69" i="20"/>
  <c r="AV69" i="20"/>
  <c r="AK69" i="20"/>
  <c r="AS69" i="20"/>
  <c r="AN69" i="20"/>
  <c r="AL69" i="20"/>
  <c r="AT69" i="20"/>
  <c r="AU69" i="20"/>
  <c r="AO69" i="20"/>
  <c r="AW69" i="20"/>
  <c r="J20" i="20"/>
  <c r="J21" i="20"/>
  <c r="H29" i="20"/>
  <c r="G29" i="20"/>
  <c r="E29" i="20"/>
  <c r="F29" i="20"/>
  <c r="F33" i="20"/>
  <c r="E33" i="20"/>
  <c r="D33" i="20"/>
  <c r="I29" i="20"/>
  <c r="D29" i="20"/>
  <c r="AD6" i="10" a="1"/>
  <c r="AD6" i="10" s="1"/>
  <c r="B32" i="5"/>
  <c r="B28" i="5" a="1"/>
  <c r="B28" i="5" s="1"/>
  <c r="A58" i="10" a="1"/>
  <c r="A58" i="10" s="1"/>
  <c r="A67" i="10" s="1" a="1"/>
  <c r="A67" i="10" s="1"/>
  <c r="AS27" i="5" a="1"/>
  <c r="AS27" i="5" s="1"/>
  <c r="AS37" i="5" s="1" a="1"/>
  <c r="AS37" i="5" s="1"/>
  <c r="AS47" i="5" s="1" a="1"/>
  <c r="AS47" i="5" s="1"/>
  <c r="W6" i="12" a="1"/>
  <c r="W6" i="12" s="1"/>
  <c r="K4" i="17"/>
  <c r="B66" i="10" a="1"/>
  <c r="B66" i="10" s="1"/>
  <c r="B57" i="5" a="1"/>
  <c r="B57" i="5" s="1"/>
  <c r="AS57" i="5" a="1"/>
  <c r="AS57" i="5" s="1"/>
  <c r="AS67" i="5" s="1" a="1"/>
  <c r="AS67" i="5" s="1"/>
  <c r="AS76" i="5" s="1" a="1"/>
  <c r="AS76" i="5" s="1"/>
  <c r="BZ52" i="5"/>
  <c r="AR38" i="5" a="1"/>
  <c r="AR38" i="5" s="1"/>
  <c r="AR48" i="5" s="1" a="1"/>
  <c r="AR48" i="5" s="1"/>
  <c r="AR58" i="5" s="1" a="1"/>
  <c r="AR58" i="5" s="1"/>
  <c r="AR68" i="5" s="1" a="1"/>
  <c r="AR68" i="5" s="1"/>
  <c r="AR77" i="5" s="1" a="1"/>
  <c r="AR77" i="5" s="1"/>
  <c r="P38" i="5" a="1"/>
  <c r="P38" i="5" s="1"/>
  <c r="P48" i="5" s="1" a="1"/>
  <c r="P48" i="5" s="1"/>
  <c r="P58" i="5" s="1" a="1"/>
  <c r="P58" i="5" s="1"/>
  <c r="P68" i="5" s="1" a="1"/>
  <c r="P68" i="5" s="1"/>
  <c r="P77" i="5" s="1" a="1"/>
  <c r="P77" i="5" s="1"/>
  <c r="Q37" i="5" a="1"/>
  <c r="Q37" i="5" s="1"/>
  <c r="Q47" i="5" s="1" a="1"/>
  <c r="Q47" i="5" s="1"/>
  <c r="BZ27" i="5" a="1"/>
  <c r="BZ27" i="5" s="1"/>
  <c r="BZ25" i="5"/>
  <c r="AW25" i="5"/>
  <c r="U25" i="5"/>
  <c r="B89" i="13"/>
  <c r="B88" i="13"/>
  <c r="B58" i="13"/>
  <c r="B57" i="13"/>
  <c r="B28" i="13" a="1"/>
  <c r="B28" i="13" s="1"/>
  <c r="AZ49" i="13"/>
  <c r="R27" i="13" a="1"/>
  <c r="R27" i="13" s="1"/>
  <c r="R35" i="13" s="1" a="1"/>
  <c r="R35" i="13" s="1"/>
  <c r="AZ27" i="13" a="1"/>
  <c r="AZ27" i="13" s="1"/>
  <c r="S17" i="13" a="1"/>
  <c r="S17" i="13" s="1"/>
  <c r="S26" i="13" s="1" a="1"/>
  <c r="S26" i="13" s="1"/>
  <c r="S34" i="13" s="1" a="1"/>
  <c r="S34" i="13" s="1"/>
  <c r="AZ25" i="13"/>
  <c r="W15" i="13"/>
  <c r="P2" i="12"/>
  <c r="N2" i="12"/>
  <c r="V39" i="40" l="1"/>
  <c r="L30" i="40"/>
  <c r="AN40" i="40"/>
  <c r="AP39" i="40" s="1"/>
  <c r="V39" i="39"/>
  <c r="L30" i="39"/>
  <c r="AD30" i="39"/>
  <c r="AN39" i="39"/>
  <c r="V38" i="38"/>
  <c r="AN38" i="38"/>
  <c r="AN38" i="37"/>
  <c r="V39" i="37"/>
  <c r="L30" i="37"/>
  <c r="AD30" i="36"/>
  <c r="V39" i="36"/>
  <c r="L30" i="36"/>
  <c r="AN38" i="36"/>
  <c r="V39" i="35"/>
  <c r="L30" i="35"/>
  <c r="AN38" i="35"/>
  <c r="AN39" i="34"/>
  <c r="AN38" i="34"/>
  <c r="V38" i="34"/>
  <c r="V40" i="33"/>
  <c r="X39" i="33" s="1"/>
  <c r="X38" i="33"/>
  <c r="AN38" i="33"/>
  <c r="AN22" i="24"/>
  <c r="AP21" i="24" s="1"/>
  <c r="K20" i="20"/>
  <c r="L16" i="20"/>
  <c r="L15" i="20"/>
  <c r="X7" i="12" a="1"/>
  <c r="X7" i="12" s="1"/>
  <c r="AA7" i="12" s="1" a="1"/>
  <c r="AA7" i="12" s="1"/>
  <c r="BZ36" i="5" a="1"/>
  <c r="BZ36" i="5" s="1"/>
  <c r="BZ63" i="5" s="1" a="1"/>
  <c r="BZ63" i="5" s="1"/>
  <c r="S52" i="13" a="1"/>
  <c r="S52" i="13" s="1"/>
  <c r="S60" i="13" s="1" a="1"/>
  <c r="S60" i="13" s="1"/>
  <c r="C40" i="13" s="1" a="1"/>
  <c r="C40" i="13" s="1"/>
  <c r="C48" i="13" s="1" a="1"/>
  <c r="C48" i="13" s="1"/>
  <c r="C62" i="13" s="1" a="1"/>
  <c r="C62" i="13" s="1"/>
  <c r="S43" i="13" a="1"/>
  <c r="S43" i="13" s="1"/>
  <c r="AZ35" i="13" a="1"/>
  <c r="AZ35" i="13" s="1"/>
  <c r="C71" i="13" a="1"/>
  <c r="C71" i="13" s="1"/>
  <c r="C79" i="13" s="1" a="1"/>
  <c r="C79" i="13" s="1"/>
  <c r="C87" i="13" s="1" a="1"/>
  <c r="C87" i="13" s="1"/>
  <c r="R44" i="13" a="1"/>
  <c r="R44" i="13" s="1"/>
  <c r="R53" i="13" a="1"/>
  <c r="R53" i="13" s="1"/>
  <c r="R61" i="13" s="1" a="1"/>
  <c r="R61" i="13" s="1"/>
  <c r="B41" i="13" s="1" a="1"/>
  <c r="B41" i="13" s="1"/>
  <c r="B49" i="13" s="1" a="1"/>
  <c r="B49" i="13" s="1"/>
  <c r="B63" i="13" s="1" a="1"/>
  <c r="B63" i="13" s="1"/>
  <c r="AY28" i="13" s="1" a="1"/>
  <c r="AY28" i="13" s="1"/>
  <c r="AY36" i="13" s="1" a="1"/>
  <c r="AY36" i="13" s="1"/>
  <c r="AY44" i="13" s="1" a="1"/>
  <c r="AY44" i="13" s="1"/>
  <c r="AY52" i="13" s="1" a="1"/>
  <c r="AY52" i="13" s="1"/>
  <c r="Q57" i="5" a="1"/>
  <c r="Q57" i="5" s="1"/>
  <c r="Q67" i="5" s="1" a="1"/>
  <c r="Q67" i="5" s="1"/>
  <c r="Q76" i="5" s="1" a="1"/>
  <c r="Q76" i="5" s="1"/>
  <c r="C38" i="5" a="1"/>
  <c r="C38" i="5" s="1"/>
  <c r="C47" i="5" s="1" a="1"/>
  <c r="C47" i="5" s="1"/>
  <c r="B76" i="10" a="1"/>
  <c r="B76" i="10" s="1"/>
  <c r="B88" i="10" s="1" a="1"/>
  <c r="B88" i="10" s="1"/>
  <c r="V7" i="17" a="1"/>
  <c r="V7" i="17" s="1"/>
  <c r="V3" i="17" s="1" a="1"/>
  <c r="V3" i="17" s="1"/>
  <c r="A77" i="10" a="1"/>
  <c r="A77" i="10" s="1"/>
  <c r="A89" i="10" s="1" a="1"/>
  <c r="A89" i="10" s="1"/>
  <c r="AA10" i="12" a="1"/>
  <c r="AA10" i="12" s="1"/>
  <c r="X6" i="12" a="1"/>
  <c r="X6" i="12" s="1"/>
  <c r="AA6" i="12" s="1" a="1"/>
  <c r="AA6" i="12" s="1"/>
  <c r="X8" i="12" a="1"/>
  <c r="X8" i="12" s="1"/>
  <c r="AA8" i="12" s="1" a="1"/>
  <c r="AA8" i="12" s="1"/>
  <c r="X9" i="12" a="1"/>
  <c r="X9" i="12" s="1"/>
  <c r="AA9" i="12" s="1" a="1"/>
  <c r="AA9" i="12" s="1"/>
  <c r="V38" i="40" l="1"/>
  <c r="AD44" i="40"/>
  <c r="AI39" i="40"/>
  <c r="AP38" i="40"/>
  <c r="AN38" i="39"/>
  <c r="V38" i="39"/>
  <c r="AN40" i="38"/>
  <c r="AP39" i="38" s="1"/>
  <c r="V40" i="38"/>
  <c r="X39" i="38" s="1"/>
  <c r="V38" i="37"/>
  <c r="AN40" i="37"/>
  <c r="AP39" i="37" s="1"/>
  <c r="AP38" i="37"/>
  <c r="AN40" i="36"/>
  <c r="AP39" i="36" s="1"/>
  <c r="V38" i="36"/>
  <c r="AN40" i="35"/>
  <c r="AP39" i="35" s="1"/>
  <c r="V38" i="35"/>
  <c r="V40" i="34"/>
  <c r="X39" i="34" s="1"/>
  <c r="AN40" i="34"/>
  <c r="AP39" i="34" s="1"/>
  <c r="AP38" i="34"/>
  <c r="X40" i="33"/>
  <c r="L39" i="33"/>
  <c r="Y38" i="33"/>
  <c r="L8" i="33" s="1"/>
  <c r="Q44" i="33"/>
  <c r="AN40" i="33"/>
  <c r="AP39" i="33" s="1"/>
  <c r="AP38" i="33"/>
  <c r="Q39" i="33"/>
  <c r="L44" i="33"/>
  <c r="AJ21" i="24"/>
  <c r="AD27" i="24"/>
  <c r="AP20" i="24"/>
  <c r="B32" i="17" a="1"/>
  <c r="C32" i="5" s="1" a="1"/>
  <c r="C32" i="5" s="1"/>
  <c r="N6" i="5" s="1" a="1"/>
  <c r="N6" i="5" s="1"/>
  <c r="C62" i="5" a="1"/>
  <c r="C62" i="5" s="1"/>
  <c r="C72" i="5" s="1" a="1"/>
  <c r="C72" i="5" s="1"/>
  <c r="C81" i="5" s="1" a="1"/>
  <c r="C81" i="5" s="1"/>
  <c r="C96" i="5" s="1" a="1"/>
  <c r="C96" i="5" s="1"/>
  <c r="C106" i="5" s="1" a="1"/>
  <c r="C106" i="5" s="1"/>
  <c r="C117" i="5" s="1" a="1"/>
  <c r="C117" i="5" s="1"/>
  <c r="C134" i="5" s="1" a="1"/>
  <c r="C134" i="5" s="1"/>
  <c r="BZ45" i="5" a="1"/>
  <c r="BZ45" i="5" s="1"/>
  <c r="D37" i="20"/>
  <c r="D36" i="20"/>
  <c r="D35" i="20"/>
  <c r="D34" i="20"/>
  <c r="AZ43" i="13" a="1"/>
  <c r="AZ43" i="13" s="1"/>
  <c r="C56" i="13" a="1"/>
  <c r="C56" i="13" s="1"/>
  <c r="C93" i="13" a="1"/>
  <c r="C93" i="13" s="1"/>
  <c r="AY60" i="13" a="1"/>
  <c r="AY60" i="13" s="1"/>
  <c r="B72" i="13" a="1"/>
  <c r="B72" i="13" s="1"/>
  <c r="B80" i="13" s="1" a="1"/>
  <c r="B80" i="13" s="1"/>
  <c r="B94" i="13" s="1" a="1"/>
  <c r="B94" i="13" s="1"/>
  <c r="B40" i="17" a="1"/>
  <c r="B40" i="17" s="1"/>
  <c r="V40" i="40" l="1"/>
  <c r="X39" i="40" s="1"/>
  <c r="AD39" i="40"/>
  <c r="AQ38" i="40"/>
  <c r="AD8" i="40" s="1"/>
  <c r="AI44" i="40"/>
  <c r="AP40" i="40"/>
  <c r="AN40" i="39"/>
  <c r="AP39" i="39" s="1"/>
  <c r="V40" i="39"/>
  <c r="X39" i="39" s="1"/>
  <c r="AP38" i="38"/>
  <c r="X38" i="38"/>
  <c r="Q39" i="38"/>
  <c r="L44" i="38"/>
  <c r="AI44" i="38"/>
  <c r="AQ38" i="38"/>
  <c r="AD8" i="38" s="1"/>
  <c r="AP40" i="38"/>
  <c r="AD39" i="38"/>
  <c r="AD44" i="38"/>
  <c r="AI39" i="38"/>
  <c r="V40" i="37"/>
  <c r="X39" i="37" s="1"/>
  <c r="AD39" i="37"/>
  <c r="AP40" i="37"/>
  <c r="AQ38" i="37"/>
  <c r="AD8" i="37" s="1"/>
  <c r="AI44" i="37"/>
  <c r="AD44" i="37"/>
  <c r="AI39" i="37"/>
  <c r="AD44" i="36"/>
  <c r="AI39" i="36"/>
  <c r="V40" i="36"/>
  <c r="X39" i="36" s="1"/>
  <c r="AP38" i="36"/>
  <c r="V40" i="35"/>
  <c r="X39" i="35" s="1"/>
  <c r="AD44" i="35"/>
  <c r="AI39" i="35"/>
  <c r="AP38" i="35"/>
  <c r="X38" i="34"/>
  <c r="Q39" i="34"/>
  <c r="L44" i="34"/>
  <c r="AI44" i="34"/>
  <c r="AP40" i="34"/>
  <c r="AQ38" i="34"/>
  <c r="AD8" i="34" s="1"/>
  <c r="AD39" i="34"/>
  <c r="AD48" i="34" s="1" a="1"/>
  <c r="AI39" i="34"/>
  <c r="AD44" i="34"/>
  <c r="AI44" i="33"/>
  <c r="AQ38" i="33"/>
  <c r="AD8" i="33" s="1"/>
  <c r="AD39" i="33"/>
  <c r="AP40" i="33"/>
  <c r="AD44" i="33"/>
  <c r="AI39" i="33"/>
  <c r="L48" i="33" a="1"/>
  <c r="AD21" i="24"/>
  <c r="AJ27" i="24"/>
  <c r="AP22" i="24"/>
  <c r="AQ20" i="24"/>
  <c r="AD9" i="24" s="1"/>
  <c r="B32" i="17"/>
  <c r="C28" i="13" s="1" a="1"/>
  <c r="C28" i="13" s="1"/>
  <c r="M6" i="13" s="1" a="1"/>
  <c r="M6" i="13" s="1"/>
  <c r="S18" i="13" s="1" a="1"/>
  <c r="B39" i="5" a="1"/>
  <c r="B39" i="5" s="1"/>
  <c r="B48" i="5" s="1" a="1"/>
  <c r="B48" i="5" s="1"/>
  <c r="B63" i="5" s="1" a="1"/>
  <c r="B63" i="5" s="1"/>
  <c r="B73" i="5" s="1" a="1"/>
  <c r="B73" i="5" s="1"/>
  <c r="B82" i="5" s="1" a="1"/>
  <c r="B82" i="5" s="1"/>
  <c r="B97" i="5" s="1" a="1"/>
  <c r="B97" i="5" s="1"/>
  <c r="AP38" i="39" l="1"/>
  <c r="AD48" i="40" a="1"/>
  <c r="AD48" i="40" s="1"/>
  <c r="X38" i="40"/>
  <c r="Q44" i="40" s="1"/>
  <c r="X40" i="40"/>
  <c r="L39" i="40"/>
  <c r="Y38" i="40"/>
  <c r="L8" i="40" s="1"/>
  <c r="L44" i="40"/>
  <c r="Q39" i="40"/>
  <c r="L44" i="39"/>
  <c r="Q39" i="39"/>
  <c r="X38" i="39"/>
  <c r="AI44" i="39"/>
  <c r="AP40" i="39"/>
  <c r="AD39" i="39"/>
  <c r="AQ38" i="39"/>
  <c r="AD8" i="39" s="1"/>
  <c r="AD44" i="39"/>
  <c r="AI39" i="39"/>
  <c r="AD48" i="38" a="1"/>
  <c r="X40" i="38"/>
  <c r="L39" i="38"/>
  <c r="Y38" i="38"/>
  <c r="L8" i="38" s="1"/>
  <c r="Q44" i="38"/>
  <c r="AD48" i="37" a="1"/>
  <c r="AD48" i="37" s="1"/>
  <c r="L44" i="37"/>
  <c r="Q39" i="37"/>
  <c r="X38" i="37"/>
  <c r="AI44" i="36"/>
  <c r="AD39" i="36"/>
  <c r="AD48" i="36" s="1" a="1"/>
  <c r="AP40" i="36"/>
  <c r="AQ38" i="36"/>
  <c r="AD8" i="36" s="1"/>
  <c r="X38" i="36"/>
  <c r="Q39" i="36"/>
  <c r="L44" i="36"/>
  <c r="AI44" i="35"/>
  <c r="AD39" i="35"/>
  <c r="AP40" i="35"/>
  <c r="AQ38" i="35"/>
  <c r="AD8" i="35" s="1"/>
  <c r="X38" i="35"/>
  <c r="Q39" i="35"/>
  <c r="L44" i="35"/>
  <c r="AD48" i="34"/>
  <c r="AN57" i="34"/>
  <c r="Q44" i="34"/>
  <c r="X40" i="34"/>
  <c r="L39" i="34"/>
  <c r="Y38" i="34"/>
  <c r="L8" i="34" s="1"/>
  <c r="AD48" i="33" a="1"/>
  <c r="V57" i="33"/>
  <c r="L48" i="33"/>
  <c r="AD30" i="24" a="1"/>
  <c r="AN39" i="24" s="1"/>
  <c r="BY28" i="5" a="1"/>
  <c r="BY28" i="5" s="1"/>
  <c r="BY37" i="5" s="1" a="1"/>
  <c r="BY37" i="5" s="1"/>
  <c r="BY46" i="5" s="1" a="1"/>
  <c r="BY46" i="5" s="1"/>
  <c r="BY55" i="5" s="1" a="1"/>
  <c r="BY55" i="5" s="1"/>
  <c r="BY64" i="5" s="1" a="1"/>
  <c r="BY64" i="5" s="1"/>
  <c r="B107" i="5" a="1"/>
  <c r="B107" i="5" s="1"/>
  <c r="B118" i="5" s="1" a="1"/>
  <c r="B118" i="5" s="1"/>
  <c r="B135" i="5" s="1" a="1"/>
  <c r="B135" i="5" s="1"/>
  <c r="W20" i="13"/>
  <c r="S29" i="13" s="1"/>
  <c r="W19" i="13"/>
  <c r="U28" i="13" s="1"/>
  <c r="S18" i="13"/>
  <c r="W21" i="13"/>
  <c r="V30" i="13" s="1"/>
  <c r="L48" i="34" l="1" a="1"/>
  <c r="AN57" i="40"/>
  <c r="AN56" i="40"/>
  <c r="L48" i="40" a="1"/>
  <c r="AD48" i="39" a="1"/>
  <c r="X40" i="39"/>
  <c r="L39" i="39"/>
  <c r="Y38" i="39"/>
  <c r="L8" i="39" s="1"/>
  <c r="Q44" i="39"/>
  <c r="L48" i="38" a="1"/>
  <c r="L48" i="38" s="1"/>
  <c r="AN57" i="38"/>
  <c r="AD48" i="38"/>
  <c r="AN57" i="37"/>
  <c r="AN56" i="37"/>
  <c r="L39" i="37"/>
  <c r="X40" i="37"/>
  <c r="Y38" i="37"/>
  <c r="L8" i="37" s="1"/>
  <c r="Q44" i="37"/>
  <c r="L39" i="36"/>
  <c r="Y38" i="36"/>
  <c r="L8" i="36" s="1"/>
  <c r="Q44" i="36"/>
  <c r="X40" i="36"/>
  <c r="AN57" i="36"/>
  <c r="AD48" i="36"/>
  <c r="L39" i="35"/>
  <c r="L48" i="35" s="1" a="1"/>
  <c r="Y38" i="35"/>
  <c r="L8" i="35" s="1"/>
  <c r="X40" i="35"/>
  <c r="Q44" i="35"/>
  <c r="AD48" i="35" a="1"/>
  <c r="L48" i="34"/>
  <c r="V57" i="34"/>
  <c r="AN56" i="34"/>
  <c r="V56" i="33"/>
  <c r="AN57" i="33"/>
  <c r="AD48" i="33"/>
  <c r="AD30" i="24"/>
  <c r="AN38" i="24" s="1"/>
  <c r="U32" i="5" a="1"/>
  <c r="U32" i="5" s="1"/>
  <c r="V32" i="5" s="1"/>
  <c r="U42" i="5" s="1"/>
  <c r="S30" i="13"/>
  <c r="U29" i="13"/>
  <c r="V28" i="13"/>
  <c r="S28" i="13"/>
  <c r="T28" i="13"/>
  <c r="T30" i="13"/>
  <c r="U30" i="13"/>
  <c r="T29" i="13"/>
  <c r="W18" i="13"/>
  <c r="S27" i="13" s="1"/>
  <c r="V29" i="13"/>
  <c r="V57" i="40" l="1"/>
  <c r="L48" i="40"/>
  <c r="AN58" i="40"/>
  <c r="AP57" i="40" s="1"/>
  <c r="L48" i="39" a="1"/>
  <c r="AD48" i="39"/>
  <c r="AN57" i="39"/>
  <c r="V57" i="38"/>
  <c r="AN56" i="38"/>
  <c r="V56" i="38"/>
  <c r="AN58" i="37"/>
  <c r="AP57" i="37" s="1"/>
  <c r="AP56" i="37"/>
  <c r="L48" i="37" a="1"/>
  <c r="L48" i="36" a="1"/>
  <c r="V57" i="36" s="1"/>
  <c r="AN56" i="36"/>
  <c r="AN57" i="35"/>
  <c r="AD48" i="35"/>
  <c r="L48" i="35"/>
  <c r="V57" i="35"/>
  <c r="AN58" i="34"/>
  <c r="AP57" i="34" s="1"/>
  <c r="V56" i="34"/>
  <c r="AN56" i="33"/>
  <c r="V58" i="33"/>
  <c r="X57" i="33" s="1"/>
  <c r="AN40" i="24"/>
  <c r="AP39" i="24" s="1"/>
  <c r="W29" i="13"/>
  <c r="W30" i="13"/>
  <c r="W28" i="13"/>
  <c r="Q48" i="5" a="1"/>
  <c r="V42" i="5"/>
  <c r="T27" i="13"/>
  <c r="V27" i="13"/>
  <c r="U27" i="13"/>
  <c r="AD61" i="40" l="1"/>
  <c r="AH57" i="40"/>
  <c r="V56" i="40"/>
  <c r="AP56" i="40"/>
  <c r="L48" i="39"/>
  <c r="V57" i="39"/>
  <c r="AN56" i="39"/>
  <c r="V58" i="38"/>
  <c r="X57" i="38" s="1"/>
  <c r="AN58" i="38"/>
  <c r="AP57" i="38" s="1"/>
  <c r="L48" i="37"/>
  <c r="V57" i="37"/>
  <c r="AD57" i="37"/>
  <c r="AH61" i="37"/>
  <c r="AP58" i="37"/>
  <c r="AQ56" i="37"/>
  <c r="AD7" i="37" s="1"/>
  <c r="AH57" i="37"/>
  <c r="AD61" i="37"/>
  <c r="L48" i="36"/>
  <c r="AN58" i="36"/>
  <c r="AP57" i="36" s="1"/>
  <c r="AP56" i="36"/>
  <c r="V56" i="36"/>
  <c r="V56" i="35"/>
  <c r="AN56" i="35"/>
  <c r="V58" i="34"/>
  <c r="X57" i="34" s="1"/>
  <c r="AP56" i="34"/>
  <c r="AH57" i="34"/>
  <c r="AD61" i="34"/>
  <c r="X56" i="33"/>
  <c r="L57" i="33"/>
  <c r="Y56" i="33"/>
  <c r="L7" i="33" s="1"/>
  <c r="P61" i="33"/>
  <c r="X58" i="33"/>
  <c r="P57" i="33"/>
  <c r="L61" i="33"/>
  <c r="AN58" i="33"/>
  <c r="AP57" i="33" s="1"/>
  <c r="AP38" i="24"/>
  <c r="AD39" i="24" s="1"/>
  <c r="AD44" i="24"/>
  <c r="AI39" i="24"/>
  <c r="S35" i="13" a="1"/>
  <c r="S35" i="13" s="1"/>
  <c r="W27" i="13"/>
  <c r="Q62" i="5" a="1"/>
  <c r="Q62" i="5" s="1"/>
  <c r="Q72" i="5" s="1" a="1"/>
  <c r="Q72" i="5" s="1"/>
  <c r="Q77" i="5" s="1" a="1"/>
  <c r="Q48" i="5"/>
  <c r="AH61" i="40" l="1"/>
  <c r="AD57" i="40"/>
  <c r="AP58" i="40"/>
  <c r="AQ56" i="40"/>
  <c r="AD7" i="40" s="1"/>
  <c r="V58" i="40"/>
  <c r="X57" i="40" s="1"/>
  <c r="AN58" i="39"/>
  <c r="AP57" i="39" s="1"/>
  <c r="V56" i="39"/>
  <c r="AP56" i="38"/>
  <c r="AD61" i="38"/>
  <c r="AH57" i="38"/>
  <c r="P57" i="38"/>
  <c r="L61" i="38"/>
  <c r="X56" i="38"/>
  <c r="AD66" i="37" a="1"/>
  <c r="V56" i="37"/>
  <c r="V58" i="36"/>
  <c r="X57" i="36" s="1"/>
  <c r="AD57" i="36"/>
  <c r="AP58" i="36"/>
  <c r="AQ56" i="36"/>
  <c r="AD7" i="36" s="1"/>
  <c r="AH61" i="36"/>
  <c r="AD61" i="36"/>
  <c r="AH57" i="36"/>
  <c r="AN58" i="35"/>
  <c r="AP57" i="35" s="1"/>
  <c r="V58" i="35"/>
  <c r="X57" i="35" s="1"/>
  <c r="P57" i="34"/>
  <c r="L61" i="34"/>
  <c r="AP58" i="34"/>
  <c r="AQ56" i="34"/>
  <c r="AD7" i="34" s="1"/>
  <c r="AH61" i="34"/>
  <c r="AD57" i="34"/>
  <c r="AD66" i="34" s="1" a="1"/>
  <c r="X56" i="34"/>
  <c r="L66" i="33" a="1"/>
  <c r="L66" i="33" s="1"/>
  <c r="AP56" i="33"/>
  <c r="AD61" i="33"/>
  <c r="AH57" i="33"/>
  <c r="AI44" i="24"/>
  <c r="AD48" i="24" s="1" a="1"/>
  <c r="AQ38" i="24"/>
  <c r="AD8" i="24" s="1"/>
  <c r="AP40" i="24"/>
  <c r="Q77" i="5"/>
  <c r="C43" i="5" a="1"/>
  <c r="C43" i="5" s="1"/>
  <c r="S44" i="13" a="1"/>
  <c r="S44" i="13" s="1"/>
  <c r="X56" i="40" l="1"/>
  <c r="AD66" i="40" a="1"/>
  <c r="AN75" i="40" s="1"/>
  <c r="P57" i="40"/>
  <c r="L61" i="40"/>
  <c r="X58" i="40"/>
  <c r="L57" i="40"/>
  <c r="L66" i="40" s="1" a="1"/>
  <c r="Y56" i="40"/>
  <c r="L7" i="40" s="1"/>
  <c r="P61" i="40"/>
  <c r="AP56" i="39"/>
  <c r="V58" i="39"/>
  <c r="X57" i="39" s="1"/>
  <c r="AH61" i="39"/>
  <c r="AD57" i="39"/>
  <c r="AP58" i="39"/>
  <c r="AQ56" i="39"/>
  <c r="AD7" i="39" s="1"/>
  <c r="AD61" i="39"/>
  <c r="AH57" i="39"/>
  <c r="L57" i="38"/>
  <c r="Y56" i="38"/>
  <c r="L7" i="38" s="1"/>
  <c r="P61" i="38"/>
  <c r="X58" i="38"/>
  <c r="AH61" i="38"/>
  <c r="AD57" i="38"/>
  <c r="AD66" i="38" s="1" a="1"/>
  <c r="AP58" i="38"/>
  <c r="AQ56" i="38"/>
  <c r="AD7" i="38" s="1"/>
  <c r="V58" i="37"/>
  <c r="X57" i="37" s="1"/>
  <c r="X56" i="37"/>
  <c r="AN75" i="37"/>
  <c r="AD66" i="37"/>
  <c r="AD66" i="36" a="1"/>
  <c r="L61" i="36"/>
  <c r="P57" i="36"/>
  <c r="X56" i="36"/>
  <c r="L61" i="35"/>
  <c r="P57" i="35"/>
  <c r="AD61" i="35"/>
  <c r="AH57" i="35"/>
  <c r="X56" i="35"/>
  <c r="AP56" i="35"/>
  <c r="AD66" i="34"/>
  <c r="AN75" i="34"/>
  <c r="X58" i="34"/>
  <c r="P61" i="34"/>
  <c r="L57" i="34"/>
  <c r="Y56" i="34"/>
  <c r="L7" i="34" s="1"/>
  <c r="V75" i="33"/>
  <c r="V74" i="33"/>
  <c r="AH61" i="33"/>
  <c r="AD57" i="33"/>
  <c r="AP58" i="33"/>
  <c r="AQ56" i="33"/>
  <c r="AD7" i="33" s="1"/>
  <c r="AN57" i="24"/>
  <c r="AD48" i="24"/>
  <c r="S53" i="13" a="1"/>
  <c r="S53" i="13" s="1"/>
  <c r="S61" i="13" s="1" a="1"/>
  <c r="S61" i="13" s="1"/>
  <c r="C41" i="13" s="1" a="1"/>
  <c r="I43" i="5"/>
  <c r="J43" i="5" s="1"/>
  <c r="AD66" i="33" l="1" a="1"/>
  <c r="L66" i="34" a="1"/>
  <c r="AD66" i="40"/>
  <c r="AN74" i="40"/>
  <c r="V75" i="40"/>
  <c r="L66" i="40"/>
  <c r="P57" i="39"/>
  <c r="L61" i="39"/>
  <c r="X56" i="39"/>
  <c r="AD66" i="39" a="1"/>
  <c r="AD66" i="38"/>
  <c r="AN75" i="38"/>
  <c r="L66" i="38" a="1"/>
  <c r="AN74" i="37"/>
  <c r="X58" i="37"/>
  <c r="L57" i="37"/>
  <c r="Y56" i="37"/>
  <c r="L7" i="37" s="1"/>
  <c r="P61" i="37"/>
  <c r="L61" i="37"/>
  <c r="P57" i="37"/>
  <c r="L57" i="36"/>
  <c r="Y56" i="36"/>
  <c r="L7" i="36" s="1"/>
  <c r="P61" i="36"/>
  <c r="X58" i="36"/>
  <c r="AN75" i="36"/>
  <c r="AD66" i="36"/>
  <c r="AD57" i="35"/>
  <c r="AP58" i="35"/>
  <c r="AQ56" i="35"/>
  <c r="AD7" i="35" s="1"/>
  <c r="AH61" i="35"/>
  <c r="L57" i="35"/>
  <c r="Y56" i="35"/>
  <c r="L7" i="35" s="1"/>
  <c r="P61" i="35"/>
  <c r="X58" i="35"/>
  <c r="AN74" i="34"/>
  <c r="L66" i="34"/>
  <c r="V75" i="34"/>
  <c r="AN75" i="33"/>
  <c r="AD66" i="33"/>
  <c r="V76" i="33"/>
  <c r="X75" i="33" s="1"/>
  <c r="AN56" i="24"/>
  <c r="C52" i="5" a="1"/>
  <c r="C52" i="5" s="1"/>
  <c r="I42" i="13"/>
  <c r="J42" i="13" s="1"/>
  <c r="I43" i="13"/>
  <c r="J43" i="13" s="1"/>
  <c r="C41" i="13"/>
  <c r="I41" i="13" s="1"/>
  <c r="J41" i="13" s="1"/>
  <c r="I44" i="13"/>
  <c r="J44" i="13" s="1"/>
  <c r="V74" i="40" l="1"/>
  <c r="AN76" i="40"/>
  <c r="AP75" i="40" s="1"/>
  <c r="L57" i="39"/>
  <c r="Y56" i="39"/>
  <c r="L7" i="39" s="1"/>
  <c r="P61" i="39"/>
  <c r="X58" i="39"/>
  <c r="AD66" i="39"/>
  <c r="AN75" i="39"/>
  <c r="L66" i="38"/>
  <c r="V75" i="38"/>
  <c r="AN74" i="38"/>
  <c r="L66" i="37" a="1"/>
  <c r="AN76" i="37"/>
  <c r="AP75" i="37" s="1"/>
  <c r="L66" i="36" a="1"/>
  <c r="L66" i="36" s="1"/>
  <c r="AN74" i="36"/>
  <c r="L66" i="35" a="1"/>
  <c r="AD66" i="35" a="1"/>
  <c r="AN76" i="34"/>
  <c r="AP75" i="34" s="1"/>
  <c r="AP74" i="34"/>
  <c r="V74" i="34"/>
  <c r="X74" i="33"/>
  <c r="AN74" i="33"/>
  <c r="L78" i="33"/>
  <c r="O75" i="33"/>
  <c r="AN58" i="24"/>
  <c r="AP57" i="24" s="1"/>
  <c r="C49" i="13" a="1"/>
  <c r="F64" i="13" s="1"/>
  <c r="H67" i="5"/>
  <c r="G67" i="5"/>
  <c r="E67" i="5"/>
  <c r="F67" i="5"/>
  <c r="D67" i="5"/>
  <c r="AP74" i="37" l="1"/>
  <c r="AP74" i="40"/>
  <c r="AD78" i="40"/>
  <c r="AG75" i="40"/>
  <c r="V76" i="40"/>
  <c r="X75" i="40" s="1"/>
  <c r="AN74" i="39"/>
  <c r="L66" i="39" a="1"/>
  <c r="AN76" i="38"/>
  <c r="AP75" i="38" s="1"/>
  <c r="V74" i="38"/>
  <c r="AP76" i="37"/>
  <c r="AG78" i="37"/>
  <c r="AD75" i="37"/>
  <c r="AQ74" i="37"/>
  <c r="AD6" i="37" s="1"/>
  <c r="AD78" i="37"/>
  <c r="AG75" i="37"/>
  <c r="V75" i="37"/>
  <c r="L66" i="37"/>
  <c r="V75" i="36"/>
  <c r="V74" i="36"/>
  <c r="AN76" i="36"/>
  <c r="AP75" i="36" s="1"/>
  <c r="AD66" i="35"/>
  <c r="AN75" i="35"/>
  <c r="L66" i="35"/>
  <c r="V75" i="35"/>
  <c r="AQ74" i="34"/>
  <c r="AD6" i="34" s="1"/>
  <c r="AG78" i="34"/>
  <c r="AP76" i="34"/>
  <c r="AD75" i="34"/>
  <c r="V76" i="34"/>
  <c r="X75" i="34" s="1"/>
  <c r="AD78" i="34"/>
  <c r="AG75" i="34"/>
  <c r="L75" i="33"/>
  <c r="Y74" i="33"/>
  <c r="L6" i="33" s="1"/>
  <c r="O78" i="33"/>
  <c r="X76" i="33"/>
  <c r="AN76" i="33"/>
  <c r="AP75" i="33" s="1"/>
  <c r="AP56" i="24"/>
  <c r="AH61" i="24" s="1"/>
  <c r="AD61" i="24"/>
  <c r="AH57" i="24"/>
  <c r="D64" i="13"/>
  <c r="H66" i="13"/>
  <c r="F63" i="13"/>
  <c r="C65" i="13"/>
  <c r="H65" i="13"/>
  <c r="G63" i="13"/>
  <c r="E63" i="13"/>
  <c r="C49" i="13"/>
  <c r="I49" i="13" s="1"/>
  <c r="J49" i="13" s="1"/>
  <c r="E66" i="13"/>
  <c r="E64" i="13"/>
  <c r="F65" i="13"/>
  <c r="F66" i="13"/>
  <c r="D65" i="13"/>
  <c r="H64" i="13"/>
  <c r="C64" i="13"/>
  <c r="G64" i="13"/>
  <c r="D63" i="13"/>
  <c r="I51" i="13"/>
  <c r="J51" i="13" s="1"/>
  <c r="D66" i="13"/>
  <c r="G66" i="13"/>
  <c r="I50" i="13"/>
  <c r="J50" i="13" s="1"/>
  <c r="H63" i="13"/>
  <c r="E65" i="13"/>
  <c r="I52" i="13"/>
  <c r="J52" i="13" s="1"/>
  <c r="C66" i="13"/>
  <c r="G65" i="13"/>
  <c r="I52" i="5"/>
  <c r="J52" i="5" s="1"/>
  <c r="C67" i="5"/>
  <c r="AP6" i="5" s="1" a="1"/>
  <c r="AP6" i="5" s="1"/>
  <c r="X74" i="40" l="1"/>
  <c r="O75" i="40"/>
  <c r="L78" i="40"/>
  <c r="AD75" i="40"/>
  <c r="AD84" i="40" s="1" a="1"/>
  <c r="AG78" i="40"/>
  <c r="AP76" i="40"/>
  <c r="AQ74" i="40"/>
  <c r="AD6" i="40" s="1"/>
  <c r="AN76" i="39"/>
  <c r="AP75" i="39" s="1"/>
  <c r="L66" i="39"/>
  <c r="V75" i="39"/>
  <c r="AP74" i="38"/>
  <c r="AG78" i="38" s="1"/>
  <c r="V76" i="38"/>
  <c r="X75" i="38" s="1"/>
  <c r="AG75" i="38"/>
  <c r="AD78" i="38"/>
  <c r="V74" i="37"/>
  <c r="AD84" i="37" a="1"/>
  <c r="AP74" i="36"/>
  <c r="AD75" i="36"/>
  <c r="AP76" i="36"/>
  <c r="AQ74" i="36"/>
  <c r="AD6" i="36" s="1"/>
  <c r="AG78" i="36"/>
  <c r="AD78" i="36"/>
  <c r="AG75" i="36"/>
  <c r="V76" i="36"/>
  <c r="X75" i="36" s="1"/>
  <c r="V74" i="35"/>
  <c r="AN74" i="35"/>
  <c r="X74" i="34"/>
  <c r="X76" i="34"/>
  <c r="L75" i="34"/>
  <c r="Y74" i="34"/>
  <c r="L6" i="34" s="1"/>
  <c r="O78" i="34"/>
  <c r="AD84" i="34" a="1"/>
  <c r="O75" i="34"/>
  <c r="L78" i="34"/>
  <c r="L84" i="33" a="1"/>
  <c r="V93" i="33" s="1"/>
  <c r="AD78" i="33"/>
  <c r="AG75" i="33"/>
  <c r="AP74" i="33"/>
  <c r="AQ56" i="24"/>
  <c r="AD7" i="24" s="1"/>
  <c r="AP58" i="24"/>
  <c r="AD57" i="24"/>
  <c r="AD66" i="24" s="1" a="1"/>
  <c r="C63" i="13"/>
  <c r="AZ28" i="13" s="1" a="1"/>
  <c r="AZ28" i="13" s="1"/>
  <c r="AN93" i="40" l="1"/>
  <c r="AD84" i="40"/>
  <c r="L75" i="40"/>
  <c r="Y74" i="40"/>
  <c r="L6" i="40" s="1"/>
  <c r="O78" i="40"/>
  <c r="X76" i="40"/>
  <c r="AP74" i="39"/>
  <c r="AD75" i="39" s="1"/>
  <c r="V74" i="39"/>
  <c r="AG75" i="39"/>
  <c r="AD78" i="39"/>
  <c r="AP76" i="38"/>
  <c r="AQ74" i="38"/>
  <c r="AD6" i="38" s="1"/>
  <c r="AD75" i="38"/>
  <c r="AD84" i="38" s="1" a="1"/>
  <c r="L78" i="38"/>
  <c r="O75" i="38"/>
  <c r="X74" i="38"/>
  <c r="AD84" i="37"/>
  <c r="AN93" i="37"/>
  <c r="V76" i="37"/>
  <c r="X75" i="37" s="1"/>
  <c r="X74" i="36"/>
  <c r="L78" i="36"/>
  <c r="O75" i="36"/>
  <c r="AD84" i="36" a="1"/>
  <c r="AN76" i="35"/>
  <c r="AP75" i="35" s="1"/>
  <c r="V76" i="35"/>
  <c r="X75" i="35" s="1"/>
  <c r="L84" i="34" a="1"/>
  <c r="AN93" i="34"/>
  <c r="AD84" i="34"/>
  <c r="L84" i="33"/>
  <c r="V92" i="33" s="1"/>
  <c r="AD75" i="33"/>
  <c r="AP76" i="33"/>
  <c r="AQ74" i="33"/>
  <c r="AD6" i="33" s="1"/>
  <c r="AG78" i="33"/>
  <c r="AN75" i="24"/>
  <c r="AD66" i="24"/>
  <c r="BO36" i="13"/>
  <c r="BK36" i="13"/>
  <c r="BF39" i="13"/>
  <c r="BD38" i="13"/>
  <c r="BL38" i="13"/>
  <c r="BI37" i="13"/>
  <c r="BO37" i="13"/>
  <c r="BE38" i="13"/>
  <c r="BG36" i="13"/>
  <c r="BF37" i="13"/>
  <c r="BB36" i="13"/>
  <c r="BO39" i="13"/>
  <c r="BK37" i="13"/>
  <c r="BK38" i="13"/>
  <c r="AZ38" i="13"/>
  <c r="BH39" i="13"/>
  <c r="BN36" i="13"/>
  <c r="BD39" i="13"/>
  <c r="BH37" i="13"/>
  <c r="BA39" i="13"/>
  <c r="BN38" i="13"/>
  <c r="BG37" i="13"/>
  <c r="AZ37" i="13"/>
  <c r="BJ39" i="13"/>
  <c r="BJ38" i="13"/>
  <c r="BM36" i="13"/>
  <c r="BC36" i="13"/>
  <c r="BN37" i="13"/>
  <c r="BL36" i="13"/>
  <c r="BC39" i="13"/>
  <c r="BO38" i="13"/>
  <c r="BG38" i="13"/>
  <c r="BM39" i="13"/>
  <c r="BB38" i="13"/>
  <c r="BD37" i="13"/>
  <c r="BH38" i="13"/>
  <c r="BL37" i="13"/>
  <c r="BA36" i="13"/>
  <c r="BF38" i="13"/>
  <c r="BF36" i="13"/>
  <c r="BI36" i="13"/>
  <c r="BE39" i="13"/>
  <c r="BM37" i="13"/>
  <c r="BI39" i="13"/>
  <c r="BB37" i="13"/>
  <c r="BC38" i="13"/>
  <c r="BE36" i="13"/>
  <c r="AZ39" i="13"/>
  <c r="BM38" i="13"/>
  <c r="BI38" i="13"/>
  <c r="BH36" i="13"/>
  <c r="BB39" i="13"/>
  <c r="BJ36" i="13"/>
  <c r="BG39" i="13"/>
  <c r="BL39" i="13"/>
  <c r="BD36" i="13"/>
  <c r="BC37" i="13"/>
  <c r="BJ37" i="13"/>
  <c r="BK39" i="13"/>
  <c r="BA37" i="13"/>
  <c r="BE37" i="13"/>
  <c r="BN39" i="13"/>
  <c r="BA38" i="13"/>
  <c r="AZ36" i="13"/>
  <c r="X74" i="37" l="1"/>
  <c r="AP74" i="35"/>
  <c r="L84" i="40" a="1"/>
  <c r="AN92" i="40"/>
  <c r="AQ74" i="39"/>
  <c r="AD6" i="39" s="1"/>
  <c r="AP76" i="39"/>
  <c r="AG78" i="39"/>
  <c r="AD84" i="39" a="1"/>
  <c r="V76" i="39"/>
  <c r="X75" i="39" s="1"/>
  <c r="O78" i="38"/>
  <c r="X76" i="38"/>
  <c r="L75" i="38"/>
  <c r="L84" i="38" s="1" a="1"/>
  <c r="Y74" i="38"/>
  <c r="L6" i="38" s="1"/>
  <c r="AN93" i="38"/>
  <c r="AD84" i="38"/>
  <c r="O75" i="37"/>
  <c r="L78" i="37"/>
  <c r="L75" i="37"/>
  <c r="Y74" i="37"/>
  <c r="L6" i="37" s="1"/>
  <c r="O78" i="37"/>
  <c r="X76" i="37"/>
  <c r="AN92" i="37"/>
  <c r="Y74" i="36"/>
  <c r="L6" i="36" s="1"/>
  <c r="X76" i="36"/>
  <c r="L75" i="36"/>
  <c r="O78" i="36"/>
  <c r="AN93" i="36"/>
  <c r="AD84" i="36"/>
  <c r="L78" i="35"/>
  <c r="O75" i="35"/>
  <c r="X74" i="35"/>
  <c r="AD75" i="35"/>
  <c r="AP76" i="35"/>
  <c r="AQ74" i="35"/>
  <c r="AD6" i="35" s="1"/>
  <c r="AG78" i="35"/>
  <c r="AG75" i="35"/>
  <c r="AD78" i="35"/>
  <c r="V93" i="34"/>
  <c r="L84" i="34"/>
  <c r="AN92" i="34"/>
  <c r="AD84" i="33" a="1"/>
  <c r="AN93" i="33" s="1"/>
  <c r="V94" i="33"/>
  <c r="X93" i="33" s="1"/>
  <c r="AN74" i="24"/>
  <c r="BE33" i="13" a="1"/>
  <c r="BE33" i="13" s="1"/>
  <c r="BC33" i="13" a="1"/>
  <c r="BC33" i="13" s="1"/>
  <c r="AZ44" i="13" a="1"/>
  <c r="AZ44" i="13" s="1"/>
  <c r="V93" i="40" l="1"/>
  <c r="L84" i="40"/>
  <c r="AN94" i="40"/>
  <c r="AP93" i="40" s="1"/>
  <c r="L78" i="39"/>
  <c r="O75" i="39"/>
  <c r="X74" i="39"/>
  <c r="AD84" i="39"/>
  <c r="AN93" i="39"/>
  <c r="AN92" i="38"/>
  <c r="L84" i="38"/>
  <c r="V93" i="38"/>
  <c r="L84" i="37" a="1"/>
  <c r="AN94" i="37"/>
  <c r="AP93" i="37" s="1"/>
  <c r="AN92" i="36"/>
  <c r="L84" i="36" a="1"/>
  <c r="O78" i="35"/>
  <c r="X76" i="35"/>
  <c r="L75" i="35"/>
  <c r="Y74" i="35"/>
  <c r="L6" i="35" s="1"/>
  <c r="AD84" i="35" a="1"/>
  <c r="AN94" i="34"/>
  <c r="AP93" i="34" s="1"/>
  <c r="V92" i="34"/>
  <c r="AD84" i="33"/>
  <c r="AN92" i="33" s="1"/>
  <c r="N93" i="33"/>
  <c r="L95" i="33"/>
  <c r="X92" i="33"/>
  <c r="AN76" i="24"/>
  <c r="AP75" i="24" s="1"/>
  <c r="AZ52" i="13" a="1"/>
  <c r="AZ52" i="13" s="1"/>
  <c r="AZ60" i="13" s="1" a="1"/>
  <c r="AZ60" i="13" s="1"/>
  <c r="C72" i="13" s="1" a="1"/>
  <c r="AP92" i="37" l="1"/>
  <c r="AD95" i="40"/>
  <c r="AF93" i="40"/>
  <c r="V92" i="40"/>
  <c r="AP92" i="40"/>
  <c r="AN92" i="39"/>
  <c r="O78" i="39"/>
  <c r="X76" i="39"/>
  <c r="L75" i="39"/>
  <c r="Y74" i="39"/>
  <c r="L6" i="39" s="1"/>
  <c r="V92" i="38"/>
  <c r="AN94" i="38"/>
  <c r="AP93" i="38" s="1"/>
  <c r="AP94" i="37"/>
  <c r="AQ92" i="37"/>
  <c r="AD5" i="37" s="1"/>
  <c r="AF95" i="37"/>
  <c r="AD93" i="37"/>
  <c r="AD95" i="37"/>
  <c r="AF93" i="37"/>
  <c r="V93" i="37"/>
  <c r="L84" i="37"/>
  <c r="V93" i="36"/>
  <c r="L84" i="36"/>
  <c r="AN94" i="36"/>
  <c r="AP93" i="36" s="1"/>
  <c r="L84" i="35" a="1"/>
  <c r="AN93" i="35"/>
  <c r="AD84" i="35"/>
  <c r="AP92" i="34"/>
  <c r="AP94" i="34"/>
  <c r="AQ92" i="34"/>
  <c r="AD5" i="34" s="1"/>
  <c r="AF95" i="34"/>
  <c r="AD93" i="34"/>
  <c r="AF93" i="34"/>
  <c r="AD95" i="34"/>
  <c r="V94" i="34"/>
  <c r="X93" i="34" s="1"/>
  <c r="X94" i="33"/>
  <c r="N95" i="33"/>
  <c r="L93" i="33"/>
  <c r="Y92" i="33"/>
  <c r="L5" i="33" s="1"/>
  <c r="AN94" i="33"/>
  <c r="AP93" i="33" s="1"/>
  <c r="AG75" i="24"/>
  <c r="AD78" i="24"/>
  <c r="AP74" i="24"/>
  <c r="C72" i="13"/>
  <c r="I72" i="13" s="1"/>
  <c r="J72" i="13" s="1"/>
  <c r="I74" i="13"/>
  <c r="J74" i="13" s="1"/>
  <c r="I75" i="13"/>
  <c r="J75" i="13" s="1"/>
  <c r="I73" i="13"/>
  <c r="J73" i="13" s="1"/>
  <c r="L84" i="39" l="1" a="1"/>
  <c r="L84" i="39" s="1"/>
  <c r="AP94" i="40"/>
  <c r="AQ92" i="40"/>
  <c r="AD5" i="40" s="1"/>
  <c r="AF95" i="40"/>
  <c r="AD93" i="40"/>
  <c r="AD102" i="40" s="1" a="1"/>
  <c r="V94" i="40"/>
  <c r="X93" i="40" s="1"/>
  <c r="AN94" i="39"/>
  <c r="AP93" i="39" s="1"/>
  <c r="AP92" i="39"/>
  <c r="V93" i="39"/>
  <c r="AF93" i="38"/>
  <c r="AD95" i="38"/>
  <c r="AP92" i="38"/>
  <c r="V94" i="38"/>
  <c r="X93" i="38" s="1"/>
  <c r="V92" i="37"/>
  <c r="AD102" i="37" a="1"/>
  <c r="AP92" i="36"/>
  <c r="V92" i="36"/>
  <c r="AF93" i="36"/>
  <c r="AD95" i="36"/>
  <c r="V93" i="35"/>
  <c r="L84" i="35"/>
  <c r="AN92" i="35"/>
  <c r="L95" i="34"/>
  <c r="N93" i="34"/>
  <c r="X92" i="34"/>
  <c r="AD102" i="34" a="1"/>
  <c r="L102" i="33" a="1"/>
  <c r="L102" i="33" s="1"/>
  <c r="AP92" i="33"/>
  <c r="AF93" i="33"/>
  <c r="AD95" i="33"/>
  <c r="AD75" i="24"/>
  <c r="AG78" i="24"/>
  <c r="AP76" i="24"/>
  <c r="AQ74" i="24"/>
  <c r="AD6" i="24" s="1"/>
  <c r="C80" i="13" a="1"/>
  <c r="H94" i="13" s="1"/>
  <c r="N93" i="40" l="1"/>
  <c r="L95" i="40"/>
  <c r="X92" i="40"/>
  <c r="AD102" i="40"/>
  <c r="AN111" i="40"/>
  <c r="V92" i="39"/>
  <c r="AP94" i="39"/>
  <c r="AQ92" i="39"/>
  <c r="AD5" i="39" s="1"/>
  <c r="AF95" i="39"/>
  <c r="AD93" i="39"/>
  <c r="AF93" i="39"/>
  <c r="AD95" i="39"/>
  <c r="AP94" i="38"/>
  <c r="AQ92" i="38"/>
  <c r="AD5" i="38" s="1"/>
  <c r="AF95" i="38"/>
  <c r="AD93" i="38"/>
  <c r="AD102" i="38" s="1" a="1"/>
  <c r="X92" i="38"/>
  <c r="N93" i="38"/>
  <c r="L95" i="38"/>
  <c r="AD102" i="37"/>
  <c r="AN111" i="37"/>
  <c r="V94" i="37"/>
  <c r="X93" i="37" s="1"/>
  <c r="AP94" i="36"/>
  <c r="AQ92" i="36"/>
  <c r="AD5" i="36" s="1"/>
  <c r="AF95" i="36"/>
  <c r="AD93" i="36"/>
  <c r="AD102" i="36" s="1" a="1"/>
  <c r="V94" i="36"/>
  <c r="X93" i="36" s="1"/>
  <c r="AN94" i="35"/>
  <c r="AP93" i="35" s="1"/>
  <c r="V92" i="35"/>
  <c r="AD102" i="34"/>
  <c r="AN111" i="34"/>
  <c r="X94" i="34"/>
  <c r="N95" i="34"/>
  <c r="Y92" i="34"/>
  <c r="L5" i="34" s="1"/>
  <c r="L93" i="34"/>
  <c r="L102" i="34" s="1" a="1"/>
  <c r="V111" i="33"/>
  <c r="V110" i="33"/>
  <c r="AP94" i="33"/>
  <c r="AQ92" i="33"/>
  <c r="AD5" i="33" s="1"/>
  <c r="AD93" i="33"/>
  <c r="AF95" i="33"/>
  <c r="AD84" i="24" a="1"/>
  <c r="E97" i="13"/>
  <c r="D96" i="13"/>
  <c r="E95" i="13"/>
  <c r="F95" i="13"/>
  <c r="I83" i="13"/>
  <c r="J83" i="13" s="1"/>
  <c r="C96" i="13"/>
  <c r="C80" i="13"/>
  <c r="I80" i="13" s="1"/>
  <c r="J80" i="13" s="1"/>
  <c r="F97" i="13"/>
  <c r="D97" i="13"/>
  <c r="H95" i="13"/>
  <c r="D94" i="13"/>
  <c r="E94" i="13"/>
  <c r="C95" i="13"/>
  <c r="G94" i="13"/>
  <c r="F96" i="13"/>
  <c r="D95" i="13"/>
  <c r="E96" i="13"/>
  <c r="I81" i="13"/>
  <c r="J81" i="13" s="1"/>
  <c r="G97" i="13"/>
  <c r="G96" i="13"/>
  <c r="G95" i="13"/>
  <c r="H96" i="13"/>
  <c r="C97" i="13"/>
  <c r="H97" i="13"/>
  <c r="F94" i="13"/>
  <c r="I82" i="13"/>
  <c r="J82" i="13" s="1"/>
  <c r="AN110" i="40" l="1"/>
  <c r="X94" i="40"/>
  <c r="L93" i="40"/>
  <c r="Y92" i="40"/>
  <c r="L5" i="40" s="1"/>
  <c r="N95" i="40"/>
  <c r="V94" i="39"/>
  <c r="X93" i="39" s="1"/>
  <c r="AD102" i="39" a="1"/>
  <c r="X94" i="38"/>
  <c r="N95" i="38"/>
  <c r="Y92" i="38"/>
  <c r="L5" i="38" s="1"/>
  <c r="L93" i="38"/>
  <c r="L102" i="38" s="1" a="1"/>
  <c r="AD102" i="38"/>
  <c r="AN111" i="38"/>
  <c r="N93" i="37"/>
  <c r="L95" i="37"/>
  <c r="X92" i="37"/>
  <c r="AN110" i="37"/>
  <c r="AD102" i="36"/>
  <c r="AN111" i="36"/>
  <c r="L95" i="36"/>
  <c r="N93" i="36"/>
  <c r="X92" i="36"/>
  <c r="AF93" i="35"/>
  <c r="AD95" i="35"/>
  <c r="AP92" i="35"/>
  <c r="V94" i="35"/>
  <c r="X93" i="35" s="1"/>
  <c r="L102" i="34"/>
  <c r="V111" i="34"/>
  <c r="AN110" i="34"/>
  <c r="V112" i="33"/>
  <c r="X111" i="33" s="1"/>
  <c r="AD102" i="33" a="1"/>
  <c r="AN93" i="24"/>
  <c r="AD84" i="24"/>
  <c r="C94" i="13"/>
  <c r="B12" i="17" s="1" a="1"/>
  <c r="B12" i="17" s="1"/>
  <c r="V12" i="17" s="1" a="1"/>
  <c r="V12" i="17" s="1"/>
  <c r="L102" i="40" l="1" a="1"/>
  <c r="AN112" i="40"/>
  <c r="AP111" i="40" s="1"/>
  <c r="N93" i="39"/>
  <c r="L95" i="39"/>
  <c r="AD102" i="39"/>
  <c r="AN111" i="39"/>
  <c r="X92" i="39"/>
  <c r="L102" i="38"/>
  <c r="V111" i="38"/>
  <c r="AN110" i="38"/>
  <c r="AN112" i="37"/>
  <c r="AP111" i="37" s="1"/>
  <c r="X94" i="37"/>
  <c r="N95" i="37"/>
  <c r="Y92" i="37"/>
  <c r="L5" i="37" s="1"/>
  <c r="L93" i="37"/>
  <c r="L102" i="37" s="1" a="1"/>
  <c r="X94" i="36"/>
  <c r="L93" i="36"/>
  <c r="N95" i="36"/>
  <c r="Y92" i="36"/>
  <c r="L5" i="36" s="1"/>
  <c r="AN110" i="36"/>
  <c r="L95" i="35"/>
  <c r="N93" i="35"/>
  <c r="AQ92" i="35"/>
  <c r="AD5" i="35" s="1"/>
  <c r="AF95" i="35"/>
  <c r="AD93" i="35"/>
  <c r="AD102" i="35" s="1" a="1"/>
  <c r="AP94" i="35"/>
  <c r="X92" i="35"/>
  <c r="AN112" i="34"/>
  <c r="AP111" i="34" s="1"/>
  <c r="V110" i="34"/>
  <c r="AD102" i="33"/>
  <c r="AN111" i="33"/>
  <c r="M111" i="33"/>
  <c r="L112" i="33"/>
  <c r="X110" i="33"/>
  <c r="AN92" i="24"/>
  <c r="C28" i="5" a="1"/>
  <c r="C28" i="5" s="1"/>
  <c r="AL12" i="5" s="1" a="1"/>
  <c r="AL12" i="5" s="1"/>
  <c r="AS32" i="5" s="1" a="1"/>
  <c r="AS32" i="5" s="1"/>
  <c r="AE111" i="40" l="1"/>
  <c r="AD112" i="40"/>
  <c r="AP110" i="40"/>
  <c r="L102" i="40"/>
  <c r="V111" i="40"/>
  <c r="X94" i="39"/>
  <c r="N95" i="39"/>
  <c r="L93" i="39"/>
  <c r="L102" i="39" s="1" a="1"/>
  <c r="Y92" i="39"/>
  <c r="L5" i="39" s="1"/>
  <c r="AN110" i="39"/>
  <c r="AN112" i="38"/>
  <c r="AP111" i="38" s="1"/>
  <c r="V110" i="38"/>
  <c r="AE111" i="37"/>
  <c r="AD112" i="37"/>
  <c r="L102" i="37"/>
  <c r="V111" i="37"/>
  <c r="AP110" i="37"/>
  <c r="AN112" i="36"/>
  <c r="AP111" i="36" s="1"/>
  <c r="L102" i="36" a="1"/>
  <c r="X94" i="35"/>
  <c r="N95" i="35"/>
  <c r="Y92" i="35"/>
  <c r="L5" i="35" s="1"/>
  <c r="L93" i="35"/>
  <c r="AN111" i="35"/>
  <c r="AD102" i="35"/>
  <c r="V112" i="34"/>
  <c r="X111" i="34" s="1"/>
  <c r="AE111" i="34"/>
  <c r="AD112" i="34"/>
  <c r="AP110" i="34"/>
  <c r="M112" i="33"/>
  <c r="X112" i="33"/>
  <c r="Y110" i="33"/>
  <c r="L4" i="33" s="1"/>
  <c r="L111" i="33"/>
  <c r="AN110" i="33"/>
  <c r="AN94" i="24"/>
  <c r="AP93" i="24" s="1"/>
  <c r="L120" i="33" l="1" a="1"/>
  <c r="L120" i="33" s="1"/>
  <c r="V110" i="40"/>
  <c r="AP112" i="40"/>
  <c r="AE112" i="40"/>
  <c r="AQ110" i="40"/>
  <c r="AD4" i="40" s="1"/>
  <c r="AD111" i="40"/>
  <c r="AD120" i="40" s="1" a="1"/>
  <c r="AN112" i="39"/>
  <c r="AP111" i="39" s="1"/>
  <c r="L102" i="39"/>
  <c r="V111" i="39"/>
  <c r="V112" i="38"/>
  <c r="X111" i="38" s="1"/>
  <c r="AP110" i="38"/>
  <c r="AE111" i="38"/>
  <c r="AD112" i="38"/>
  <c r="AP112" i="37"/>
  <c r="AE112" i="37"/>
  <c r="AQ110" i="37"/>
  <c r="AD4" i="37" s="1"/>
  <c r="AD111" i="37"/>
  <c r="AD120" i="37" s="1" a="1"/>
  <c r="V110" i="37"/>
  <c r="AP110" i="36"/>
  <c r="L102" i="36"/>
  <c r="V111" i="36"/>
  <c r="AP112" i="36"/>
  <c r="AQ110" i="36"/>
  <c r="AD4" i="36" s="1"/>
  <c r="AD111" i="36"/>
  <c r="AE112" i="36"/>
  <c r="AE111" i="36"/>
  <c r="AD112" i="36"/>
  <c r="L102" i="35" a="1"/>
  <c r="V111" i="35" s="1"/>
  <c r="AN110" i="35"/>
  <c r="X110" i="34"/>
  <c r="L111" i="34" s="1"/>
  <c r="Y110" i="34"/>
  <c r="L4" i="34" s="1"/>
  <c r="M112" i="34"/>
  <c r="AP112" i="34"/>
  <c r="AQ110" i="34"/>
  <c r="AD4" i="34" s="1"/>
  <c r="AE112" i="34"/>
  <c r="AD111" i="34"/>
  <c r="M111" i="34"/>
  <c r="L112" i="34"/>
  <c r="AN112" i="33"/>
  <c r="AP111" i="33" s="1"/>
  <c r="AP92" i="24"/>
  <c r="AP94" i="24" s="1"/>
  <c r="AF93" i="24"/>
  <c r="AD95" i="24"/>
  <c r="AW32" i="5"/>
  <c r="X112" i="34" l="1"/>
  <c r="V128" i="33"/>
  <c r="V129" i="33"/>
  <c r="AN129" i="40"/>
  <c r="AD120" i="40"/>
  <c r="AN128" i="40"/>
  <c r="V112" i="40"/>
  <c r="X111" i="40" s="1"/>
  <c r="V110" i="39"/>
  <c r="AE111" i="39"/>
  <c r="AD112" i="39"/>
  <c r="AP110" i="39"/>
  <c r="AP112" i="38"/>
  <c r="AE112" i="38"/>
  <c r="AQ110" i="38"/>
  <c r="AD4" i="38" s="1"/>
  <c r="AD111" i="38"/>
  <c r="M111" i="38"/>
  <c r="L112" i="38"/>
  <c r="X110" i="38"/>
  <c r="V112" i="37"/>
  <c r="X111" i="37" s="1"/>
  <c r="AN129" i="37"/>
  <c r="AN128" i="37"/>
  <c r="AD120" i="37"/>
  <c r="AD120" i="36" a="1"/>
  <c r="V110" i="36"/>
  <c r="L102" i="35"/>
  <c r="V110" i="35" s="1"/>
  <c r="AN112" i="35"/>
  <c r="AP111" i="35" s="1"/>
  <c r="AD120" i="34" a="1"/>
  <c r="AN128" i="34" s="1"/>
  <c r="L120" i="34" a="1"/>
  <c r="AE111" i="33"/>
  <c r="AD112" i="33"/>
  <c r="V130" i="33"/>
  <c r="X129" i="33" s="1"/>
  <c r="AP110" i="33"/>
  <c r="AD93" i="24"/>
  <c r="AF95" i="24"/>
  <c r="AQ92" i="24"/>
  <c r="AD5" i="24" s="1"/>
  <c r="AS42" i="5"/>
  <c r="AT42" i="5"/>
  <c r="AV42" i="5"/>
  <c r="AU42" i="5"/>
  <c r="AD120" i="38" l="1" a="1"/>
  <c r="AN129" i="38" s="1"/>
  <c r="M111" i="40"/>
  <c r="L112" i="40"/>
  <c r="AN130" i="40"/>
  <c r="AP128" i="40" s="1"/>
  <c r="X110" i="40"/>
  <c r="AP112" i="39"/>
  <c r="AE112" i="39"/>
  <c r="AQ110" i="39"/>
  <c r="AD4" i="39" s="1"/>
  <c r="AD111" i="39"/>
  <c r="AD120" i="39" s="1" a="1"/>
  <c r="V112" i="39"/>
  <c r="X111" i="39" s="1"/>
  <c r="M112" i="38"/>
  <c r="Y110" i="38"/>
  <c r="L4" i="38" s="1"/>
  <c r="X112" i="38"/>
  <c r="L111" i="38"/>
  <c r="L120" i="38" s="1" a="1"/>
  <c r="M111" i="37"/>
  <c r="L112" i="37"/>
  <c r="AN130" i="37"/>
  <c r="AP129" i="37" s="1"/>
  <c r="X110" i="37"/>
  <c r="V112" i="36"/>
  <c r="X111" i="36" s="1"/>
  <c r="X110" i="36"/>
  <c r="AD120" i="36"/>
  <c r="AN128" i="36"/>
  <c r="AN129" i="36"/>
  <c r="V112" i="35"/>
  <c r="X111" i="35" s="1"/>
  <c r="X110" i="35"/>
  <c r="AE111" i="35"/>
  <c r="AD112" i="35"/>
  <c r="AP110" i="35"/>
  <c r="AN129" i="34"/>
  <c r="AN130" i="34" s="1"/>
  <c r="AP129" i="34" s="1"/>
  <c r="AD120" i="34"/>
  <c r="L120" i="34"/>
  <c r="V128" i="34"/>
  <c r="V129" i="34"/>
  <c r="R130" i="33"/>
  <c r="M135" i="33"/>
  <c r="AP112" i="33"/>
  <c r="AQ110" i="33"/>
  <c r="AD4" i="33" s="1"/>
  <c r="AD111" i="33"/>
  <c r="AE112" i="33"/>
  <c r="X128" i="33"/>
  <c r="AD102" i="24" a="1"/>
  <c r="AD102" i="24" s="1"/>
  <c r="AN110" i="24" s="1"/>
  <c r="AW42" i="5"/>
  <c r="AS48" i="5" a="1"/>
  <c r="AS62" i="5" s="1" a="1"/>
  <c r="AS62" i="5" s="1"/>
  <c r="AS72" i="5" s="1" a="1"/>
  <c r="AS72" i="5" s="1"/>
  <c r="AS77" i="5" s="1" a="1"/>
  <c r="AN128" i="38" l="1"/>
  <c r="AD120" i="38"/>
  <c r="AP129" i="40"/>
  <c r="AP130" i="40" s="1"/>
  <c r="AJ135" i="40"/>
  <c r="AE130" i="40"/>
  <c r="M112" i="40"/>
  <c r="Y110" i="40"/>
  <c r="L4" i="40" s="1"/>
  <c r="X112" i="40"/>
  <c r="L111" i="40"/>
  <c r="M111" i="39"/>
  <c r="L112" i="39"/>
  <c r="X110" i="39"/>
  <c r="AN129" i="39"/>
  <c r="AN128" i="39"/>
  <c r="AD120" i="39"/>
  <c r="L120" i="38"/>
  <c r="V128" i="38"/>
  <c r="V129" i="38"/>
  <c r="AN130" i="38"/>
  <c r="AP128" i="38" s="1"/>
  <c r="AE135" i="37"/>
  <c r="AJ130" i="37"/>
  <c r="M112" i="37"/>
  <c r="L111" i="37"/>
  <c r="Y110" i="37"/>
  <c r="L4" i="37" s="1"/>
  <c r="X112" i="37"/>
  <c r="AP128" i="37"/>
  <c r="M112" i="36"/>
  <c r="X112" i="36"/>
  <c r="Y110" i="36"/>
  <c r="L4" i="36" s="1"/>
  <c r="L111" i="36"/>
  <c r="AN130" i="36"/>
  <c r="AP128" i="36" s="1"/>
  <c r="M111" i="36"/>
  <c r="L112" i="36"/>
  <c r="X112" i="35"/>
  <c r="Y110" i="35"/>
  <c r="L4" i="35" s="1"/>
  <c r="M112" i="35"/>
  <c r="L111" i="35"/>
  <c r="AP112" i="35"/>
  <c r="AQ110" i="35"/>
  <c r="AD4" i="35" s="1"/>
  <c r="AD111" i="35"/>
  <c r="AE112" i="35"/>
  <c r="M111" i="35"/>
  <c r="L112" i="35"/>
  <c r="AJ130" i="34"/>
  <c r="AE135" i="34"/>
  <c r="AP128" i="34"/>
  <c r="V130" i="34"/>
  <c r="X128" i="34" s="1"/>
  <c r="X130" i="33"/>
  <c r="R135" i="33"/>
  <c r="M130" i="33"/>
  <c r="L138" i="33" s="1" a="1"/>
  <c r="Y128" i="33"/>
  <c r="M9" i="33" s="1"/>
  <c r="AD120" i="33" a="1"/>
  <c r="AN111" i="24"/>
  <c r="AN112" i="24" s="1"/>
  <c r="AP111" i="24" s="1"/>
  <c r="AS77" i="5"/>
  <c r="C77" i="5" a="1"/>
  <c r="C77" i="5" s="1"/>
  <c r="AS48" i="5"/>
  <c r="L120" i="37" l="1" a="1"/>
  <c r="L120" i="37" s="1"/>
  <c r="AE135" i="40"/>
  <c r="L120" i="40" a="1"/>
  <c r="V129" i="40" s="1"/>
  <c r="AQ128" i="40"/>
  <c r="AE9" i="40" s="1"/>
  <c r="AJ130" i="40"/>
  <c r="AD138" i="40" s="1" a="1"/>
  <c r="AN146" i="40" s="1"/>
  <c r="V128" i="40"/>
  <c r="AN130" i="39"/>
  <c r="AP129" i="39" s="1"/>
  <c r="M112" i="39"/>
  <c r="X112" i="39"/>
  <c r="L111" i="39"/>
  <c r="Y110" i="39"/>
  <c r="L4" i="39" s="1"/>
  <c r="AJ135" i="38"/>
  <c r="AE130" i="38"/>
  <c r="AP129" i="38"/>
  <c r="V130" i="38"/>
  <c r="X129" i="38" s="1"/>
  <c r="AJ135" i="37"/>
  <c r="AP130" i="37"/>
  <c r="AQ128" i="37"/>
  <c r="AE9" i="37" s="1"/>
  <c r="AE130" i="37"/>
  <c r="V128" i="37"/>
  <c r="V129" i="37"/>
  <c r="L120" i="36" a="1"/>
  <c r="L120" i="36" s="1"/>
  <c r="AJ135" i="36"/>
  <c r="AE130" i="36"/>
  <c r="AP129" i="36"/>
  <c r="L120" i="35" a="1"/>
  <c r="L120" i="35" s="1"/>
  <c r="AD120" i="35" a="1"/>
  <c r="R135" i="34"/>
  <c r="M130" i="34"/>
  <c r="X129" i="34"/>
  <c r="Y128" i="34" s="1"/>
  <c r="M9" i="34" s="1"/>
  <c r="AP130" i="34"/>
  <c r="AQ128" i="34"/>
  <c r="AE9" i="34" s="1"/>
  <c r="AE130" i="34"/>
  <c r="AJ135" i="34"/>
  <c r="AN128" i="33"/>
  <c r="AD120" i="33"/>
  <c r="AN129" i="33"/>
  <c r="L138" i="33"/>
  <c r="V146" i="33"/>
  <c r="V147" i="33"/>
  <c r="AP110" i="24"/>
  <c r="AD111" i="24" s="1"/>
  <c r="AD112" i="24"/>
  <c r="AE111" i="24"/>
  <c r="J77" i="5"/>
  <c r="I77" i="5"/>
  <c r="L120" i="40" l="1"/>
  <c r="AD138" i="37" a="1"/>
  <c r="AN147" i="37" s="1"/>
  <c r="AD138" i="34" a="1"/>
  <c r="AD138" i="34" s="1"/>
  <c r="L120" i="39" a="1"/>
  <c r="V129" i="39" s="1"/>
  <c r="AN147" i="40"/>
  <c r="AN148" i="40" s="1"/>
  <c r="AD138" i="40"/>
  <c r="V130" i="40"/>
  <c r="X128" i="40" s="1"/>
  <c r="AE135" i="39"/>
  <c r="AJ130" i="39"/>
  <c r="AP128" i="39"/>
  <c r="L120" i="39"/>
  <c r="V128" i="39"/>
  <c r="R130" i="38"/>
  <c r="M135" i="38"/>
  <c r="AE135" i="38"/>
  <c r="AJ130" i="38"/>
  <c r="AD138" i="38" a="1"/>
  <c r="X128" i="38"/>
  <c r="AQ128" i="38"/>
  <c r="AE9" i="38" s="1"/>
  <c r="AP130" i="38"/>
  <c r="V130" i="37"/>
  <c r="X128" i="37" s="1"/>
  <c r="AN146" i="37"/>
  <c r="V129" i="36"/>
  <c r="V128" i="36"/>
  <c r="AE135" i="36"/>
  <c r="AJ130" i="36"/>
  <c r="AD138" i="36" s="1" a="1"/>
  <c r="AQ128" i="36"/>
  <c r="AE9" i="36" s="1"/>
  <c r="AP130" i="36"/>
  <c r="V129" i="35"/>
  <c r="V128" i="35"/>
  <c r="V130" i="35"/>
  <c r="X128" i="35" s="1"/>
  <c r="AN128" i="35"/>
  <c r="AD120" i="35"/>
  <c r="AN129" i="35"/>
  <c r="X130" i="34"/>
  <c r="AN147" i="34"/>
  <c r="AN146" i="34"/>
  <c r="R130" i="34"/>
  <c r="L138" i="34" s="1" a="1"/>
  <c r="M135" i="34"/>
  <c r="V148" i="33"/>
  <c r="X147" i="33" s="1"/>
  <c r="AN130" i="33"/>
  <c r="AP129" i="33" s="1"/>
  <c r="AQ110" i="24"/>
  <c r="AD4" i="24" s="1"/>
  <c r="AP112" i="24"/>
  <c r="AE112" i="24"/>
  <c r="AD120" i="24" s="1" a="1"/>
  <c r="C86" i="5" a="1"/>
  <c r="C86" i="5" s="1"/>
  <c r="J86" i="5" s="1"/>
  <c r="AD138" i="37" l="1"/>
  <c r="V130" i="36"/>
  <c r="AP147" i="40"/>
  <c r="AE152" i="40" s="1"/>
  <c r="AP146" i="40"/>
  <c r="AI152" i="40" s="1"/>
  <c r="R135" i="40"/>
  <c r="M130" i="40"/>
  <c r="X129" i="40"/>
  <c r="AE148" i="40"/>
  <c r="V130" i="39"/>
  <c r="X129" i="39" s="1"/>
  <c r="AJ135" i="39"/>
  <c r="AP130" i="39"/>
  <c r="AQ128" i="39"/>
  <c r="AE9" i="39" s="1"/>
  <c r="AE130" i="39"/>
  <c r="AD138" i="39" s="1" a="1"/>
  <c r="X130" i="38"/>
  <c r="R135" i="38"/>
  <c r="M130" i="38"/>
  <c r="Y128" i="38"/>
  <c r="M9" i="38" s="1"/>
  <c r="AN146" i="38"/>
  <c r="AD138" i="38"/>
  <c r="AN147" i="38"/>
  <c r="R135" i="37"/>
  <c r="M130" i="37"/>
  <c r="AN148" i="37"/>
  <c r="AP147" i="37" s="1"/>
  <c r="X129" i="37"/>
  <c r="X129" i="36"/>
  <c r="Y128" i="36" s="1"/>
  <c r="M9" i="36" s="1"/>
  <c r="X128" i="36"/>
  <c r="R135" i="36" s="1"/>
  <c r="AN146" i="36"/>
  <c r="AN147" i="36"/>
  <c r="AD138" i="36"/>
  <c r="M130" i="36"/>
  <c r="X129" i="35"/>
  <c r="R135" i="35"/>
  <c r="X130" i="35"/>
  <c r="M130" i="35"/>
  <c r="Y128" i="35"/>
  <c r="M9" i="35" s="1"/>
  <c r="AN130" i="35"/>
  <c r="AP129" i="35" s="1"/>
  <c r="R130" i="35"/>
  <c r="M135" i="35"/>
  <c r="L138" i="34"/>
  <c r="V147" i="34"/>
  <c r="V146" i="34"/>
  <c r="AN148" i="34"/>
  <c r="AP147" i="34" s="1"/>
  <c r="AJ130" i="33"/>
  <c r="AE135" i="33"/>
  <c r="Q148" i="33"/>
  <c r="M152" i="33"/>
  <c r="AP128" i="33"/>
  <c r="X146" i="33"/>
  <c r="AN128" i="24"/>
  <c r="AN129" i="24"/>
  <c r="AD120" i="24"/>
  <c r="D101" i="5"/>
  <c r="F101" i="5"/>
  <c r="E101" i="5"/>
  <c r="G101" i="5"/>
  <c r="H101" i="5"/>
  <c r="I86" i="5"/>
  <c r="C101" i="5"/>
  <c r="M135" i="36" l="1"/>
  <c r="R130" i="36"/>
  <c r="X130" i="36"/>
  <c r="L138" i="38" a="1"/>
  <c r="V147" i="38" s="1"/>
  <c r="AP148" i="40"/>
  <c r="AI148" i="40"/>
  <c r="AQ146" i="40"/>
  <c r="AE8" i="40" s="1"/>
  <c r="R130" i="40"/>
  <c r="L138" i="40" s="1" a="1"/>
  <c r="M135" i="40"/>
  <c r="Y128" i="40"/>
  <c r="M9" i="40" s="1"/>
  <c r="AD156" i="40" a="1"/>
  <c r="X130" i="40"/>
  <c r="R130" i="39"/>
  <c r="M135" i="39"/>
  <c r="AN146" i="39"/>
  <c r="AD138" i="39"/>
  <c r="AN147" i="39"/>
  <c r="X128" i="39"/>
  <c r="AN148" i="38"/>
  <c r="AP146" i="38" s="1"/>
  <c r="AP147" i="38"/>
  <c r="AP146" i="37"/>
  <c r="AE148" i="37" s="1"/>
  <c r="AI148" i="37"/>
  <c r="AE152" i="37"/>
  <c r="R130" i="37"/>
  <c r="M135" i="37"/>
  <c r="Y128" i="37"/>
  <c r="M9" i="37" s="1"/>
  <c r="X130" i="37"/>
  <c r="L138" i="36" a="1"/>
  <c r="L138" i="36" s="1"/>
  <c r="AN148" i="36"/>
  <c r="AP146" i="36" s="1"/>
  <c r="L138" i="35" a="1"/>
  <c r="V147" i="35" s="1"/>
  <c r="AJ130" i="35"/>
  <c r="AE135" i="35"/>
  <c r="AP128" i="35"/>
  <c r="AI148" i="34"/>
  <c r="AE152" i="34"/>
  <c r="AP146" i="34"/>
  <c r="V148" i="34"/>
  <c r="X146" i="34" s="1"/>
  <c r="AJ135" i="33"/>
  <c r="AP130" i="33"/>
  <c r="AE130" i="33"/>
  <c r="AQ128" i="33"/>
  <c r="AE9" i="33" s="1"/>
  <c r="Q152" i="33"/>
  <c r="X148" i="33"/>
  <c r="M148" i="33"/>
  <c r="L156" i="33" s="1" a="1"/>
  <c r="Y146" i="33"/>
  <c r="M8" i="33" s="1"/>
  <c r="AN130" i="24"/>
  <c r="AP129" i="24" s="1"/>
  <c r="BZ32" i="5" a="1"/>
  <c r="BZ32" i="5" s="1"/>
  <c r="BZ41" i="5" s="1"/>
  <c r="AI152" i="37" l="1"/>
  <c r="AD156" i="37" s="1" a="1"/>
  <c r="AQ146" i="37"/>
  <c r="AE8" i="37" s="1"/>
  <c r="V146" i="38"/>
  <c r="AP148" i="37"/>
  <c r="L138" i="38"/>
  <c r="L138" i="37" a="1"/>
  <c r="L138" i="37" s="1"/>
  <c r="AD138" i="33" a="1"/>
  <c r="AN147" i="33" s="1"/>
  <c r="L138" i="40"/>
  <c r="V147" i="40"/>
  <c r="V146" i="40"/>
  <c r="AN164" i="40"/>
  <c r="AD156" i="40"/>
  <c r="AN165" i="40"/>
  <c r="X130" i="39"/>
  <c r="R135" i="39"/>
  <c r="Y128" i="39"/>
  <c r="M9" i="39" s="1"/>
  <c r="M130" i="39"/>
  <c r="AN148" i="39"/>
  <c r="AP146" i="39" s="1"/>
  <c r="V148" i="38"/>
  <c r="X147" i="38" s="1"/>
  <c r="AI148" i="38"/>
  <c r="AE152" i="38"/>
  <c r="AP148" i="38"/>
  <c r="AQ146" i="38"/>
  <c r="AE8" i="38" s="1"/>
  <c r="AE148" i="38"/>
  <c r="AI152" i="38"/>
  <c r="V146" i="37"/>
  <c r="V147" i="36"/>
  <c r="V148" i="36" s="1"/>
  <c r="X146" i="36" s="1"/>
  <c r="V146" i="36"/>
  <c r="AI152" i="36"/>
  <c r="AE148" i="36"/>
  <c r="AP147" i="36"/>
  <c r="V146" i="35"/>
  <c r="X146" i="35" s="1"/>
  <c r="L138" i="35"/>
  <c r="V148" i="35"/>
  <c r="X147" i="35" s="1"/>
  <c r="AE130" i="35"/>
  <c r="AQ128" i="35"/>
  <c r="AE9" i="35" s="1"/>
  <c r="AJ135" i="35"/>
  <c r="AP130" i="35"/>
  <c r="Q152" i="34"/>
  <c r="M148" i="34"/>
  <c r="X147" i="34"/>
  <c r="AP148" i="34"/>
  <c r="AQ146" i="34"/>
  <c r="AE8" i="34" s="1"/>
  <c r="AI152" i="34"/>
  <c r="AE148" i="34"/>
  <c r="L156" i="33"/>
  <c r="V164" i="33"/>
  <c r="V165" i="33"/>
  <c r="AN146" i="33"/>
  <c r="AD138" i="33"/>
  <c r="AP128" i="24"/>
  <c r="AQ128" i="24" s="1"/>
  <c r="AE9" i="24" s="1"/>
  <c r="AJ130" i="24"/>
  <c r="AE135" i="24"/>
  <c r="CG41" i="5"/>
  <c r="CI41" i="5"/>
  <c r="CA41" i="5"/>
  <c r="CB41" i="5"/>
  <c r="CJ41" i="5"/>
  <c r="CF41" i="5"/>
  <c r="CM41" i="5"/>
  <c r="CC41" i="5"/>
  <c r="CL41" i="5"/>
  <c r="CD41" i="5"/>
  <c r="CN41" i="5"/>
  <c r="CE41" i="5"/>
  <c r="CO41" i="5"/>
  <c r="CK41" i="5"/>
  <c r="CH41" i="5"/>
  <c r="AN164" i="37" l="1"/>
  <c r="AD156" i="37"/>
  <c r="AN165" i="37"/>
  <c r="V147" i="37"/>
  <c r="V148" i="37" s="1"/>
  <c r="X146" i="37" s="1"/>
  <c r="L138" i="39" a="1"/>
  <c r="V146" i="39" s="1"/>
  <c r="AD156" i="38" a="1"/>
  <c r="AD156" i="38" s="1"/>
  <c r="AN166" i="40"/>
  <c r="AP165" i="40" s="1"/>
  <c r="V148" i="40"/>
  <c r="X146" i="40" s="1"/>
  <c r="AP147" i="39"/>
  <c r="AP148" i="39" s="1"/>
  <c r="AQ146" i="39"/>
  <c r="AE8" i="39" s="1"/>
  <c r="AE148" i="39"/>
  <c r="AI152" i="39"/>
  <c r="AI148" i="39"/>
  <c r="Q148" i="38"/>
  <c r="M152" i="38"/>
  <c r="AN164" i="38"/>
  <c r="X146" i="38"/>
  <c r="AN166" i="37"/>
  <c r="AP165" i="37" s="1"/>
  <c r="Q152" i="36"/>
  <c r="M148" i="36"/>
  <c r="X147" i="36"/>
  <c r="AE152" i="36"/>
  <c r="AI148" i="36"/>
  <c r="AD156" i="36" s="1" a="1"/>
  <c r="AQ146" i="36"/>
  <c r="AE8" i="36" s="1"/>
  <c r="AP148" i="36"/>
  <c r="AD138" i="35" a="1"/>
  <c r="AD138" i="35" s="1"/>
  <c r="Q148" i="35"/>
  <c r="M152" i="35"/>
  <c r="X148" i="35"/>
  <c r="M148" i="35"/>
  <c r="Q152" i="35"/>
  <c r="Y146" i="35"/>
  <c r="M8" i="35" s="1"/>
  <c r="M152" i="34"/>
  <c r="Q148" i="34"/>
  <c r="L156" i="34" s="1" a="1"/>
  <c r="Y146" i="34"/>
  <c r="M8" i="34" s="1"/>
  <c r="AD156" i="34" a="1"/>
  <c r="X148" i="34"/>
  <c r="AN148" i="33"/>
  <c r="AP146" i="33" s="1"/>
  <c r="V166" i="33"/>
  <c r="X165" i="33" s="1"/>
  <c r="AP130" i="24"/>
  <c r="AJ135" i="24"/>
  <c r="AE130" i="24"/>
  <c r="BZ46" i="5" a="1"/>
  <c r="BZ59" i="5" s="1" a="1"/>
  <c r="BZ59" i="5" s="1"/>
  <c r="BZ64" i="5" s="1" a="1"/>
  <c r="BZ64" i="5" s="1"/>
  <c r="AN165" i="38" l="1"/>
  <c r="AN166" i="38" s="1"/>
  <c r="AP165" i="38" s="1"/>
  <c r="V147" i="39"/>
  <c r="L138" i="39"/>
  <c r="AE152" i="39"/>
  <c r="AD156" i="39" s="1" a="1"/>
  <c r="AN147" i="35"/>
  <c r="AN146" i="35"/>
  <c r="X147" i="40"/>
  <c r="Y146" i="40" s="1"/>
  <c r="M8" i="40" s="1"/>
  <c r="Q152" i="40"/>
  <c r="X148" i="40"/>
  <c r="M148" i="40"/>
  <c r="AH166" i="40"/>
  <c r="AE169" i="40"/>
  <c r="AP164" i="40"/>
  <c r="V148" i="39"/>
  <c r="X146" i="39" s="1"/>
  <c r="Q152" i="38"/>
  <c r="M148" i="38"/>
  <c r="X148" i="38"/>
  <c r="Y146" i="38"/>
  <c r="M8" i="38" s="1"/>
  <c r="Q152" i="37"/>
  <c r="M148" i="37"/>
  <c r="AH166" i="37"/>
  <c r="AE169" i="37"/>
  <c r="X147" i="37"/>
  <c r="AP164" i="37"/>
  <c r="AN164" i="36"/>
  <c r="AD156" i="36"/>
  <c r="AN165" i="36"/>
  <c r="Q148" i="36"/>
  <c r="L156" i="36" s="1" a="1"/>
  <c r="M152" i="36"/>
  <c r="X148" i="36"/>
  <c r="Y146" i="36"/>
  <c r="M8" i="36" s="1"/>
  <c r="L156" i="35" a="1"/>
  <c r="V165" i="35" s="1"/>
  <c r="AN148" i="35"/>
  <c r="AP146" i="35" s="1"/>
  <c r="AP147" i="35"/>
  <c r="L156" i="34"/>
  <c r="V164" i="34"/>
  <c r="V165" i="34"/>
  <c r="AN164" i="34"/>
  <c r="AD156" i="34"/>
  <c r="AN165" i="34"/>
  <c r="P166" i="33"/>
  <c r="M169" i="33"/>
  <c r="AI152" i="33"/>
  <c r="AE148" i="33"/>
  <c r="X164" i="33"/>
  <c r="AP147" i="33"/>
  <c r="AP148" i="33" s="1"/>
  <c r="AD138" i="24" a="1"/>
  <c r="AN146" i="24" s="1"/>
  <c r="C111" i="5" a="1"/>
  <c r="C111" i="5" s="1"/>
  <c r="I111" i="5" s="1"/>
  <c r="BZ46" i="5"/>
  <c r="Q148" i="40" l="1"/>
  <c r="M152" i="40"/>
  <c r="L156" i="38" a="1"/>
  <c r="L156" i="38" s="1"/>
  <c r="X147" i="39"/>
  <c r="Q148" i="39" s="1"/>
  <c r="L156" i="40" a="1"/>
  <c r="AP166" i="40"/>
  <c r="AQ164" i="40"/>
  <c r="AE7" i="40" s="1"/>
  <c r="AH169" i="40"/>
  <c r="AE166" i="40"/>
  <c r="Q152" i="39"/>
  <c r="X148" i="39"/>
  <c r="M148" i="39"/>
  <c r="Y146" i="39"/>
  <c r="M8" i="39" s="1"/>
  <c r="M152" i="39"/>
  <c r="AN164" i="39"/>
  <c r="AD156" i="39"/>
  <c r="AN165" i="39"/>
  <c r="AH166" i="38"/>
  <c r="AE169" i="38"/>
  <c r="AP164" i="38"/>
  <c r="V164" i="38"/>
  <c r="Q148" i="37"/>
  <c r="M152" i="37"/>
  <c r="L156" i="37" a="1"/>
  <c r="AP166" i="37"/>
  <c r="AQ164" i="37"/>
  <c r="AE7" i="37" s="1"/>
  <c r="AH169" i="37"/>
  <c r="AE166" i="37"/>
  <c r="AD174" i="37" s="1" a="1"/>
  <c r="X148" i="37"/>
  <c r="Y146" i="37"/>
  <c r="M8" i="37" s="1"/>
  <c r="V164" i="36"/>
  <c r="L156" i="36"/>
  <c r="V165" i="36"/>
  <c r="AN166" i="36"/>
  <c r="AP165" i="36" s="1"/>
  <c r="V164" i="35"/>
  <c r="L156" i="35"/>
  <c r="AP148" i="35"/>
  <c r="AQ146" i="35"/>
  <c r="AE8" i="35" s="1"/>
  <c r="AI152" i="35"/>
  <c r="AE148" i="35"/>
  <c r="AE152" i="35"/>
  <c r="AI148" i="35"/>
  <c r="V166" i="35"/>
  <c r="X165" i="35" s="1"/>
  <c r="AN166" i="34"/>
  <c r="AP165" i="34" s="1"/>
  <c r="AP164" i="34"/>
  <c r="V166" i="34"/>
  <c r="X165" i="34" s="1"/>
  <c r="P169" i="33"/>
  <c r="M166" i="33"/>
  <c r="Y164" i="33"/>
  <c r="M7" i="33" s="1"/>
  <c r="X166" i="33"/>
  <c r="AE152" i="33"/>
  <c r="AI148" i="33"/>
  <c r="AD156" i="33" s="1" a="1"/>
  <c r="AQ146" i="33"/>
  <c r="AE8" i="33" s="1"/>
  <c r="AN147" i="24"/>
  <c r="AN148" i="24" s="1"/>
  <c r="AP147" i="24" s="1"/>
  <c r="AE152" i="24" s="1"/>
  <c r="AD138" i="24"/>
  <c r="J111" i="5"/>
  <c r="C122" i="5" s="1" a="1"/>
  <c r="C122" i="5" s="1"/>
  <c r="V165" i="38" l="1"/>
  <c r="AD156" i="35" a="1"/>
  <c r="AD174" i="40" a="1"/>
  <c r="AN182" i="40" s="1"/>
  <c r="L156" i="40"/>
  <c r="V165" i="40"/>
  <c r="V164" i="40"/>
  <c r="L156" i="39" a="1"/>
  <c r="AN166" i="39"/>
  <c r="AP164" i="39" s="1"/>
  <c r="V166" i="38"/>
  <c r="X164" i="38" s="1"/>
  <c r="AP166" i="38"/>
  <c r="AQ164" i="38"/>
  <c r="AE7" i="38" s="1"/>
  <c r="AH169" i="38"/>
  <c r="AE166" i="38"/>
  <c r="AN182" i="37"/>
  <c r="AD174" i="37"/>
  <c r="AN183" i="37"/>
  <c r="L156" i="37"/>
  <c r="V165" i="37"/>
  <c r="V164" i="37"/>
  <c r="AH166" i="36"/>
  <c r="AE169" i="36"/>
  <c r="AP164" i="36"/>
  <c r="V166" i="36"/>
  <c r="X165" i="36" s="1"/>
  <c r="P166" i="35"/>
  <c r="M169" i="35"/>
  <c r="X164" i="35"/>
  <c r="AN164" i="35"/>
  <c r="AD156" i="35"/>
  <c r="AN165" i="35"/>
  <c r="P166" i="34"/>
  <c r="M169" i="34"/>
  <c r="AH166" i="34"/>
  <c r="AE169" i="34"/>
  <c r="X164" i="34"/>
  <c r="AP166" i="34"/>
  <c r="AH169" i="34"/>
  <c r="AQ164" i="34"/>
  <c r="AE7" i="34" s="1"/>
  <c r="AE166" i="34"/>
  <c r="L174" i="33" a="1"/>
  <c r="V182" i="33" s="1"/>
  <c r="AN164" i="33"/>
  <c r="AD156" i="33"/>
  <c r="AN165" i="33"/>
  <c r="AP146" i="24"/>
  <c r="AP148" i="24" s="1"/>
  <c r="AI148" i="24"/>
  <c r="AI152" i="24"/>
  <c r="AN183" i="40" l="1"/>
  <c r="AN184" i="40" s="1"/>
  <c r="X165" i="38"/>
  <c r="AD174" i="40"/>
  <c r="AE148" i="24"/>
  <c r="AD174" i="38" a="1"/>
  <c r="AN182" i="38" s="1"/>
  <c r="V166" i="40"/>
  <c r="X164" i="40" s="1"/>
  <c r="X165" i="40"/>
  <c r="AP165" i="39"/>
  <c r="AP166" i="39"/>
  <c r="AQ164" i="39"/>
  <c r="AE7" i="39" s="1"/>
  <c r="AH169" i="39"/>
  <c r="AE166" i="39"/>
  <c r="AH166" i="39"/>
  <c r="AE169" i="39"/>
  <c r="L156" i="39"/>
  <c r="V164" i="39"/>
  <c r="V165" i="39"/>
  <c r="AD174" i="38"/>
  <c r="P166" i="38"/>
  <c r="M169" i="38"/>
  <c r="X166" i="38"/>
  <c r="M166" i="38"/>
  <c r="Y164" i="38"/>
  <c r="M7" i="38" s="1"/>
  <c r="P169" i="38"/>
  <c r="V166" i="37"/>
  <c r="X164" i="37" s="1"/>
  <c r="AN184" i="37"/>
  <c r="AP183" i="37" s="1"/>
  <c r="P166" i="36"/>
  <c r="M169" i="36"/>
  <c r="X164" i="36"/>
  <c r="AP166" i="36"/>
  <c r="AQ164" i="36"/>
  <c r="AE7" i="36" s="1"/>
  <c r="AH169" i="36"/>
  <c r="AE166" i="36"/>
  <c r="P169" i="35"/>
  <c r="X166" i="35"/>
  <c r="M166" i="35"/>
  <c r="L174" i="35" s="1" a="1"/>
  <c r="Y164" i="35"/>
  <c r="M7" i="35" s="1"/>
  <c r="AN166" i="35"/>
  <c r="AP165" i="35" s="1"/>
  <c r="P169" i="34"/>
  <c r="M166" i="34"/>
  <c r="L174" i="34" s="1" a="1"/>
  <c r="Y164" i="34"/>
  <c r="M7" i="34" s="1"/>
  <c r="X166" i="34"/>
  <c r="AD174" i="34" a="1"/>
  <c r="L174" i="33"/>
  <c r="V183" i="33"/>
  <c r="V184" i="33"/>
  <c r="X182" i="33" s="1"/>
  <c r="AN166" i="33"/>
  <c r="AP164" i="33" s="1"/>
  <c r="AQ146" i="24"/>
  <c r="AE8" i="24" s="1"/>
  <c r="AD156" i="24" a="1"/>
  <c r="AN165" i="24" s="1"/>
  <c r="AP183" i="40" l="1"/>
  <c r="AQ182" i="40" s="1"/>
  <c r="AE6" i="40" s="1"/>
  <c r="AP182" i="40"/>
  <c r="AD174" i="36" a="1"/>
  <c r="AN182" i="36" s="1"/>
  <c r="X165" i="37"/>
  <c r="AN183" i="38"/>
  <c r="X183" i="33"/>
  <c r="X166" i="40"/>
  <c r="M166" i="40"/>
  <c r="Y164" i="40"/>
  <c r="M7" i="40" s="1"/>
  <c r="P169" i="40"/>
  <c r="P166" i="40"/>
  <c r="M169" i="40"/>
  <c r="AG186" i="40"/>
  <c r="AE184" i="40"/>
  <c r="AD174" i="39" a="1"/>
  <c r="V166" i="39"/>
  <c r="X164" i="39" s="1"/>
  <c r="L174" i="38" a="1"/>
  <c r="L174" i="38" s="1"/>
  <c r="AN184" i="38"/>
  <c r="AP183" i="38" s="1"/>
  <c r="AG184" i="37"/>
  <c r="AE186" i="37"/>
  <c r="X166" i="37"/>
  <c r="M166" i="37"/>
  <c r="Y164" i="37"/>
  <c r="M7" i="37" s="1"/>
  <c r="P169" i="37"/>
  <c r="AP182" i="37"/>
  <c r="P166" i="37"/>
  <c r="M169" i="37"/>
  <c r="AD174" i="36"/>
  <c r="M166" i="36"/>
  <c r="P169" i="36"/>
  <c r="Y164" i="36"/>
  <c r="M7" i="36" s="1"/>
  <c r="X166" i="36"/>
  <c r="AH166" i="35"/>
  <c r="AE169" i="35"/>
  <c r="AP164" i="35"/>
  <c r="L174" i="35"/>
  <c r="V183" i="35"/>
  <c r="V182" i="35"/>
  <c r="AN182" i="34"/>
  <c r="AD174" i="34"/>
  <c r="AN183" i="34"/>
  <c r="V183" i="34"/>
  <c r="V182" i="34"/>
  <c r="L174" i="34"/>
  <c r="AH169" i="33"/>
  <c r="AE166" i="33"/>
  <c r="X184" i="33"/>
  <c r="M184" i="33"/>
  <c r="L192" i="33" s="1" a="1"/>
  <c r="Y182" i="33"/>
  <c r="M6" i="33" s="1"/>
  <c r="O186" i="33"/>
  <c r="AP165" i="33"/>
  <c r="AQ164" i="33" s="1"/>
  <c r="AE7" i="33" s="1"/>
  <c r="M186" i="33"/>
  <c r="O184" i="33"/>
  <c r="AN164" i="24"/>
  <c r="AN166" i="24" s="1"/>
  <c r="AP164" i="24" s="1"/>
  <c r="AD156" i="24"/>
  <c r="E139" i="5"/>
  <c r="H139" i="5"/>
  <c r="F139" i="5"/>
  <c r="G139" i="5"/>
  <c r="D139" i="5"/>
  <c r="AG184" i="40" l="1"/>
  <c r="AD192" i="40" s="1" a="1"/>
  <c r="X165" i="39"/>
  <c r="AP184" i="40"/>
  <c r="AE186" i="40"/>
  <c r="AN183" i="36"/>
  <c r="L174" i="40" a="1"/>
  <c r="X166" i="39"/>
  <c r="M166" i="39"/>
  <c r="Y164" i="39"/>
  <c r="M7" i="39" s="1"/>
  <c r="P169" i="39"/>
  <c r="M169" i="39"/>
  <c r="P166" i="39"/>
  <c r="AN182" i="39"/>
  <c r="AD174" i="39"/>
  <c r="AN183" i="39"/>
  <c r="V183" i="38"/>
  <c r="V182" i="38"/>
  <c r="AG184" i="38"/>
  <c r="AE186" i="38"/>
  <c r="AP182" i="38"/>
  <c r="V184" i="38"/>
  <c r="X183" i="38" s="1"/>
  <c r="AG186" i="37"/>
  <c r="AP184" i="37"/>
  <c r="AE184" i="37"/>
  <c r="AQ182" i="37"/>
  <c r="AE6" i="37" s="1"/>
  <c r="L174" i="37" a="1"/>
  <c r="L174" i="36" a="1"/>
  <c r="L174" i="36" s="1"/>
  <c r="AN184" i="36"/>
  <c r="AP183" i="36" s="1"/>
  <c r="AQ164" i="35"/>
  <c r="AE7" i="35" s="1"/>
  <c r="AH169" i="35"/>
  <c r="AP166" i="35"/>
  <c r="AE166" i="35"/>
  <c r="AD174" i="35" s="1" a="1"/>
  <c r="V184" i="35"/>
  <c r="X183" i="35" s="1"/>
  <c r="V184" i="34"/>
  <c r="X183" i="34" s="1"/>
  <c r="AN184" i="34"/>
  <c r="AP183" i="34" s="1"/>
  <c r="L192" i="33"/>
  <c r="V200" i="33"/>
  <c r="V201" i="33"/>
  <c r="AH166" i="33"/>
  <c r="AD174" i="33" s="1" a="1"/>
  <c r="AE169" i="33"/>
  <c r="AP166" i="33"/>
  <c r="AP165" i="24"/>
  <c r="AP166" i="24" s="1"/>
  <c r="AH169" i="24"/>
  <c r="AE166" i="24"/>
  <c r="J122" i="5"/>
  <c r="I122" i="5"/>
  <c r="C139" i="5"/>
  <c r="V16" i="17" s="1" a="1"/>
  <c r="V16" i="17" s="1"/>
  <c r="B62" i="10" s="1" a="1"/>
  <c r="AN201" i="40" l="1"/>
  <c r="AN200" i="40"/>
  <c r="AD192" i="40"/>
  <c r="AN202" i="40"/>
  <c r="AP201" i="40" s="1"/>
  <c r="L174" i="40"/>
  <c r="V182" i="40"/>
  <c r="V183" i="40"/>
  <c r="AN184" i="39"/>
  <c r="AP182" i="39" s="1"/>
  <c r="L174" i="39" a="1"/>
  <c r="O184" i="38"/>
  <c r="M186" i="38"/>
  <c r="X182" i="38"/>
  <c r="AG186" i="38"/>
  <c r="AP184" i="38"/>
  <c r="AE184" i="38"/>
  <c r="AD192" i="38" s="1" a="1"/>
  <c r="AQ182" i="38"/>
  <c r="AE6" i="38" s="1"/>
  <c r="AD192" i="37" a="1"/>
  <c r="AN200" i="37" s="1"/>
  <c r="L174" i="37"/>
  <c r="V182" i="37"/>
  <c r="V183" i="37"/>
  <c r="V182" i="36"/>
  <c r="V183" i="36"/>
  <c r="V184" i="36" s="1"/>
  <c r="AG184" i="36"/>
  <c r="AE186" i="36"/>
  <c r="AP182" i="36"/>
  <c r="X182" i="35"/>
  <c r="O184" i="35"/>
  <c r="M186" i="35"/>
  <c r="X184" i="35"/>
  <c r="M184" i="35"/>
  <c r="O186" i="35"/>
  <c r="Y182" i="35"/>
  <c r="M6" i="35" s="1"/>
  <c r="AD174" i="35"/>
  <c r="AN182" i="35"/>
  <c r="AN183" i="35"/>
  <c r="AG184" i="34"/>
  <c r="AE186" i="34"/>
  <c r="M186" i="34"/>
  <c r="O184" i="34"/>
  <c r="X182" i="34"/>
  <c r="AP182" i="34"/>
  <c r="AN182" i="33"/>
  <c r="AD174" i="33"/>
  <c r="AN183" i="33"/>
  <c r="V202" i="33"/>
  <c r="X201" i="33" s="1"/>
  <c r="AH166" i="24"/>
  <c r="AE169" i="24"/>
  <c r="AQ164" i="24"/>
  <c r="AE7" i="24" s="1"/>
  <c r="B62" i="10"/>
  <c r="W7" i="10"/>
  <c r="Y8" i="10"/>
  <c r="W11" i="10"/>
  <c r="Y12" i="10"/>
  <c r="W15" i="10"/>
  <c r="Y16" i="10"/>
  <c r="W19" i="10"/>
  <c r="Y20" i="10"/>
  <c r="W23" i="10"/>
  <c r="Y24" i="10"/>
  <c r="W27" i="10"/>
  <c r="Y28" i="10"/>
  <c r="W31" i="10"/>
  <c r="Y32" i="10"/>
  <c r="W35" i="10"/>
  <c r="Y36" i="10"/>
  <c r="W39" i="10"/>
  <c r="Y40" i="10"/>
  <c r="W43" i="10"/>
  <c r="Y44" i="10"/>
  <c r="W47" i="10"/>
  <c r="Y48" i="10"/>
  <c r="W51" i="10"/>
  <c r="X13" i="10"/>
  <c r="Z14" i="10"/>
  <c r="Z22" i="10"/>
  <c r="X29" i="10"/>
  <c r="X37" i="10"/>
  <c r="Z42" i="10"/>
  <c r="Z50" i="10"/>
  <c r="Y17" i="10"/>
  <c r="W24" i="10"/>
  <c r="W32" i="10"/>
  <c r="Y41" i="10"/>
  <c r="Y49" i="10"/>
  <c r="V6" i="10"/>
  <c r="X7" i="10"/>
  <c r="Z8" i="10"/>
  <c r="V10" i="10"/>
  <c r="X11" i="10"/>
  <c r="Z12" i="10"/>
  <c r="V14" i="10"/>
  <c r="X15" i="10"/>
  <c r="Z16" i="10"/>
  <c r="V18" i="10"/>
  <c r="X19" i="10"/>
  <c r="Z20" i="10"/>
  <c r="V22" i="10"/>
  <c r="X23" i="10"/>
  <c r="Z24" i="10"/>
  <c r="V26" i="10"/>
  <c r="X27" i="10"/>
  <c r="Z28" i="10"/>
  <c r="V30" i="10"/>
  <c r="X31" i="10"/>
  <c r="Z32" i="10"/>
  <c r="V34" i="10"/>
  <c r="X35" i="10"/>
  <c r="Z36" i="10"/>
  <c r="V38" i="10"/>
  <c r="X39" i="10"/>
  <c r="Z40" i="10"/>
  <c r="V42" i="10"/>
  <c r="X43" i="10"/>
  <c r="Z44" i="10"/>
  <c r="V46" i="10"/>
  <c r="X47" i="10"/>
  <c r="Z48" i="10"/>
  <c r="V50" i="10"/>
  <c r="X51" i="10"/>
  <c r="V8" i="10"/>
  <c r="X21" i="10"/>
  <c r="Z30" i="10"/>
  <c r="V40" i="10"/>
  <c r="V48" i="10"/>
  <c r="Y13" i="10"/>
  <c r="W6" i="10"/>
  <c r="Y7" i="10"/>
  <c r="W10" i="10"/>
  <c r="Y11" i="10"/>
  <c r="W14" i="10"/>
  <c r="Y15" i="10"/>
  <c r="W18" i="10"/>
  <c r="Y19" i="10"/>
  <c r="W22" i="10"/>
  <c r="Y23" i="10"/>
  <c r="W26" i="10"/>
  <c r="Y27" i="10"/>
  <c r="W30" i="10"/>
  <c r="Y31" i="10"/>
  <c r="W34" i="10"/>
  <c r="Y35" i="10"/>
  <c r="W38" i="10"/>
  <c r="Y39" i="10"/>
  <c r="W42" i="10"/>
  <c r="Y43" i="10"/>
  <c r="W46" i="10"/>
  <c r="Y47" i="10"/>
  <c r="W50" i="10"/>
  <c r="Y51" i="10"/>
  <c r="V12" i="10"/>
  <c r="V20" i="10"/>
  <c r="V28" i="10"/>
  <c r="V36" i="10"/>
  <c r="X45" i="10"/>
  <c r="Y9" i="10"/>
  <c r="Y21" i="10"/>
  <c r="Y29" i="10"/>
  <c r="W36" i="10"/>
  <c r="W44" i="10"/>
  <c r="X6" i="10"/>
  <c r="Z7" i="10"/>
  <c r="V9" i="10"/>
  <c r="X10" i="10"/>
  <c r="Z11" i="10"/>
  <c r="V13" i="10"/>
  <c r="X14" i="10"/>
  <c r="Z15" i="10"/>
  <c r="V17" i="10"/>
  <c r="X18" i="10"/>
  <c r="Z19" i="10"/>
  <c r="V21" i="10"/>
  <c r="X22" i="10"/>
  <c r="Z23" i="10"/>
  <c r="V25" i="10"/>
  <c r="X26" i="10"/>
  <c r="Z27" i="10"/>
  <c r="V29" i="10"/>
  <c r="X30" i="10"/>
  <c r="Z31" i="10"/>
  <c r="V33" i="10"/>
  <c r="X34" i="10"/>
  <c r="Z35" i="10"/>
  <c r="V37" i="10"/>
  <c r="X38" i="10"/>
  <c r="Z39" i="10"/>
  <c r="V41" i="10"/>
  <c r="X42" i="10"/>
  <c r="Z43" i="10"/>
  <c r="V45" i="10"/>
  <c r="X46" i="10"/>
  <c r="Z47" i="10"/>
  <c r="V49" i="10"/>
  <c r="X50" i="10"/>
  <c r="Z51" i="10"/>
  <c r="X9" i="10"/>
  <c r="X17" i="10"/>
  <c r="Z26" i="10"/>
  <c r="Z34" i="10"/>
  <c r="V44" i="10"/>
  <c r="Y37" i="10"/>
  <c r="Y45" i="10"/>
  <c r="Y6" i="10"/>
  <c r="W9" i="10"/>
  <c r="Y10" i="10"/>
  <c r="W13" i="10"/>
  <c r="Y14" i="10"/>
  <c r="W17" i="10"/>
  <c r="Y18" i="10"/>
  <c r="W21" i="10"/>
  <c r="Y22" i="10"/>
  <c r="W25" i="10"/>
  <c r="Y26" i="10"/>
  <c r="W29" i="10"/>
  <c r="Y30" i="10"/>
  <c r="W33" i="10"/>
  <c r="Y34" i="10"/>
  <c r="W37" i="10"/>
  <c r="Y38" i="10"/>
  <c r="W41" i="10"/>
  <c r="Y42" i="10"/>
  <c r="W45" i="10"/>
  <c r="Y46" i="10"/>
  <c r="W49" i="10"/>
  <c r="Y50" i="10"/>
  <c r="Z6" i="10"/>
  <c r="Z18" i="10"/>
  <c r="X25" i="10"/>
  <c r="X33" i="10"/>
  <c r="X41" i="10"/>
  <c r="X49" i="10"/>
  <c r="W12" i="10"/>
  <c r="W20" i="10"/>
  <c r="W28" i="10"/>
  <c r="V7" i="10"/>
  <c r="X8" i="10"/>
  <c r="Z9" i="10"/>
  <c r="V11" i="10"/>
  <c r="X12" i="10"/>
  <c r="Z13" i="10"/>
  <c r="V15" i="10"/>
  <c r="X16" i="10"/>
  <c r="Z17" i="10"/>
  <c r="V19" i="10"/>
  <c r="X20" i="10"/>
  <c r="Z21" i="10"/>
  <c r="V23" i="10"/>
  <c r="X24" i="10"/>
  <c r="Z25" i="10"/>
  <c r="V27" i="10"/>
  <c r="X28" i="10"/>
  <c r="Z29" i="10"/>
  <c r="V31" i="10"/>
  <c r="X32" i="10"/>
  <c r="Z33" i="10"/>
  <c r="V35" i="10"/>
  <c r="X36" i="10"/>
  <c r="Z37" i="10"/>
  <c r="V39" i="10"/>
  <c r="X40" i="10"/>
  <c r="Z41" i="10"/>
  <c r="V43" i="10"/>
  <c r="X44" i="10"/>
  <c r="Z45" i="10"/>
  <c r="V47" i="10"/>
  <c r="X48" i="10"/>
  <c r="Z49" i="10"/>
  <c r="V51" i="10"/>
  <c r="Z10" i="10"/>
  <c r="V16" i="10"/>
  <c r="V24" i="10"/>
  <c r="V32" i="10"/>
  <c r="Z38" i="10"/>
  <c r="Z46" i="10"/>
  <c r="W8" i="10"/>
  <c r="W16" i="10"/>
  <c r="Y25" i="10"/>
  <c r="Y33" i="10"/>
  <c r="W40" i="10"/>
  <c r="W48" i="10"/>
  <c r="AN201" i="37" l="1"/>
  <c r="AP183" i="39"/>
  <c r="AP184" i="39" s="1"/>
  <c r="AF202" i="40"/>
  <c r="AE203" i="40"/>
  <c r="V184" i="40"/>
  <c r="X182" i="40" s="1"/>
  <c r="AP200" i="40"/>
  <c r="AG186" i="39"/>
  <c r="AE184" i="39"/>
  <c r="AQ182" i="39"/>
  <c r="AE6" i="39" s="1"/>
  <c r="AG184" i="39"/>
  <c r="AE186" i="39"/>
  <c r="L174" i="39"/>
  <c r="V182" i="39"/>
  <c r="V183" i="39"/>
  <c r="X184" i="38"/>
  <c r="O186" i="38"/>
  <c r="Y182" i="38"/>
  <c r="M6" i="38" s="1"/>
  <c r="M184" i="38"/>
  <c r="L192" i="38" s="1" a="1"/>
  <c r="AD192" i="38"/>
  <c r="AN200" i="38"/>
  <c r="AN201" i="38"/>
  <c r="AD192" i="37"/>
  <c r="AN202" i="37"/>
  <c r="AP201" i="37" s="1"/>
  <c r="V184" i="37"/>
  <c r="X182" i="37" s="1"/>
  <c r="X183" i="36"/>
  <c r="O184" i="36" s="1"/>
  <c r="X182" i="36"/>
  <c r="O186" i="36" s="1"/>
  <c r="AG186" i="36"/>
  <c r="AQ182" i="36"/>
  <c r="AE6" i="36" s="1"/>
  <c r="AE184" i="36"/>
  <c r="AP184" i="36"/>
  <c r="L192" i="35" a="1"/>
  <c r="L192" i="35" s="1"/>
  <c r="AN184" i="35"/>
  <c r="AP182" i="35" s="1"/>
  <c r="AP183" i="35"/>
  <c r="X184" i="34"/>
  <c r="Y182" i="34"/>
  <c r="M6" i="34" s="1"/>
  <c r="M184" i="34"/>
  <c r="O186" i="34"/>
  <c r="AG186" i="34"/>
  <c r="AP184" i="34"/>
  <c r="AQ182" i="34"/>
  <c r="AE6" i="34" s="1"/>
  <c r="AE184" i="34"/>
  <c r="N202" i="33"/>
  <c r="M203" i="33"/>
  <c r="X200" i="33"/>
  <c r="AN184" i="33"/>
  <c r="AP183" i="33" s="1"/>
  <c r="AD174" i="24" a="1"/>
  <c r="AN182" i="24" s="1"/>
  <c r="B71" i="10" a="1"/>
  <c r="B71" i="10" s="1"/>
  <c r="U10" i="10"/>
  <c r="U18" i="10"/>
  <c r="U26" i="10"/>
  <c r="U34" i="10"/>
  <c r="U42" i="10"/>
  <c r="U50" i="10"/>
  <c r="U6" i="10"/>
  <c r="U32" i="10"/>
  <c r="U11" i="10"/>
  <c r="U19" i="10"/>
  <c r="U27" i="10"/>
  <c r="U35" i="10"/>
  <c r="U43" i="10"/>
  <c r="U39" i="10"/>
  <c r="U12" i="10"/>
  <c r="U20" i="10"/>
  <c r="U28" i="10"/>
  <c r="U36" i="10"/>
  <c r="U44" i="10"/>
  <c r="U15" i="10"/>
  <c r="U16" i="10"/>
  <c r="U13" i="10"/>
  <c r="U21" i="10"/>
  <c r="U29" i="10"/>
  <c r="U37" i="10"/>
  <c r="U45" i="10"/>
  <c r="U23" i="10"/>
  <c r="U24" i="10"/>
  <c r="U14" i="10"/>
  <c r="U22" i="10"/>
  <c r="U30" i="10"/>
  <c r="U38" i="10"/>
  <c r="U46" i="10"/>
  <c r="U47" i="10"/>
  <c r="U8" i="10"/>
  <c r="U48" i="10"/>
  <c r="U9" i="10"/>
  <c r="U17" i="10"/>
  <c r="U25" i="10"/>
  <c r="U33" i="10"/>
  <c r="U41" i="10"/>
  <c r="U49" i="10"/>
  <c r="U51" i="10"/>
  <c r="U7" i="10"/>
  <c r="U31" i="10"/>
  <c r="U40" i="10"/>
  <c r="AD192" i="36" l="1" a="1"/>
  <c r="AN200" i="36" s="1"/>
  <c r="X183" i="40"/>
  <c r="L192" i="34" a="1"/>
  <c r="V200" i="34" s="1"/>
  <c r="AD192" i="34" a="1"/>
  <c r="AN201" i="34" s="1"/>
  <c r="X184" i="40"/>
  <c r="O186" i="40"/>
  <c r="Y182" i="40"/>
  <c r="M6" i="40" s="1"/>
  <c r="M184" i="40"/>
  <c r="O184" i="40"/>
  <c r="M186" i="40"/>
  <c r="AF203" i="40"/>
  <c r="AP202" i="40"/>
  <c r="AQ200" i="40"/>
  <c r="AE5" i="40" s="1"/>
  <c r="AE202" i="40"/>
  <c r="V184" i="39"/>
  <c r="X182" i="39" s="1"/>
  <c r="AD192" i="39" a="1"/>
  <c r="X183" i="39"/>
  <c r="AN202" i="38"/>
  <c r="AP201" i="38" s="1"/>
  <c r="AP200" i="38"/>
  <c r="L192" i="38"/>
  <c r="V201" i="38"/>
  <c r="V200" i="38"/>
  <c r="O186" i="37"/>
  <c r="M184" i="37"/>
  <c r="AF202" i="37"/>
  <c r="AE203" i="37"/>
  <c r="X183" i="37"/>
  <c r="Y182" i="37" s="1"/>
  <c r="M6" i="37" s="1"/>
  <c r="AP200" i="37"/>
  <c r="M184" i="36"/>
  <c r="X184" i="36"/>
  <c r="Y182" i="36"/>
  <c r="M6" i="36" s="1"/>
  <c r="M186" i="36"/>
  <c r="AD192" i="36"/>
  <c r="AN201" i="36"/>
  <c r="V201" i="35"/>
  <c r="V202" i="35" s="1"/>
  <c r="X201" i="35" s="1"/>
  <c r="V200" i="35"/>
  <c r="AG186" i="35"/>
  <c r="AP184" i="35"/>
  <c r="AQ182" i="35"/>
  <c r="AE6" i="35" s="1"/>
  <c r="AE184" i="35"/>
  <c r="AE186" i="35"/>
  <c r="AG184" i="35"/>
  <c r="L192" i="34"/>
  <c r="AN200" i="34"/>
  <c r="AD192" i="34"/>
  <c r="AG184" i="33"/>
  <c r="AE186" i="33"/>
  <c r="AP182" i="33"/>
  <c r="X202" i="33"/>
  <c r="N203" i="33"/>
  <c r="M202" i="33"/>
  <c r="L210" i="33" s="1" a="1"/>
  <c r="Y200" i="33"/>
  <c r="M5" i="33" s="1"/>
  <c r="AD174" i="24"/>
  <c r="AN183" i="24"/>
  <c r="AN184" i="24"/>
  <c r="AP183" i="24" s="1"/>
  <c r="AB50" i="10"/>
  <c r="AB42" i="10"/>
  <c r="AB34" i="10"/>
  <c r="AB26" i="10"/>
  <c r="AB9" i="10"/>
  <c r="AB20" i="10"/>
  <c r="AB51" i="10"/>
  <c r="AB18" i="10"/>
  <c r="AB49" i="10"/>
  <c r="AB41" i="10"/>
  <c r="AB33" i="10"/>
  <c r="AB25" i="10"/>
  <c r="AB16" i="10"/>
  <c r="AB8" i="10"/>
  <c r="AB44" i="10"/>
  <c r="AB10" i="10"/>
  <c r="AB48" i="10"/>
  <c r="AB40" i="10"/>
  <c r="AB32" i="10"/>
  <c r="AB24" i="10"/>
  <c r="AB15" i="10"/>
  <c r="AB7" i="10"/>
  <c r="AB36" i="10"/>
  <c r="AB43" i="10"/>
  <c r="AB47" i="10"/>
  <c r="AB39" i="10"/>
  <c r="AB31" i="10"/>
  <c r="AB23" i="10"/>
  <c r="AB14" i="10"/>
  <c r="AB6" i="10"/>
  <c r="AB11" i="10"/>
  <c r="AB27" i="10"/>
  <c r="AB46" i="10"/>
  <c r="AB38" i="10"/>
  <c r="AB30" i="10"/>
  <c r="AB22" i="10"/>
  <c r="AB13" i="10"/>
  <c r="AB28" i="10"/>
  <c r="AB35" i="10"/>
  <c r="AB45" i="10"/>
  <c r="AB37" i="10"/>
  <c r="AB29" i="10"/>
  <c r="AB21" i="10"/>
  <c r="AB12" i="10"/>
  <c r="AV71" i="10"/>
  <c r="B81" i="10" s="1"/>
  <c r="AB19" i="10"/>
  <c r="V201" i="34" l="1"/>
  <c r="L192" i="40" a="1"/>
  <c r="L192" i="40" s="1"/>
  <c r="AD210" i="40" a="1"/>
  <c r="X184" i="39"/>
  <c r="O186" i="39"/>
  <c r="Y182" i="39"/>
  <c r="M6" i="39" s="1"/>
  <c r="M184" i="39"/>
  <c r="AD192" i="39"/>
  <c r="AN200" i="39"/>
  <c r="AN201" i="39"/>
  <c r="O184" i="39"/>
  <c r="M186" i="39"/>
  <c r="AF202" i="38"/>
  <c r="AE203" i="38"/>
  <c r="V202" i="38"/>
  <c r="X200" i="38" s="1"/>
  <c r="AF203" i="38"/>
  <c r="AP202" i="38"/>
  <c r="AQ200" i="38"/>
  <c r="AE5" i="38" s="1"/>
  <c r="AE202" i="38"/>
  <c r="AF203" i="37"/>
  <c r="AP202" i="37"/>
  <c r="AQ200" i="37"/>
  <c r="AE5" i="37" s="1"/>
  <c r="AE202" i="37"/>
  <c r="AD210" i="37" s="1" a="1"/>
  <c r="O184" i="37"/>
  <c r="M186" i="37"/>
  <c r="X184" i="37"/>
  <c r="L192" i="36" a="1"/>
  <c r="AN202" i="36"/>
  <c r="AP201" i="36" s="1"/>
  <c r="X200" i="35"/>
  <c r="AD192" i="35" a="1"/>
  <c r="N202" i="35"/>
  <c r="M203" i="35"/>
  <c r="N203" i="35"/>
  <c r="X202" i="35"/>
  <c r="M202" i="35"/>
  <c r="Y200" i="35"/>
  <c r="M5" i="35" s="1"/>
  <c r="AN202" i="34"/>
  <c r="AP201" i="34" s="1"/>
  <c r="V202" i="34"/>
  <c r="X200" i="34" s="1"/>
  <c r="L210" i="33"/>
  <c r="V218" i="33"/>
  <c r="V219" i="33"/>
  <c r="AG186" i="33"/>
  <c r="AP184" i="33"/>
  <c r="AQ182" i="33"/>
  <c r="AE6" i="33" s="1"/>
  <c r="AE184" i="33"/>
  <c r="AD192" i="33" s="1" a="1"/>
  <c r="AP182" i="24"/>
  <c r="AG186" i="24" s="1"/>
  <c r="AG184" i="24"/>
  <c r="AE186" i="24"/>
  <c r="V22" i="24"/>
  <c r="X20" i="24" s="1"/>
  <c r="AB17" i="10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L210" i="35" l="1" a="1"/>
  <c r="L210" i="35" s="1"/>
  <c r="L192" i="37" a="1"/>
  <c r="L192" i="37" s="1"/>
  <c r="V200" i="40"/>
  <c r="V201" i="40"/>
  <c r="AN218" i="40"/>
  <c r="AD210" i="40"/>
  <c r="AN219" i="40"/>
  <c r="L192" i="39" a="1"/>
  <c r="AN202" i="39"/>
  <c r="AP201" i="39" s="1"/>
  <c r="N203" i="38"/>
  <c r="M202" i="38"/>
  <c r="X201" i="38"/>
  <c r="AD210" i="38" a="1"/>
  <c r="V201" i="37"/>
  <c r="AN218" i="37"/>
  <c r="AD210" i="37"/>
  <c r="AN219" i="37"/>
  <c r="V201" i="36"/>
  <c r="L192" i="36"/>
  <c r="V200" i="36"/>
  <c r="V202" i="36" s="1"/>
  <c r="X200" i="36" s="1"/>
  <c r="AE203" i="36"/>
  <c r="AF202" i="36"/>
  <c r="N203" i="36"/>
  <c r="M202" i="36"/>
  <c r="AP200" i="36"/>
  <c r="V219" i="35"/>
  <c r="V218" i="35"/>
  <c r="AN200" i="35"/>
  <c r="AD192" i="35"/>
  <c r="AN201" i="35"/>
  <c r="N203" i="34"/>
  <c r="M202" i="34"/>
  <c r="AF202" i="34"/>
  <c r="AE203" i="34"/>
  <c r="AP200" i="34"/>
  <c r="X201" i="34"/>
  <c r="Y200" i="34" s="1"/>
  <c r="M5" i="34" s="1"/>
  <c r="V220" i="33"/>
  <c r="X219" i="33" s="1"/>
  <c r="AN201" i="33"/>
  <c r="AN200" i="33"/>
  <c r="AD192" i="33"/>
  <c r="AP184" i="24"/>
  <c r="AE184" i="24"/>
  <c r="AQ182" i="24"/>
  <c r="AE6" i="24" s="1"/>
  <c r="AD192" i="24" a="1"/>
  <c r="AN200" i="24" s="1"/>
  <c r="X21" i="24"/>
  <c r="X22" i="24" s="1"/>
  <c r="R27" i="24"/>
  <c r="L21" i="24"/>
  <c r="AL53" i="10"/>
  <c r="AL52" i="10"/>
  <c r="AH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V200" i="37" l="1"/>
  <c r="V202" i="40"/>
  <c r="X200" i="40" s="1"/>
  <c r="X202" i="40" s="1"/>
  <c r="X201" i="40"/>
  <c r="N202" i="40"/>
  <c r="M203" i="40"/>
  <c r="AP219" i="40"/>
  <c r="AN220" i="40"/>
  <c r="AP218" i="40" s="1"/>
  <c r="AF202" i="39"/>
  <c r="AE203" i="39"/>
  <c r="AP200" i="39"/>
  <c r="L192" i="39"/>
  <c r="V201" i="39"/>
  <c r="V200" i="39"/>
  <c r="N202" i="38"/>
  <c r="M203" i="38"/>
  <c r="Y200" i="38"/>
  <c r="M5" i="38" s="1"/>
  <c r="AN218" i="38"/>
  <c r="AD210" i="38"/>
  <c r="AN219" i="38"/>
  <c r="X202" i="38"/>
  <c r="AN220" i="37"/>
  <c r="AP219" i="37" s="1"/>
  <c r="AP218" i="37"/>
  <c r="V202" i="37"/>
  <c r="X201" i="37" s="1"/>
  <c r="X201" i="36"/>
  <c r="AF203" i="36"/>
  <c r="AE202" i="36"/>
  <c r="AD210" i="36" s="1" a="1"/>
  <c r="AP202" i="36"/>
  <c r="AQ200" i="36"/>
  <c r="AE5" i="36" s="1"/>
  <c r="AN202" i="35"/>
  <c r="AP201" i="35" s="1"/>
  <c r="V220" i="35"/>
  <c r="X218" i="35" s="1"/>
  <c r="AF203" i="34"/>
  <c r="AP202" i="34"/>
  <c r="AE202" i="34"/>
  <c r="AQ200" i="34"/>
  <c r="AE5" i="34" s="1"/>
  <c r="N202" i="34"/>
  <c r="M203" i="34"/>
  <c r="X202" i="34"/>
  <c r="N225" i="33"/>
  <c r="R221" i="33"/>
  <c r="X218" i="33"/>
  <c r="AN202" i="33"/>
  <c r="AP201" i="33" s="1"/>
  <c r="AD192" i="24"/>
  <c r="AN201" i="24"/>
  <c r="AN202" i="24" s="1"/>
  <c r="AP201" i="24" s="1"/>
  <c r="Y20" i="24"/>
  <c r="L9" i="24" s="1"/>
  <c r="R21" i="24"/>
  <c r="L27" i="24"/>
  <c r="AH7" i="10"/>
  <c r="AJ44" i="10"/>
  <c r="AH29" i="10"/>
  <c r="AH43" i="10"/>
  <c r="AJ38" i="10"/>
  <c r="AJ26" i="10"/>
  <c r="AJ13" i="10"/>
  <c r="AH28" i="10"/>
  <c r="AF33" i="10"/>
  <c r="AH36" i="10"/>
  <c r="AF39" i="10"/>
  <c r="AC9" i="10"/>
  <c r="AJ50" i="10"/>
  <c r="AJ42" i="10"/>
  <c r="AF10" i="10"/>
  <c r="AJ41" i="10"/>
  <c r="AH32" i="10"/>
  <c r="AF26" i="10"/>
  <c r="AH20" i="10"/>
  <c r="AJ9" i="10"/>
  <c r="AF31" i="10"/>
  <c r="AJ24" i="10"/>
  <c r="AF14" i="10"/>
  <c r="AF8" i="10"/>
  <c r="AJ18" i="10"/>
  <c r="AH21" i="10"/>
  <c r="AF11" i="10"/>
  <c r="AF23" i="10"/>
  <c r="AF49" i="10"/>
  <c r="AH30" i="10"/>
  <c r="AJ47" i="10"/>
  <c r="AJ29" i="10"/>
  <c r="AF22" i="10"/>
  <c r="AH46" i="10"/>
  <c r="AJ30" i="10"/>
  <c r="AC19" i="10"/>
  <c r="AC10" i="10"/>
  <c r="AC29" i="10"/>
  <c r="AC12" i="10"/>
  <c r="AC6" i="10"/>
  <c r="AC35" i="10"/>
  <c r="AC32" i="10"/>
  <c r="AC34" i="10"/>
  <c r="AC11" i="10"/>
  <c r="AC44" i="10"/>
  <c r="AC20" i="10"/>
  <c r="AC50" i="10"/>
  <c r="AC38" i="10"/>
  <c r="AH45" i="10"/>
  <c r="AH50" i="10"/>
  <c r="AH16" i="10"/>
  <c r="AF17" i="10"/>
  <c r="AF20" i="10"/>
  <c r="AC36" i="10"/>
  <c r="AC40" i="10"/>
  <c r="AC37" i="10"/>
  <c r="AC8" i="10"/>
  <c r="AJ28" i="10"/>
  <c r="AH18" i="10"/>
  <c r="AH41" i="10"/>
  <c r="AJ6" i="10"/>
  <c r="AJ48" i="10"/>
  <c r="AJ49" i="10"/>
  <c r="AJ19" i="10"/>
  <c r="AH19" i="10"/>
  <c r="AJ21" i="10"/>
  <c r="AF21" i="10"/>
  <c r="AF7" i="10"/>
  <c r="AJ10" i="10"/>
  <c r="AH38" i="10"/>
  <c r="AF28" i="10"/>
  <c r="AF38" i="10"/>
  <c r="AJ35" i="10"/>
  <c r="AF36" i="10"/>
  <c r="AC41" i="10"/>
  <c r="AC45" i="10"/>
  <c r="AC33" i="10"/>
  <c r="AH23" i="10"/>
  <c r="AJ17" i="10"/>
  <c r="AH27" i="10"/>
  <c r="AF29" i="10"/>
  <c r="AJ40" i="10"/>
  <c r="AF48" i="10"/>
  <c r="AF19" i="10"/>
  <c r="AC47" i="10"/>
  <c r="AC22" i="10"/>
  <c r="AC26" i="10"/>
  <c r="AH48" i="10"/>
  <c r="AJ36" i="10"/>
  <c r="AH12" i="10"/>
  <c r="AH39" i="10"/>
  <c r="AJ43" i="10"/>
  <c r="AH37" i="10"/>
  <c r="AJ37" i="10"/>
  <c r="AF45" i="10"/>
  <c r="AF16" i="10"/>
  <c r="AF25" i="10"/>
  <c r="AJ51" i="10"/>
  <c r="AF43" i="10"/>
  <c r="AF46" i="10"/>
  <c r="AH51" i="10"/>
  <c r="AF42" i="10"/>
  <c r="AC39" i="10"/>
  <c r="AH14" i="10"/>
  <c r="AH33" i="10"/>
  <c r="AJ39" i="10"/>
  <c r="AH26" i="10"/>
  <c r="AF13" i="10"/>
  <c r="AC49" i="10"/>
  <c r="AC23" i="10"/>
  <c r="AC46" i="10"/>
  <c r="AC13" i="10"/>
  <c r="AC24" i="10"/>
  <c r="AJ31" i="10"/>
  <c r="AJ22" i="10"/>
  <c r="AC51" i="10"/>
  <c r="AC7" i="10"/>
  <c r="AC21" i="10"/>
  <c r="AC15" i="10"/>
  <c r="AC31" i="10"/>
  <c r="AC14" i="10"/>
  <c r="AJ23" i="10"/>
  <c r="AJ11" i="10"/>
  <c r="AH47" i="10"/>
  <c r="AJ15" i="10"/>
  <c r="AJ27" i="10"/>
  <c r="AH6" i="10"/>
  <c r="AJ7" i="10"/>
  <c r="AJ25" i="10"/>
  <c r="AH25" i="10"/>
  <c r="AJ8" i="10"/>
  <c r="AF32" i="10"/>
  <c r="AF35" i="10"/>
  <c r="AF15" i="10"/>
  <c r="AF18" i="10"/>
  <c r="AF37" i="10"/>
  <c r="AH10" i="10"/>
  <c r="AF12" i="10"/>
  <c r="AC25" i="10"/>
  <c r="AC28" i="10"/>
  <c r="AC42" i="10"/>
  <c r="AC27" i="10"/>
  <c r="AC16" i="10"/>
  <c r="AH22" i="10"/>
  <c r="AJ14" i="10"/>
  <c r="AJ45" i="10"/>
  <c r="AJ32" i="10"/>
  <c r="AH15" i="10"/>
  <c r="AH24" i="10"/>
  <c r="AJ16" i="10"/>
  <c r="AH49" i="10"/>
  <c r="AF30" i="10"/>
  <c r="AH42" i="10"/>
  <c r="AF47" i="10"/>
  <c r="AF41" i="10"/>
  <c r="AF9" i="10"/>
  <c r="AH40" i="10"/>
  <c r="AF24" i="10"/>
  <c r="AF34" i="10"/>
  <c r="AF50" i="10"/>
  <c r="AC17" i="10"/>
  <c r="AC48" i="10"/>
  <c r="AC30" i="10"/>
  <c r="AC43" i="10"/>
  <c r="AC18" i="10"/>
  <c r="AJ20" i="10"/>
  <c r="AH44" i="10"/>
  <c r="AH31" i="10"/>
  <c r="AJ12" i="10"/>
  <c r="AH34" i="10"/>
  <c r="AH17" i="10"/>
  <c r="AJ34" i="10"/>
  <c r="AJ33" i="10"/>
  <c r="AH9" i="10"/>
  <c r="AF51" i="10"/>
  <c r="AH35" i="10"/>
  <c r="AH8" i="10"/>
  <c r="AH13" i="10"/>
  <c r="AF44" i="10"/>
  <c r="AF27" i="10"/>
  <c r="AF40" i="10"/>
  <c r="AF6" i="10"/>
  <c r="AJ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L210" i="38" l="1" a="1"/>
  <c r="L210" i="38" s="1"/>
  <c r="AP200" i="33"/>
  <c r="X219" i="35"/>
  <c r="Y200" i="40"/>
  <c r="M5" i="40" s="1"/>
  <c r="M202" i="40"/>
  <c r="N203" i="40"/>
  <c r="L210" i="40" s="1" a="1"/>
  <c r="AQ218" i="40"/>
  <c r="AF9" i="40" s="1"/>
  <c r="AP220" i="40"/>
  <c r="AJ225" i="40"/>
  <c r="AF221" i="40"/>
  <c r="AJ221" i="40"/>
  <c r="AF225" i="40"/>
  <c r="V202" i="39"/>
  <c r="X200" i="39" s="1"/>
  <c r="X201" i="39"/>
  <c r="AF203" i="39"/>
  <c r="AP202" i="39"/>
  <c r="AQ200" i="39"/>
  <c r="AE5" i="39" s="1"/>
  <c r="AE202" i="39"/>
  <c r="AN220" i="38"/>
  <c r="AP219" i="38" s="1"/>
  <c r="V218" i="38"/>
  <c r="N202" i="37"/>
  <c r="M203" i="37"/>
  <c r="X200" i="37"/>
  <c r="AJ221" i="37"/>
  <c r="AF225" i="37"/>
  <c r="AQ218" i="37"/>
  <c r="AF9" i="37" s="1"/>
  <c r="AJ225" i="37"/>
  <c r="AF221" i="37"/>
  <c r="AD228" i="37" s="1" a="1"/>
  <c r="AP220" i="37"/>
  <c r="X202" i="36"/>
  <c r="N202" i="36"/>
  <c r="M203" i="36"/>
  <c r="Y200" i="36"/>
  <c r="M5" i="36" s="1"/>
  <c r="AD210" i="36"/>
  <c r="AN219" i="36"/>
  <c r="AN218" i="36"/>
  <c r="R225" i="35"/>
  <c r="X220" i="35"/>
  <c r="Y218" i="35"/>
  <c r="N9" i="35" s="1"/>
  <c r="N221" i="35"/>
  <c r="AF202" i="35"/>
  <c r="AE203" i="35"/>
  <c r="N225" i="35"/>
  <c r="R221" i="35"/>
  <c r="AP200" i="35"/>
  <c r="L210" i="34" a="1"/>
  <c r="L210" i="34" s="1"/>
  <c r="AD210" i="34" a="1"/>
  <c r="AF202" i="33"/>
  <c r="AE203" i="33"/>
  <c r="R225" i="33"/>
  <c r="X220" i="33"/>
  <c r="N221" i="33"/>
  <c r="L228" i="33" s="1" a="1"/>
  <c r="Y218" i="33"/>
  <c r="N9" i="33" s="1"/>
  <c r="AF203" i="33"/>
  <c r="AP202" i="33"/>
  <c r="AQ200" i="33"/>
  <c r="AE5" i="33" s="1"/>
  <c r="AE202" i="33"/>
  <c r="AP200" i="24"/>
  <c r="AP202" i="24" s="1"/>
  <c r="AE203" i="24"/>
  <c r="AF202" i="24"/>
  <c r="L30" i="24" a="1"/>
  <c r="L30" i="24" s="1"/>
  <c r="V38" i="24" s="1"/>
  <c r="AF203" i="24"/>
  <c r="T4" i="17" a="1"/>
  <c r="T4" i="17" s="1"/>
  <c r="AM53" i="10"/>
  <c r="AM52" i="10"/>
  <c r="B72" i="10" a="1"/>
  <c r="B72" i="10" s="1"/>
  <c r="AV72" i="10" s="1"/>
  <c r="AP53" i="10"/>
  <c r="AG35" i="10" s="1"/>
  <c r="AR53" i="10"/>
  <c r="AI49" i="10" s="1"/>
  <c r="AT53" i="10"/>
  <c r="AK9" i="10" s="1"/>
  <c r="S4" i="17" a="1"/>
  <c r="S4" i="17" s="1"/>
  <c r="P4" i="17" s="1" a="1"/>
  <c r="P4" i="17" s="1"/>
  <c r="M4" i="17" s="1"/>
  <c r="AV95" i="10"/>
  <c r="AW95" i="10"/>
  <c r="V219" i="38" l="1"/>
  <c r="L228" i="35" a="1"/>
  <c r="V236" i="35" s="1"/>
  <c r="AD210" i="39" a="1"/>
  <c r="AN218" i="39" s="1"/>
  <c r="L210" i="40"/>
  <c r="V218" i="40"/>
  <c r="V219" i="40"/>
  <c r="AD228" i="40" a="1"/>
  <c r="X202" i="39"/>
  <c r="N203" i="39"/>
  <c r="Y200" i="39"/>
  <c r="M5" i="39" s="1"/>
  <c r="M202" i="39"/>
  <c r="N202" i="39"/>
  <c r="M203" i="39"/>
  <c r="AJ221" i="38"/>
  <c r="AF225" i="38"/>
  <c r="V220" i="38"/>
  <c r="X218" i="38" s="1"/>
  <c r="AP218" i="38"/>
  <c r="AN236" i="37"/>
  <c r="AD228" i="37"/>
  <c r="AN237" i="37"/>
  <c r="X202" i="37"/>
  <c r="N203" i="37"/>
  <c r="M202" i="37"/>
  <c r="L210" i="37" s="1" a="1"/>
  <c r="Y200" i="37"/>
  <c r="M5" i="37" s="1"/>
  <c r="L210" i="36" a="1"/>
  <c r="AN220" i="36"/>
  <c r="AP218" i="36" s="1"/>
  <c r="AP219" i="36"/>
  <c r="V237" i="35"/>
  <c r="AQ200" i="35"/>
  <c r="AE5" i="35" s="1"/>
  <c r="AF203" i="35"/>
  <c r="AP202" i="35"/>
  <c r="AE202" i="35"/>
  <c r="AD210" i="35" s="1" a="1"/>
  <c r="V219" i="34"/>
  <c r="V220" i="34" s="1"/>
  <c r="X219" i="34" s="1"/>
  <c r="V218" i="34"/>
  <c r="AD210" i="34"/>
  <c r="AN218" i="34"/>
  <c r="AN219" i="34"/>
  <c r="V237" i="33"/>
  <c r="L228" i="33"/>
  <c r="V236" i="33"/>
  <c r="AD210" i="33" a="1"/>
  <c r="AE202" i="24"/>
  <c r="AD210" i="24" s="1" a="1"/>
  <c r="AN219" i="24" s="1"/>
  <c r="AQ200" i="24"/>
  <c r="AE5" i="24" s="1"/>
  <c r="V39" i="24"/>
  <c r="V40" i="24" s="1"/>
  <c r="AI29" i="10"/>
  <c r="AI40" i="10"/>
  <c r="AG7" i="10"/>
  <c r="AG32" i="10"/>
  <c r="AG49" i="10"/>
  <c r="AG42" i="10"/>
  <c r="AG24" i="10"/>
  <c r="AG30" i="10"/>
  <c r="AG18" i="10"/>
  <c r="AG40" i="10"/>
  <c r="AG16" i="10"/>
  <c r="AG46" i="10"/>
  <c r="AG15" i="10"/>
  <c r="AG25" i="10"/>
  <c r="AG20" i="10"/>
  <c r="AG51" i="10"/>
  <c r="AG48" i="10"/>
  <c r="AG34" i="10"/>
  <c r="AI8" i="10"/>
  <c r="AK36" i="10"/>
  <c r="AK37" i="10"/>
  <c r="AK31" i="10"/>
  <c r="AG41" i="10"/>
  <c r="AG37" i="10"/>
  <c r="AI10" i="10"/>
  <c r="AG26" i="10"/>
  <c r="AG43" i="10"/>
  <c r="AG38" i="10"/>
  <c r="AI51" i="10"/>
  <c r="AG50" i="10"/>
  <c r="AG33" i="10"/>
  <c r="AG8" i="10"/>
  <c r="AG17" i="10"/>
  <c r="AG10" i="10"/>
  <c r="AI47" i="10"/>
  <c r="AK44" i="10"/>
  <c r="AK8" i="10"/>
  <c r="AK40" i="10"/>
  <c r="AK10" i="10"/>
  <c r="AI36" i="10"/>
  <c r="AG39" i="10"/>
  <c r="AG22" i="10"/>
  <c r="AG27" i="10"/>
  <c r="AK47" i="10"/>
  <c r="AK23" i="10"/>
  <c r="AI20" i="10"/>
  <c r="AK26" i="10"/>
  <c r="AK24" i="10"/>
  <c r="AK39" i="10"/>
  <c r="AI26" i="10"/>
  <c r="AG44" i="10"/>
  <c r="AG47" i="10"/>
  <c r="AG29" i="10"/>
  <c r="AG6" i="10"/>
  <c r="AG21" i="10"/>
  <c r="AG28" i="10"/>
  <c r="AK13" i="10"/>
  <c r="AI25" i="10"/>
  <c r="AI42" i="10"/>
  <c r="AI48" i="10"/>
  <c r="AI28" i="10"/>
  <c r="AI9" i="10"/>
  <c r="AI38" i="10"/>
  <c r="AI35" i="10"/>
  <c r="AI12" i="10"/>
  <c r="AI46" i="10"/>
  <c r="AI32" i="10"/>
  <c r="AI16" i="10"/>
  <c r="AI23" i="10"/>
  <c r="AI50" i="10"/>
  <c r="AK50" i="10"/>
  <c r="AK17" i="10"/>
  <c r="AI34" i="10"/>
  <c r="AI24" i="10"/>
  <c r="AI44" i="10"/>
  <c r="AK38" i="10"/>
  <c r="AK34" i="10"/>
  <c r="AK46" i="10"/>
  <c r="AK41" i="10"/>
  <c r="AK49" i="10"/>
  <c r="AK42" i="10"/>
  <c r="AK29" i="10"/>
  <c r="AK30" i="10"/>
  <c r="AK45" i="10"/>
  <c r="AK16" i="10"/>
  <c r="AK15" i="10"/>
  <c r="AK51" i="10"/>
  <c r="AG9" i="10"/>
  <c r="AG12" i="10"/>
  <c r="AK43" i="10"/>
  <c r="AK35" i="10"/>
  <c r="AK28" i="10"/>
  <c r="AK12" i="10"/>
  <c r="AI19" i="10"/>
  <c r="AI31" i="10"/>
  <c r="AI33" i="10"/>
  <c r="AI14" i="10"/>
  <c r="AK25" i="10"/>
  <c r="AK20" i="10"/>
  <c r="AK48" i="10"/>
  <c r="AK14" i="10"/>
  <c r="AK32" i="10"/>
  <c r="AI27" i="10"/>
  <c r="AI13" i="10"/>
  <c r="AI11" i="10"/>
  <c r="AI22" i="10"/>
  <c r="AI41" i="10"/>
  <c r="AG45" i="10"/>
  <c r="AK18" i="10"/>
  <c r="AK11" i="10"/>
  <c r="AK27" i="10"/>
  <c r="AK21" i="10"/>
  <c r="AK22" i="10"/>
  <c r="AI6" i="10"/>
  <c r="AI30" i="10"/>
  <c r="AI45" i="10"/>
  <c r="AI21" i="10"/>
  <c r="AI37" i="10"/>
  <c r="AG11" i="10"/>
  <c r="AG23" i="10"/>
  <c r="AG14" i="10"/>
  <c r="AG13" i="10"/>
  <c r="AG31" i="10"/>
  <c r="AK33" i="10"/>
  <c r="AK6" i="10"/>
  <c r="AK19" i="10"/>
  <c r="AK7" i="10"/>
  <c r="AI18" i="10"/>
  <c r="AI7" i="10"/>
  <c r="AI17" i="10"/>
  <c r="AI39" i="10"/>
  <c r="AI15" i="10"/>
  <c r="AI43" i="10"/>
  <c r="AG19" i="10"/>
  <c r="AG36" i="10"/>
  <c r="L228" i="35" l="1"/>
  <c r="AN219" i="39"/>
  <c r="AD210" i="39"/>
  <c r="X219" i="38"/>
  <c r="AN237" i="40"/>
  <c r="AN236" i="40"/>
  <c r="AD228" i="40"/>
  <c r="V220" i="40"/>
  <c r="X219" i="40" s="1"/>
  <c r="L210" i="39" a="1"/>
  <c r="AN220" i="39"/>
  <c r="AP219" i="39" s="1"/>
  <c r="R225" i="38"/>
  <c r="X220" i="38"/>
  <c r="Y218" i="38"/>
  <c r="N9" i="38" s="1"/>
  <c r="N221" i="38"/>
  <c r="L228" i="38" s="1" a="1"/>
  <c r="AQ218" i="38"/>
  <c r="AF9" i="38" s="1"/>
  <c r="AP220" i="38"/>
  <c r="AJ225" i="38"/>
  <c r="AF221" i="38"/>
  <c r="AD228" i="38" s="1" a="1"/>
  <c r="R221" i="38"/>
  <c r="N225" i="38"/>
  <c r="L210" i="37"/>
  <c r="V218" i="37"/>
  <c r="V219" i="37"/>
  <c r="AN238" i="37"/>
  <c r="AP237" i="37" s="1"/>
  <c r="V218" i="36"/>
  <c r="V219" i="36"/>
  <c r="L210" i="36"/>
  <c r="AQ218" i="36"/>
  <c r="AF9" i="36" s="1"/>
  <c r="AJ225" i="36"/>
  <c r="AF221" i="36"/>
  <c r="AP220" i="36"/>
  <c r="AJ221" i="36"/>
  <c r="AF225" i="36"/>
  <c r="V238" i="35"/>
  <c r="X237" i="35" s="1"/>
  <c r="AD210" i="35"/>
  <c r="AN218" i="35"/>
  <c r="AN219" i="35"/>
  <c r="N225" i="34"/>
  <c r="R221" i="34"/>
  <c r="X218" i="34"/>
  <c r="AN220" i="34"/>
  <c r="AP218" i="34" s="1"/>
  <c r="AN219" i="33"/>
  <c r="AN218" i="33"/>
  <c r="AD210" i="33"/>
  <c r="V238" i="33"/>
  <c r="X236" i="33" s="1"/>
  <c r="AN218" i="24"/>
  <c r="AN220" i="24" s="1"/>
  <c r="AP218" i="24" s="1"/>
  <c r="AD210" i="24"/>
  <c r="X39" i="24"/>
  <c r="Q39" i="24" s="1"/>
  <c r="X38" i="24"/>
  <c r="L39" i="24" s="1"/>
  <c r="AU52" i="10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AP218" i="39" l="1"/>
  <c r="AP236" i="37"/>
  <c r="R221" i="40"/>
  <c r="N225" i="40"/>
  <c r="X218" i="40"/>
  <c r="AN238" i="40"/>
  <c r="AP236" i="40" s="1"/>
  <c r="AJ221" i="39"/>
  <c r="AF225" i="39"/>
  <c r="L210" i="39"/>
  <c r="V219" i="39"/>
  <c r="V218" i="39"/>
  <c r="AQ218" i="39"/>
  <c r="AF9" i="39" s="1"/>
  <c r="AP220" i="39"/>
  <c r="AJ225" i="39"/>
  <c r="AF221" i="39"/>
  <c r="AN236" i="38"/>
  <c r="AD228" i="38"/>
  <c r="AN237" i="38"/>
  <c r="V237" i="38"/>
  <c r="V236" i="38"/>
  <c r="L228" i="38"/>
  <c r="AI239" i="37"/>
  <c r="AF242" i="37"/>
  <c r="AQ236" i="37"/>
  <c r="AF8" i="37" s="1"/>
  <c r="AI242" i="37"/>
  <c r="AP238" i="37"/>
  <c r="AF239" i="37"/>
  <c r="V220" i="37"/>
  <c r="X218" i="37" s="1"/>
  <c r="V220" i="36"/>
  <c r="AD228" i="36" a="1"/>
  <c r="Q239" i="35"/>
  <c r="N242" i="35"/>
  <c r="AN220" i="35"/>
  <c r="AP219" i="35" s="1"/>
  <c r="AP218" i="35"/>
  <c r="X236" i="35"/>
  <c r="AJ225" i="34"/>
  <c r="AF221" i="34"/>
  <c r="R225" i="34"/>
  <c r="X220" i="34"/>
  <c r="Y218" i="34"/>
  <c r="N9" i="34" s="1"/>
  <c r="N221" i="34"/>
  <c r="AP219" i="34"/>
  <c r="AP220" i="34" s="1"/>
  <c r="N239" i="33"/>
  <c r="Q242" i="33"/>
  <c r="X237" i="33"/>
  <c r="AN220" i="33"/>
  <c r="AP219" i="33" s="1"/>
  <c r="Q44" i="24"/>
  <c r="L44" i="24"/>
  <c r="X40" i="24"/>
  <c r="Y38" i="24"/>
  <c r="L8" i="24" s="1"/>
  <c r="AP219" i="24"/>
  <c r="AJ221" i="24" s="1"/>
  <c r="AF221" i="24"/>
  <c r="AJ225" i="24"/>
  <c r="D84" i="10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  <c r="AD246" i="37" l="1" a="1"/>
  <c r="AN254" i="37" s="1"/>
  <c r="L228" i="34" a="1"/>
  <c r="AF239" i="40"/>
  <c r="AI242" i="40"/>
  <c r="AP237" i="40"/>
  <c r="R225" i="40"/>
  <c r="X220" i="40"/>
  <c r="Y218" i="40"/>
  <c r="N9" i="40" s="1"/>
  <c r="N221" i="40"/>
  <c r="V220" i="39"/>
  <c r="X219" i="39" s="1"/>
  <c r="AD228" i="39" a="1"/>
  <c r="V238" i="38"/>
  <c r="X236" i="38" s="1"/>
  <c r="AN238" i="38"/>
  <c r="AP237" i="38" s="1"/>
  <c r="AP236" i="38"/>
  <c r="X219" i="37"/>
  <c r="X220" i="37" s="1"/>
  <c r="R225" i="37"/>
  <c r="N221" i="37"/>
  <c r="AN255" i="37"/>
  <c r="R221" i="37"/>
  <c r="X219" i="36"/>
  <c r="X218" i="36"/>
  <c r="AN237" i="36"/>
  <c r="AN236" i="36"/>
  <c r="AD228" i="36"/>
  <c r="AJ221" i="35"/>
  <c r="AF225" i="35"/>
  <c r="AQ218" i="35"/>
  <c r="AF9" i="35" s="1"/>
  <c r="AJ225" i="35"/>
  <c r="AP220" i="35"/>
  <c r="AF221" i="35"/>
  <c r="Q242" i="35"/>
  <c r="X238" i="35"/>
  <c r="Y236" i="35"/>
  <c r="N8" i="35" s="1"/>
  <c r="N239" i="35"/>
  <c r="L228" i="34"/>
  <c r="V237" i="34"/>
  <c r="V236" i="34"/>
  <c r="AJ221" i="34"/>
  <c r="AD228" i="34" s="1" a="1"/>
  <c r="AF225" i="34"/>
  <c r="AQ218" i="34"/>
  <c r="AF9" i="34" s="1"/>
  <c r="AJ221" i="33"/>
  <c r="AF225" i="33"/>
  <c r="Q239" i="33"/>
  <c r="L246" i="33" s="1" a="1"/>
  <c r="N242" i="33"/>
  <c r="X238" i="33"/>
  <c r="Y236" i="33"/>
  <c r="N8" i="33" s="1"/>
  <c r="AP218" i="33"/>
  <c r="L48" i="24" a="1"/>
  <c r="L48" i="24" s="1"/>
  <c r="V56" i="24" s="1"/>
  <c r="AQ218" i="24"/>
  <c r="AF9" i="24" s="1"/>
  <c r="AP220" i="24"/>
  <c r="AF225" i="24"/>
  <c r="AD228" i="24" a="1"/>
  <c r="N225" i="37" l="1"/>
  <c r="AD246" i="37"/>
  <c r="AD228" i="35" a="1"/>
  <c r="AD228" i="35" s="1"/>
  <c r="Y218" i="37"/>
  <c r="N9" i="37" s="1"/>
  <c r="AI239" i="40"/>
  <c r="AF242" i="40"/>
  <c r="AP238" i="40"/>
  <c r="AD246" i="40" a="1"/>
  <c r="L228" i="40" a="1"/>
  <c r="AQ236" i="40"/>
  <c r="AF8" i="40" s="1"/>
  <c r="N225" i="39"/>
  <c r="R221" i="39"/>
  <c r="AN237" i="39"/>
  <c r="AN236" i="39"/>
  <c r="AD228" i="39"/>
  <c r="X218" i="39"/>
  <c r="X237" i="38"/>
  <c r="Y236" i="38" s="1"/>
  <c r="N8" i="38" s="1"/>
  <c r="AI239" i="38"/>
  <c r="AF242" i="38"/>
  <c r="Q242" i="38"/>
  <c r="N239" i="38"/>
  <c r="AQ236" i="38"/>
  <c r="AF8" i="38" s="1"/>
  <c r="AI242" i="38"/>
  <c r="AP238" i="38"/>
  <c r="AF239" i="38"/>
  <c r="L228" i="37" a="1"/>
  <c r="AN256" i="37"/>
  <c r="AP255" i="37" s="1"/>
  <c r="R225" i="36"/>
  <c r="X220" i="36"/>
  <c r="N221" i="36"/>
  <c r="Y218" i="36"/>
  <c r="N9" i="36" s="1"/>
  <c r="N225" i="36"/>
  <c r="R221" i="36"/>
  <c r="AN238" i="36"/>
  <c r="AP236" i="36" s="1"/>
  <c r="AN236" i="35"/>
  <c r="AN237" i="35"/>
  <c r="L246" i="35" a="1"/>
  <c r="AN236" i="34"/>
  <c r="AD228" i="34"/>
  <c r="AN237" i="34"/>
  <c r="V238" i="34"/>
  <c r="X236" i="34" s="1"/>
  <c r="V255" i="33"/>
  <c r="V254" i="33"/>
  <c r="L246" i="33"/>
  <c r="AQ218" i="33"/>
  <c r="AF9" i="33" s="1"/>
  <c r="AF221" i="33"/>
  <c r="AJ225" i="33"/>
  <c r="AP220" i="33"/>
  <c r="V57" i="24"/>
  <c r="V58" i="24" s="1"/>
  <c r="X57" i="24" s="1"/>
  <c r="P57" i="24" s="1"/>
  <c r="AN236" i="24"/>
  <c r="AN237" i="24"/>
  <c r="AD228" i="24"/>
  <c r="L61" i="24"/>
  <c r="X237" i="34" l="1"/>
  <c r="X56" i="24"/>
  <c r="AN254" i="40"/>
  <c r="AD246" i="40"/>
  <c r="AN255" i="40"/>
  <c r="V237" i="40"/>
  <c r="V236" i="40"/>
  <c r="L228" i="40"/>
  <c r="R225" i="39"/>
  <c r="X220" i="39"/>
  <c r="N221" i="39"/>
  <c r="L228" i="39" s="1" a="1"/>
  <c r="Y218" i="39"/>
  <c r="N9" i="39" s="1"/>
  <c r="AN238" i="39"/>
  <c r="AP236" i="39" s="1"/>
  <c r="N242" i="38"/>
  <c r="X238" i="38"/>
  <c r="Q239" i="38"/>
  <c r="L246" i="38" s="1" a="1"/>
  <c r="AD246" i="38" a="1"/>
  <c r="AP254" i="37"/>
  <c r="AF259" i="37"/>
  <c r="AH257" i="37"/>
  <c r="AH259" i="37"/>
  <c r="AP256" i="37"/>
  <c r="AF257" i="37"/>
  <c r="AD264" i="37" s="1" a="1"/>
  <c r="AQ254" i="37"/>
  <c r="AF7" i="37" s="1"/>
  <c r="L228" i="37"/>
  <c r="V237" i="37"/>
  <c r="V236" i="37"/>
  <c r="L228" i="36" a="1"/>
  <c r="AP237" i="36"/>
  <c r="AI239" i="36" s="1"/>
  <c r="AQ236" i="36"/>
  <c r="AF8" i="36" s="1"/>
  <c r="AF239" i="36"/>
  <c r="AP238" i="36"/>
  <c r="AI242" i="36"/>
  <c r="L246" i="35"/>
  <c r="V255" i="35"/>
  <c r="V254" i="35"/>
  <c r="AN238" i="35"/>
  <c r="AP237" i="35" s="1"/>
  <c r="Q242" i="34"/>
  <c r="X238" i="34"/>
  <c r="N239" i="34"/>
  <c r="Y236" i="34"/>
  <c r="N8" i="34" s="1"/>
  <c r="Q239" i="34"/>
  <c r="N242" i="34"/>
  <c r="AN238" i="34"/>
  <c r="AP236" i="34" s="1"/>
  <c r="AD228" i="33" a="1"/>
  <c r="V256" i="33"/>
  <c r="X254" i="33" s="1"/>
  <c r="AN238" i="24"/>
  <c r="AP237" i="24" s="1"/>
  <c r="X58" i="24"/>
  <c r="L57" i="24"/>
  <c r="P61" i="24"/>
  <c r="Y56" i="24"/>
  <c r="L7" i="24" s="1"/>
  <c r="AF242" i="36" l="1"/>
  <c r="X255" i="33"/>
  <c r="V238" i="40"/>
  <c r="X236" i="40" s="1"/>
  <c r="X237" i="40"/>
  <c r="AN256" i="40"/>
  <c r="AP255" i="40" s="1"/>
  <c r="AF239" i="39"/>
  <c r="AI242" i="39"/>
  <c r="AP237" i="39"/>
  <c r="V237" i="39"/>
  <c r="L228" i="39"/>
  <c r="V236" i="39"/>
  <c r="L246" i="38"/>
  <c r="V255" i="38"/>
  <c r="V254" i="38"/>
  <c r="V256" i="38"/>
  <c r="X254" i="38" s="1"/>
  <c r="AN254" i="38"/>
  <c r="AD246" i="38"/>
  <c r="AN255" i="38"/>
  <c r="AD264" i="37"/>
  <c r="AN272" i="37"/>
  <c r="AN273" i="37"/>
  <c r="V238" i="37"/>
  <c r="X237" i="37" s="1"/>
  <c r="V237" i="36"/>
  <c r="L228" i="36"/>
  <c r="V236" i="36"/>
  <c r="AD246" i="36" a="1"/>
  <c r="AI239" i="35"/>
  <c r="AF242" i="35"/>
  <c r="AP236" i="35"/>
  <c r="V256" i="35"/>
  <c r="X254" i="35" s="1"/>
  <c r="X255" i="35"/>
  <c r="AP237" i="34"/>
  <c r="AQ236" i="34" s="1"/>
  <c r="AF8" i="34" s="1"/>
  <c r="AF239" i="34"/>
  <c r="AI242" i="34"/>
  <c r="L246" i="34" a="1"/>
  <c r="P257" i="33"/>
  <c r="N259" i="33"/>
  <c r="Y254" i="33"/>
  <c r="N7" i="33" s="1"/>
  <c r="P259" i="33"/>
  <c r="N257" i="33"/>
  <c r="X256" i="33"/>
  <c r="AN236" i="33"/>
  <c r="AD228" i="33"/>
  <c r="AN237" i="33"/>
  <c r="AI239" i="24"/>
  <c r="AF242" i="24"/>
  <c r="AP236" i="24"/>
  <c r="L66" i="24" a="1"/>
  <c r="L66" i="24" s="1"/>
  <c r="AF242" i="34" l="1"/>
  <c r="AI239" i="34"/>
  <c r="L264" i="33" a="1"/>
  <c r="V272" i="33" s="1"/>
  <c r="AP238" i="34"/>
  <c r="V238" i="36"/>
  <c r="X236" i="36" s="1"/>
  <c r="AF259" i="40"/>
  <c r="AH257" i="40"/>
  <c r="N239" i="40"/>
  <c r="X238" i="40"/>
  <c r="Q242" i="40"/>
  <c r="Y236" i="40"/>
  <c r="N8" i="40" s="1"/>
  <c r="AP254" i="40"/>
  <c r="Q239" i="40"/>
  <c r="N242" i="40"/>
  <c r="V238" i="39"/>
  <c r="X237" i="39" s="1"/>
  <c r="AI239" i="39"/>
  <c r="AD246" i="39" s="1" a="1"/>
  <c r="AF242" i="39"/>
  <c r="AP238" i="39"/>
  <c r="AQ236" i="39"/>
  <c r="AF8" i="39" s="1"/>
  <c r="X255" i="38"/>
  <c r="Y254" i="38" s="1"/>
  <c r="N7" i="38" s="1"/>
  <c r="N257" i="38"/>
  <c r="P259" i="38"/>
  <c r="AN256" i="38"/>
  <c r="AP254" i="38" s="1"/>
  <c r="Q239" i="37"/>
  <c r="N242" i="37"/>
  <c r="X236" i="37"/>
  <c r="AN274" i="37"/>
  <c r="AP273" i="37" s="1"/>
  <c r="Q242" i="36"/>
  <c r="N239" i="36"/>
  <c r="X237" i="36"/>
  <c r="AN254" i="36"/>
  <c r="AD246" i="36"/>
  <c r="AN255" i="36"/>
  <c r="N257" i="35"/>
  <c r="X256" i="35"/>
  <c r="Y254" i="35"/>
  <c r="N7" i="35" s="1"/>
  <c r="P259" i="35"/>
  <c r="P257" i="35"/>
  <c r="N259" i="35"/>
  <c r="AQ236" i="35"/>
  <c r="AF8" i="35" s="1"/>
  <c r="AI242" i="35"/>
  <c r="AF239" i="35"/>
  <c r="AP238" i="35"/>
  <c r="L246" i="34"/>
  <c r="V255" i="34"/>
  <c r="V254" i="34"/>
  <c r="AD246" i="34" a="1"/>
  <c r="L264" i="33"/>
  <c r="AN238" i="33"/>
  <c r="AP236" i="33" s="1"/>
  <c r="AQ236" i="24"/>
  <c r="AF8" i="24" s="1"/>
  <c r="AF239" i="24"/>
  <c r="AI242" i="24"/>
  <c r="AP238" i="24"/>
  <c r="V75" i="24"/>
  <c r="V74" i="24"/>
  <c r="V273" i="33" l="1"/>
  <c r="AD246" i="35" a="1"/>
  <c r="L246" i="40" a="1"/>
  <c r="AH259" i="40"/>
  <c r="AP256" i="40"/>
  <c r="AF257" i="40"/>
  <c r="AD264" i="40" s="1" a="1"/>
  <c r="AQ254" i="40"/>
  <c r="AF7" i="40" s="1"/>
  <c r="AN254" i="39"/>
  <c r="AD246" i="39"/>
  <c r="AN255" i="39"/>
  <c r="Q239" i="39"/>
  <c r="N242" i="39"/>
  <c r="X236" i="39"/>
  <c r="N259" i="38"/>
  <c r="X256" i="38"/>
  <c r="P257" i="38"/>
  <c r="L264" i="38" s="1" a="1"/>
  <c r="AH259" i="38"/>
  <c r="AF257" i="38"/>
  <c r="AP255" i="38"/>
  <c r="AF276" i="37"/>
  <c r="AG275" i="37"/>
  <c r="AP272" i="37"/>
  <c r="Q242" i="37"/>
  <c r="N239" i="37"/>
  <c r="Y236" i="37"/>
  <c r="N8" i="37" s="1"/>
  <c r="X238" i="37"/>
  <c r="Q239" i="36"/>
  <c r="N242" i="36"/>
  <c r="X238" i="36"/>
  <c r="L246" i="36" a="1"/>
  <c r="Y236" i="36"/>
  <c r="N8" i="36" s="1"/>
  <c r="AN256" i="36"/>
  <c r="AP254" i="36" s="1"/>
  <c r="AN254" i="35"/>
  <c r="AD246" i="35"/>
  <c r="AN255" i="35"/>
  <c r="L264" i="35" a="1"/>
  <c r="AN254" i="34"/>
  <c r="AD246" i="34"/>
  <c r="AN255" i="34"/>
  <c r="V256" i="34"/>
  <c r="X254" i="34" s="1"/>
  <c r="AP237" i="33"/>
  <c r="AF242" i="33" s="1"/>
  <c r="AQ236" i="33"/>
  <c r="AF8" i="33" s="1"/>
  <c r="AI242" i="33"/>
  <c r="AF239" i="33"/>
  <c r="AP238" i="33"/>
  <c r="AI239" i="33"/>
  <c r="V274" i="33"/>
  <c r="X273" i="33" s="1"/>
  <c r="V76" i="24"/>
  <c r="X74" i="24" s="1"/>
  <c r="O78" i="24" s="1"/>
  <c r="AD246" i="24" a="1"/>
  <c r="L75" i="24" l="1"/>
  <c r="L246" i="37" a="1"/>
  <c r="AD264" i="40"/>
  <c r="AN272" i="40"/>
  <c r="AN273" i="40"/>
  <c r="V255" i="40"/>
  <c r="L246" i="40"/>
  <c r="V254" i="40"/>
  <c r="Y236" i="39"/>
  <c r="N8" i="39" s="1"/>
  <c r="Q242" i="39"/>
  <c r="N239" i="39"/>
  <c r="X238" i="39"/>
  <c r="AN256" i="39"/>
  <c r="AP255" i="39" s="1"/>
  <c r="V273" i="38"/>
  <c r="L264" i="38"/>
  <c r="V272" i="38"/>
  <c r="AF259" i="38"/>
  <c r="AH257" i="38"/>
  <c r="AD264" i="38" s="1" a="1"/>
  <c r="AQ254" i="38"/>
  <c r="AF7" i="38" s="1"/>
  <c r="AP256" i="38"/>
  <c r="V255" i="37"/>
  <c r="L246" i="37"/>
  <c r="V254" i="37"/>
  <c r="AG276" i="37"/>
  <c r="AP274" i="37"/>
  <c r="AQ272" i="37"/>
  <c r="AF6" i="37" s="1"/>
  <c r="AF275" i="37"/>
  <c r="V254" i="36"/>
  <c r="L246" i="36"/>
  <c r="V255" i="36"/>
  <c r="AH259" i="36"/>
  <c r="AF257" i="36"/>
  <c r="AP255" i="36"/>
  <c r="L264" i="35"/>
  <c r="V272" i="35"/>
  <c r="V273" i="35"/>
  <c r="AN256" i="35"/>
  <c r="AP254" i="35" s="1"/>
  <c r="P259" i="34"/>
  <c r="N257" i="34"/>
  <c r="X255" i="34"/>
  <c r="Y254" i="34" s="1"/>
  <c r="N7" i="34" s="1"/>
  <c r="AN256" i="34"/>
  <c r="AP254" i="34" s="1"/>
  <c r="AD246" i="33" a="1"/>
  <c r="AD246" i="33" s="1"/>
  <c r="N276" i="33"/>
  <c r="O275" i="33"/>
  <c r="X272" i="33"/>
  <c r="X75" i="24"/>
  <c r="O75" i="24" s="1"/>
  <c r="AN255" i="24"/>
  <c r="AD246" i="24"/>
  <c r="AN254" i="24"/>
  <c r="Y74" i="24" l="1"/>
  <c r="L6" i="24" s="1"/>
  <c r="X76" i="24"/>
  <c r="L78" i="24"/>
  <c r="L246" i="39" a="1"/>
  <c r="L246" i="39" s="1"/>
  <c r="V256" i="40"/>
  <c r="X254" i="40" s="1"/>
  <c r="AN274" i="40"/>
  <c r="AP273" i="40" s="1"/>
  <c r="AP272" i="40"/>
  <c r="AH257" i="39"/>
  <c r="AF259" i="39"/>
  <c r="AP254" i="39"/>
  <c r="V254" i="39"/>
  <c r="V274" i="38"/>
  <c r="X272" i="38" s="1"/>
  <c r="AN273" i="38"/>
  <c r="AN272" i="38"/>
  <c r="AD264" i="38"/>
  <c r="AD282" i="37" a="1"/>
  <c r="V256" i="37"/>
  <c r="X254" i="37" s="1"/>
  <c r="X255" i="37"/>
  <c r="V256" i="36"/>
  <c r="X255" i="36" s="1"/>
  <c r="X254" i="36"/>
  <c r="AH257" i="36"/>
  <c r="AD264" i="36" s="1" a="1"/>
  <c r="AF259" i="36"/>
  <c r="AQ254" i="36"/>
  <c r="AF7" i="36" s="1"/>
  <c r="AP256" i="36"/>
  <c r="AH259" i="35"/>
  <c r="AF257" i="35"/>
  <c r="AP255" i="35"/>
  <c r="V274" i="35"/>
  <c r="X273" i="35" s="1"/>
  <c r="AH259" i="34"/>
  <c r="AF257" i="34"/>
  <c r="AP255" i="34"/>
  <c r="P257" i="34"/>
  <c r="N259" i="34"/>
  <c r="X256" i="34"/>
  <c r="AN255" i="33"/>
  <c r="AN254" i="33"/>
  <c r="AN256" i="33" s="1"/>
  <c r="AP255" i="33" s="1"/>
  <c r="O276" i="33"/>
  <c r="X274" i="33"/>
  <c r="Y272" i="33"/>
  <c r="N6" i="33" s="1"/>
  <c r="N275" i="33"/>
  <c r="AN256" i="24"/>
  <c r="AP254" i="24" s="1"/>
  <c r="L84" i="24" a="1"/>
  <c r="L84" i="24" s="1"/>
  <c r="V255" i="39" l="1"/>
  <c r="L282" i="33" a="1"/>
  <c r="X255" i="40"/>
  <c r="AF276" i="40"/>
  <c r="AG275" i="40"/>
  <c r="N257" i="40"/>
  <c r="Y254" i="40"/>
  <c r="N7" i="40" s="1"/>
  <c r="P259" i="40"/>
  <c r="X256" i="40"/>
  <c r="AG276" i="40"/>
  <c r="AP274" i="40"/>
  <c r="AQ272" i="40"/>
  <c r="AF6" i="40" s="1"/>
  <c r="AF275" i="40"/>
  <c r="P257" i="40"/>
  <c r="N259" i="40"/>
  <c r="V256" i="39"/>
  <c r="X255" i="39" s="1"/>
  <c r="AH259" i="39"/>
  <c r="AP256" i="39"/>
  <c r="AQ254" i="39"/>
  <c r="AF7" i="39" s="1"/>
  <c r="AF257" i="39"/>
  <c r="AD264" i="39" s="1" a="1"/>
  <c r="X273" i="38"/>
  <c r="Y272" i="38" s="1"/>
  <c r="N6" i="38" s="1"/>
  <c r="O276" i="38"/>
  <c r="N275" i="38"/>
  <c r="N276" i="38"/>
  <c r="AN274" i="38"/>
  <c r="AP272" i="38" s="1"/>
  <c r="N257" i="37"/>
  <c r="Y254" i="37"/>
  <c r="N7" i="37" s="1"/>
  <c r="P259" i="37"/>
  <c r="X256" i="37"/>
  <c r="P257" i="37"/>
  <c r="N259" i="37"/>
  <c r="AN291" i="37"/>
  <c r="AN290" i="37"/>
  <c r="AD282" i="37"/>
  <c r="X256" i="36"/>
  <c r="P259" i="36"/>
  <c r="Y254" i="36"/>
  <c r="N7" i="36" s="1"/>
  <c r="N257" i="36"/>
  <c r="P257" i="36"/>
  <c r="N259" i="36"/>
  <c r="AN273" i="36"/>
  <c r="AN272" i="36"/>
  <c r="AD264" i="36"/>
  <c r="O275" i="35"/>
  <c r="N276" i="35"/>
  <c r="X272" i="35"/>
  <c r="AH257" i="35"/>
  <c r="AD264" i="35" s="1" a="1"/>
  <c r="AF259" i="35"/>
  <c r="AQ254" i="35"/>
  <c r="AF7" i="35" s="1"/>
  <c r="AP256" i="35"/>
  <c r="L264" i="34" a="1"/>
  <c r="L264" i="34" s="1"/>
  <c r="AH257" i="34"/>
  <c r="AF259" i="34"/>
  <c r="AD264" i="34" s="1" a="1"/>
  <c r="AQ254" i="34"/>
  <c r="AF7" i="34" s="1"/>
  <c r="AP256" i="34"/>
  <c r="AF259" i="33"/>
  <c r="AH257" i="33"/>
  <c r="AP254" i="33"/>
  <c r="L282" i="33"/>
  <c r="V291" i="33"/>
  <c r="V290" i="33"/>
  <c r="AP255" i="24"/>
  <c r="AQ254" i="24" s="1"/>
  <c r="AF7" i="24" s="1"/>
  <c r="AH259" i="24"/>
  <c r="AF257" i="24"/>
  <c r="V93" i="24"/>
  <c r="V92" i="24"/>
  <c r="L264" i="36" l="1" a="1"/>
  <c r="L264" i="36" s="1"/>
  <c r="O275" i="38"/>
  <c r="AD282" i="40" a="1"/>
  <c r="L264" i="40" a="1"/>
  <c r="P257" i="39"/>
  <c r="N259" i="39"/>
  <c r="AN273" i="39"/>
  <c r="AD264" i="39"/>
  <c r="AN272" i="39"/>
  <c r="X254" i="39"/>
  <c r="X274" i="38"/>
  <c r="AG276" i="38"/>
  <c r="AF275" i="38"/>
  <c r="L282" i="38" a="1"/>
  <c r="AP273" i="38"/>
  <c r="AN292" i="37"/>
  <c r="AP291" i="37" s="1"/>
  <c r="L264" i="37" a="1"/>
  <c r="V273" i="36"/>
  <c r="V272" i="36"/>
  <c r="V274" i="36" s="1"/>
  <c r="X272" i="36" s="1"/>
  <c r="O276" i="36" s="1"/>
  <c r="AN274" i="36"/>
  <c r="AP272" i="36" s="1"/>
  <c r="AN272" i="35"/>
  <c r="AD264" i="35"/>
  <c r="AN273" i="35"/>
  <c r="O276" i="35"/>
  <c r="X274" i="35"/>
  <c r="Y272" i="35"/>
  <c r="N6" i="35" s="1"/>
  <c r="N275" i="35"/>
  <c r="L282" i="35" s="1" a="1"/>
  <c r="V273" i="34"/>
  <c r="V274" i="34" s="1"/>
  <c r="X273" i="34" s="1"/>
  <c r="V272" i="34"/>
  <c r="AN272" i="34"/>
  <c r="AD264" i="34"/>
  <c r="AN273" i="34"/>
  <c r="V292" i="33"/>
  <c r="X290" i="33" s="1"/>
  <c r="AH259" i="33"/>
  <c r="AP256" i="33"/>
  <c r="AQ254" i="33"/>
  <c r="AF7" i="33" s="1"/>
  <c r="AF257" i="33"/>
  <c r="AH257" i="24"/>
  <c r="AP256" i="24"/>
  <c r="AF259" i="24"/>
  <c r="V94" i="24"/>
  <c r="X92" i="24" s="1"/>
  <c r="AD264" i="24" a="1"/>
  <c r="N275" i="36" l="1"/>
  <c r="AD264" i="33" a="1"/>
  <c r="V273" i="40"/>
  <c r="L264" i="40"/>
  <c r="V272" i="40"/>
  <c r="AN291" i="40"/>
  <c r="AN290" i="40"/>
  <c r="AD282" i="40"/>
  <c r="N257" i="39"/>
  <c r="P259" i="39"/>
  <c r="X256" i="39"/>
  <c r="Y254" i="39"/>
  <c r="N7" i="39" s="1"/>
  <c r="AN274" i="39"/>
  <c r="AP272" i="39" s="1"/>
  <c r="AF276" i="38"/>
  <c r="AD282" i="38" s="1" a="1"/>
  <c r="AG275" i="38"/>
  <c r="AP274" i="38"/>
  <c r="L282" i="38"/>
  <c r="V290" i="38"/>
  <c r="V291" i="38"/>
  <c r="AQ272" i="38"/>
  <c r="AF6" i="38" s="1"/>
  <c r="AJ294" i="37"/>
  <c r="AG297" i="37"/>
  <c r="V273" i="37"/>
  <c r="L264" i="37"/>
  <c r="V272" i="37"/>
  <c r="AP290" i="37"/>
  <c r="X273" i="36"/>
  <c r="AG276" i="36"/>
  <c r="AF275" i="36"/>
  <c r="AP273" i="36"/>
  <c r="L282" i="35"/>
  <c r="V290" i="35"/>
  <c r="V291" i="35"/>
  <c r="AN274" i="35"/>
  <c r="AP273" i="35" s="1"/>
  <c r="O275" i="34"/>
  <c r="N276" i="34"/>
  <c r="X272" i="34"/>
  <c r="AN274" i="34"/>
  <c r="AP273" i="34" s="1"/>
  <c r="R297" i="33"/>
  <c r="O294" i="33"/>
  <c r="AN273" i="33"/>
  <c r="AN272" i="33"/>
  <c r="AD264" i="33"/>
  <c r="X291" i="33"/>
  <c r="X93" i="24"/>
  <c r="Y92" i="24" s="1"/>
  <c r="L5" i="24" s="1"/>
  <c r="AN272" i="24"/>
  <c r="AN273" i="24"/>
  <c r="AD264" i="24"/>
  <c r="N95" i="24"/>
  <c r="L93" i="24"/>
  <c r="AP273" i="39" l="1"/>
  <c r="N93" i="24"/>
  <c r="AP272" i="35"/>
  <c r="L95" i="24"/>
  <c r="AN292" i="40"/>
  <c r="AP290" i="40" s="1"/>
  <c r="V274" i="40"/>
  <c r="X272" i="40" s="1"/>
  <c r="L264" i="39" a="1"/>
  <c r="V272" i="39" s="1"/>
  <c r="AG276" i="39"/>
  <c r="AP274" i="39"/>
  <c r="AQ272" i="39"/>
  <c r="AF6" i="39" s="1"/>
  <c r="AF275" i="39"/>
  <c r="AF276" i="39"/>
  <c r="AG275" i="39"/>
  <c r="V292" i="38"/>
  <c r="X291" i="38" s="1"/>
  <c r="AN291" i="38"/>
  <c r="AN290" i="38"/>
  <c r="AD282" i="38"/>
  <c r="AQ290" i="37"/>
  <c r="AG9" i="37" s="1"/>
  <c r="AG294" i="37"/>
  <c r="AD300" i="37" s="1" a="1"/>
  <c r="AJ297" i="37"/>
  <c r="AP292" i="37"/>
  <c r="V274" i="37"/>
  <c r="X272" i="37" s="1"/>
  <c r="N276" i="36"/>
  <c r="Y272" i="36"/>
  <c r="N6" i="36" s="1"/>
  <c r="O275" i="36"/>
  <c r="X274" i="36"/>
  <c r="AF276" i="36"/>
  <c r="AD282" i="36" s="1" a="1"/>
  <c r="AG275" i="36"/>
  <c r="AQ272" i="36"/>
  <c r="AF6" i="36" s="1"/>
  <c r="AP274" i="36"/>
  <c r="AF276" i="35"/>
  <c r="AG275" i="35"/>
  <c r="AG276" i="35"/>
  <c r="AP274" i="35"/>
  <c r="AF275" i="35"/>
  <c r="AQ272" i="35"/>
  <c r="AF6" i="35" s="1"/>
  <c r="V292" i="35"/>
  <c r="X291" i="35" s="1"/>
  <c r="AG275" i="34"/>
  <c r="AF276" i="34"/>
  <c r="AP272" i="34"/>
  <c r="O276" i="34"/>
  <c r="X274" i="34"/>
  <c r="N275" i="34"/>
  <c r="Y272" i="34"/>
  <c r="N6" i="34" s="1"/>
  <c r="R294" i="33"/>
  <c r="L300" i="33" s="1" a="1"/>
  <c r="O297" i="33"/>
  <c r="AN274" i="33"/>
  <c r="AP273" i="33" s="1"/>
  <c r="Y290" i="33"/>
  <c r="O9" i="33" s="1"/>
  <c r="X292" i="33"/>
  <c r="X94" i="24"/>
  <c r="L102" i="24" a="1"/>
  <c r="L102" i="24" s="1"/>
  <c r="AN274" i="24"/>
  <c r="AP273" i="24" s="1"/>
  <c r="X290" i="35" l="1"/>
  <c r="L282" i="34" a="1"/>
  <c r="AD282" i="35" a="1"/>
  <c r="AN291" i="35" s="1"/>
  <c r="L282" i="36" a="1"/>
  <c r="V290" i="36" s="1"/>
  <c r="O276" i="40"/>
  <c r="N275" i="40"/>
  <c r="AG294" i="40"/>
  <c r="AJ297" i="40"/>
  <c r="AP291" i="40"/>
  <c r="AQ290" i="40" s="1"/>
  <c r="AG9" i="40" s="1"/>
  <c r="X273" i="40"/>
  <c r="X274" i="40" s="1"/>
  <c r="L264" i="39"/>
  <c r="V273" i="39"/>
  <c r="V274" i="39" s="1"/>
  <c r="X273" i="39" s="1"/>
  <c r="AD282" i="39" a="1"/>
  <c r="O297" i="38"/>
  <c r="R294" i="38"/>
  <c r="AN292" i="38"/>
  <c r="AP290" i="38" s="1"/>
  <c r="X290" i="38"/>
  <c r="O276" i="37"/>
  <c r="N275" i="37"/>
  <c r="X273" i="37"/>
  <c r="AN309" i="37"/>
  <c r="AN308" i="37"/>
  <c r="AD300" i="37"/>
  <c r="V291" i="36"/>
  <c r="V292" i="36" s="1"/>
  <c r="X291" i="36" s="1"/>
  <c r="AD282" i="36"/>
  <c r="AN291" i="36"/>
  <c r="AN290" i="36"/>
  <c r="R297" i="35"/>
  <c r="X292" i="35"/>
  <c r="O294" i="35"/>
  <c r="Y290" i="35"/>
  <c r="O9" i="35" s="1"/>
  <c r="O297" i="35"/>
  <c r="R294" i="35"/>
  <c r="AD282" i="35"/>
  <c r="AN290" i="35"/>
  <c r="L282" i="34"/>
  <c r="V290" i="34"/>
  <c r="V291" i="34"/>
  <c r="AG276" i="34"/>
  <c r="AP274" i="34"/>
  <c r="AF275" i="34"/>
  <c r="AD282" i="34" s="1" a="1"/>
  <c r="AQ272" i="34"/>
  <c r="AF6" i="34" s="1"/>
  <c r="AG275" i="33"/>
  <c r="AF276" i="33"/>
  <c r="V309" i="33"/>
  <c r="L300" i="33"/>
  <c r="V308" i="33"/>
  <c r="AP272" i="33"/>
  <c r="AG275" i="24"/>
  <c r="AF276" i="24"/>
  <c r="AP272" i="24"/>
  <c r="V111" i="24"/>
  <c r="V110" i="24"/>
  <c r="L282" i="36" l="1"/>
  <c r="AP292" i="40"/>
  <c r="N276" i="40"/>
  <c r="O275" i="40"/>
  <c r="AJ294" i="40"/>
  <c r="AG297" i="40"/>
  <c r="Y272" i="40"/>
  <c r="N6" i="40" s="1"/>
  <c r="N276" i="39"/>
  <c r="O275" i="39"/>
  <c r="X272" i="39"/>
  <c r="AN291" i="39"/>
  <c r="AN290" i="39"/>
  <c r="AD282" i="39"/>
  <c r="AP291" i="38"/>
  <c r="AP292" i="38" s="1"/>
  <c r="AQ290" i="38"/>
  <c r="AG9" i="38" s="1"/>
  <c r="AG294" i="38"/>
  <c r="AJ297" i="38"/>
  <c r="R297" i="38"/>
  <c r="X292" i="38"/>
  <c r="O294" i="38"/>
  <c r="Y290" i="38"/>
  <c r="O9" i="38" s="1"/>
  <c r="AJ294" i="38"/>
  <c r="AG297" i="38"/>
  <c r="AN310" i="37"/>
  <c r="AP308" i="37" s="1"/>
  <c r="N276" i="37"/>
  <c r="O275" i="37"/>
  <c r="X274" i="37"/>
  <c r="Y272" i="37"/>
  <c r="N6" i="37" s="1"/>
  <c r="O297" i="36"/>
  <c r="R294" i="36"/>
  <c r="X290" i="36"/>
  <c r="AN292" i="36"/>
  <c r="AP290" i="36" s="1"/>
  <c r="AN292" i="35"/>
  <c r="AP290" i="35" s="1"/>
  <c r="L300" i="35" a="1"/>
  <c r="AP291" i="35"/>
  <c r="AD282" i="34"/>
  <c r="AN290" i="34"/>
  <c r="AN291" i="34"/>
  <c r="V292" i="34"/>
  <c r="X291" i="34" s="1"/>
  <c r="AG276" i="33"/>
  <c r="AP274" i="33"/>
  <c r="AF275" i="33"/>
  <c r="AQ272" i="33"/>
  <c r="AF6" i="33" s="1"/>
  <c r="V310" i="33"/>
  <c r="X309" i="33" s="1"/>
  <c r="AP274" i="24"/>
  <c r="AQ272" i="24"/>
  <c r="AF6" i="24" s="1"/>
  <c r="AG276" i="24"/>
  <c r="AF275" i="24"/>
  <c r="V112" i="24"/>
  <c r="X111" i="24" s="1"/>
  <c r="AD300" i="38" l="1" a="1"/>
  <c r="L300" i="38" a="1"/>
  <c r="V308" i="38" s="1"/>
  <c r="L282" i="40" a="1"/>
  <c r="V291" i="40" s="1"/>
  <c r="L282" i="37" a="1"/>
  <c r="L282" i="37" s="1"/>
  <c r="AD282" i="24" a="1"/>
  <c r="AD300" i="40" a="1"/>
  <c r="AN309" i="40" s="1"/>
  <c r="AN292" i="39"/>
  <c r="AP290" i="39" s="1"/>
  <c r="Y272" i="39"/>
  <c r="N6" i="39" s="1"/>
  <c r="O276" i="39"/>
  <c r="X274" i="39"/>
  <c r="N275" i="39"/>
  <c r="L282" i="39" s="1" a="1"/>
  <c r="V309" i="38"/>
  <c r="L300" i="38"/>
  <c r="AN309" i="38"/>
  <c r="AN308" i="38"/>
  <c r="AD300" i="38"/>
  <c r="AP309" i="37"/>
  <c r="AP310" i="37" s="1"/>
  <c r="AQ308" i="37"/>
  <c r="AG8" i="37" s="1"/>
  <c r="AG312" i="37"/>
  <c r="AI314" i="37"/>
  <c r="V290" i="37"/>
  <c r="V291" i="37"/>
  <c r="AJ297" i="36"/>
  <c r="AG294" i="36"/>
  <c r="AP291" i="36"/>
  <c r="AP292" i="36" s="1"/>
  <c r="R297" i="36"/>
  <c r="X292" i="36"/>
  <c r="O294" i="36"/>
  <c r="Y290" i="36"/>
  <c r="O9" i="36" s="1"/>
  <c r="AQ290" i="35"/>
  <c r="AG9" i="35" s="1"/>
  <c r="AJ297" i="35"/>
  <c r="AP292" i="35"/>
  <c r="AG294" i="35"/>
  <c r="V309" i="35"/>
  <c r="L300" i="35"/>
  <c r="V308" i="35"/>
  <c r="AJ294" i="35"/>
  <c r="AG297" i="35"/>
  <c r="R294" i="34"/>
  <c r="O297" i="34"/>
  <c r="X290" i="34"/>
  <c r="AN292" i="34"/>
  <c r="AP291" i="34" s="1"/>
  <c r="Q312" i="33"/>
  <c r="O314" i="33"/>
  <c r="AD282" i="33" a="1"/>
  <c r="X308" i="33"/>
  <c r="AN290" i="24"/>
  <c r="AN291" i="24"/>
  <c r="AD282" i="24"/>
  <c r="X110" i="24"/>
  <c r="X112" i="24" s="1"/>
  <c r="M111" i="24"/>
  <c r="L112" i="24"/>
  <c r="V290" i="40" l="1"/>
  <c r="L282" i="40"/>
  <c r="L300" i="36" a="1"/>
  <c r="V309" i="36" s="1"/>
  <c r="AD300" i="40"/>
  <c r="AN308" i="40"/>
  <c r="V292" i="40"/>
  <c r="X291" i="40" s="1"/>
  <c r="AN310" i="40"/>
  <c r="AP308" i="40" s="1"/>
  <c r="AG294" i="39"/>
  <c r="AJ297" i="39"/>
  <c r="L282" i="39"/>
  <c r="V290" i="39"/>
  <c r="V291" i="39"/>
  <c r="AP291" i="39"/>
  <c r="AN310" i="38"/>
  <c r="AP308" i="38" s="1"/>
  <c r="V310" i="38"/>
  <c r="X308" i="38" s="1"/>
  <c r="AG314" i="37"/>
  <c r="AI312" i="37"/>
  <c r="AD318" i="37" s="1" a="1"/>
  <c r="V292" i="37"/>
  <c r="X290" i="37" s="1"/>
  <c r="L300" i="36"/>
  <c r="V308" i="36"/>
  <c r="AJ294" i="36"/>
  <c r="AG297" i="36"/>
  <c r="AD300" i="36" a="1"/>
  <c r="AQ290" i="36"/>
  <c r="AG9" i="36" s="1"/>
  <c r="AD300" i="35" a="1"/>
  <c r="V310" i="35"/>
  <c r="X309" i="35" s="1"/>
  <c r="AJ294" i="34"/>
  <c r="AG297" i="34"/>
  <c r="AP290" i="34"/>
  <c r="R297" i="34"/>
  <c r="X292" i="34"/>
  <c r="O294" i="34"/>
  <c r="L300" i="34" s="1" a="1"/>
  <c r="Y290" i="34"/>
  <c r="O9" i="34" s="1"/>
  <c r="AN291" i="33"/>
  <c r="AN290" i="33"/>
  <c r="AD282" i="33"/>
  <c r="O312" i="33"/>
  <c r="Y308" i="33"/>
  <c r="O8" i="33" s="1"/>
  <c r="Q314" i="33"/>
  <c r="X310" i="33"/>
  <c r="AN292" i="24"/>
  <c r="AP291" i="24" s="1"/>
  <c r="M112" i="24"/>
  <c r="Y110" i="24"/>
  <c r="L4" i="24" s="1"/>
  <c r="L111" i="24"/>
  <c r="AP309" i="38" l="1"/>
  <c r="AP309" i="40"/>
  <c r="X291" i="37"/>
  <c r="AQ308" i="40"/>
  <c r="AG8" i="40" s="1"/>
  <c r="AG312" i="40"/>
  <c r="AI314" i="40"/>
  <c r="AP310" i="40"/>
  <c r="O297" i="40"/>
  <c r="R294" i="40"/>
  <c r="AI312" i="40"/>
  <c r="AG314" i="40"/>
  <c r="X290" i="40"/>
  <c r="AJ294" i="39"/>
  <c r="AD300" i="39" s="1" a="1"/>
  <c r="AG297" i="39"/>
  <c r="V292" i="39"/>
  <c r="X290" i="39" s="1"/>
  <c r="AP292" i="39"/>
  <c r="AQ290" i="39"/>
  <c r="AG9" i="39" s="1"/>
  <c r="O312" i="38"/>
  <c r="Q314" i="38"/>
  <c r="AQ308" i="38"/>
  <c r="AG8" i="38" s="1"/>
  <c r="AG312" i="38"/>
  <c r="AI314" i="38"/>
  <c r="AP310" i="38"/>
  <c r="X309" i="38"/>
  <c r="Y308" i="38" s="1"/>
  <c r="O8" i="38" s="1"/>
  <c r="AI312" i="38"/>
  <c r="AG314" i="38"/>
  <c r="R297" i="37"/>
  <c r="X292" i="37"/>
  <c r="Y290" i="37"/>
  <c r="O9" i="37" s="1"/>
  <c r="O294" i="37"/>
  <c r="O297" i="37"/>
  <c r="R294" i="37"/>
  <c r="AN326" i="37"/>
  <c r="AD318" i="37"/>
  <c r="AN327" i="37"/>
  <c r="AN309" i="36"/>
  <c r="AN308" i="36"/>
  <c r="AD300" i="36"/>
  <c r="V310" i="36"/>
  <c r="X308" i="36" s="1"/>
  <c r="Q312" i="35"/>
  <c r="O314" i="35"/>
  <c r="X308" i="35"/>
  <c r="AN308" i="35"/>
  <c r="AD300" i="35"/>
  <c r="AN309" i="35"/>
  <c r="V309" i="34"/>
  <c r="L300" i="34"/>
  <c r="V308" i="34"/>
  <c r="AQ290" i="34"/>
  <c r="AG9" i="34" s="1"/>
  <c r="AJ297" i="34"/>
  <c r="AP292" i="34"/>
  <c r="AG294" i="34"/>
  <c r="AD300" i="34" s="1" a="1"/>
  <c r="L318" i="33" a="1"/>
  <c r="AN292" i="33"/>
  <c r="AP291" i="33" s="1"/>
  <c r="AG297" i="24"/>
  <c r="AJ294" i="24"/>
  <c r="AP290" i="24"/>
  <c r="L120" i="24" a="1"/>
  <c r="L120" i="24" s="1"/>
  <c r="AD318" i="40" l="1" a="1"/>
  <c r="R297" i="40"/>
  <c r="X292" i="40"/>
  <c r="O294" i="40"/>
  <c r="L300" i="40" s="1" a="1"/>
  <c r="Y290" i="40"/>
  <c r="O9" i="40" s="1"/>
  <c r="R297" i="39"/>
  <c r="O294" i="39"/>
  <c r="X291" i="39"/>
  <c r="AN309" i="39"/>
  <c r="AN308" i="39"/>
  <c r="AD300" i="39"/>
  <c r="AD318" i="38" a="1"/>
  <c r="AN326" i="38" s="1"/>
  <c r="X310" i="38"/>
  <c r="Q312" i="38"/>
  <c r="O314" i="38"/>
  <c r="L318" i="38" a="1"/>
  <c r="L300" i="37" a="1"/>
  <c r="AN328" i="37"/>
  <c r="AP326" i="37" s="1"/>
  <c r="AP327" i="37"/>
  <c r="Q314" i="36"/>
  <c r="O312" i="36"/>
  <c r="X309" i="36"/>
  <c r="AN310" i="36"/>
  <c r="AP309" i="36" s="1"/>
  <c r="AN310" i="35"/>
  <c r="AP309" i="35" s="1"/>
  <c r="AP308" i="35"/>
  <c r="Y308" i="35"/>
  <c r="O8" i="35" s="1"/>
  <c r="Q314" i="35"/>
  <c r="X310" i="35"/>
  <c r="O312" i="35"/>
  <c r="AN308" i="34"/>
  <c r="AD300" i="34"/>
  <c r="AN309" i="34"/>
  <c r="V310" i="34"/>
  <c r="X308" i="34" s="1"/>
  <c r="X309" i="34"/>
  <c r="AJ294" i="33"/>
  <c r="AG297" i="33"/>
  <c r="AP290" i="33"/>
  <c r="V327" i="33"/>
  <c r="L318" i="33"/>
  <c r="V326" i="33"/>
  <c r="V128" i="24"/>
  <c r="V129" i="24"/>
  <c r="AQ290" i="24"/>
  <c r="AG9" i="24" s="1"/>
  <c r="AG294" i="24"/>
  <c r="AP292" i="24"/>
  <c r="AJ297" i="24"/>
  <c r="L318" i="35" l="1" a="1"/>
  <c r="V308" i="40"/>
  <c r="L300" i="40"/>
  <c r="V309" i="40"/>
  <c r="AN326" i="40"/>
  <c r="AD318" i="40"/>
  <c r="AN327" i="40"/>
  <c r="AN310" i="39"/>
  <c r="AP308" i="39" s="1"/>
  <c r="O297" i="39"/>
  <c r="R294" i="39"/>
  <c r="X292" i="39"/>
  <c r="Y290" i="39"/>
  <c r="O9" i="39" s="1"/>
  <c r="AN327" i="38"/>
  <c r="AN328" i="38" s="1"/>
  <c r="AP327" i="38" s="1"/>
  <c r="AD318" i="38"/>
  <c r="V327" i="38"/>
  <c r="L318" i="38"/>
  <c r="V326" i="38"/>
  <c r="AH331" i="37"/>
  <c r="AP328" i="37"/>
  <c r="AG330" i="37"/>
  <c r="AQ326" i="37"/>
  <c r="AG7" i="37" s="1"/>
  <c r="AG331" i="37"/>
  <c r="AH330" i="37"/>
  <c r="V308" i="37"/>
  <c r="V309" i="37"/>
  <c r="L300" i="37"/>
  <c r="AI312" i="36"/>
  <c r="AG314" i="36"/>
  <c r="Q312" i="36"/>
  <c r="O314" i="36"/>
  <c r="L318" i="36" a="1"/>
  <c r="AP308" i="36"/>
  <c r="X310" i="36"/>
  <c r="Y308" i="36"/>
  <c r="O8" i="36" s="1"/>
  <c r="V326" i="35"/>
  <c r="V327" i="35"/>
  <c r="L318" i="35"/>
  <c r="AI312" i="35"/>
  <c r="AG314" i="35"/>
  <c r="AQ308" i="35"/>
  <c r="AG8" i="35" s="1"/>
  <c r="AI314" i="35"/>
  <c r="AG312" i="35"/>
  <c r="AP310" i="35"/>
  <c r="Y308" i="34"/>
  <c r="O8" i="34" s="1"/>
  <c r="Q314" i="34"/>
  <c r="X310" i="34"/>
  <c r="O312" i="34"/>
  <c r="Q312" i="34"/>
  <c r="O314" i="34"/>
  <c r="AN310" i="34"/>
  <c r="AP308" i="34" s="1"/>
  <c r="AQ290" i="33"/>
  <c r="AG9" i="33" s="1"/>
  <c r="AG294" i="33"/>
  <c r="AJ297" i="33"/>
  <c r="AP292" i="33"/>
  <c r="V328" i="33"/>
  <c r="X326" i="33" s="1"/>
  <c r="AD300" i="24" a="1"/>
  <c r="AD318" i="35" l="1" a="1"/>
  <c r="AD318" i="35" s="1"/>
  <c r="AP309" i="39"/>
  <c r="L300" i="39" a="1"/>
  <c r="V309" i="39" s="1"/>
  <c r="AN328" i="40"/>
  <c r="AP327" i="40" s="1"/>
  <c r="V310" i="40"/>
  <c r="X309" i="40" s="1"/>
  <c r="V308" i="39"/>
  <c r="AQ308" i="39"/>
  <c r="AG8" i="39" s="1"/>
  <c r="AG312" i="39"/>
  <c r="AI314" i="39"/>
  <c r="AP310" i="39"/>
  <c r="AI312" i="39"/>
  <c r="AG314" i="39"/>
  <c r="AP326" i="38"/>
  <c r="AH331" i="38" s="1"/>
  <c r="AG331" i="38"/>
  <c r="AH330" i="38"/>
  <c r="V328" i="38"/>
  <c r="X327" i="38" s="1"/>
  <c r="AD336" i="37" a="1"/>
  <c r="V310" i="37"/>
  <c r="X309" i="37" s="1"/>
  <c r="X308" i="37"/>
  <c r="V326" i="36"/>
  <c r="V327" i="36"/>
  <c r="L318" i="36"/>
  <c r="AQ308" i="36"/>
  <c r="AG8" i="36" s="1"/>
  <c r="AG312" i="36"/>
  <c r="AP310" i="36"/>
  <c r="AI314" i="36"/>
  <c r="AN326" i="35"/>
  <c r="AN327" i="35"/>
  <c r="V328" i="35"/>
  <c r="X327" i="35" s="1"/>
  <c r="AP309" i="34"/>
  <c r="L318" i="34" a="1"/>
  <c r="V327" i="34" s="1"/>
  <c r="AI312" i="34"/>
  <c r="AG314" i="34"/>
  <c r="AQ308" i="34"/>
  <c r="AG8" i="34" s="1"/>
  <c r="AG312" i="34"/>
  <c r="AP310" i="34"/>
  <c r="AI314" i="34"/>
  <c r="P331" i="33"/>
  <c r="O330" i="33"/>
  <c r="AD300" i="33" a="1"/>
  <c r="X327" i="33"/>
  <c r="Y326" i="33" s="1"/>
  <c r="O7" i="33" s="1"/>
  <c r="AN309" i="24"/>
  <c r="AD300" i="24"/>
  <c r="AN308" i="24"/>
  <c r="L300" i="39" l="1"/>
  <c r="AQ326" i="38"/>
  <c r="AG7" i="38" s="1"/>
  <c r="AG330" i="38"/>
  <c r="AD336" i="38" s="1" a="1"/>
  <c r="AN344" i="38" s="1"/>
  <c r="AP328" i="38"/>
  <c r="Q312" i="40"/>
  <c r="O314" i="40"/>
  <c r="AG331" i="40"/>
  <c r="AH330" i="40"/>
  <c r="X308" i="40"/>
  <c r="AP326" i="40"/>
  <c r="V310" i="39"/>
  <c r="X308" i="39" s="1"/>
  <c r="AD318" i="39" a="1"/>
  <c r="P330" i="38"/>
  <c r="O331" i="38"/>
  <c r="X326" i="38"/>
  <c r="Q312" i="37"/>
  <c r="O314" i="37"/>
  <c r="O312" i="37"/>
  <c r="X310" i="37"/>
  <c r="Q314" i="37"/>
  <c r="Y308" i="37"/>
  <c r="O8" i="37" s="1"/>
  <c r="AN345" i="37"/>
  <c r="AD336" i="37"/>
  <c r="AN344" i="37"/>
  <c r="AD318" i="36" a="1"/>
  <c r="V328" i="36"/>
  <c r="X327" i="36" s="1"/>
  <c r="P330" i="35"/>
  <c r="O331" i="35"/>
  <c r="X326" i="35"/>
  <c r="AN328" i="35"/>
  <c r="AP327" i="35" s="1"/>
  <c r="V326" i="34"/>
  <c r="L318" i="34"/>
  <c r="AD318" i="34" a="1"/>
  <c r="AN326" i="34" s="1"/>
  <c r="V328" i="34"/>
  <c r="X326" i="34" s="1"/>
  <c r="P330" i="33"/>
  <c r="O331" i="33"/>
  <c r="AN308" i="33"/>
  <c r="AD300" i="33"/>
  <c r="AN309" i="33"/>
  <c r="X328" i="33"/>
  <c r="L336" i="33" a="1"/>
  <c r="AN310" i="24"/>
  <c r="AP308" i="24" s="1"/>
  <c r="AN345" i="38" l="1"/>
  <c r="AN346" i="38" s="1"/>
  <c r="AP345" i="38" s="1"/>
  <c r="L318" i="37" a="1"/>
  <c r="V326" i="37" s="1"/>
  <c r="X309" i="39"/>
  <c r="AD336" i="38"/>
  <c r="O312" i="40"/>
  <c r="Q314" i="40"/>
  <c r="X310" i="40"/>
  <c r="Y308" i="40"/>
  <c r="O8" i="40" s="1"/>
  <c r="AH331" i="40"/>
  <c r="AP328" i="40"/>
  <c r="AQ326" i="40"/>
  <c r="AG7" i="40" s="1"/>
  <c r="AG330" i="40"/>
  <c r="AD336" i="40" s="1" a="1"/>
  <c r="O312" i="39"/>
  <c r="Y308" i="39"/>
  <c r="O8" i="39" s="1"/>
  <c r="X310" i="39"/>
  <c r="Q314" i="39"/>
  <c r="Q312" i="39"/>
  <c r="O314" i="39"/>
  <c r="AN326" i="39"/>
  <c r="AD318" i="39"/>
  <c r="AN327" i="39"/>
  <c r="O330" i="38"/>
  <c r="Y326" i="38"/>
  <c r="O7" i="38" s="1"/>
  <c r="P331" i="38"/>
  <c r="X328" i="38"/>
  <c r="V327" i="37"/>
  <c r="L318" i="37"/>
  <c r="AN346" i="37"/>
  <c r="AP345" i="37" s="1"/>
  <c r="X326" i="36"/>
  <c r="X328" i="36" s="1"/>
  <c r="P330" i="36"/>
  <c r="O331" i="36"/>
  <c r="O330" i="36"/>
  <c r="P331" i="36"/>
  <c r="Y326" i="36"/>
  <c r="O7" i="36" s="1"/>
  <c r="AN326" i="36"/>
  <c r="AD318" i="36"/>
  <c r="AN327" i="36"/>
  <c r="AH330" i="35"/>
  <c r="AG331" i="35"/>
  <c r="AP326" i="35"/>
  <c r="X328" i="35"/>
  <c r="Y326" i="35"/>
  <c r="O7" i="35" s="1"/>
  <c r="P331" i="35"/>
  <c r="O330" i="35"/>
  <c r="L336" i="35" s="1" a="1"/>
  <c r="X327" i="34"/>
  <c r="Y326" i="34" s="1"/>
  <c r="O7" i="34" s="1"/>
  <c r="AN327" i="34"/>
  <c r="AD318" i="34"/>
  <c r="P331" i="34"/>
  <c r="O330" i="34"/>
  <c r="O331" i="34"/>
  <c r="AN328" i="34"/>
  <c r="AP327" i="34" s="1"/>
  <c r="AP326" i="34"/>
  <c r="L336" i="33"/>
  <c r="V344" i="33"/>
  <c r="V345" i="33"/>
  <c r="AN310" i="33"/>
  <c r="AP309" i="33" s="1"/>
  <c r="AI314" i="24"/>
  <c r="AG312" i="24"/>
  <c r="AP309" i="24"/>
  <c r="P330" i="34" l="1"/>
  <c r="L336" i="34" s="1" a="1"/>
  <c r="X328" i="34"/>
  <c r="L318" i="40" a="1"/>
  <c r="L318" i="40" s="1"/>
  <c r="AN344" i="40"/>
  <c r="AN345" i="40"/>
  <c r="AD336" i="40"/>
  <c r="AN328" i="39"/>
  <c r="AP327" i="39" s="1"/>
  <c r="AP326" i="39"/>
  <c r="L318" i="39" a="1"/>
  <c r="AH351" i="38"/>
  <c r="AJ349" i="38"/>
  <c r="AP344" i="38"/>
  <c r="L336" i="38" a="1"/>
  <c r="AH351" i="37"/>
  <c r="AJ349" i="37"/>
  <c r="AP344" i="37"/>
  <c r="V328" i="37"/>
  <c r="X327" i="37" s="1"/>
  <c r="AN328" i="36"/>
  <c r="AP326" i="36" s="1"/>
  <c r="L336" i="36" a="1"/>
  <c r="L336" i="35"/>
  <c r="V344" i="35"/>
  <c r="V345" i="35"/>
  <c r="AH331" i="35"/>
  <c r="AP328" i="35"/>
  <c r="AQ326" i="35"/>
  <c r="AG7" i="35" s="1"/>
  <c r="AG330" i="35"/>
  <c r="AD336" i="35" s="1" a="1"/>
  <c r="AG331" i="34"/>
  <c r="AH330" i="34"/>
  <c r="AH331" i="34"/>
  <c r="AP328" i="34"/>
  <c r="AQ326" i="34"/>
  <c r="AG7" i="34" s="1"/>
  <c r="AG330" i="34"/>
  <c r="AD336" i="34" s="1" a="1"/>
  <c r="AP308" i="33"/>
  <c r="AP310" i="33" s="1"/>
  <c r="AI312" i="33"/>
  <c r="AG314" i="33"/>
  <c r="X345" i="33"/>
  <c r="V346" i="33"/>
  <c r="X344" i="33" s="1"/>
  <c r="AG314" i="24"/>
  <c r="AI312" i="24"/>
  <c r="AQ308" i="24"/>
  <c r="AG8" i="24" s="1"/>
  <c r="AP310" i="24"/>
  <c r="AQ308" i="33" l="1"/>
  <c r="AG8" i="33" s="1"/>
  <c r="AG312" i="33"/>
  <c r="AI314" i="33"/>
  <c r="AP327" i="36"/>
  <c r="AH330" i="36" s="1"/>
  <c r="V326" i="40"/>
  <c r="V328" i="40" s="1"/>
  <c r="X326" i="40" s="1"/>
  <c r="V327" i="40"/>
  <c r="AN346" i="40"/>
  <c r="AP345" i="40" s="1"/>
  <c r="V327" i="39"/>
  <c r="L318" i="39"/>
  <c r="V326" i="39"/>
  <c r="AG331" i="39"/>
  <c r="AH330" i="39"/>
  <c r="AH331" i="39"/>
  <c r="AP328" i="39"/>
  <c r="AQ326" i="39"/>
  <c r="AG7" i="39" s="1"/>
  <c r="AG330" i="39"/>
  <c r="V345" i="38"/>
  <c r="L336" i="38"/>
  <c r="V344" i="38"/>
  <c r="AJ351" i="38"/>
  <c r="AP346" i="38"/>
  <c r="AQ344" i="38"/>
  <c r="AH9" i="38" s="1"/>
  <c r="AH349" i="38"/>
  <c r="AD354" i="38" s="1" a="1"/>
  <c r="X326" i="37"/>
  <c r="O330" i="37" s="1"/>
  <c r="P330" i="37"/>
  <c r="O331" i="37"/>
  <c r="AJ351" i="37"/>
  <c r="AP346" i="37"/>
  <c r="AQ344" i="37"/>
  <c r="AH9" i="37" s="1"/>
  <c r="AH349" i="37"/>
  <c r="AH331" i="36"/>
  <c r="AP328" i="36"/>
  <c r="AG330" i="36"/>
  <c r="V345" i="36"/>
  <c r="L336" i="36"/>
  <c r="V344" i="36"/>
  <c r="AG331" i="36"/>
  <c r="V346" i="35"/>
  <c r="X345" i="35" s="1"/>
  <c r="AN345" i="35"/>
  <c r="AN344" i="35"/>
  <c r="AD336" i="35"/>
  <c r="AN345" i="34"/>
  <c r="AN344" i="34"/>
  <c r="AD336" i="34"/>
  <c r="L336" i="34"/>
  <c r="V344" i="34"/>
  <c r="V345" i="34"/>
  <c r="R351" i="33"/>
  <c r="X346" i="33"/>
  <c r="P349" i="33"/>
  <c r="Y344" i="33"/>
  <c r="P9" i="33" s="1"/>
  <c r="P351" i="33"/>
  <c r="R349" i="33"/>
  <c r="AD318" i="24" a="1"/>
  <c r="AN326" i="24" s="1"/>
  <c r="L336" i="37" l="1" a="1"/>
  <c r="L336" i="37" s="1"/>
  <c r="X328" i="37"/>
  <c r="AQ326" i="36"/>
  <c r="AG7" i="36" s="1"/>
  <c r="P331" i="37"/>
  <c r="Y326" i="37"/>
  <c r="O7" i="37" s="1"/>
  <c r="AD318" i="33" a="1"/>
  <c r="X327" i="40"/>
  <c r="X328" i="40" s="1"/>
  <c r="AH351" i="40"/>
  <c r="AJ349" i="40"/>
  <c r="O330" i="40"/>
  <c r="Y326" i="40"/>
  <c r="O7" i="40" s="1"/>
  <c r="P331" i="40"/>
  <c r="AP344" i="40"/>
  <c r="P330" i="40"/>
  <c r="O331" i="40"/>
  <c r="V328" i="39"/>
  <c r="X326" i="39" s="1"/>
  <c r="AD336" i="39" a="1"/>
  <c r="AN363" i="38"/>
  <c r="AN362" i="38"/>
  <c r="AD354" i="38"/>
  <c r="V346" i="38"/>
  <c r="X344" i="38" s="1"/>
  <c r="X345" i="38"/>
  <c r="AD354" i="37" a="1"/>
  <c r="V346" i="36"/>
  <c r="X344" i="36" s="1"/>
  <c r="AD336" i="36" a="1"/>
  <c r="P351" i="35"/>
  <c r="R349" i="35"/>
  <c r="X344" i="35"/>
  <c r="AN346" i="35"/>
  <c r="AP345" i="35" s="1"/>
  <c r="V346" i="34"/>
  <c r="X345" i="34" s="1"/>
  <c r="AN346" i="34"/>
  <c r="AP344" i="34" s="1"/>
  <c r="L354" i="33" a="1"/>
  <c r="AD318" i="24"/>
  <c r="AN327" i="24"/>
  <c r="AN328" i="24"/>
  <c r="AP327" i="24" s="1"/>
  <c r="AN326" i="33" l="1"/>
  <c r="AD318" i="33"/>
  <c r="AN327" i="33"/>
  <c r="V345" i="37"/>
  <c r="V344" i="37"/>
  <c r="V346" i="37" s="1"/>
  <c r="X327" i="39"/>
  <c r="O331" i="39" s="1"/>
  <c r="AJ351" i="40"/>
  <c r="AP346" i="40"/>
  <c r="AQ344" i="40"/>
  <c r="AH9" i="40" s="1"/>
  <c r="AH349" i="40"/>
  <c r="L336" i="40" a="1"/>
  <c r="O330" i="39"/>
  <c r="Y326" i="39"/>
  <c r="O7" i="39" s="1"/>
  <c r="P331" i="39"/>
  <c r="X328" i="39"/>
  <c r="P330" i="39"/>
  <c r="AN345" i="39"/>
  <c r="AN344" i="39"/>
  <c r="AD336" i="39"/>
  <c r="Y344" i="38"/>
  <c r="P9" i="38" s="1"/>
  <c r="R351" i="38"/>
  <c r="X346" i="38"/>
  <c r="P349" i="38"/>
  <c r="P351" i="38"/>
  <c r="R349" i="38"/>
  <c r="AN364" i="38"/>
  <c r="AP363" i="38" s="1"/>
  <c r="AN363" i="37"/>
  <c r="AN362" i="37"/>
  <c r="AD354" i="37"/>
  <c r="R351" i="36"/>
  <c r="P349" i="36"/>
  <c r="AN345" i="36"/>
  <c r="AN344" i="36"/>
  <c r="AD336" i="36"/>
  <c r="X345" i="36"/>
  <c r="AH351" i="35"/>
  <c r="AJ349" i="35"/>
  <c r="AP344" i="35"/>
  <c r="R351" i="35"/>
  <c r="X346" i="35"/>
  <c r="P349" i="35"/>
  <c r="L354" i="35" s="1" a="1"/>
  <c r="Y344" i="35"/>
  <c r="P9" i="35" s="1"/>
  <c r="AJ351" i="34"/>
  <c r="AH349" i="34"/>
  <c r="P351" i="34"/>
  <c r="R349" i="34"/>
  <c r="AP345" i="34"/>
  <c r="X344" i="34"/>
  <c r="L354" i="33"/>
  <c r="V362" i="33"/>
  <c r="V363" i="33"/>
  <c r="AG331" i="24"/>
  <c r="AH330" i="24"/>
  <c r="AP326" i="24"/>
  <c r="X344" i="37" l="1"/>
  <c r="P349" i="37" s="1"/>
  <c r="X345" i="37"/>
  <c r="AD354" i="40" a="1"/>
  <c r="AD354" i="40" s="1"/>
  <c r="AN328" i="33"/>
  <c r="V345" i="40"/>
  <c r="L336" i="40"/>
  <c r="V344" i="40"/>
  <c r="AN363" i="40"/>
  <c r="AN362" i="40"/>
  <c r="AN346" i="39"/>
  <c r="AP345" i="39" s="1"/>
  <c r="AP344" i="39"/>
  <c r="L336" i="39" a="1"/>
  <c r="AP362" i="38"/>
  <c r="AQ362" i="38" s="1"/>
  <c r="AH8" i="38" s="1"/>
  <c r="AI367" i="38"/>
  <c r="AH368" i="38"/>
  <c r="AH367" i="38"/>
  <c r="AP364" i="38"/>
  <c r="L354" i="38" a="1"/>
  <c r="X346" i="37"/>
  <c r="P351" i="37"/>
  <c r="R349" i="37"/>
  <c r="AN364" i="37"/>
  <c r="AP363" i="37" s="1"/>
  <c r="AN346" i="36"/>
  <c r="AP344" i="36" s="1"/>
  <c r="R349" i="36"/>
  <c r="L354" i="36" s="1" a="1"/>
  <c r="P351" i="36"/>
  <c r="AP345" i="36"/>
  <c r="X346" i="36"/>
  <c r="Y344" i="36"/>
  <c r="P9" i="36" s="1"/>
  <c r="L354" i="35"/>
  <c r="V362" i="35"/>
  <c r="V363" i="35"/>
  <c r="AJ351" i="35"/>
  <c r="AP346" i="35"/>
  <c r="AH349" i="35"/>
  <c r="AQ344" i="35"/>
  <c r="AH9" i="35" s="1"/>
  <c r="R351" i="34"/>
  <c r="X346" i="34"/>
  <c r="P349" i="34"/>
  <c r="Y344" i="34"/>
  <c r="P9" i="34" s="1"/>
  <c r="AH351" i="34"/>
  <c r="AJ349" i="34"/>
  <c r="AD354" i="34" s="1" a="1"/>
  <c r="AQ344" i="34"/>
  <c r="AH9" i="34" s="1"/>
  <c r="AP346" i="34"/>
  <c r="V364" i="33"/>
  <c r="X363" i="33" s="1"/>
  <c r="AG330" i="24"/>
  <c r="AP328" i="24"/>
  <c r="AH331" i="24"/>
  <c r="AQ326" i="24"/>
  <c r="AG7" i="24" s="1"/>
  <c r="L354" i="37" l="1" a="1"/>
  <c r="L354" i="37" s="1"/>
  <c r="R351" i="37"/>
  <c r="Y344" i="37"/>
  <c r="P9" i="37" s="1"/>
  <c r="L354" i="34" a="1"/>
  <c r="AI368" i="38"/>
  <c r="AD372" i="38" a="1"/>
  <c r="AN380" i="38" s="1"/>
  <c r="AP326" i="33"/>
  <c r="AP327" i="33"/>
  <c r="AD354" i="35" a="1"/>
  <c r="AN363" i="35" s="1"/>
  <c r="AN364" i="40"/>
  <c r="AP362" i="40" s="1"/>
  <c r="AP363" i="40"/>
  <c r="V346" i="40"/>
  <c r="X344" i="40" s="1"/>
  <c r="V345" i="39"/>
  <c r="L336" i="39"/>
  <c r="V344" i="39"/>
  <c r="AH351" i="39"/>
  <c r="AJ349" i="39"/>
  <c r="AJ351" i="39"/>
  <c r="AP346" i="39"/>
  <c r="AQ344" i="39"/>
  <c r="AH9" i="39" s="1"/>
  <c r="AH349" i="39"/>
  <c r="L354" i="38"/>
  <c r="V362" i="38"/>
  <c r="V363" i="38"/>
  <c r="AN381" i="38"/>
  <c r="AP362" i="37"/>
  <c r="AQ362" i="37" s="1"/>
  <c r="AH8" i="37" s="1"/>
  <c r="AI367" i="37"/>
  <c r="AH368" i="37"/>
  <c r="V362" i="37"/>
  <c r="V363" i="37"/>
  <c r="AJ351" i="36"/>
  <c r="AP346" i="36"/>
  <c r="AH349" i="36"/>
  <c r="AQ344" i="36"/>
  <c r="AH9" i="36" s="1"/>
  <c r="L354" i="36"/>
  <c r="V362" i="36"/>
  <c r="V363" i="36"/>
  <c r="AH351" i="36"/>
  <c r="AJ349" i="36"/>
  <c r="AD354" i="35"/>
  <c r="V364" i="35"/>
  <c r="X362" i="35" s="1"/>
  <c r="L354" i="34"/>
  <c r="V363" i="34"/>
  <c r="V362" i="34"/>
  <c r="AN363" i="34"/>
  <c r="AN362" i="34"/>
  <c r="AD354" i="34"/>
  <c r="P368" i="33"/>
  <c r="Q367" i="33"/>
  <c r="X362" i="33"/>
  <c r="AD336" i="24" a="1"/>
  <c r="AN362" i="35" l="1"/>
  <c r="AG331" i="33"/>
  <c r="AH330" i="33"/>
  <c r="AG330" i="33"/>
  <c r="AD336" i="33" s="1" a="1"/>
  <c r="AH331" i="33"/>
  <c r="AP328" i="33"/>
  <c r="AQ326" i="33"/>
  <c r="AG7" i="33" s="1"/>
  <c r="AP364" i="37"/>
  <c r="AH367" i="37"/>
  <c r="AD372" i="38"/>
  <c r="AI368" i="37"/>
  <c r="R351" i="40"/>
  <c r="P349" i="40"/>
  <c r="AQ362" i="40"/>
  <c r="AH8" i="40" s="1"/>
  <c r="AH367" i="40"/>
  <c r="AD372" i="40" s="1" a="1"/>
  <c r="AP364" i="40"/>
  <c r="AI368" i="40"/>
  <c r="AI367" i="40"/>
  <c r="AH368" i="40"/>
  <c r="X345" i="40"/>
  <c r="V346" i="39"/>
  <c r="X344" i="39" s="1"/>
  <c r="AD354" i="39" a="1"/>
  <c r="X345" i="39"/>
  <c r="AN382" i="38"/>
  <c r="AP380" i="38" s="1"/>
  <c r="V364" i="38"/>
  <c r="X363" i="38" s="1"/>
  <c r="V364" i="37"/>
  <c r="X362" i="37" s="1"/>
  <c r="X363" i="37"/>
  <c r="V364" i="36"/>
  <c r="X362" i="36" s="1"/>
  <c r="AD354" i="36" a="1"/>
  <c r="Q368" i="35"/>
  <c r="P367" i="35"/>
  <c r="X363" i="35"/>
  <c r="AN364" i="35"/>
  <c r="AP363" i="35" s="1"/>
  <c r="V364" i="34"/>
  <c r="X362" i="34" s="1"/>
  <c r="AN364" i="34"/>
  <c r="AP363" i="34" s="1"/>
  <c r="Q368" i="33"/>
  <c r="X364" i="33"/>
  <c r="P367" i="33"/>
  <c r="L372" i="33" s="1" a="1"/>
  <c r="Y362" i="33"/>
  <c r="P8" i="33" s="1"/>
  <c r="AN344" i="24"/>
  <c r="AN345" i="24"/>
  <c r="AD336" i="24"/>
  <c r="AN345" i="33" l="1"/>
  <c r="AN344" i="33"/>
  <c r="AN346" i="33" s="1"/>
  <c r="AP344" i="33" s="1"/>
  <c r="AD336" i="33"/>
  <c r="X363" i="34"/>
  <c r="X363" i="36"/>
  <c r="X364" i="36" s="1"/>
  <c r="AP381" i="38"/>
  <c r="AI387" i="38" s="1"/>
  <c r="AD372" i="37" a="1"/>
  <c r="AN381" i="40"/>
  <c r="AN380" i="40"/>
  <c r="AD372" i="40"/>
  <c r="P351" i="40"/>
  <c r="R349" i="40"/>
  <c r="L354" i="40" s="1" a="1"/>
  <c r="X346" i="40"/>
  <c r="Y344" i="40"/>
  <c r="P9" i="40" s="1"/>
  <c r="Y344" i="39"/>
  <c r="P9" i="39" s="1"/>
  <c r="R351" i="39"/>
  <c r="X346" i="39"/>
  <c r="P349" i="39"/>
  <c r="P351" i="39"/>
  <c r="R349" i="39"/>
  <c r="AN363" i="39"/>
  <c r="AN362" i="39"/>
  <c r="AD354" i="39"/>
  <c r="P368" i="38"/>
  <c r="Q367" i="38"/>
  <c r="AI386" i="38"/>
  <c r="AJ387" i="38"/>
  <c r="AP382" i="38"/>
  <c r="X362" i="38"/>
  <c r="AJ386" i="38"/>
  <c r="Q368" i="37"/>
  <c r="X364" i="37"/>
  <c r="Y362" i="37"/>
  <c r="P8" i="37" s="1"/>
  <c r="P367" i="37"/>
  <c r="P368" i="37"/>
  <c r="Q367" i="37"/>
  <c r="Q368" i="36"/>
  <c r="P367" i="36"/>
  <c r="Y362" i="36"/>
  <c r="P8" i="36" s="1"/>
  <c r="AN362" i="36"/>
  <c r="AN363" i="36"/>
  <c r="AD354" i="36"/>
  <c r="P368" i="36"/>
  <c r="Q367" i="36"/>
  <c r="AI367" i="35"/>
  <c r="AH368" i="35"/>
  <c r="AP362" i="35"/>
  <c r="P368" i="35"/>
  <c r="Q367" i="35"/>
  <c r="L372" i="35" s="1" a="1"/>
  <c r="Y362" i="35"/>
  <c r="P8" i="35" s="1"/>
  <c r="X364" i="35"/>
  <c r="AI367" i="34"/>
  <c r="AH368" i="34"/>
  <c r="Q368" i="34"/>
  <c r="X364" i="34"/>
  <c r="P367" i="34"/>
  <c r="Y362" i="34"/>
  <c r="P8" i="34" s="1"/>
  <c r="Q367" i="34"/>
  <c r="P368" i="34"/>
  <c r="AP362" i="34"/>
  <c r="AJ351" i="33"/>
  <c r="AH349" i="33"/>
  <c r="V381" i="33"/>
  <c r="L372" i="33"/>
  <c r="V380" i="33"/>
  <c r="AP345" i="33"/>
  <c r="AP346" i="33" s="1"/>
  <c r="AN346" i="24"/>
  <c r="AP345" i="24" s="1"/>
  <c r="AQ380" i="38" l="1"/>
  <c r="AI9" i="38" s="1"/>
  <c r="AN381" i="37"/>
  <c r="AN380" i="37"/>
  <c r="AD372" i="37"/>
  <c r="L354" i="40"/>
  <c r="V362" i="40"/>
  <c r="V363" i="40"/>
  <c r="AN382" i="40"/>
  <c r="AP380" i="40" s="1"/>
  <c r="AN364" i="39"/>
  <c r="AP362" i="39" s="1"/>
  <c r="L354" i="39" a="1"/>
  <c r="Q368" i="38"/>
  <c r="X364" i="38"/>
  <c r="P367" i="38"/>
  <c r="L372" i="38" s="1" a="1"/>
  <c r="Y362" i="38"/>
  <c r="P8" i="38" s="1"/>
  <c r="AD390" i="38" a="1"/>
  <c r="AD390" i="38" s="1"/>
  <c r="L372" i="37" a="1"/>
  <c r="AN364" i="36"/>
  <c r="AP363" i="36" s="1"/>
  <c r="L372" i="36" a="1"/>
  <c r="V381" i="35"/>
  <c r="L372" i="35"/>
  <c r="V380" i="35"/>
  <c r="AQ362" i="35"/>
  <c r="AH8" i="35" s="1"/>
  <c r="AH367" i="35"/>
  <c r="AI368" i="35"/>
  <c r="AP364" i="35"/>
  <c r="L372" i="34" a="1"/>
  <c r="V381" i="34" s="1"/>
  <c r="AQ362" i="34"/>
  <c r="AH8" i="34" s="1"/>
  <c r="AH367" i="34"/>
  <c r="AI368" i="34"/>
  <c r="AP364" i="34"/>
  <c r="AQ344" i="33"/>
  <c r="AH9" i="33" s="1"/>
  <c r="V382" i="33"/>
  <c r="X380" i="33" s="1"/>
  <c r="AD354" i="33" a="1"/>
  <c r="AJ349" i="33"/>
  <c r="AH351" i="33"/>
  <c r="AH351" i="24"/>
  <c r="AJ349" i="24"/>
  <c r="AP344" i="24"/>
  <c r="AD372" i="35" l="1" a="1"/>
  <c r="AD372" i="34" a="1"/>
  <c r="AP363" i="39"/>
  <c r="AN382" i="37"/>
  <c r="X381" i="33"/>
  <c r="AI386" i="40"/>
  <c r="AJ387" i="40"/>
  <c r="AP381" i="40"/>
  <c r="V364" i="40"/>
  <c r="X362" i="40" s="1"/>
  <c r="AQ362" i="39"/>
  <c r="AH8" i="39" s="1"/>
  <c r="AH367" i="39"/>
  <c r="AI368" i="39"/>
  <c r="AP364" i="39"/>
  <c r="AI367" i="39"/>
  <c r="AH368" i="39"/>
  <c r="L354" i="39"/>
  <c r="V362" i="39"/>
  <c r="V363" i="39"/>
  <c r="V381" i="38"/>
  <c r="V380" i="38"/>
  <c r="L372" i="38"/>
  <c r="V380" i="37"/>
  <c r="V381" i="37"/>
  <c r="L372" i="37"/>
  <c r="AI367" i="36"/>
  <c r="AH368" i="36"/>
  <c r="AP362" i="36"/>
  <c r="V381" i="36"/>
  <c r="L372" i="36"/>
  <c r="V380" i="36"/>
  <c r="AN380" i="35"/>
  <c r="AD372" i="35"/>
  <c r="AN381" i="35"/>
  <c r="V382" i="35"/>
  <c r="X380" i="35" s="1"/>
  <c r="X381" i="35"/>
  <c r="V380" i="34"/>
  <c r="L372" i="34"/>
  <c r="AN380" i="34"/>
  <c r="AD372" i="34"/>
  <c r="AN381" i="34"/>
  <c r="V382" i="34"/>
  <c r="X380" i="34" s="1"/>
  <c r="Q386" i="33"/>
  <c r="Y380" i="33"/>
  <c r="Q9" i="33" s="1"/>
  <c r="C3" i="33" s="1" a="1"/>
  <c r="C3" i="33" s="1"/>
  <c r="R387" i="33"/>
  <c r="X382" i="33"/>
  <c r="AN363" i="33"/>
  <c r="AN362" i="33"/>
  <c r="AD354" i="33"/>
  <c r="R386" i="33"/>
  <c r="Q387" i="33"/>
  <c r="AJ351" i="24"/>
  <c r="AQ344" i="24"/>
  <c r="AH9" i="24" s="1"/>
  <c r="AH349" i="24"/>
  <c r="AP346" i="24"/>
  <c r="AP380" i="37" l="1"/>
  <c r="AP381" i="37"/>
  <c r="X381" i="34"/>
  <c r="Q368" i="40"/>
  <c r="P367" i="40"/>
  <c r="AJ386" i="40"/>
  <c r="AI387" i="40"/>
  <c r="AP382" i="40"/>
  <c r="X363" i="40"/>
  <c r="AQ380" i="40"/>
  <c r="AI9" i="40" s="1"/>
  <c r="AM3" i="40" s="1" a="1"/>
  <c r="AM3" i="40" s="1"/>
  <c r="AD372" i="39" a="1"/>
  <c r="V364" i="39"/>
  <c r="X362" i="39" s="1"/>
  <c r="X363" i="39"/>
  <c r="V382" i="38"/>
  <c r="X380" i="38" s="1"/>
  <c r="V382" i="37"/>
  <c r="X381" i="37" s="1"/>
  <c r="X380" i="37"/>
  <c r="V382" i="36"/>
  <c r="X380" i="36" s="1"/>
  <c r="AQ362" i="36"/>
  <c r="AH8" i="36" s="1"/>
  <c r="AI368" i="36"/>
  <c r="AP364" i="36"/>
  <c r="AH367" i="36"/>
  <c r="AD372" i="36" s="1" a="1"/>
  <c r="Q386" i="35"/>
  <c r="Y380" i="35"/>
  <c r="Q9" i="35" s="1"/>
  <c r="C3" i="35" s="1" a="1"/>
  <c r="C3" i="35" s="1"/>
  <c r="R387" i="35"/>
  <c r="X382" i="35"/>
  <c r="R386" i="35"/>
  <c r="Q387" i="35"/>
  <c r="AN382" i="35"/>
  <c r="AP380" i="35" s="1"/>
  <c r="R386" i="34"/>
  <c r="Q387" i="34"/>
  <c r="Q386" i="34"/>
  <c r="Y380" i="34"/>
  <c r="Q9" i="34" s="1"/>
  <c r="C3" i="34" s="1" a="1"/>
  <c r="C3" i="34" s="1"/>
  <c r="R387" i="34"/>
  <c r="X382" i="34"/>
  <c r="AN382" i="34"/>
  <c r="AP380" i="34" s="1"/>
  <c r="AN364" i="33"/>
  <c r="AP362" i="33" s="1"/>
  <c r="AP363" i="33"/>
  <c r="L390" i="33" a="1"/>
  <c r="L390" i="33" s="1"/>
  <c r="AD354" i="24" a="1"/>
  <c r="AN363" i="24" s="1"/>
  <c r="X381" i="38" l="1"/>
  <c r="AD390" i="40" a="1"/>
  <c r="AD390" i="40" s="1"/>
  <c r="X381" i="36"/>
  <c r="AI387" i="37"/>
  <c r="AJ386" i="37"/>
  <c r="AQ380" i="37"/>
  <c r="AI9" i="37" s="1"/>
  <c r="AI386" i="37"/>
  <c r="AJ387" i="37"/>
  <c r="AP382" i="37"/>
  <c r="P368" i="40"/>
  <c r="L372" i="40" s="1" a="1"/>
  <c r="Q367" i="40"/>
  <c r="Y362" i="40"/>
  <c r="P8" i="40" s="1"/>
  <c r="X364" i="40"/>
  <c r="Q368" i="39"/>
  <c r="X364" i="39"/>
  <c r="P367" i="39"/>
  <c r="Y362" i="39"/>
  <c r="P8" i="39" s="1"/>
  <c r="AN381" i="39"/>
  <c r="AN380" i="39"/>
  <c r="AD372" i="39"/>
  <c r="P368" i="39"/>
  <c r="Q367" i="39"/>
  <c r="Q386" i="38"/>
  <c r="Y380" i="38"/>
  <c r="Q9" i="38" s="1"/>
  <c r="C3" i="38" s="1" a="1"/>
  <c r="C3" i="38" s="1"/>
  <c r="X382" i="38"/>
  <c r="R387" i="38"/>
  <c r="R386" i="38"/>
  <c r="Q387" i="38"/>
  <c r="R386" i="37"/>
  <c r="Q387" i="37"/>
  <c r="Q386" i="37"/>
  <c r="Y380" i="37"/>
  <c r="Q9" i="37" s="1"/>
  <c r="C3" i="37" s="1" a="1"/>
  <c r="C3" i="37" s="1"/>
  <c r="X382" i="37"/>
  <c r="R387" i="37"/>
  <c r="Y380" i="36"/>
  <c r="Q9" i="36" s="1"/>
  <c r="C3" i="36" s="1" a="1"/>
  <c r="C3" i="36" s="1"/>
  <c r="R387" i="36"/>
  <c r="X382" i="36"/>
  <c r="Q386" i="36"/>
  <c r="AN381" i="36"/>
  <c r="AN380" i="36"/>
  <c r="AD372" i="36"/>
  <c r="R386" i="36"/>
  <c r="Q387" i="36"/>
  <c r="AP381" i="35"/>
  <c r="AP382" i="35" s="1"/>
  <c r="AQ380" i="35"/>
  <c r="AI9" i="35" s="1"/>
  <c r="AJ387" i="35"/>
  <c r="AI386" i="35"/>
  <c r="L390" i="35" a="1"/>
  <c r="L390" i="35" s="1"/>
  <c r="AP381" i="34"/>
  <c r="AQ380" i="34" s="1"/>
  <c r="AI9" i="34" s="1"/>
  <c r="L390" i="34" a="1"/>
  <c r="L390" i="34" s="1"/>
  <c r="AI387" i="34"/>
  <c r="AI386" i="34"/>
  <c r="AJ387" i="34"/>
  <c r="AQ362" i="33"/>
  <c r="AH8" i="33" s="1"/>
  <c r="AH367" i="33"/>
  <c r="AI368" i="33"/>
  <c r="AP364" i="33"/>
  <c r="AI367" i="33"/>
  <c r="AH368" i="33"/>
  <c r="AN362" i="24"/>
  <c r="AN364" i="24" s="1"/>
  <c r="AP362" i="24" s="1"/>
  <c r="AD354" i="24"/>
  <c r="AJ386" i="34" l="1"/>
  <c r="AI387" i="35"/>
  <c r="AD390" i="37" a="1"/>
  <c r="AD390" i="37" s="1"/>
  <c r="AJ386" i="35"/>
  <c r="AP382" i="34"/>
  <c r="AD390" i="35" a="1"/>
  <c r="AD390" i="35" s="1"/>
  <c r="AD390" i="34" a="1"/>
  <c r="AD390" i="34" s="1"/>
  <c r="L372" i="40"/>
  <c r="V380" i="40"/>
  <c r="V381" i="40"/>
  <c r="AN382" i="39"/>
  <c r="AP380" i="39" s="1"/>
  <c r="AP381" i="39"/>
  <c r="L372" i="39" a="1"/>
  <c r="L390" i="38" a="1"/>
  <c r="L390" i="38" s="1"/>
  <c r="L390" i="37" a="1"/>
  <c r="L390" i="37" s="1"/>
  <c r="L390" i="36" a="1"/>
  <c r="L390" i="36" s="1"/>
  <c r="AN382" i="36"/>
  <c r="AP380" i="36" s="1"/>
  <c r="AD372" i="33" a="1"/>
  <c r="AP363" i="24"/>
  <c r="AH368" i="24" s="1"/>
  <c r="AH367" i="24"/>
  <c r="AI368" i="24"/>
  <c r="AP381" i="36" l="1"/>
  <c r="V382" i="40"/>
  <c r="X381" i="40" s="1"/>
  <c r="X380" i="40"/>
  <c r="AQ380" i="39"/>
  <c r="AI9" i="39" s="1"/>
  <c r="AI386" i="39"/>
  <c r="AJ387" i="39"/>
  <c r="AP382" i="39"/>
  <c r="V381" i="39"/>
  <c r="V380" i="39"/>
  <c r="L372" i="39"/>
  <c r="AJ386" i="39"/>
  <c r="AI387" i="39"/>
  <c r="AQ380" i="36"/>
  <c r="AI9" i="36" s="1"/>
  <c r="AI386" i="36"/>
  <c r="AP382" i="36"/>
  <c r="AJ387" i="36"/>
  <c r="AJ386" i="36"/>
  <c r="AI387" i="36"/>
  <c r="AN381" i="33"/>
  <c r="AN380" i="33"/>
  <c r="AD372" i="33"/>
  <c r="AP364" i="24"/>
  <c r="AQ362" i="24"/>
  <c r="AH8" i="24" s="1"/>
  <c r="AI367" i="24"/>
  <c r="AD372" i="24" s="1" a="1"/>
  <c r="R386" i="40" l="1"/>
  <c r="Q387" i="40"/>
  <c r="Q386" i="40"/>
  <c r="X382" i="40"/>
  <c r="Y380" i="40"/>
  <c r="Q9" i="40" s="1"/>
  <c r="C3" i="40" s="1" a="1"/>
  <c r="C3" i="40" s="1"/>
  <c r="R387" i="40"/>
  <c r="V382" i="39"/>
  <c r="X380" i="39" s="1"/>
  <c r="AD390" i="39" a="1"/>
  <c r="AD390" i="39" s="1"/>
  <c r="X381" i="39"/>
  <c r="AD390" i="36" a="1"/>
  <c r="AD390" i="36" s="1"/>
  <c r="AN382" i="33"/>
  <c r="AP380" i="33" s="1"/>
  <c r="AP381" i="33"/>
  <c r="AN380" i="24"/>
  <c r="AN381" i="24"/>
  <c r="AD372" i="24"/>
  <c r="L390" i="40" l="1" a="1"/>
  <c r="L390" i="40" s="1"/>
  <c r="R386" i="39"/>
  <c r="Q387" i="39"/>
  <c r="Q386" i="39"/>
  <c r="Y380" i="39"/>
  <c r="Q9" i="39" s="1"/>
  <c r="C3" i="39" s="1" a="1"/>
  <c r="C3" i="39" s="1"/>
  <c r="X382" i="39"/>
  <c r="R387" i="39"/>
  <c r="AQ380" i="33"/>
  <c r="AI9" i="33" s="1"/>
  <c r="AI386" i="33"/>
  <c r="AJ387" i="33"/>
  <c r="AP382" i="33"/>
  <c r="AJ386" i="33"/>
  <c r="AI387" i="33"/>
  <c r="AN382" i="24"/>
  <c r="AP381" i="24" s="1"/>
  <c r="L390" i="39" l="1" a="1"/>
  <c r="L390" i="39" s="1"/>
  <c r="AD390" i="33" a="1"/>
  <c r="AD390" i="33" s="1"/>
  <c r="AJ386" i="24"/>
  <c r="AI387" i="24"/>
  <c r="AP380" i="24"/>
  <c r="AQ380" i="24" l="1"/>
  <c r="AI9" i="24" s="1"/>
  <c r="AI386" i="24"/>
  <c r="AJ387" i="24"/>
  <c r="AP382" i="24"/>
  <c r="AD390" i="24" l="1" a="1"/>
  <c r="AD390" i="24" s="1"/>
  <c r="V130" i="24" l="1"/>
  <c r="X129" i="24" s="1"/>
  <c r="X128" i="24" l="1"/>
  <c r="M130" i="24" s="1"/>
  <c r="M135" i="24"/>
  <c r="R130" i="24"/>
  <c r="X130" i="24" l="1"/>
  <c r="Y128" i="24"/>
  <c r="M9" i="24" s="1"/>
  <c r="R135" i="24"/>
  <c r="L138" i="24" s="1" a="1"/>
  <c r="L138" i="24" s="1"/>
  <c r="V146" i="24" l="1"/>
  <c r="V147" i="24"/>
  <c r="V148" i="24" l="1"/>
  <c r="X147" i="24" s="1"/>
  <c r="X146" i="24" l="1"/>
  <c r="X148" i="24" s="1"/>
  <c r="Q148" i="24"/>
  <c r="M152" i="24"/>
  <c r="M148" i="24" l="1"/>
  <c r="L156" i="24" s="1" a="1"/>
  <c r="L156" i="24" s="1"/>
  <c r="Y146" i="24"/>
  <c r="M8" i="24" s="1"/>
  <c r="Q152" i="24"/>
  <c r="V164" i="24" l="1"/>
  <c r="V165" i="24"/>
  <c r="V166" i="24" l="1"/>
  <c r="X164" i="24" s="1"/>
  <c r="P169" i="24" s="1"/>
  <c r="X165" i="24"/>
  <c r="P166" i="24" s="1"/>
  <c r="M166" i="24" l="1"/>
  <c r="M169" i="24"/>
  <c r="X166" i="24"/>
  <c r="Y164" i="24"/>
  <c r="M7" i="24" s="1"/>
  <c r="L174" i="24" l="1" a="1"/>
  <c r="L174" i="24" s="1"/>
  <c r="V182" i="24" l="1"/>
  <c r="V183" i="24"/>
  <c r="V184" i="24" l="1"/>
  <c r="X182" i="24" s="1"/>
  <c r="O186" i="24" s="1"/>
  <c r="M184" i="24" l="1"/>
  <c r="X183" i="24"/>
  <c r="M186" i="24" s="1"/>
  <c r="Y182" i="24" l="1"/>
  <c r="M6" i="24" s="1"/>
  <c r="O184" i="24"/>
  <c r="L192" i="24" s="1" a="1"/>
  <c r="L192" i="24" s="1"/>
  <c r="X184" i="24"/>
  <c r="V200" i="24" l="1"/>
  <c r="V201" i="24"/>
  <c r="V202" i="24" l="1"/>
  <c r="X200" i="24" s="1"/>
  <c r="N203" i="24" l="1"/>
  <c r="M202" i="24"/>
  <c r="X201" i="24"/>
  <c r="X202" i="24" s="1"/>
  <c r="Y200" i="24" l="1"/>
  <c r="M5" i="24" s="1"/>
  <c r="N202" i="24"/>
  <c r="M203" i="24"/>
  <c r="L210" i="24" l="1" a="1"/>
  <c r="L210" i="24" l="1"/>
  <c r="V219" i="24"/>
  <c r="V218" i="24"/>
  <c r="V220" i="24" l="1"/>
  <c r="X219" i="24" s="1"/>
  <c r="X218" i="24" l="1"/>
  <c r="N221" i="24" s="1"/>
  <c r="R221" i="24"/>
  <c r="N225" i="24"/>
  <c r="R225" i="24" l="1"/>
  <c r="L228" i="24" s="1" a="1"/>
  <c r="L228" i="24" s="1"/>
  <c r="Y218" i="24"/>
  <c r="N9" i="24" s="1"/>
  <c r="X220" i="24"/>
  <c r="V236" i="24" l="1"/>
  <c r="V237" i="24"/>
  <c r="V238" i="24" l="1"/>
  <c r="X236" i="24" s="1"/>
  <c r="N239" i="24" l="1"/>
  <c r="Q242" i="24"/>
  <c r="X237" i="24"/>
  <c r="Y236" i="24" s="1"/>
  <c r="N8" i="24" s="1"/>
  <c r="N242" i="24" l="1"/>
  <c r="Q239" i="24"/>
  <c r="X238" i="24"/>
  <c r="L246" i="24" l="1" a="1"/>
  <c r="L246" i="24" s="1"/>
  <c r="V255" i="24" l="1"/>
  <c r="V254" i="24"/>
  <c r="V256" i="24" l="1"/>
  <c r="X254" i="24" s="1"/>
  <c r="N257" i="24" s="1"/>
  <c r="X255" i="24" l="1"/>
  <c r="Y254" i="24" s="1"/>
  <c r="N7" i="24" s="1"/>
  <c r="P259" i="24"/>
  <c r="N259" i="24" l="1"/>
  <c r="P257" i="24"/>
  <c r="X256" i="24"/>
  <c r="L264" i="24" l="1" a="1"/>
  <c r="V273" i="24" s="1"/>
  <c r="L264" i="24" l="1"/>
  <c r="V272" i="24"/>
  <c r="V274" i="24" s="1"/>
  <c r="X273" i="24" s="1"/>
  <c r="N276" i="24" s="1"/>
  <c r="X272" i="24" l="1"/>
  <c r="O276" i="24" s="1"/>
  <c r="O275" i="24"/>
  <c r="N275" i="24" l="1"/>
  <c r="L282" i="24" s="1" a="1"/>
  <c r="L282" i="24" s="1"/>
  <c r="Y272" i="24"/>
  <c r="N6" i="24" s="1"/>
  <c r="X274" i="24"/>
  <c r="V290" i="24" l="1"/>
  <c r="V291" i="24"/>
  <c r="V292" i="24"/>
  <c r="X291" i="24" s="1"/>
  <c r="R294" i="24" l="1"/>
  <c r="O297" i="24"/>
  <c r="X290" i="24"/>
  <c r="Y290" i="24" l="1"/>
  <c r="O9" i="24" s="1"/>
  <c r="R297" i="24"/>
  <c r="X292" i="24"/>
  <c r="O294" i="24"/>
  <c r="L300" i="24" l="1" a="1"/>
  <c r="L300" i="24" s="1"/>
  <c r="V308" i="24" l="1"/>
  <c r="V309" i="24"/>
  <c r="V310" i="24" l="1"/>
  <c r="X308" i="24" s="1"/>
  <c r="O312" i="24" s="1"/>
  <c r="X309" i="24" l="1"/>
  <c r="Q312" i="24" s="1"/>
  <c r="Q314" i="24"/>
  <c r="X310" i="24"/>
  <c r="O314" i="24"/>
  <c r="L318" i="24" s="1" a="1"/>
  <c r="L318" i="24" s="1"/>
  <c r="Y308" i="24" l="1"/>
  <c r="O8" i="24" s="1"/>
  <c r="V326" i="24"/>
  <c r="V327" i="24"/>
  <c r="V328" i="24" l="1"/>
  <c r="X326" i="24" s="1"/>
  <c r="X327" i="24" l="1"/>
  <c r="P330" i="24" s="1"/>
  <c r="P331" i="24"/>
  <c r="O330" i="24"/>
  <c r="Y326" i="24"/>
  <c r="O7" i="24" s="1"/>
  <c r="O331" i="24" l="1"/>
  <c r="L336" i="24" s="1" a="1"/>
  <c r="L336" i="24" s="1"/>
  <c r="X328" i="24"/>
  <c r="V344" i="24" l="1"/>
  <c r="V345" i="24"/>
  <c r="V346" i="24" l="1"/>
  <c r="X344" i="24" s="1"/>
  <c r="X345" i="24" l="1"/>
  <c r="P351" i="24" s="1"/>
  <c r="R351" i="24"/>
  <c r="P349" i="24"/>
  <c r="R349" i="24" l="1"/>
  <c r="L354" i="24" s="1" a="1"/>
  <c r="L354" i="24" s="1"/>
  <c r="X346" i="24"/>
  <c r="Y344" i="24"/>
  <c r="P9" i="24" s="1"/>
  <c r="V363" i="24" l="1"/>
  <c r="V362" i="24"/>
  <c r="V364" i="24" l="1"/>
  <c r="X363" i="24" s="1"/>
  <c r="X362" i="24" l="1"/>
  <c r="Q367" i="24"/>
  <c r="P368" i="24"/>
  <c r="Y362" i="24" l="1"/>
  <c r="P8" i="24" s="1"/>
  <c r="P367" i="24"/>
  <c r="X364" i="24"/>
  <c r="Q368" i="24"/>
  <c r="L372" i="24" l="1" a="1"/>
  <c r="L372" i="24" l="1"/>
  <c r="V381" i="24"/>
  <c r="V380" i="24"/>
  <c r="V382" i="24" l="1"/>
  <c r="X381" i="24" s="1"/>
  <c r="R386" i="24" l="1"/>
  <c r="Q387" i="24"/>
  <c r="X380" i="24"/>
  <c r="Y380" i="24" l="1"/>
  <c r="Q9" i="24" s="1"/>
  <c r="Q386" i="24"/>
  <c r="R387" i="24"/>
  <c r="X382" i="24"/>
  <c r="L390" i="24" l="1" a="1"/>
  <c r="L390" i="24" s="1"/>
  <c r="C3" i="24" l="1" a="1"/>
  <c r="C3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background="1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background="1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background="1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<sst xmlns="http://schemas.openxmlformats.org/spreadsheetml/2006/main" count="3222" uniqueCount="358">
  <si>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</si>
  <si>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</si>
  <si>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</si>
  <si>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</si>
  <si>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</si>
  <si>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</si>
  <si>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</si>
  <si>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</si>
  <si>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</si>
  <si>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</si>
  <si>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</si>
  <si>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</si>
  <si>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</si>
  <si>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</si>
  <si>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</si>
  <si>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</si>
  <si>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</si>
  <si>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</si>
  <si>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</si>
  <si>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</si>
  <si>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</si>
  <si>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</si>
  <si>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</si>
  <si>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</si>
  <si>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</si>
  <si>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</si>
  <si>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</si>
  <si>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</si>
  <si>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</si>
  <si>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</si>
  <si>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</si>
  <si>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</si>
  <si>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</si>
  <si>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</si>
  <si>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</si>
  <si>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</si>
  <si>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</si>
  <si>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</si>
  <si>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</si>
  <si>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</si>
  <si>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</si>
  <si>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</si>
  <si>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</si>
  <si>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</si>
  <si>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</si>
  <si>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</si>
  <si>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</si>
  <si>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</si>
  <si>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</si>
  <si>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</si>
  <si>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</si>
  <si>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</si>
  <si>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</si>
  <si>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</si>
  <si>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</si>
  <si>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</si>
  <si>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</si>
  <si>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</si>
  <si>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</si>
  <si>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</si>
  <si>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</si>
  <si>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</si>
  <si>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</si>
  <si>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</si>
  <si>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</si>
  <si>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</si>
  <si>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</si>
  <si>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</si>
  <si>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</si>
  <si>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</si>
  <si>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</si>
  <si>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</si>
  <si>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</si>
  <si>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</si>
  <si>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</si>
  <si>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</si>
  <si>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</si>
  <si>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</si>
  <si>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</si>
  <si>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</si>
  <si>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</si>
  <si>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</si>
  <si>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</si>
  <si>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</si>
  <si>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</si>
  <si>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</si>
  <si>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</si>
  <si>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</si>
  <si>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</si>
  <si>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</si>
  <si>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</si>
  <si>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</si>
  <si>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</si>
  <si>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</si>
  <si>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</si>
  <si>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</si>
  <si>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</si>
  <si>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</si>
  <si>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</si>
  <si>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</si>
  <si>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</si>
  <si>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</si>
  <si>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</si>
  <si>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</si>
  <si>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</si>
  <si>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</si>
  <si>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</si>
  <si>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</si>
  <si>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</si>
  <si>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</si>
  <si>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</si>
  <si>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</si>
  <si>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</si>
  <si>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</si>
  <si>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</si>
  <si>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</si>
  <si>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</si>
  <si>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</si>
  <si>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</si>
  <si>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</si>
  <si>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</si>
  <si>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</si>
  <si>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</si>
  <si>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</si>
  <si>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</si>
  <si>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</si>
  <si>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d0saiB</t>
  </si>
  <si>
    <t>d0saoW.1</t>
  </si>
  <si>
    <t>d0saoW.2</t>
  </si>
  <si>
    <t>d0saoW.3</t>
  </si>
  <si>
    <t>d0saoW.4</t>
  </si>
  <si>
    <t>d0saoW.5</t>
  </si>
  <si>
    <t>d0saoW.6</t>
  </si>
  <si>
    <t>d0saoB</t>
  </si>
  <si>
    <t>d0mhiW.1</t>
  </si>
  <si>
    <t>d0mhiW.2</t>
  </si>
  <si>
    <t>d0mhiW.3</t>
  </si>
  <si>
    <t>d0mhiW.4</t>
  </si>
  <si>
    <t>d0mhiW.5</t>
  </si>
  <si>
    <t>d0mhiW.6</t>
  </si>
  <si>
    <t>d0mhiB</t>
  </si>
  <si>
    <t>d0mhoW.1</t>
  </si>
  <si>
    <t>d0mhoW.2</t>
  </si>
  <si>
    <t>d0mhoW.3</t>
  </si>
  <si>
    <t>d0mhoW.4</t>
  </si>
  <si>
    <t>d0mhoW.5</t>
  </si>
  <si>
    <t>d0mhoW.6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</si>
  <si>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</si>
  <si>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</si>
  <si>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</si>
  <si>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</si>
  <si>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</si>
  <si>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</si>
  <si>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</si>
  <si>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</si>
  <si>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</si>
  <si>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</si>
  <si>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</si>
  <si>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</si>
  <si>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</si>
  <si>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</si>
  <si>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</si>
  <si>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</si>
  <si>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</si>
  <si>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</si>
  <si>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</si>
  <si>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</si>
  <si>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</si>
  <si>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</si>
  <si>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</si>
  <si>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</si>
  <si>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</si>
  <si>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</si>
  <si>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</si>
  <si>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</si>
  <si>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</si>
  <si>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</si>
  <si>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</si>
  <si>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</si>
  <si>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</si>
  <si>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</si>
  <si>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</si>
  <si>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</si>
  <si>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</si>
  <si>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</si>
  <si>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</si>
  <si>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</si>
  <si>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</si>
  <si>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</si>
  <si>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</si>
  <si>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</si>
  <si>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</si>
  <si>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</si>
  <si>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ε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</si>
  <si>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</si>
  <si>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</si>
  <si>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</si>
  <si>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</si>
  <si>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</si>
  <si>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</si>
  <si>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</si>
  <si>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</si>
  <si>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</si>
  <si>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</si>
  <si>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</si>
  <si>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</si>
  <si>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</si>
  <si>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</si>
  <si>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</si>
  <si>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</si>
  <si>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</si>
  <si>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</si>
  <si>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</si>
  <si>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</si>
  <si>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</si>
  <si>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</si>
  <si>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</si>
  <si>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</si>
  <si>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</si>
  <si>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</si>
  <si>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</si>
  <si>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</si>
  <si>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</si>
  <si>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</si>
  <si>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</si>
  <si>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</si>
  <si>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</si>
  <si>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</si>
  <si>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</si>
  <si>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</si>
  <si>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</si>
  <si>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</si>
  <si>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</si>
  <si>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</si>
  <si>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</si>
  <si>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</si>
  <si>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</si>
  <si>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</si>
  <si>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</si>
  <si>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</si>
  <si>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</si>
  <si>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</si>
  <si>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</si>
  <si>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</si>
  <si>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</si>
  <si>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</si>
  <si>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</si>
  <si>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</si>
  <si>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</si>
  <si>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</si>
  <si>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</si>
  <si>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</si>
  <si>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</si>
  <si>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</si>
  <si>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</si>
  <si>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</si>
  <si>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</si>
  <si>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</si>
  <si>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</si>
  <si>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</si>
  <si>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</si>
  <si>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</si>
  <si>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</si>
  <si>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</si>
  <si>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</si>
  <si>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</si>
  <si>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</si>
  <si>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</si>
  <si>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</si>
  <si>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</si>
  <si>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</si>
  <si>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</si>
  <si>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</si>
  <si>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</si>
  <si>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</si>
  <si>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</si>
  <si>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</si>
  <si>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</si>
  <si>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</si>
  <si>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</si>
  <si>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</si>
  <si>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</si>
  <si>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</si>
  <si>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</si>
  <si>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</si>
  <si>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</si>
  <si>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</si>
  <si>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</si>
  <si>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</si>
  <si>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</si>
  <si>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</si>
  <si>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3*7</t>
  </si>
  <si>
    <t>7*3</t>
  </si>
  <si>
    <t>3*7-21</t>
  </si>
  <si>
    <t>© 2025 Nikolai Varankine</t>
  </si>
  <si>
    <t>Mixing of V-columns by normailzed rows of (Q,K) crossing</t>
  </si>
  <si>
    <t>- learnable parameters</t>
  </si>
  <si>
    <t>- direction of computation flow</t>
  </si>
  <si>
    <t>Mutual projection of (q,k) vector pairs in the orthonormal basis</t>
  </si>
  <si>
    <t>Query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</si>
  <si>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Q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</si>
  <si>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</si>
  <si>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</si>
  <si>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</si>
  <si>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Vectors</t>
  </si>
  <si>
    <t>*V</t>
  </si>
  <si>
    <t>Linear</t>
  </si>
  <si>
    <t>LayerNorm</t>
  </si>
  <si>
    <t>sa</t>
  </si>
  <si>
    <t>ReLU</t>
  </si>
  <si>
    <t>enc</t>
  </si>
  <si>
    <t>dec</t>
  </si>
  <si>
    <t>mh</t>
  </si>
  <si>
    <t>out</t>
  </si>
  <si>
    <t>index</t>
  </si>
  <si>
    <t>fc</t>
  </si>
  <si>
    <t>Traditional Representation</t>
  </si>
  <si>
    <t>Alternate Representation</t>
  </si>
  <si>
    <t>X</t>
  </si>
  <si>
    <t>0*0</t>
  </si>
  <si>
    <t>1*1</t>
  </si>
  <si>
    <t>B*HB</t>
  </si>
  <si>
    <t>0*1</t>
  </si>
  <si>
    <t>A</t>
  </si>
  <si>
    <t>C</t>
  </si>
  <si>
    <t>D</t>
  </si>
  <si>
    <t>E</t>
  </si>
  <si>
    <t>F</t>
  </si>
  <si>
    <t>Bivariate (two variable) quadratic function</t>
  </si>
  <si>
    <t>∑∑</t>
  </si>
  <si>
    <r>
      <t>Q = W</t>
    </r>
    <r>
      <rPr>
        <vertAlign val="subscript"/>
        <sz val="11"/>
        <color theme="1"/>
        <rFont val="Calibri"/>
        <family val="2"/>
        <charset val="204"/>
        <scheme val="minor"/>
      </rPr>
      <t>Q</t>
    </r>
    <r>
      <rPr>
        <sz val="11"/>
        <color theme="1"/>
        <rFont val="Calibri"/>
        <family val="2"/>
        <scheme val="minor"/>
      </rPr>
      <t xml:space="preserve"> * X</t>
    </r>
  </si>
  <si>
    <r>
      <t>K = W</t>
    </r>
    <r>
      <rPr>
        <vertAlign val="subscript"/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scheme val="minor"/>
      </rPr>
      <t xml:space="preserve"> * X</t>
    </r>
  </si>
  <si>
    <r>
      <t>SA = Q * 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</si>
  <si>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2AD-CE</t>
  </si>
  <si>
    <t>DE-2CB</t>
  </si>
  <si>
    <r>
      <t>4AB-E</t>
    </r>
    <r>
      <rPr>
        <vertAlign val="superscript"/>
        <sz val="8"/>
        <color theme="1"/>
        <rFont val="Calibri"/>
        <family val="2"/>
        <charset val="204"/>
        <scheme val="minor"/>
      </rPr>
      <t>2</t>
    </r>
  </si>
  <si>
    <t>Self-attention as quadratic function</t>
  </si>
  <si>
    <t>Graph</t>
  </si>
  <si>
    <t>Synthetic example</t>
  </si>
  <si>
    <t>1+1</t>
  </si>
  <si>
    <t>cross product with B</t>
  </si>
  <si>
    <t>cell product</t>
  </si>
  <si>
    <t>cross product with #2</t>
  </si>
  <si>
    <t>cross product with #1</t>
  </si>
  <si>
    <t>cross product with #0</t>
  </si>
  <si>
    <t>cross product with #3</t>
  </si>
  <si>
    <t>cross product with #14</t>
  </si>
  <si>
    <t>… TODO</t>
  </si>
  <si>
    <t>G</t>
  </si>
  <si>
    <t>U</t>
  </si>
  <si>
    <t>S</t>
  </si>
  <si>
    <t>a</t>
  </si>
  <si>
    <t>b</t>
  </si>
  <si>
    <t>c</t>
  </si>
  <si>
    <t>s</t>
  </si>
  <si>
    <t>r</t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</si>
  <si>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U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</si>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</sst>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_ ;[Red]\-0.000\ "/>
    <numFmt numFmtId="165" formatCode="#,##0.000;[Red]\-#,##0.000;[Yellow]#,##0.000"/>
    <numFmt numFmtId="166" formatCode="0.0000000"/>
    <numFmt numFmtId="167" formatCode="0.0_ ;[Red]\-0.0\ "/>
    <numFmt numFmtId="168" formatCode="#,##0.0_ ;[Red]\-#,##0.0\ "/>
    <numFmt numFmtId="169" formatCode="[Red]\+#0;[Red]\-#0;[Green]#0"/>
    <numFmt numFmtId="170" formatCode="0.0E+00"/>
    <numFmt numFmtId="171" formatCode="0.000_ ;\-0.000\ "/>
    <numFmt numFmtId="172" formatCode="0.E+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8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9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6" fontId="0" fillId="0" borderId="0" xfId="0" applyNumberFormat="1"/>
    <xf numFmtId="164" fontId="5" fillId="0" borderId="0" xfId="0" applyNumberFormat="1" applyFont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0" xfId="0" applyNumberFormat="1" applyFill="1"/>
    <xf numFmtId="0" fontId="0" fillId="6" borderId="0" xfId="0" applyFill="1"/>
    <xf numFmtId="167" fontId="0" fillId="0" borderId="0" xfId="0" applyNumberFormat="1"/>
    <xf numFmtId="168" fontId="0" fillId="0" borderId="2" xfId="0" applyNumberFormat="1" applyBorder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2" xfId="0" applyNumberFormat="1" applyFill="1" applyBorder="1"/>
    <xf numFmtId="168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17" fillId="0" borderId="0" xfId="1"/>
    <xf numFmtId="0" fontId="0" fillId="0" borderId="10" xfId="0" applyBorder="1"/>
    <xf numFmtId="0" fontId="0" fillId="0" borderId="12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9" borderId="0" xfId="0" applyFill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170" fontId="0" fillId="0" borderId="0" xfId="0" applyNumberFormat="1"/>
    <xf numFmtId="0" fontId="0" fillId="11" borderId="0" xfId="0" applyFill="1"/>
    <xf numFmtId="0" fontId="13" fillId="0" borderId="0" xfId="0" applyFont="1"/>
    <xf numFmtId="171" fontId="3" fillId="0" borderId="0" xfId="0" applyNumberFormat="1" applyFont="1"/>
    <xf numFmtId="171" fontId="13" fillId="0" borderId="1" xfId="0" applyNumberFormat="1" applyFont="1" applyBorder="1"/>
    <xf numFmtId="164" fontId="21" fillId="0" borderId="0" xfId="0" applyNumberFormat="1" applyFont="1"/>
    <xf numFmtId="0" fontId="21" fillId="0" borderId="0" xfId="0" applyFont="1" applyAlignment="1">
      <alignment horizontal="right"/>
    </xf>
    <xf numFmtId="164" fontId="0" fillId="2" borderId="13" xfId="0" applyNumberFormat="1" applyFill="1" applyBorder="1"/>
    <xf numFmtId="0" fontId="0" fillId="0" borderId="13" xfId="0" applyBorder="1"/>
    <xf numFmtId="0" fontId="15" fillId="0" borderId="0" xfId="0" applyFont="1" applyAlignment="1">
      <alignment horizontal="center"/>
    </xf>
    <xf numFmtId="172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0" fillId="4" borderId="14" xfId="0" applyFill="1" applyBorder="1" applyAlignment="1">
      <alignment horizontal="center"/>
    </xf>
    <xf numFmtId="0" fontId="0" fillId="0" borderId="15" xfId="0" applyBorder="1"/>
    <xf numFmtId="0" fontId="0" fillId="2" borderId="14" xfId="0" applyFill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2" fillId="2" borderId="0" xfId="0" applyFont="1" applyFill="1" applyAlignment="1">
      <alignment horizontal="center" vertical="center"/>
    </xf>
    <xf numFmtId="16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171" fontId="3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Гиперссылка" xfId="1" builtinId="8"/>
    <cellStyle name="Обычный" xfId="0" builtinId="0"/>
  </cellStyles>
  <dxfs count="127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  <a:r>
              <a:rPr lang="en-US" baseline="-25000"/>
              <a:t>U</a:t>
            </a:r>
            <a:r>
              <a:rPr lang="en-US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1"/>
          <c:order val="1"/>
          <c:tx>
            <c:v>0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'dec0-v(sa)'!$L$3:$R$3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C94E-4A74-96C3-FF5AB624ED77}"/>
            </c:ext>
          </c:extLst>
        </c:ser>
        <c:ser>
          <c:idx val="2"/>
          <c:order val="2"/>
          <c:tx>
            <c:v>1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'dec0-v(sa)'!$L$4:$R$4</c:f>
              <c:numCache>
                <c:formatCode>General</c:formatCode>
                <c:ptCount val="7"/>
                <c:pt idx="0" formatCode="0.000_ ;[Red]\-0.000\ ">
                  <c:v>7.2732383182584362E-2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E-4A74-96C3-FF5AB624ED77}"/>
            </c:ext>
          </c:extLst>
        </c:ser>
        <c:ser>
          <c:idx val="3"/>
          <c:order val="3"/>
          <c:tx>
            <c:v>2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'dec0-v(sa)'!$L$5:$R$5</c:f>
              <c:numCache>
                <c:formatCode>0.000_ ;[Red]\-0.000\ </c:formatCode>
                <c:ptCount val="7"/>
                <c:pt idx="0">
                  <c:v>6.9485218721197659E-2</c:v>
                </c:pt>
                <c:pt idx="1">
                  <c:v>-0.15196407461805347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E-4A74-96C3-FF5AB624ED77}"/>
            </c:ext>
          </c:extLst>
        </c:ser>
        <c:ser>
          <c:idx val="4"/>
          <c:order val="4"/>
          <c:tx>
            <c:v>3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'dec0-v(sa)'!$L$6:$R$6</c:f>
              <c:numCache>
                <c:formatCode>0.000_ ;[Red]\-0.000\ </c:formatCode>
                <c:ptCount val="7"/>
                <c:pt idx="0">
                  <c:v>8.0481983378909681E-3</c:v>
                </c:pt>
                <c:pt idx="1">
                  <c:v>-0.43202219995129698</c:v>
                </c:pt>
                <c:pt idx="2">
                  <c:v>0.80618436733272603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E-4A74-96C3-FF5AB624ED77}"/>
            </c:ext>
          </c:extLst>
        </c:ser>
        <c:ser>
          <c:idx val="5"/>
          <c:order val="5"/>
          <c:tx>
            <c:v>4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'dec0-v(sa)'!$L$7:$R$7</c:f>
              <c:numCache>
                <c:formatCode>0.000_ ;[Red]\-0.000\ </c:formatCode>
                <c:ptCount val="7"/>
                <c:pt idx="0">
                  <c:v>0.43661209255230365</c:v>
                </c:pt>
                <c:pt idx="1">
                  <c:v>-0.85851244478508681</c:v>
                </c:pt>
                <c:pt idx="2">
                  <c:v>-0.60059557434572486</c:v>
                </c:pt>
                <c:pt idx="3">
                  <c:v>-0.10233040164856257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E-4A74-96C3-FF5AB624ED77}"/>
            </c:ext>
          </c:extLst>
        </c:ser>
        <c:ser>
          <c:idx val="6"/>
          <c:order val="6"/>
          <c:tx>
            <c:v>5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'dec0-v(sa)'!$L$8:$R$8</c:f>
              <c:numCache>
                <c:formatCode>0.000_ ;[Red]\-0.000\ </c:formatCode>
                <c:ptCount val="7"/>
                <c:pt idx="0">
                  <c:v>0.63431350533739328</c:v>
                </c:pt>
                <c:pt idx="1">
                  <c:v>0.39782180612324308</c:v>
                </c:pt>
                <c:pt idx="2">
                  <c:v>-0.12808282875303784</c:v>
                </c:pt>
                <c:pt idx="3">
                  <c:v>-7.7276855758536461E-2</c:v>
                </c:pt>
                <c:pt idx="4">
                  <c:v>1.2907607039188264E-2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4E-4A74-96C3-FF5AB624ED77}"/>
            </c:ext>
          </c:extLst>
        </c:ser>
        <c:ser>
          <c:idx val="7"/>
          <c:order val="7"/>
          <c:tx>
            <c:v>6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'dec0-v(sa)'!$L$2:$R$2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'dec0-v(sa)'!$L$9:$R$9</c:f>
              <c:numCache>
                <c:formatCode>0.000_ ;[Red]\-0.000\ </c:formatCode>
                <c:ptCount val="7"/>
                <c:pt idx="0">
                  <c:v>-9.3524851033987166E-2</c:v>
                </c:pt>
                <c:pt idx="1">
                  <c:v>-3.1271352334361637</c:v>
                </c:pt>
                <c:pt idx="2">
                  <c:v>-6.9056642415154509E-2</c:v>
                </c:pt>
                <c:pt idx="3">
                  <c:v>0.19370805517783027</c:v>
                </c:pt>
                <c:pt idx="4">
                  <c:v>-1.566420729985621</c:v>
                </c:pt>
                <c:pt idx="5">
                  <c:v>-0.85789883139151746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4E-4A74-96C3-FF5AB624ED7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25478872"/>
        <c:axId val="725472032"/>
        <c:axId val="668242503"/>
        <c:extLst>
          <c:ext xmlns:c15="http://schemas.microsoft.com/office/drawing/2012/chart" uri="{02D57815-91ED-43cb-92C2-25804820EDAC}">
            <c15:filteredSurfaceSeries>
              <c15:ser>
                <c:idx val="0"/>
                <c:order val="0"/>
                <c:tx>
                  <c:v>0</c:v>
                </c:tx>
                <c:spPr>
                  <a:solidFill>
                    <a:schemeClr val="accent1"/>
                  </a:solidFill>
                  <a:ln/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'dec0-v(sa)'!$L$2:$R$2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'dec0-v(sa)'!$L$3:$R$3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4E-4A74-96C3-FF5AB624ED77}"/>
                  </c:ext>
                </c:extLst>
              </c15:ser>
            </c15:filteredSurfaceSeries>
          </c:ext>
        </c:extLst>
      </c:surface3DChart>
      <c:catAx>
        <c:axId val="725478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72032"/>
        <c:crossesAt val="0"/>
        <c:auto val="1"/>
        <c:lblAlgn val="ctr"/>
        <c:lblOffset val="100"/>
        <c:noMultiLvlLbl val="0"/>
      </c:catAx>
      <c:valAx>
        <c:axId val="725472032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78872"/>
        <c:crosses val="autoZero"/>
        <c:crossBetween val="midCat"/>
        <c:majorUnit val="1"/>
        <c:minorUnit val="0.5"/>
      </c:valAx>
      <c:serAx>
        <c:axId val="6682425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72032"/>
        <c:crossesAt val="0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/>
      </a:outerShdw>
    </a:effectLst>
    <a:scene3d>
      <a:camera prst="orthographicFront"/>
      <a:lightRig rig="threePt" dir="t"/>
    </a:scene3d>
    <a:sp3d prstMaterial="powder"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</a:t>
            </a:r>
            <a:r>
              <a:rPr lang="en-US" sz="1400" b="0" i="0" u="none" strike="noStrike" baseline="-25000">
                <a:effectLst/>
              </a:rPr>
              <a:t>V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1"/>
          <c:order val="0"/>
          <c:tx>
            <c:v>0</c:v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'dec0-v(sa)'!$AD$3:$AJ$3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F61-42DB-9F54-1B940FAB0C87}"/>
            </c:ext>
          </c:extLst>
        </c:ser>
        <c:ser>
          <c:idx val="2"/>
          <c:order val="1"/>
          <c:tx>
            <c:v>1</c:v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'dec0-v(sa)'!$AD$4:$AJ$4</c:f>
              <c:numCache>
                <c:formatCode>General</c:formatCode>
                <c:ptCount val="7"/>
                <c:pt idx="0" formatCode="0.000_ ;[Red]\-0.000\ ">
                  <c:v>2.6159520537235071E-2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1-42DB-9F54-1B940FAB0C87}"/>
            </c:ext>
          </c:extLst>
        </c:ser>
        <c:ser>
          <c:idx val="3"/>
          <c:order val="2"/>
          <c:tx>
            <c:v>2</c:v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'dec0-v(sa)'!$AD$5:$AJ$5</c:f>
              <c:numCache>
                <c:formatCode>0.000_ ;[Red]\-0.000\ </c:formatCode>
                <c:ptCount val="7"/>
                <c:pt idx="0">
                  <c:v>0.61150391121023917</c:v>
                </c:pt>
                <c:pt idx="1">
                  <c:v>0.11879890026771164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61-42DB-9F54-1B940FAB0C87}"/>
            </c:ext>
          </c:extLst>
        </c:ser>
        <c:ser>
          <c:idx val="4"/>
          <c:order val="3"/>
          <c:tx>
            <c:v>3</c:v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'dec0-v(sa)'!$AD$6:$AJ$6</c:f>
              <c:numCache>
                <c:formatCode>0.000_ ;[Red]\-0.000\ </c:formatCode>
                <c:ptCount val="7"/>
                <c:pt idx="0">
                  <c:v>0.11047025553303558</c:v>
                </c:pt>
                <c:pt idx="1">
                  <c:v>1.2621125361461927</c:v>
                </c:pt>
                <c:pt idx="2">
                  <c:v>0.17097291580217069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61-42DB-9F54-1B940FAB0C87}"/>
            </c:ext>
          </c:extLst>
        </c:ser>
        <c:ser>
          <c:idx val="5"/>
          <c:order val="4"/>
          <c:tx>
            <c:v>4</c:v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'dec0-v(sa)'!$AD$7:$AJ$7</c:f>
              <c:numCache>
                <c:formatCode>0.000_ ;[Red]\-0.000\ </c:formatCode>
                <c:ptCount val="7"/>
                <c:pt idx="0">
                  <c:v>0.1921432799641262</c:v>
                </c:pt>
                <c:pt idx="1">
                  <c:v>-3.1336907950516225E-2</c:v>
                </c:pt>
                <c:pt idx="2">
                  <c:v>-6.2710234501297341E-2</c:v>
                </c:pt>
                <c:pt idx="3">
                  <c:v>0.93843989175912979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61-42DB-9F54-1B940FAB0C87}"/>
            </c:ext>
          </c:extLst>
        </c:ser>
        <c:ser>
          <c:idx val="6"/>
          <c:order val="5"/>
          <c:tx>
            <c:v>5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'dec0-v(sa)'!$AD$8:$AJ$8</c:f>
              <c:numCache>
                <c:formatCode>0.000_ ;[Red]\-0.000\ </c:formatCode>
                <c:ptCount val="7"/>
                <c:pt idx="0">
                  <c:v>-0.88274109852878901</c:v>
                </c:pt>
                <c:pt idx="1">
                  <c:v>-0.77681470584403089</c:v>
                </c:pt>
                <c:pt idx="2">
                  <c:v>1.1036259980641283</c:v>
                </c:pt>
                <c:pt idx="3">
                  <c:v>0.57379893162786866</c:v>
                </c:pt>
                <c:pt idx="4">
                  <c:v>-0.9652536957050788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61-42DB-9F54-1B940FAB0C87}"/>
            </c:ext>
          </c:extLst>
        </c:ser>
        <c:ser>
          <c:idx val="7"/>
          <c:order val="6"/>
          <c:tx>
            <c:v>6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'dec0-v(sa)'!$AD$2:$AJ$2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'dec0-v(sa)'!$AD$9:$AJ$9</c:f>
              <c:numCache>
                <c:formatCode>0.000_ ;[Red]\-0.000\ </c:formatCode>
                <c:ptCount val="7"/>
                <c:pt idx="0">
                  <c:v>-2.9102049457183963</c:v>
                </c:pt>
                <c:pt idx="1">
                  <c:v>0.41047924566422811</c:v>
                </c:pt>
                <c:pt idx="2">
                  <c:v>-1.1836228425634951</c:v>
                </c:pt>
                <c:pt idx="3">
                  <c:v>-0.54478251993083793</c:v>
                </c:pt>
                <c:pt idx="4">
                  <c:v>-2.2559418994509208</c:v>
                </c:pt>
                <c:pt idx="5">
                  <c:v>1.0045417282300646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61-42DB-9F54-1B940FAB0C8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52894319"/>
        <c:axId val="752902959"/>
        <c:axId val="994425656"/>
      </c:surface3DChart>
      <c:catAx>
        <c:axId val="752894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02959"/>
        <c:crosses val="autoZero"/>
        <c:auto val="1"/>
        <c:lblAlgn val="ctr"/>
        <c:lblOffset val="100"/>
        <c:noMultiLvlLbl val="0"/>
      </c:catAx>
      <c:valAx>
        <c:axId val="752902959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94319"/>
        <c:crosses val="autoZero"/>
        <c:crossBetween val="midCat"/>
        <c:majorUnit val="1"/>
        <c:minorUnit val="0.5"/>
      </c:valAx>
      <c:serAx>
        <c:axId val="994425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0295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119062</xdr:colOff>
      <xdr:row>13</xdr:row>
      <xdr:rowOff>114300</xdr:rowOff>
    </xdr:from>
    <xdr:to>
      <xdr:col>63</xdr:col>
      <xdr:colOff>423862</xdr:colOff>
      <xdr:row>36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23D1E95-E281-5AEC-0666-72EE96C8E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204787</xdr:colOff>
      <xdr:row>13</xdr:row>
      <xdr:rowOff>104775</xdr:rowOff>
    </xdr:from>
    <xdr:to>
      <xdr:col>71</xdr:col>
      <xdr:colOff>509587</xdr:colOff>
      <xdr:row>37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91CD02E-2205-97F5-E559-1BF355605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install\Microsoft\Office\Office365\XRealStats.xlam" TargetMode="External"/><Relationship Id="rId1" Type="http://schemas.openxmlformats.org/officeDocument/2006/relationships/externalLinkPath" Target="file:///P:\install\Microsoft\Office\Office365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IAG"/>
      <definedName name="SVD_D"/>
      <definedName name="SVD_U"/>
      <definedName name="SVD_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2588936-E534-49E8-B4F0-3DF73924668C}" autoFormatId="16" applyNumberFormats="0" applyBorderFormats="0" applyFontFormats="0" applyPatternFormats="0" applyAlignmentFormats="0" applyWidthHeightFormats="0">
  <queryTableRefresh nextId="7">
    <queryTableFields count="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208C2413-624F-4059-AD97-2E7AF363291E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4" xr16:uid="{273A2B16-7AA5-4D62-A273-1D11ABFE35FA}" autoFormatId="16" applyNumberFormats="0" applyBorderFormats="0" applyFontFormats="0" applyPatternFormats="0" applyAlignmentFormats="0" applyWidthHeightFormats="0">
  <queryTableRefresh nextId="7">
    <queryTableFields count="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5" xr16:uid="{72152DDB-5338-438D-9444-FB7BCC88D04B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6" xr16:uid="{7EBB578A-31C7-419E-8D68-A6EFF5AD4647}" autoFormatId="16" applyNumberFormats="0" applyBorderFormats="0" applyFontFormats="0" applyPatternFormats="0" applyAlignmentFormats="0" applyWidthHeightFormats="0">
  <queryTableRefresh nextId="7">
    <queryTableFields count="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8" xr16:uid="{E015106B-9CDA-4384-B678-9B097B191537}" autoFormatId="16" applyNumberFormats="0" applyBorderFormats="0" applyFontFormats="0" applyPatternFormats="0" applyAlignmentFormats="0" applyWidthHeightFormats="0">
  <queryTableRefresh nextId="17">
    <queryTableFields count="16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F9240EEB-8F47-4373-9416-B8E15B401216}" autoFormatId="16" applyNumberFormats="0" applyBorderFormats="0" applyFontFormats="0" applyPatternFormats="0" applyAlignmentFormats="0" applyWidthHeightFormats="0">
  <queryTableRefresh nextId="7">
    <queryTableFields count="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C2DEE844-5649-4C6C-8697-FFAFBBDF696A}" autoFormatId="16" applyNumberFormats="0" applyBorderFormats="0" applyFontFormats="0" applyPatternFormats="0" applyAlignmentFormats="0" applyWidthHeightFormats="0">
  <queryTableRefresh nextId="7">
    <queryTableFields count="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4" xr16:uid="{81FF0CF1-552F-4626-A80C-74EDEA5E80D5}" autoFormatId="16" applyNumberFormats="0" applyBorderFormats="0" applyFontFormats="0" applyPatternFormats="0" applyAlignmentFormats="0" applyWidthHeightFormats="0">
  <queryTableRefresh nextId="7">
    <queryTableFields count="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5" xr16:uid="{2C8081B2-CF51-4A9B-9397-65BAEE6455A3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6" xr16:uid="{7B80A47B-3237-401C-96CE-C9A3A95C8085}" autoFormatId="16" applyNumberFormats="0" applyBorderFormats="0" applyFontFormats="0" applyPatternFormats="0" applyAlignmentFormats="0" applyWidthHeightFormats="0">
  <queryTableRefresh nextId="7">
    <queryTableFields count="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7" xr16:uid="{8AD65403-8474-4575-AC67-A90C577C9E27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3" xr16:uid="{5A9EED8A-85C8-4FEC-A62B-7C53A0B28C20}" autoFormatId="16" applyNumberFormats="0" applyBorderFormats="0" applyFontFormats="0" applyPatternFormats="0" applyAlignmentFormats="0" applyWidthHeightFormats="0">
  <queryTableRefresh nextId="7">
    <queryTableFields count="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5" xr16:uid="{D8753700-4C37-4A85-9820-2FB4BD569BE1}" autoFormatId="16" applyNumberFormats="0" applyBorderFormats="0" applyFontFormats="0" applyPatternFormats="0" applyAlignmentFormats="0" applyWidthHeightFormats="0">
  <queryTableRefresh nextId="17">
    <queryTableFields count="16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6" xr16:uid="{0B78D1D0-533D-4DC0-80FB-6211BC601FD2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B679E7-83B0-4CF2-9F5D-C75BB339F489}" autoFormatId="16" applyNumberFormats="0" applyBorderFormats="0" applyFontFormats="0" applyPatternFormats="0" applyAlignmentFormats="0" applyWidthHeightFormats="0">
  <queryTableRefresh nextId="7">
    <queryTableFields count="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4D8DEE7-3CDC-4946-83E6-495AA9C133F5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126">
  <autoFilter ref="B5:Q52" xr:uid="{00354E02-09CE-4035-B3BA-5C012E36A795}"/>
  <tableColumns count="16">
    <tableColumn id="1" xr3:uid="{560D64C6-0277-478E-BABA-084284E0A8C2}" uniqueName="1" name="embedding weight.1" queryTableFieldId="1" dataDxfId="125"/>
    <tableColumn id="2" xr3:uid="{679894B9-6FD0-40FB-92D7-EC9E4B4550B3}" uniqueName="2" name="embedding weight.2" queryTableFieldId="2" dataDxfId="124"/>
    <tableColumn id="3" xr3:uid="{35C858CF-464F-4C32-93AE-5CA954E649BC}" uniqueName="3" name="embedding weight.3" queryTableFieldId="3" dataDxfId="123"/>
    <tableColumn id="4" xr3:uid="{32806D34-B494-40EA-9EDB-0120B81B79BB}" uniqueName="4" name="embedding weight.4" queryTableFieldId="4" dataDxfId="122"/>
    <tableColumn id="5" xr3:uid="{2C4C33DC-0A74-458B-A190-F6B712B351EE}" uniqueName="5" name="embedding weight.5" queryTableFieldId="5" dataDxfId="121"/>
    <tableColumn id="6" xr3:uid="{4698410D-AECF-4A9E-8924-829A24F9525A}" uniqueName="6" name="embedding weight.6" queryTableFieldId="6" dataDxfId="120"/>
    <tableColumn id="7" xr3:uid="{8DE400C5-0E2E-46B2-8574-2BAB259D8701}" uniqueName="7" name="embedding weight.7" queryTableFieldId="7" dataDxfId="119"/>
    <tableColumn id="8" xr3:uid="{D6521449-6480-40E9-953C-7A578008AC91}" uniqueName="8" name="embedding weight.8" queryTableFieldId="8" dataDxfId="118"/>
    <tableColumn id="9" xr3:uid="{A17D3F65-4A44-42AB-B17B-40F738B9024A}" uniqueName="9" name="embedding weight.9" queryTableFieldId="9" dataDxfId="117"/>
    <tableColumn id="10" xr3:uid="{A62C66B8-A4CE-4E13-AEBC-ACC4D1FDCDA9}" uniqueName="10" name="embedding weight.10" queryTableFieldId="10" dataDxfId="116"/>
    <tableColumn id="11" xr3:uid="{4F2C0C8F-5015-4AAA-B82C-7101A07BB70A}" uniqueName="11" name="embedding weight.11" queryTableFieldId="11" dataDxfId="115"/>
    <tableColumn id="12" xr3:uid="{EE66CCC1-FAE1-4F0B-A2EF-71B8F2B35177}" uniqueName="12" name="embedding weight.12" queryTableFieldId="12" dataDxfId="114"/>
    <tableColumn id="13" xr3:uid="{DC21AA48-2F6C-49EC-91AB-EF9CA6AF1108}" uniqueName="13" name="embedding weight.13" queryTableFieldId="13" dataDxfId="113"/>
    <tableColumn id="14" xr3:uid="{E737C591-B550-40A8-8D80-55A345A3B42F}" uniqueName="14" name="embedding weight.14" queryTableFieldId="14" dataDxfId="112"/>
    <tableColumn id="15" xr3:uid="{7200EB05-2064-450D-8262-1DF59D6106D7}" uniqueName="15" name="embedding weight.15" queryTableFieldId="15" dataDxfId="111"/>
    <tableColumn id="16" xr3:uid="{CF0755CB-9462-4A9F-A4A2-0BFC3A5CBD5E}" uniqueName="16" name="embedding weight.16" queryTableFieldId="16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1" tableType="queryTable" totalsRowShown="0">
  <autoFilter ref="S5:T51" xr:uid="{48257B36-C1AC-4E52-AC08-9DDDFE3464EB}"/>
  <tableColumns count="2">
    <tableColumn id="2" xr3:uid="{3725FD4D-EBD9-4985-8F88-C7F9F6ABF45E}" uniqueName="2" name="Name" queryTableFieldId="2" dataDxfId="109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AW5:AW21" tableType="queryTable" totalsRowShown="0">
  <autoFilter ref="AW5:AW21" xr:uid="{F379F108-8BD0-4287-B7B8-4725F35C2C6C}"/>
  <tableColumns count="1">
    <tableColumn id="1" xr3:uid="{4A51305F-8776-41FA-A84C-C7B088EDA716}" uniqueName="1" name="e0lin1B" queryTableFieldId="1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BP5:BP11" tableType="queryTable" totalsRowShown="0">
  <autoFilter ref="BP5:BP11" xr:uid="{9AB604C2-99E8-4B4A-BDBC-902CC01A8054}"/>
  <tableColumns count="1">
    <tableColumn id="1" xr3:uid="{4CBB91AD-2189-4BD7-8850-7CC0099711D1}" uniqueName="1" name="e0lin2B" queryTableFieldId="1" dataDxfId="10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M5:AM11" tableType="queryTable" totalsRowShown="0">
  <autoFilter ref="AM5:AM11" xr:uid="{D4ACFD94-D476-4BC8-AE34-B5A14F55A557}"/>
  <tableColumns count="1">
    <tableColumn id="1" xr3:uid="{91846502-A464-4344-981D-F790EC7C459C}" uniqueName="1" name="e0n1W" queryTableFieldId="1" dataDxfId="10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N5:AN11" tableType="queryTable" totalsRowShown="0">
  <autoFilter ref="AN5:AN11" xr:uid="{53C1F452-CAC5-40C0-9D83-D10F1B26B85D}"/>
  <tableColumns count="1">
    <tableColumn id="1" xr3:uid="{FE5EFA3D-EEAA-4746-B73B-971BE0ACC4B1}" uniqueName="1" name="e0n1B" queryTableFieldId="1" dataDxfId="10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M26:AM32" tableType="queryTable" totalsRowShown="0">
  <autoFilter ref="AM26:AM32" xr:uid="{08CB8CEA-2DF1-4BA0-AB00-E9DCEFFB9EA1}"/>
  <tableColumns count="1">
    <tableColumn id="1" xr3:uid="{EA20A62A-FCEE-4EB0-A2B1-FE690B1CE094}" uniqueName="1" name="e0n2W" queryTableFieldId="1" dataDxfId="10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N26:AN32" tableType="queryTable" totalsRowShown="0">
  <autoFilter ref="AN26:AN32" xr:uid="{C73D0EF0-6DF7-4018-8812-0B59AA472BA6}"/>
  <tableColumns count="1">
    <tableColumn id="1" xr3:uid="{6EFF39C2-D491-45D7-AB05-282FFCC97CA0}" uniqueName="1" name="e0n2B" queryTableFieldId="1" dataDxfId="10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868F9-1032-4A06-A152-BA234831A0E1}" name="snapshot20250225215948__2" displayName="snapshot20250225215948__2" ref="C5:H23" tableType="queryTable" totalsRowShown="0">
  <autoFilter ref="C5:H23" xr:uid="{9AF868F9-1032-4A06-A152-BA234831A0E1}"/>
  <tableColumns count="6">
    <tableColumn id="1" xr3:uid="{63B496C0-B05F-4E63-ADB8-8F7618C2DBCD}" uniqueName="1" name="e0inW.1" queryTableFieldId="1" dataDxfId="102"/>
    <tableColumn id="2" xr3:uid="{C75A4022-CA86-46AB-8785-3AB6BAE936BB}" uniqueName="2" name="e0inW.2" queryTableFieldId="2" dataDxfId="101"/>
    <tableColumn id="3" xr3:uid="{766AF9AA-50B9-4732-B085-2651B07A8C20}" uniqueName="3" name="e0inW.3" queryTableFieldId="3" dataDxfId="100"/>
    <tableColumn id="4" xr3:uid="{2388CC2B-91D7-4ADB-9547-1E75F849B2BE}" uniqueName="4" name="e0inW.4" queryTableFieldId="4" dataDxfId="99"/>
    <tableColumn id="5" xr3:uid="{AC9A4E10-9C61-4A19-A0B4-B554A77EC7F6}" uniqueName="5" name="e0inW.5" queryTableFieldId="5" dataDxfId="98"/>
    <tableColumn id="6" xr3:uid="{6476DE9A-560D-423D-B1F8-136CE0D66A75}" uniqueName="6" name="e0inW.6" queryTableFieldId="6" dataDxfId="9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95539-84BE-4BCA-A9FF-C1DDD1733E85}" name="snapshot20250225215948__3" displayName="snapshot20250225215948__3" ref="I5:I23" tableType="queryTable" totalsRowShown="0">
  <autoFilter ref="I5:I23" xr:uid="{0C195539-84BE-4BCA-A9FF-C1DDD1733E85}"/>
  <tableColumns count="1">
    <tableColumn id="1" xr3:uid="{FA0CBC27-9842-4177-9988-55C9923644C6}" uniqueName="1" name="e0inB" queryTableFieldId="1" dataDxfId="9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C107D-A560-46B9-9E9B-390E23805BA8}" name="snapshot20250225215948__4" displayName="snapshot20250225215948__4" ref="S5:X11" tableType="queryTable" totalsRowShown="0">
  <autoFilter ref="S5:X11" xr:uid="{9BCC107D-A560-46B9-9E9B-390E23805BA8}"/>
  <tableColumns count="6">
    <tableColumn id="1" xr3:uid="{A692ED8B-5164-4A4F-8002-DBF82AE90FCC}" uniqueName="1" name="e0outW.1" queryTableFieldId="1" dataDxfId="95"/>
    <tableColumn id="2" xr3:uid="{8589FA0C-6AA5-4A0D-BC95-741877BB7B51}" uniqueName="2" name="e0outW.2" queryTableFieldId="2" dataDxfId="94"/>
    <tableColumn id="3" xr3:uid="{E8F4C62C-E74E-44D4-8BB7-06B67242B6A6}" uniqueName="3" name="e0outW.3" queryTableFieldId="3" dataDxfId="93"/>
    <tableColumn id="4" xr3:uid="{22B4F9A2-662B-4EC2-85A5-333383FDBA39}" uniqueName="4" name="e0outW.4" queryTableFieldId="4" dataDxfId="92"/>
    <tableColumn id="5" xr3:uid="{F441BB4D-4DD6-4CB2-9F5D-CC50AF69B6D2}" uniqueName="5" name="e0outW.5" queryTableFieldId="5" dataDxfId="91"/>
    <tableColumn id="6" xr3:uid="{0CFE23A0-AFB8-4629-B1D1-3065CBCEEB6E}" uniqueName="6" name="e0outW.6" queryTableFieldId="6" dataDxfId="9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DB6A5D-2214-4921-9880-5C5E4AF1B2A5}" name="snapshot20250225215948__5" displayName="snapshot20250225215948__5" ref="Y5:Y11" tableType="queryTable" totalsRowShown="0">
  <autoFilter ref="Y5:Y11" xr:uid="{D5DB6A5D-2214-4921-9880-5C5E4AF1B2A5}"/>
  <tableColumns count="1">
    <tableColumn id="1" xr3:uid="{BB8153A0-1EB4-40F2-A3CF-609C780791C2}" uniqueName="1" name="e0outB" queryTableFieldId="1" dataDxfId="8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FDDE66-EF4C-4BD7-8E49-9F8DA985BE7D}" name="snapshot20250225215948__6" displayName="snapshot20250225215948__6" ref="AQ5:AV21" tableType="queryTable" totalsRowShown="0">
  <autoFilter ref="AQ5:AV21" xr:uid="{13FDDE66-EF4C-4BD7-8E49-9F8DA985BE7D}"/>
  <tableColumns count="6">
    <tableColumn id="1" xr3:uid="{F33CC741-C054-483D-A6EA-287B1E1AB9A8}" uniqueName="1" name="e0lin1W.1" queryTableFieldId="1" dataDxfId="88"/>
    <tableColumn id="2" xr3:uid="{91A549E2-2DD0-414D-BF2A-F048355AE59A}" uniqueName="2" name="e0lin1W.2" queryTableFieldId="2" dataDxfId="87"/>
    <tableColumn id="3" xr3:uid="{A0864883-A8B3-4478-9B38-3AC831662EE7}" uniqueName="3" name="e0lin1W.3" queryTableFieldId="3" dataDxfId="86"/>
    <tableColumn id="4" xr3:uid="{A8C605D0-30ED-452E-B2B3-B048F2FFFC63}" uniqueName="4" name="e0lin1W.4" queryTableFieldId="4" dataDxfId="85"/>
    <tableColumn id="5" xr3:uid="{A80DC834-DE1B-4418-A194-C5DB7BFB6883}" uniqueName="5" name="e0lin1W.5" queryTableFieldId="5" dataDxfId="84"/>
    <tableColumn id="6" xr3:uid="{6CB321CE-6785-4C27-A875-8F00460874B2}" uniqueName="6" name="e0lin1W.6" queryTableFieldId="6" dataDxfId="8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0A188B-CC9C-4FB6-AA42-BC96C7DC994D}" name="snapshot20250225215948__8" displayName="snapshot20250225215948__8" ref="AZ5:BO11" tableType="queryTable" totalsRowShown="0">
  <autoFilter ref="AZ5:BO11" xr:uid="{810A188B-CC9C-4FB6-AA42-BC96C7DC994D}"/>
  <tableColumns count="16">
    <tableColumn id="1" xr3:uid="{CDA29CA1-CC6E-464B-BC4D-A3B13CAC92B9}" uniqueName="1" name="e0lin2W.1" queryTableFieldId="1" dataDxfId="82"/>
    <tableColumn id="2" xr3:uid="{4B70ED71-D809-4651-AD5B-9BB714617B38}" uniqueName="2" name="e0lin2W.2" queryTableFieldId="2" dataDxfId="81"/>
    <tableColumn id="3" xr3:uid="{4386E332-3953-4117-A0CE-02576B1DEDBA}" uniqueName="3" name="e0lin2W.3" queryTableFieldId="3" dataDxfId="80"/>
    <tableColumn id="4" xr3:uid="{64CA1233-9CF8-4EC7-B201-64143622C2F6}" uniqueName="4" name="e0lin2W.4" queryTableFieldId="4" dataDxfId="79"/>
    <tableColumn id="5" xr3:uid="{38ED22A6-03ED-4D83-BDEB-5DA2E49E67C7}" uniqueName="5" name="e0lin2W.5" queryTableFieldId="5" dataDxfId="78"/>
    <tableColumn id="6" xr3:uid="{91488B13-2B82-4413-9041-9E6536B44329}" uniqueName="6" name="e0lin2W.6" queryTableFieldId="6" dataDxfId="77"/>
    <tableColumn id="7" xr3:uid="{9E941634-1C72-41D0-A395-5BAE8097A473}" uniqueName="7" name="e0lin2W.7" queryTableFieldId="7" dataDxfId="76"/>
    <tableColumn id="8" xr3:uid="{DE7F2283-0DDD-4CF4-B8FA-3BC7A901AF61}" uniqueName="8" name="e0lin2W.8" queryTableFieldId="8" dataDxfId="75"/>
    <tableColumn id="9" xr3:uid="{969D6408-5250-45F9-82BF-85FE3A114EEA}" uniqueName="9" name="e0lin2W.9" queryTableFieldId="9" dataDxfId="74"/>
    <tableColumn id="10" xr3:uid="{D57D612C-0BEA-462C-AE87-CC0FB5F048A8}" uniqueName="10" name="e0lin2W.10" queryTableFieldId="10" dataDxfId="73"/>
    <tableColumn id="11" xr3:uid="{423F3D5F-C441-4D19-9189-F35D6D0A5810}" uniqueName="11" name="e0lin2W.11" queryTableFieldId="11" dataDxfId="72"/>
    <tableColumn id="12" xr3:uid="{62BF976A-38CE-4B35-9A62-2AFDAADD2E89}" uniqueName="12" name="e0lin2W.12" queryTableFieldId="12" dataDxfId="71"/>
    <tableColumn id="13" xr3:uid="{30D71241-CC91-43F9-9BCE-051177380182}" uniqueName="13" name="e0lin2W.13" queryTableFieldId="13" dataDxfId="70"/>
    <tableColumn id="14" xr3:uid="{C9504D5F-5CC5-445E-B3E9-A301DAA62F81}" uniqueName="14" name="e0lin2W.14" queryTableFieldId="14" dataDxfId="69"/>
    <tableColumn id="15" xr3:uid="{81778150-C2DA-492A-970D-85FA02ADF16A}" uniqueName="15" name="e0lin2W.15" queryTableFieldId="15" dataDxfId="68"/>
    <tableColumn id="16" xr3:uid="{53271A39-582E-4354-97F3-DCFC7BDCBDF5}" uniqueName="16" name="e0lin2W.16" queryTableFieldId="16" dataDxfId="6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I5:I23" tableType="queryTable" totalsRowShown="0">
  <autoFilter ref="I5:I23" xr:uid="{D908A1AA-5AF2-476C-B122-CED9FE8D765A}"/>
  <tableColumns count="1">
    <tableColumn id="1" xr3:uid="{78954C30-8F06-48F1-AFAF-891B4671424B}" uniqueName="1" name="d0saiB" queryTableFieldId="1" dataDxfId="6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W5:W11" tableType="queryTable" totalsRowShown="0">
  <autoFilter ref="W5:W11" xr:uid="{E677A5D8-52D7-43F3-A156-6C51178C0401}"/>
  <tableColumns count="1">
    <tableColumn id="1" xr3:uid="{10EF9111-FAB8-4FB7-97B2-AB075A0CFA15}" uniqueName="1" name="d0saoB" queryTableFieldId="1" dataDxfId="6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BM5:BM11" tableType="queryTable" totalsRowShown="0">
  <autoFilter ref="BM5:BM11" xr:uid="{3E916EAE-690E-4AD0-BE0A-D9F4EF4531F8}"/>
  <tableColumns count="1">
    <tableColumn id="1" xr3:uid="{10608501-2E04-4B1C-A28D-19EFD73DB20F}" uniqueName="1" name="d0n1W" queryTableFieldId="1" dataDxfId="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BN5:BN11" tableType="queryTable" totalsRowShown="0">
  <autoFilter ref="BN5:BN11" xr:uid="{3DDF443F-5AD2-492A-8905-CED4F5D21A34}"/>
  <tableColumns count="1">
    <tableColumn id="1" xr3:uid="{B0AACBF0-6BB0-4009-A8FF-A1C366A51206}" uniqueName="1" name="d0n1B" queryTableFieldId="1" dataDxfId="6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BM26:BM32" tableType="queryTable" totalsRowShown="0">
  <autoFilter ref="BM26:BM32" xr:uid="{5D519D34-6F7E-4EAB-8E53-5060F9A8757B}"/>
  <tableColumns count="1">
    <tableColumn id="1" xr3:uid="{48944878-D3C6-4170-A12B-D45737E611FF}" uniqueName="1" name="d0n2W" queryTableFieldId="1" dataDxfId="6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BN26:BN32" tableType="queryTable" totalsRowShown="0">
  <autoFilter ref="BN26:BN32" xr:uid="{E2E369E8-0192-4EB6-B608-13CE146595B4}"/>
  <tableColumns count="1">
    <tableColumn id="1" xr3:uid="{C5136BAA-BA6F-43F6-ABB2-78228794956F}" uniqueName="1" name="d0n2B" queryTableFieldId="1" dataDxfId="6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BM47:BM53" tableType="queryTable" totalsRowShown="0" dataDxfId="60">
  <autoFilter ref="BM47:BM53" xr:uid="{2F00D7D4-7D31-46A2-BA92-FDDC9C7C1342}"/>
  <tableColumns count="1">
    <tableColumn id="1" xr3:uid="{A80B4857-2FA5-44A9-A256-2E32F0F8B7D7}" uniqueName="1" name="d0n3W" queryTableFieldId="1" dataDxfId="5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BN47:BN53" tableType="queryTable" totalsRowShown="0" dataDxfId="58">
  <autoFilter ref="BN47:BN53" xr:uid="{0ADD1A1B-BABD-4F1A-A1E2-C568A5B4A1F5}"/>
  <tableColumns count="1">
    <tableColumn id="1" xr3:uid="{D3C9FF2C-5C18-4B7A-B8F9-740A59D9BD8C}" uniqueName="1" name="d0n3B" queryTableFieldId="1" dataDxfId="5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BW5:BW21" tableType="queryTable" totalsRowShown="0">
  <autoFilter ref="BW5:BW21" xr:uid="{A192C1F8-CF39-4EDC-ADFF-E3ED35AC14E1}"/>
  <tableColumns count="1">
    <tableColumn id="1" xr3:uid="{FAC8A41A-1A6A-4373-9E6C-E6DAF25ABDC5}" uniqueName="1" name="d0lin1B" queryTableFieldId="1" dataDxfId="5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60E076-5C84-44AE-87BB-3F38802ED8CF}" name="snapshot20250225215948__86" displayName="snapshot20250225215948__86" ref="C5:H23" tableType="queryTable" totalsRowShown="0">
  <autoFilter ref="C5:H23" xr:uid="{1160E076-5C84-44AE-87BB-3F38802ED8CF}"/>
  <tableColumns count="6">
    <tableColumn id="1" xr3:uid="{BAF4D117-0575-4415-AB8E-D1D44F92A7E7}" uniqueName="1" name="d0saiW.1" queryTableFieldId="1" dataDxfId="55"/>
    <tableColumn id="2" xr3:uid="{57203775-1F9B-49FA-B079-77D48E05FC43}" uniqueName="2" name="d0saiW.2" queryTableFieldId="2" dataDxfId="54"/>
    <tableColumn id="3" xr3:uid="{70C5C188-4D38-42CE-A247-90B55D5035D0}" uniqueName="3" name="d0saiW.3" queryTableFieldId="3" dataDxfId="53"/>
    <tableColumn id="4" xr3:uid="{8C7D6777-6033-4558-A1BC-9261C6B42EF1}" uniqueName="4" name="d0saiW.4" queryTableFieldId="4" dataDxfId="52"/>
    <tableColumn id="5" xr3:uid="{4CEB0F6E-E5A0-4849-BCEF-756F12AFE20C}" uniqueName="5" name="d0saiW.5" queryTableFieldId="5" dataDxfId="51"/>
    <tableColumn id="6" xr3:uid="{8124B5DD-7128-4E32-8138-75BFEDD1CEA2}" uniqueName="6" name="d0saiW.6" queryTableFieldId="6" dataDxfId="5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DC5F72-68B8-4A08-868A-56238E64BA17}" name="snapshot20250225215948__88" displayName="snapshot20250225215948__88" ref="Q5:V11" tableType="queryTable" totalsRowShown="0">
  <autoFilter ref="Q5:V11" xr:uid="{6CDC5F72-68B8-4A08-868A-56238E64BA17}"/>
  <tableColumns count="6">
    <tableColumn id="1" xr3:uid="{2EC03D6E-122D-47D4-9AB2-89DF63671B42}" uniqueName="1" name="d0saoW.1" queryTableFieldId="1" dataDxfId="49"/>
    <tableColumn id="2" xr3:uid="{C28DDCA0-43E9-4F41-8430-BB057AA9DEE4}" uniqueName="2" name="d0saoW.2" queryTableFieldId="2" dataDxfId="48"/>
    <tableColumn id="3" xr3:uid="{6F8A5716-A7E1-469F-800E-AF99D379A46A}" uniqueName="3" name="d0saoW.3" queryTableFieldId="3" dataDxfId="47"/>
    <tableColumn id="4" xr3:uid="{4A93BBE3-EA2F-40EB-81DB-921C552D0434}" uniqueName="4" name="d0saoW.4" queryTableFieldId="4" dataDxfId="46"/>
    <tableColumn id="5" xr3:uid="{D2DCA814-4D44-4C34-86E2-21E39BFC2C4C}" uniqueName="5" name="d0saoW.5" queryTableFieldId="5" dataDxfId="45"/>
    <tableColumn id="6" xr3:uid="{1AD04532-EFFB-4B08-8DF3-66CDD8D0518D}" uniqueName="6" name="d0saoW.6" queryTableFieldId="6" dataDxfId="4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14D6053-BEB9-4F2B-94C9-2AA4FA5C10CA}" name="snapshot20250225215948__90" displayName="snapshot20250225215948__90" ref="AB5:AG23" tableType="queryTable" totalsRowShown="0">
  <autoFilter ref="AB5:AG23" xr:uid="{F14D6053-BEB9-4F2B-94C9-2AA4FA5C10CA}"/>
  <tableColumns count="6">
    <tableColumn id="1" xr3:uid="{B31C9A98-F147-451B-93CD-878CB4A43CDF}" uniqueName="1" name="d0mhiW.1" queryTableFieldId="1" dataDxfId="43"/>
    <tableColumn id="2" xr3:uid="{E5A6143C-F6F6-453F-86A8-BFBC9C265DD7}" uniqueName="2" name="d0mhiW.2" queryTableFieldId="2" dataDxfId="42"/>
    <tableColumn id="3" xr3:uid="{FA773B37-3707-4473-8932-AE20C43BB1CF}" uniqueName="3" name="d0mhiW.3" queryTableFieldId="3" dataDxfId="41"/>
    <tableColumn id="4" xr3:uid="{A622D6D2-4175-41BF-836C-725D2EA43B34}" uniqueName="4" name="d0mhiW.4" queryTableFieldId="4" dataDxfId="40"/>
    <tableColumn id="5" xr3:uid="{FD8091F4-1B2B-44B4-B951-95A08DE4780D}" uniqueName="5" name="d0mhiW.5" queryTableFieldId="5" dataDxfId="39"/>
    <tableColumn id="6" xr3:uid="{AB72786F-0FE3-4E46-A5BC-64D5E6DFA954}" uniqueName="6" name="d0mhiW.6" queryTableFieldId="6" dataDxfId="3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9CA8D79-00B9-4D95-8158-B7256863182A}" name="snapshot20250225215948__91" displayName="snapshot20250225215948__91" ref="AH5:AH23" tableType="queryTable" totalsRowShown="0">
  <autoFilter ref="AH5:AH23" xr:uid="{19CA8D79-00B9-4D95-8158-B7256863182A}"/>
  <tableColumns count="1">
    <tableColumn id="1" xr3:uid="{84F085F4-8FEA-43AA-8004-C4B78E153A93}" uniqueName="1" name="d0mhiB" queryTableFieldId="1" dataDxfId="37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B7E46D4-F18A-486F-B071-FF6966F64534}" name="snapshot20250225215948__92" displayName="snapshot20250225215948__92" ref="AS5:AX11" tableType="queryTable" totalsRowShown="0">
  <autoFilter ref="AS5:AX11" xr:uid="{4B7E46D4-F18A-486F-B071-FF6966F64534}"/>
  <tableColumns count="6">
    <tableColumn id="1" xr3:uid="{DC3D9D77-7696-49A0-9804-FDCA7C5B3C16}" uniqueName="1" name="d0mhoW.1" queryTableFieldId="1" dataDxfId="36"/>
    <tableColumn id="2" xr3:uid="{2D8A4CB7-B527-434F-9107-F4CD5540B3B2}" uniqueName="2" name="d0mhoW.2" queryTableFieldId="2" dataDxfId="35"/>
    <tableColumn id="3" xr3:uid="{70B6B6FD-2C6B-46EE-9A02-BF2022A07AB0}" uniqueName="3" name="d0mhoW.3" queryTableFieldId="3" dataDxfId="34"/>
    <tableColumn id="4" xr3:uid="{58F65BEB-EAC6-449F-BA18-AFF6DAF9A3F7}" uniqueName="4" name="d0mhoW.4" queryTableFieldId="4" dataDxfId="33"/>
    <tableColumn id="5" xr3:uid="{657F7BD4-F110-4B64-AB7D-DD068A8E6FE9}" uniqueName="5" name="d0mhoW.5" queryTableFieldId="5" dataDxfId="32"/>
    <tableColumn id="6" xr3:uid="{0E4A0FBF-6A43-4696-BA29-193585B76460}" uniqueName="6" name="d0mhoW.6" queryTableFieldId="6" dataDxfId="3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6AF5843-73DC-40D7-95DC-BE895DE107EF}" name="snapshot20250225215948__93" displayName="snapshot20250225215948__93" ref="AY5:AY11" tableType="queryTable" totalsRowShown="0">
  <autoFilter ref="AY5:AY11" xr:uid="{E6AF5843-73DC-40D7-95DC-BE895DE107EF}"/>
  <tableColumns count="1">
    <tableColumn id="1" xr3:uid="{34F0EC57-1892-4CE2-86CA-1132AAFBC9E0}" uniqueName="1" name="d0mhoB" queryTableFieldId="1" dataDxfId="3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E16E9D-1E4D-43DE-B91C-497A12CF2DC5}" name="snapshot20250225215948__100" displayName="snapshot20250225215948__100" ref="BQ5:BV21" tableType="queryTable" totalsRowShown="0">
  <autoFilter ref="BQ5:BV21" xr:uid="{7AE16E9D-1E4D-43DE-B91C-497A12CF2DC5}"/>
  <tableColumns count="6">
    <tableColumn id="1" xr3:uid="{8ED73179-01F3-486D-A1D8-59E29E0D07FF}" uniqueName="1" name="d0lin1W.1" queryTableFieldId="1" dataDxfId="29"/>
    <tableColumn id="2" xr3:uid="{D5D8792B-D47A-481E-9F2D-2DC4CC9724C2}" uniqueName="2" name="d0lin1W.2" queryTableFieldId="2" dataDxfId="28"/>
    <tableColumn id="3" xr3:uid="{7373D931-0643-4A1A-B42E-BB3F9775CBA7}" uniqueName="3" name="d0lin1W.3" queryTableFieldId="3" dataDxfId="27"/>
    <tableColumn id="4" xr3:uid="{3AA7BCA4-80BC-4F5D-8A4D-19A021C9A160}" uniqueName="4" name="d0lin1W.4" queryTableFieldId="4" dataDxfId="26"/>
    <tableColumn id="5" xr3:uid="{55004569-8210-4E6C-AB0E-8AB8E33B0BA7}" uniqueName="5" name="d0lin1W.5" queryTableFieldId="5" dataDxfId="25"/>
    <tableColumn id="6" xr3:uid="{E98139F3-A868-4C0A-9571-9CD7CF7D6CD2}" uniqueName="6" name="d0lin1W.6" queryTableFieldId="6" dataDxfId="24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2651AFA-96D3-42CB-8517-7BD18B82B0F7}" name="snapshot20250225215948__102" displayName="snapshot20250225215948__102" ref="BZ5:CO11" tableType="queryTable" totalsRowShown="0">
  <autoFilter ref="BZ5:CO11" xr:uid="{B2651AFA-96D3-42CB-8517-7BD18B82B0F7}"/>
  <tableColumns count="16">
    <tableColumn id="1" xr3:uid="{429FDFAA-5612-48A6-80D9-9C0B5DA70E1C}" uniqueName="1" name="d0lin2W.1" queryTableFieldId="1" dataDxfId="23"/>
    <tableColumn id="2" xr3:uid="{02A8F3A2-CD5F-4F81-851E-4511C8E0BB53}" uniqueName="2" name="d0lin2W.2" queryTableFieldId="2" dataDxfId="22"/>
    <tableColumn id="3" xr3:uid="{86ECBF3F-FD1C-4692-8232-51C4C9AD2E97}" uniqueName="3" name="d0lin2W.3" queryTableFieldId="3" dataDxfId="21"/>
    <tableColumn id="4" xr3:uid="{3C561F4F-F06A-4442-BCAD-5262EFEA719F}" uniqueName="4" name="d0lin2W.4" queryTableFieldId="4" dataDxfId="20"/>
    <tableColumn id="5" xr3:uid="{BBB238D7-C9B1-4F34-B653-978290F263E8}" uniqueName="5" name="d0lin2W.5" queryTableFieldId="5" dataDxfId="19"/>
    <tableColumn id="6" xr3:uid="{28ABA6E4-0813-447C-870F-EABB6A24EE3A}" uniqueName="6" name="d0lin2W.6" queryTableFieldId="6" dataDxfId="18"/>
    <tableColumn id="7" xr3:uid="{5C1F050E-B58D-47BA-9AC9-9D86DFFADBF4}" uniqueName="7" name="d0lin2W.7" queryTableFieldId="7" dataDxfId="17"/>
    <tableColumn id="8" xr3:uid="{C39B5E43-2EB4-47C7-91FF-8985B7F4868D}" uniqueName="8" name="d0lin2W.8" queryTableFieldId="8" dataDxfId="16"/>
    <tableColumn id="9" xr3:uid="{47D7423F-C817-4893-9310-0AB7BB1DE51C}" uniqueName="9" name="d0lin2W.9" queryTableFieldId="9" dataDxfId="15"/>
    <tableColumn id="10" xr3:uid="{BD1C3C46-94DD-4464-A41F-B9A1D81F8161}" uniqueName="10" name="d0lin2W.10" queryTableFieldId="10" dataDxfId="14"/>
    <tableColumn id="11" xr3:uid="{7C2AF25C-661D-4546-A81C-2C370490D1FD}" uniqueName="11" name="d0lin2W.11" queryTableFieldId="11" dataDxfId="13"/>
    <tableColumn id="12" xr3:uid="{FA9BDE7A-D975-4704-B83A-695D439B286E}" uniqueName="12" name="d0lin2W.12" queryTableFieldId="12" dataDxfId="12"/>
    <tableColumn id="13" xr3:uid="{4ECE1716-E191-4643-8A6C-DFF6992C234A}" uniqueName="13" name="d0lin2W.13" queryTableFieldId="13" dataDxfId="11"/>
    <tableColumn id="14" xr3:uid="{B6173C0A-8EE8-4C75-B05F-940D76454F50}" uniqueName="14" name="d0lin2W.14" queryTableFieldId="14" dataDxfId="10"/>
    <tableColumn id="15" xr3:uid="{82F0B1D7-0F33-418F-9060-3419275EEF14}" uniqueName="15" name="d0lin2W.15" queryTableFieldId="15" dataDxfId="9"/>
    <tableColumn id="16" xr3:uid="{EA8531B0-6079-4FF4-A408-FEEC284813B1}" uniqueName="16" name="d0lin2W.16" queryTableFieldId="16" dataDxfId="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8AF9E3-0794-49D6-ACF9-43670A18270A}" name="snapshot20250225215948__103" displayName="snapshot20250225215948__103" ref="CP5:CP11" tableType="queryTable" totalsRowShown="0">
  <autoFilter ref="CP5:CP11" xr:uid="{208AF9E3-0794-49D6-ACF9-43670A18270A}"/>
  <tableColumns count="1">
    <tableColumn id="1" xr3:uid="{215A75D7-81E3-4B21-A088-9B40F8795BCD}" uniqueName="1" name="d0lin2B" queryTableFieldId="1" dataDxfId="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A738D4D-C766-4612-93F0-34474E99ADA0}" name="snapshot20250225215948__104" displayName="snapshot20250225215948__104" ref="B5:G51" tableType="queryTable" totalsRowShown="0">
  <autoFilter ref="B5:G51" xr:uid="{EA738D4D-C766-4612-93F0-34474E99ADA0}"/>
  <tableColumns count="6">
    <tableColumn id="1" xr3:uid="{85318B3F-4325-462E-A328-A54B9138A592}" uniqueName="1" name="fcW.1" queryTableFieldId="1" dataDxfId="6"/>
    <tableColumn id="2" xr3:uid="{45CCBF36-779A-411C-B35A-10F4C68937E3}" uniqueName="2" name="fcW.2" queryTableFieldId="2" dataDxfId="5"/>
    <tableColumn id="3" xr3:uid="{C5124099-C616-4555-8911-4CBF8ABEEB96}" uniqueName="3" name="fcW.3" queryTableFieldId="3" dataDxfId="4"/>
    <tableColumn id="4" xr3:uid="{C9B74A1C-F80B-4453-BE71-22F6A034A934}" uniqueName="4" name="fcW.4" queryTableFieldId="4" dataDxfId="3"/>
    <tableColumn id="5" xr3:uid="{191CF55B-3124-4398-83AC-BE8816E23C30}" uniqueName="5" name="fcW.5" queryTableFieldId="5" dataDxfId="2"/>
    <tableColumn id="6" xr3:uid="{2ECE9D9A-8D0B-4FBF-807C-77491E1D4D2B}" uniqueName="6" name="fcW.6" queryTableFieldId="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D9F6C96-0FEC-41D5-981C-681E87E0C51A}" name="snapshot20250225215948__105" displayName="snapshot20250225215948__105" ref="H5:H51" tableType="queryTable" totalsRowShown="0">
  <autoFilter ref="H5:H51" xr:uid="{FD9F6C96-0FEC-41D5-981C-681E87E0C51A}"/>
  <tableColumns count="1">
    <tableColumn id="1" xr3:uid="{42A90EA1-231C-43FC-85AD-D0EB5B3C7488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aranki/multiply-ta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51"/>
  <sheetViews>
    <sheetView tabSelected="1" zoomScaleNormal="100" workbookViewId="0">
      <selection activeCell="G6" sqref="G6:I6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</cols>
  <sheetData>
    <row r="1" spans="1:67" ht="15.75" thickBot="1"/>
    <row r="2" spans="1:67">
      <c r="B2" s="15" t="s">
        <v>195</v>
      </c>
      <c r="G2" s="51" t="s">
        <v>267</v>
      </c>
      <c r="H2" s="52"/>
      <c r="I2" s="52"/>
      <c r="J2" s="52"/>
      <c r="K2" s="53"/>
      <c r="L2" s="52"/>
      <c r="M2" s="52" t="s">
        <v>270</v>
      </c>
      <c r="N2" s="52"/>
      <c r="O2" s="51"/>
      <c r="P2" s="53" t="s">
        <v>268</v>
      </c>
      <c r="R2" s="18"/>
      <c r="S2" t="s">
        <v>266</v>
      </c>
      <c r="U2" s="18"/>
      <c r="V2" t="s">
        <v>214</v>
      </c>
      <c r="W2">
        <v>0.5</v>
      </c>
    </row>
    <row r="3" spans="1:67">
      <c r="B3" t="s">
        <v>271</v>
      </c>
      <c r="G3" s="54">
        <v>0</v>
      </c>
      <c r="H3" s="1">
        <v>1</v>
      </c>
      <c r="I3" s="1">
        <v>2</v>
      </c>
      <c r="J3" s="1">
        <v>3</v>
      </c>
      <c r="K3" s="56">
        <v>4</v>
      </c>
      <c r="L3" s="18" t="s">
        <v>92</v>
      </c>
      <c r="M3" s="28">
        <v>4</v>
      </c>
      <c r="N3" s="47" t="s">
        <v>196</v>
      </c>
      <c r="O3" s="57" t="s">
        <v>196</v>
      </c>
      <c r="P3" s="56">
        <v>4</v>
      </c>
      <c r="Q3" s="47" t="s">
        <v>196</v>
      </c>
      <c r="R3" s="47" t="s">
        <v>196</v>
      </c>
      <c r="S3" s="1" t="s">
        <v>119</v>
      </c>
      <c r="T3" s="47" t="s">
        <v>196</v>
      </c>
      <c r="U3" s="47" t="s">
        <v>196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272</v>
      </c>
      <c r="G4" s="58">
        <v>9</v>
      </c>
      <c r="H4" s="59" t="s">
        <v>230</v>
      </c>
      <c r="I4" s="59">
        <v>6</v>
      </c>
      <c r="J4" s="59" t="s">
        <v>254</v>
      </c>
      <c r="K4" s="60">
        <f>G4*I4</f>
        <v>54</v>
      </c>
      <c r="L4" s="55"/>
      <c r="M4" s="62">
        <f>K4-P4</f>
        <v>0</v>
      </c>
      <c r="N4" s="55"/>
      <c r="O4" s="63"/>
      <c r="P4" s="61" t="str" cm="1">
        <f t="array" ref="P4">INDEX(tokens[Name],1+pipeline!S4)</f>
        <v>54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29</v>
      </c>
      <c r="T4" s="11" t="str" cm="1">
        <f t="array" ref="T4">IF( COLUMN(W:W)-COLUMN($V:$V)&lt;COLUMNS($V4:$BO4)-COUNTIF($V4:$BO4,""), INDEX($V4:$BO4,0,SMALL(IF($V4:$BO4&lt;&gt;"",COLUMN($V4:$BO4)-COLUMN($V:$V)+1,""),COLUMN(W:W)-COLUMN($V:$V)+1)), "" )</f>
        <v/>
      </c>
      <c r="U4" s="28">
        <v>4</v>
      </c>
      <c r="V4" s="47" t="str">
        <f t="shared" ref="V4:BO4" si="0">IF(V8&gt;$W$2,COLUMN()-COLUMN($V8),"")</f>
        <v/>
      </c>
      <c r="W4" s="47" t="str">
        <f t="shared" si="0"/>
        <v/>
      </c>
      <c r="X4" s="47" t="str">
        <f t="shared" si="0"/>
        <v/>
      </c>
      <c r="Y4" s="47" t="str">
        <f t="shared" si="0"/>
        <v/>
      </c>
      <c r="Z4" s="47" t="str">
        <f t="shared" si="0"/>
        <v/>
      </c>
      <c r="AA4" s="47" t="str">
        <f t="shared" si="0"/>
        <v/>
      </c>
      <c r="AB4" s="47" t="str">
        <f t="shared" si="0"/>
        <v/>
      </c>
      <c r="AC4" s="47" t="str">
        <f t="shared" si="0"/>
        <v/>
      </c>
      <c r="AD4" s="47" t="str">
        <f t="shared" si="0"/>
        <v/>
      </c>
      <c r="AE4" s="47" t="str">
        <f t="shared" si="0"/>
        <v/>
      </c>
      <c r="AF4" s="47" t="str">
        <f t="shared" si="0"/>
        <v/>
      </c>
      <c r="AG4" s="47" t="str">
        <f t="shared" si="0"/>
        <v/>
      </c>
      <c r="AH4" s="47" t="str">
        <f t="shared" si="0"/>
        <v/>
      </c>
      <c r="AI4" s="47" t="str">
        <f t="shared" si="0"/>
        <v/>
      </c>
      <c r="AJ4" s="47" t="str">
        <f t="shared" si="0"/>
        <v/>
      </c>
      <c r="AK4" s="47" t="str">
        <f t="shared" si="0"/>
        <v/>
      </c>
      <c r="AL4" s="47" t="str">
        <f t="shared" si="0"/>
        <v/>
      </c>
      <c r="AM4" s="47" t="str">
        <f t="shared" si="0"/>
        <v/>
      </c>
      <c r="AN4" s="47" t="str">
        <f t="shared" si="0"/>
        <v/>
      </c>
      <c r="AO4" s="47" t="str">
        <f t="shared" si="0"/>
        <v/>
      </c>
      <c r="AP4" s="47" t="str">
        <f t="shared" si="0"/>
        <v/>
      </c>
      <c r="AQ4" s="47" t="str">
        <f t="shared" si="0"/>
        <v/>
      </c>
      <c r="AR4" s="47" t="str">
        <f t="shared" si="0"/>
        <v/>
      </c>
      <c r="AS4" s="47" t="str">
        <f t="shared" si="0"/>
        <v/>
      </c>
      <c r="AT4" s="47" t="str">
        <f t="shared" si="0"/>
        <v/>
      </c>
      <c r="AU4" s="47" t="str">
        <f t="shared" si="0"/>
        <v/>
      </c>
      <c r="AV4" s="47" t="str">
        <f t="shared" si="0"/>
        <v/>
      </c>
      <c r="AW4" s="47" t="str">
        <f t="shared" si="0"/>
        <v/>
      </c>
      <c r="AX4" s="47" t="str">
        <f t="shared" si="0"/>
        <v/>
      </c>
      <c r="AY4" s="47">
        <f t="shared" si="0"/>
        <v>29</v>
      </c>
      <c r="AZ4" s="47" t="str">
        <f t="shared" si="0"/>
        <v/>
      </c>
      <c r="BA4" s="47" t="str">
        <f t="shared" si="0"/>
        <v/>
      </c>
      <c r="BB4" s="47" t="str">
        <f t="shared" si="0"/>
        <v/>
      </c>
      <c r="BC4" s="47" t="str">
        <f t="shared" si="0"/>
        <v/>
      </c>
      <c r="BD4" s="47" t="str">
        <f t="shared" si="0"/>
        <v/>
      </c>
      <c r="BE4" s="47" t="str">
        <f t="shared" si="0"/>
        <v/>
      </c>
      <c r="BF4" s="47" t="str">
        <f t="shared" si="0"/>
        <v/>
      </c>
      <c r="BG4" s="47" t="str">
        <f t="shared" si="0"/>
        <v/>
      </c>
      <c r="BH4" s="47" t="str">
        <f t="shared" si="0"/>
        <v/>
      </c>
      <c r="BI4" s="47" t="str">
        <f t="shared" si="0"/>
        <v/>
      </c>
      <c r="BJ4" s="47" t="str">
        <f t="shared" si="0"/>
        <v/>
      </c>
      <c r="BK4" s="47" t="str">
        <f t="shared" si="0"/>
        <v/>
      </c>
      <c r="BL4" s="47" t="str">
        <f t="shared" si="0"/>
        <v/>
      </c>
      <c r="BM4" s="47" t="str">
        <f t="shared" si="0"/>
        <v/>
      </c>
      <c r="BN4" s="47" t="str">
        <f t="shared" si="0"/>
        <v/>
      </c>
      <c r="BO4" s="47" t="str">
        <f t="shared" si="0"/>
        <v/>
      </c>
    </row>
    <row r="5" spans="1:67">
      <c r="B5" s="76" t="s">
        <v>294</v>
      </c>
      <c r="G5" s="18" t="s">
        <v>116</v>
      </c>
      <c r="I5" s="18" t="s">
        <v>116</v>
      </c>
      <c r="O5" s="18"/>
      <c r="R5" s="18"/>
      <c r="U5" s="18" t="s">
        <v>116</v>
      </c>
    </row>
    <row r="6" spans="1:67">
      <c r="G6" s="116" t="s">
        <v>269</v>
      </c>
      <c r="H6" s="116"/>
      <c r="I6" s="116"/>
      <c r="U6" s="18" t="s">
        <v>116</v>
      </c>
      <c r="V6" t="s">
        <v>207</v>
      </c>
    </row>
    <row r="7" spans="1:67">
      <c r="A7" s="18" t="s">
        <v>114</v>
      </c>
      <c r="B7" s="24" t="s">
        <v>296</v>
      </c>
      <c r="U7" s="18" t="s">
        <v>116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A8" s="18" t="s">
        <v>92</v>
      </c>
      <c r="B8" s="24" t="s">
        <v>297</v>
      </c>
      <c r="U8" s="28">
        <v>4</v>
      </c>
      <c r="V8" s="3" cm="1">
        <f t="array" ref="V8:BO8">fc!B81:AU81</f>
        <v>3.2584405842163936E-20</v>
      </c>
      <c r="W8" s="3">
        <v>3.725011582341567E-10</v>
      </c>
      <c r="X8" s="3">
        <v>7.1478493334892281E-41</v>
      </c>
      <c r="Y8" s="3">
        <v>1.0318245625306834E-15</v>
      </c>
      <c r="Z8" s="3">
        <v>4.8536563667574802E-34</v>
      </c>
      <c r="AA8" s="3">
        <v>1.6686412491882696E-42</v>
      </c>
      <c r="AB8" s="3">
        <v>1.4897733988470408E-25</v>
      </c>
      <c r="AC8" s="3">
        <v>1.6874633772060335E-16</v>
      </c>
      <c r="AD8" s="3">
        <v>6.820974181056056E-18</v>
      </c>
      <c r="AE8" s="3">
        <v>1.9937069721398305E-27</v>
      </c>
      <c r="AF8" s="3">
        <v>2.5486714324325175E-28</v>
      </c>
      <c r="AG8" s="3">
        <v>2.1129112445077641E-30</v>
      </c>
      <c r="AH8" s="3">
        <v>6.5354484209103879E-26</v>
      </c>
      <c r="AI8" s="3">
        <v>1.1582055028511244E-12</v>
      </c>
      <c r="AJ8" s="3">
        <v>6.9007524989274652E-10</v>
      </c>
      <c r="AK8" s="3">
        <v>1.5373104958051199E-41</v>
      </c>
      <c r="AL8" s="3">
        <v>7.6563418187150617E-20</v>
      </c>
      <c r="AM8" s="3">
        <v>3.0636097705119187E-23</v>
      </c>
      <c r="AN8" s="3">
        <v>5.6271699997747654E-11</v>
      </c>
      <c r="AO8" s="3">
        <v>3.9307722079368767E-34</v>
      </c>
      <c r="AP8" s="3">
        <v>1.9163582704138909E-10</v>
      </c>
      <c r="AQ8" s="3">
        <v>2.2818049166656461E-26</v>
      </c>
      <c r="AR8" s="3">
        <v>4.2928369213378353E-27</v>
      </c>
      <c r="AS8" s="3">
        <v>1.3703429986593701E-26</v>
      </c>
      <c r="AT8" s="3">
        <v>9.7122225671276131E-10</v>
      </c>
      <c r="AU8" s="3">
        <v>2.2935234408901844E-16</v>
      </c>
      <c r="AV8" s="3">
        <v>9.3939009801287076E-42</v>
      </c>
      <c r="AW8" s="3">
        <v>8.4012560963262753E-26</v>
      </c>
      <c r="AX8" s="3">
        <v>3.8799441467340219E-26</v>
      </c>
      <c r="AY8" s="3">
        <v>0.99999989595538685</v>
      </c>
      <c r="AZ8" s="3">
        <v>2.1577975918940414E-27</v>
      </c>
      <c r="BA8" s="3">
        <v>5.7727182654243539E-25</v>
      </c>
      <c r="BB8" s="3">
        <v>1.5524976279753696E-30</v>
      </c>
      <c r="BC8" s="3">
        <v>8.1932074868722767E-12</v>
      </c>
      <c r="BD8" s="3">
        <v>3.8104080551795106E-20</v>
      </c>
      <c r="BE8" s="3">
        <v>4.3059663558290047E-39</v>
      </c>
      <c r="BF8" s="3">
        <v>1.4030207128540222E-32</v>
      </c>
      <c r="BG8" s="3">
        <v>1.0173828726751952E-7</v>
      </c>
      <c r="BH8" s="3">
        <v>6.118590960939214E-26</v>
      </c>
      <c r="BI8" s="3">
        <v>2.6026065056277338E-32</v>
      </c>
      <c r="BJ8" s="3">
        <v>1.5266971109839829E-11</v>
      </c>
      <c r="BK8" s="3">
        <v>1.5633996219666915E-23</v>
      </c>
      <c r="BL8" s="3">
        <v>1.2562497741604674E-22</v>
      </c>
      <c r="BM8" s="3">
        <v>2.5619577591291994E-20</v>
      </c>
      <c r="BN8" s="3">
        <v>5.8138125883757251E-20</v>
      </c>
      <c r="BO8" s="3">
        <v>3.270203761294456E-20</v>
      </c>
    </row>
    <row r="9" spans="1:67">
      <c r="U9" s="18" t="s">
        <v>116</v>
      </c>
    </row>
    <row r="10" spans="1:67">
      <c r="A10" s="18" t="s">
        <v>116</v>
      </c>
      <c r="B10" t="s">
        <v>115</v>
      </c>
      <c r="U10" s="18" t="s">
        <v>116</v>
      </c>
      <c r="V10" t="s">
        <v>194</v>
      </c>
    </row>
    <row r="11" spans="1:67">
      <c r="A11" s="18" t="s">
        <v>116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8" t="s">
        <v>92</v>
      </c>
      <c r="I11" s="2"/>
      <c r="J11" s="2"/>
      <c r="K11" s="2"/>
      <c r="L11" s="2"/>
      <c r="M11" s="2"/>
      <c r="N11" s="2"/>
      <c r="O11" s="2"/>
      <c r="P11" s="2"/>
      <c r="Q11" s="2"/>
      <c r="U11" s="18" t="s">
        <v>116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67">
      <c r="A12" s="1">
        <v>0</v>
      </c>
      <c r="B12" s="3" cm="1">
        <f t="array" ref="B12:G15">enc0!C94:H97</f>
        <v>1.9598853004827621</v>
      </c>
      <c r="C12" s="3">
        <v>-2.2459438599333343</v>
      </c>
      <c r="D12" s="3">
        <v>-1.060474341777967</v>
      </c>
      <c r="E12" s="3">
        <v>0.86439262521523019</v>
      </c>
      <c r="F12" s="3">
        <v>-0.49876067977357719</v>
      </c>
      <c r="G12" s="3">
        <v>0.52039466215722574</v>
      </c>
      <c r="H12" s="3"/>
      <c r="I12" s="3"/>
      <c r="J12" s="3"/>
      <c r="K12" s="3"/>
      <c r="L12" s="3"/>
      <c r="M12" s="3"/>
      <c r="N12" s="3"/>
      <c r="O12" s="3"/>
      <c r="P12" s="3"/>
      <c r="Q12" s="3"/>
      <c r="T12" s="114" t="s">
        <v>92</v>
      </c>
      <c r="U12" s="1">
        <v>0</v>
      </c>
      <c r="V12" s="3" cm="1">
        <f t="array" ref="V12:AA15">_xlfn.ANCHORARRAY(B12)</f>
        <v>1.9598853004827621</v>
      </c>
      <c r="W12" s="3">
        <v>-2.2459438599333343</v>
      </c>
      <c r="X12" s="3">
        <v>-1.060474341777967</v>
      </c>
      <c r="Y12" s="3">
        <v>0.86439262521523019</v>
      </c>
      <c r="Z12" s="3">
        <v>-0.49876067977357719</v>
      </c>
      <c r="AA12" s="3">
        <v>0.52039466215722574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67">
      <c r="A13" s="1">
        <v>1</v>
      </c>
      <c r="B13" s="3">
        <v>1.4003456868875226</v>
      </c>
      <c r="C13" s="3">
        <v>-1.8608855105335718</v>
      </c>
      <c r="D13" s="3">
        <v>0.46651894397574856</v>
      </c>
      <c r="E13" s="3">
        <v>0.15800237905039233</v>
      </c>
      <c r="F13" s="3">
        <v>-1.5911871162142042</v>
      </c>
      <c r="G13" s="3">
        <v>1.2772268826646702</v>
      </c>
      <c r="H13" s="3"/>
      <c r="I13" s="3"/>
      <c r="J13" s="3"/>
      <c r="K13" s="3"/>
      <c r="L13" s="3"/>
      <c r="M13" s="3"/>
      <c r="N13" s="3"/>
      <c r="O13" s="3"/>
      <c r="P13" s="3"/>
      <c r="Q13" s="3"/>
      <c r="T13" s="115"/>
      <c r="U13" s="1">
        <v>1</v>
      </c>
      <c r="V13" s="3">
        <v>1.4003456868875226</v>
      </c>
      <c r="W13" s="3">
        <v>-1.8608855105335718</v>
      </c>
      <c r="X13" s="3">
        <v>0.46651894397574856</v>
      </c>
      <c r="Y13" s="3">
        <v>0.15800237905039233</v>
      </c>
      <c r="Z13" s="3">
        <v>-1.5911871162142042</v>
      </c>
      <c r="AA13" s="3">
        <v>1.2772268826646702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67">
      <c r="A14" s="1">
        <v>2</v>
      </c>
      <c r="B14" s="3">
        <v>1.6986423297903117</v>
      </c>
      <c r="C14" s="3">
        <v>-2.3177454505461226</v>
      </c>
      <c r="D14" s="3">
        <v>0.41921384997039246</v>
      </c>
      <c r="E14" s="3">
        <v>-3.7011161540618523E-2</v>
      </c>
      <c r="F14" s="3">
        <v>-1.1616960231810507</v>
      </c>
      <c r="G14" s="3">
        <v>0.99597229018131006</v>
      </c>
      <c r="H14" s="3"/>
      <c r="I14" s="3"/>
      <c r="J14" s="3"/>
      <c r="K14" s="3"/>
      <c r="L14" s="3"/>
      <c r="M14" s="3"/>
      <c r="N14" s="3"/>
      <c r="O14" s="3"/>
      <c r="P14" s="3"/>
      <c r="Q14" s="3"/>
      <c r="T14" s="115"/>
      <c r="U14" s="1">
        <v>2</v>
      </c>
      <c r="V14" s="3">
        <v>1.6986423297903117</v>
      </c>
      <c r="W14" s="3">
        <v>-2.3177454505461226</v>
      </c>
      <c r="X14" s="3">
        <v>0.41921384997039246</v>
      </c>
      <c r="Y14" s="3">
        <v>-3.7011161540618523E-2</v>
      </c>
      <c r="Z14" s="3">
        <v>-1.1616960231810507</v>
      </c>
      <c r="AA14" s="3">
        <v>0.99597229018131006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67">
      <c r="A15" s="1">
        <v>3</v>
      </c>
      <c r="B15" s="3">
        <v>1.436503384695091</v>
      </c>
      <c r="C15" s="3">
        <v>-2.2965864626336954</v>
      </c>
      <c r="D15" s="3">
        <v>0.43337766725558191</v>
      </c>
      <c r="E15" s="3">
        <v>0.11429808107634777</v>
      </c>
      <c r="F15" s="3">
        <v>-1.2992775384757753</v>
      </c>
      <c r="G15" s="3">
        <v>1.3005476759932633</v>
      </c>
      <c r="H15" s="3"/>
      <c r="I15" s="3"/>
      <c r="J15" s="3"/>
      <c r="K15" s="3"/>
      <c r="L15" s="3"/>
      <c r="M15" s="3"/>
      <c r="N15" s="3"/>
      <c r="O15" s="3"/>
      <c r="P15" s="3"/>
      <c r="Q15" s="3"/>
      <c r="T15" s="115"/>
      <c r="U15" s="1">
        <v>3</v>
      </c>
      <c r="V15" s="3">
        <v>1.436503384695091</v>
      </c>
      <c r="W15" s="3">
        <v>-2.2965864626336954</v>
      </c>
      <c r="X15" s="3">
        <v>0.43337766725558191</v>
      </c>
      <c r="Y15" s="3">
        <v>0.11429808107634777</v>
      </c>
      <c r="Z15" s="3">
        <v>-1.2992775384757753</v>
      </c>
      <c r="AA15" s="3">
        <v>1.3005476759932633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92</v>
      </c>
      <c r="U16" s="28">
        <v>4</v>
      </c>
      <c r="V16" s="3" cm="1">
        <f t="array" ref="V16:AA16">dec0!C139:H139</f>
        <v>1.4678815733266533</v>
      </c>
      <c r="W16" s="3">
        <v>10.769311266289597</v>
      </c>
      <c r="X16" s="3">
        <v>-7.0205919322083759</v>
      </c>
      <c r="Y16" s="3">
        <v>-12.849030425323365</v>
      </c>
      <c r="Z16" s="3">
        <v>-5.4851218354975817</v>
      </c>
      <c r="AA16" s="3">
        <v>13.694062233907019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 hidden="1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/>
      <c r="I18" s="3"/>
      <c r="J18" s="3"/>
      <c r="K18" s="3"/>
      <c r="L18" s="3"/>
      <c r="M18" s="3"/>
      <c r="N18" s="3"/>
      <c r="O18" s="3"/>
      <c r="P18" s="3"/>
      <c r="Q18" s="3"/>
      <c r="S18" s="75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idden="1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S19" s="75" t="s">
        <v>230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idden="1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/>
      <c r="I20" s="3"/>
      <c r="J20" s="3"/>
      <c r="K20" s="3"/>
      <c r="L20" s="3"/>
      <c r="M20" s="3"/>
      <c r="N20" s="3"/>
      <c r="O20" s="3"/>
      <c r="P20" s="3"/>
      <c r="Q20" s="3"/>
      <c r="S20" s="75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idden="1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/>
      <c r="I21" s="3"/>
      <c r="J21" s="3"/>
      <c r="K21" s="3"/>
      <c r="L21" s="3"/>
      <c r="M21" s="3"/>
      <c r="N21" s="3"/>
      <c r="O21" s="3"/>
      <c r="P21" s="3"/>
      <c r="Q21" s="3"/>
      <c r="S21" s="75" t="s">
        <v>254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75" t="s">
        <v>286</v>
      </c>
      <c r="U22" s="28">
        <v>4</v>
      </c>
      <c r="V22" s="3">
        <v>-3.3010826002583706</v>
      </c>
      <c r="W22" s="3">
        <v>5.6512472806042933</v>
      </c>
      <c r="X22" s="66">
        <v>-5.9664769847890504</v>
      </c>
      <c r="Y22" s="3">
        <v>5.9782751607678195</v>
      </c>
      <c r="Z22" s="3">
        <v>2.8915769015415678</v>
      </c>
      <c r="AA22" s="3">
        <v>-4.5979303379587382</v>
      </c>
      <c r="AB22" s="66">
        <v>-1.1038898125905061</v>
      </c>
      <c r="AC22" s="66">
        <v>-2.3751664768619429</v>
      </c>
      <c r="AD22" s="3">
        <v>-2.7722478292215795</v>
      </c>
      <c r="AE22" s="3">
        <v>-4.6479751993000828</v>
      </c>
      <c r="AF22" s="66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</row>
    <row r="23" spans="1:37" hidden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 hidden="1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/>
      <c r="I24" s="3"/>
      <c r="J24" s="3"/>
      <c r="K24" s="3"/>
      <c r="L24" s="3"/>
      <c r="M24" s="3"/>
      <c r="N24" s="3"/>
      <c r="O24" s="3"/>
      <c r="P24" s="3"/>
      <c r="Q24" s="3"/>
      <c r="S24" s="75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idden="1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/>
      <c r="I25" s="3"/>
      <c r="J25" s="3"/>
      <c r="K25" s="3"/>
      <c r="L25" s="3"/>
      <c r="M25" s="3"/>
      <c r="N25" s="3"/>
      <c r="O25" s="3"/>
      <c r="P25" s="3"/>
      <c r="Q25" s="3"/>
      <c r="S25" s="75" t="s">
        <v>230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idden="1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/>
      <c r="I26" s="3"/>
      <c r="J26" s="3"/>
      <c r="K26" s="3"/>
      <c r="L26" s="3"/>
      <c r="M26" s="3"/>
      <c r="N26" s="3"/>
      <c r="O26" s="3"/>
      <c r="P26" s="3"/>
      <c r="Q26" s="3"/>
      <c r="S26" s="75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idden="1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S27" s="75" t="s">
        <v>254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idden="1">
      <c r="S28" s="75" t="s">
        <v>285</v>
      </c>
      <c r="U28" s="28">
        <v>4</v>
      </c>
      <c r="V28" s="3">
        <v>-3.3010826002583693</v>
      </c>
      <c r="W28" s="3">
        <v>5.6512472806042915</v>
      </c>
      <c r="X28" s="66">
        <v>-5.9664769847890513</v>
      </c>
      <c r="Y28" s="3">
        <v>5.9782751607678195</v>
      </c>
      <c r="Z28" s="3">
        <v>2.8915769015415704</v>
      </c>
      <c r="AA28" s="3">
        <v>-4.5979303379587391</v>
      </c>
      <c r="AB28" s="66">
        <v>-1.1038898125905072</v>
      </c>
      <c r="AC28" s="66">
        <v>-2.3751664768619407</v>
      </c>
      <c r="AD28" s="3">
        <v>-2.7722478292215778</v>
      </c>
      <c r="AE28" s="3">
        <v>-4.6479751993000828</v>
      </c>
      <c r="AF28" s="66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</row>
    <row r="29" spans="1:37">
      <c r="A29" s="18" t="s">
        <v>116</v>
      </c>
    </row>
    <row r="30" spans="1:37">
      <c r="A30" s="18" t="s">
        <v>116</v>
      </c>
      <c r="B30" t="s">
        <v>117</v>
      </c>
    </row>
    <row r="31" spans="1:37">
      <c r="A31" s="18" t="s">
        <v>116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37">
      <c r="A32" s="1">
        <v>0</v>
      </c>
      <c r="B32" s="3" cm="1">
        <f t="array" ref="B32:G36">emb!AA6:AF10</f>
        <v>2.5326967239379883</v>
      </c>
      <c r="C32" s="3">
        <v>-1.2296757698059082</v>
      </c>
      <c r="D32" s="3">
        <v>-0.52884197235107422</v>
      </c>
      <c r="E32" s="3">
        <v>0.53023076057434082</v>
      </c>
      <c r="F32" s="3">
        <v>-7.9261116683483124E-2</v>
      </c>
      <c r="G32" s="3">
        <v>4.3907925486564636E-2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1">
        <v>1</v>
      </c>
      <c r="B33" s="3">
        <v>-0.76325774192810059</v>
      </c>
      <c r="C33" s="3">
        <v>-0.41785538196563721</v>
      </c>
      <c r="D33" s="3">
        <v>-0.50622570514678955</v>
      </c>
      <c r="E33" s="3">
        <v>-0.93107789754867554</v>
      </c>
      <c r="F33" s="3">
        <v>-1.5617215633392334</v>
      </c>
      <c r="G33" s="3">
        <v>-0.27510616183280945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1">
        <v>2</v>
      </c>
      <c r="B34" s="3">
        <v>1.5176171064376831</v>
      </c>
      <c r="C34" s="3">
        <v>0.12585842609405518</v>
      </c>
      <c r="D34" s="3">
        <v>1.0932538509368896</v>
      </c>
      <c r="E34" s="3">
        <v>-3.5486213862895966E-2</v>
      </c>
      <c r="F34" s="3">
        <v>-0.18657386302947998</v>
      </c>
      <c r="G34" s="3">
        <v>0.82222050428390503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1">
        <v>3</v>
      </c>
      <c r="B35" s="3">
        <v>-0.26200824975967407</v>
      </c>
      <c r="C35" s="3">
        <v>-5.4161515086889267E-2</v>
      </c>
      <c r="D35" s="3">
        <v>-8.601948618888855E-3</v>
      </c>
      <c r="E35" s="3">
        <v>-0.57255381345748901</v>
      </c>
      <c r="F35" s="3">
        <v>-0.97464954853057861</v>
      </c>
      <c r="G35" s="3">
        <v>0.10193462669849396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18" t="s">
        <v>92</v>
      </c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18" t="s">
        <v>116</v>
      </c>
    </row>
    <row r="38" spans="1:17">
      <c r="A38" s="18" t="s">
        <v>116</v>
      </c>
      <c r="B38" t="s">
        <v>118</v>
      </c>
    </row>
    <row r="39" spans="1:17">
      <c r="A39" s="18" t="s">
        <v>116</v>
      </c>
      <c r="B39" s="1" t="s">
        <v>119</v>
      </c>
    </row>
    <row r="40" spans="1:17">
      <c r="A40" s="1">
        <v>0</v>
      </c>
      <c r="B40" cm="1">
        <f t="array" ref="B40:B44">emb!X6:X10</f>
        <v>41</v>
      </c>
    </row>
    <row r="41" spans="1:17">
      <c r="A41" s="1">
        <v>1</v>
      </c>
      <c r="B41">
        <v>0</v>
      </c>
    </row>
    <row r="42" spans="1:17">
      <c r="A42" s="1">
        <v>2</v>
      </c>
      <c r="B42">
        <v>31</v>
      </c>
    </row>
    <row r="43" spans="1:17">
      <c r="A43" s="1">
        <v>3</v>
      </c>
      <c r="B43">
        <v>43</v>
      </c>
    </row>
    <row r="44" spans="1:17">
      <c r="A44" s="28">
        <v>4</v>
      </c>
      <c r="B44" s="64">
        <v>46</v>
      </c>
    </row>
    <row r="48" spans="1:17" ht="15" customHeight="1"/>
    <row r="49" ht="15" customHeight="1"/>
    <row r="50" ht="15" customHeight="1"/>
    <row r="51" ht="15" customHeight="1"/>
  </sheetData>
  <mergeCells count="2">
    <mergeCell ref="T12:T15"/>
    <mergeCell ref="G6:I6"/>
  </mergeCells>
  <hyperlinks>
    <hyperlink ref="B5" r:id="rId1" xr:uid="{3D6A4C68-087C-496C-8EDF-ED86568E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AM13" sqref="AM13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263</v>
      </c>
      <c r="W2" t="s">
        <v>66</v>
      </c>
      <c r="AA2" t="s">
        <v>67</v>
      </c>
    </row>
    <row r="4" spans="1:42">
      <c r="A4" s="18" t="s">
        <v>114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"/>
      <c r="S4" s="25" t="s">
        <v>265</v>
      </c>
      <c r="T4" s="25" t="s">
        <v>266</v>
      </c>
      <c r="V4" t="s">
        <v>92</v>
      </c>
      <c r="W4" s="49" t="s">
        <v>264</v>
      </c>
      <c r="X4" s="1" t="s">
        <v>119</v>
      </c>
      <c r="Z4" t="s">
        <v>92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216</v>
      </c>
      <c r="T5" t="s">
        <v>215</v>
      </c>
      <c r="W5" s="50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25">
        <v>0</v>
      </c>
      <c r="B6" s="3">
        <v>-0.76325774192810059</v>
      </c>
      <c r="C6" s="3">
        <v>-0.41785538196563721</v>
      </c>
      <c r="D6" s="3">
        <v>-0.50622570514678955</v>
      </c>
      <c r="E6" s="3">
        <v>-0.93107789754867554</v>
      </c>
      <c r="F6" s="3">
        <v>-1.5617215633392334</v>
      </c>
      <c r="G6" s="3">
        <v>-0.27510616183280945</v>
      </c>
      <c r="H6" s="3"/>
      <c r="I6" s="3"/>
      <c r="J6" s="3"/>
      <c r="K6" s="3"/>
      <c r="L6" s="3"/>
      <c r="M6" s="3"/>
      <c r="N6" s="3"/>
      <c r="O6" s="3"/>
      <c r="P6" s="3"/>
      <c r="Q6" s="3"/>
      <c r="S6" s="48" t="s">
        <v>230</v>
      </c>
      <c r="T6">
        <v>0</v>
      </c>
      <c r="V6" s="1">
        <v>0</v>
      </c>
      <c r="W6" s="47" t="str" cm="1">
        <f t="array" ref="W6:W9">_xlfn.VALUETOTEXT(TRANSPOSE(pipeline!G4:J4))</f>
        <v>9</v>
      </c>
      <c r="X6" cm="1">
        <f t="array" ref="X6">SUM(IF(tokens[Name]=$W6,tokens[Index],""))</f>
        <v>41</v>
      </c>
      <c r="Z6" s="1">
        <v>0</v>
      </c>
      <c r="AA6" s="27" cm="1">
        <f t="array" ref="AA6:AP6">_xlfn.CHOOSEROWS(snapshot20250225215948[],1+X6)</f>
        <v>2.5326967239379883</v>
      </c>
      <c r="AB6" s="27">
        <v>-1.2296757698059082</v>
      </c>
      <c r="AC6" s="27">
        <v>-0.52884197235107422</v>
      </c>
      <c r="AD6" s="27">
        <v>0.53023076057434082</v>
      </c>
      <c r="AE6" s="27">
        <v>-7.9261116683483124E-2</v>
      </c>
      <c r="AF6" s="27">
        <v>4.3907925486564636E-2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</row>
    <row r="7" spans="1:42">
      <c r="A7" s="25">
        <v>1</v>
      </c>
      <c r="B7" s="3">
        <v>0.89503484964370728</v>
      </c>
      <c r="C7" s="3">
        <v>1.3069099187850952</v>
      </c>
      <c r="D7" s="3">
        <v>3.5819325596094131E-2</v>
      </c>
      <c r="E7" s="3">
        <v>1.1037195920944214</v>
      </c>
      <c r="F7" s="3">
        <v>-0.53600645065307617</v>
      </c>
      <c r="G7" s="3">
        <v>-1.4989391565322876</v>
      </c>
      <c r="H7" s="3"/>
      <c r="I7" s="3"/>
      <c r="J7" s="3"/>
      <c r="K7" s="3"/>
      <c r="L7" s="3"/>
      <c r="M7" s="3"/>
      <c r="N7" s="3"/>
      <c r="O7" s="3"/>
      <c r="P7" s="3"/>
      <c r="Q7" s="3"/>
      <c r="S7" s="48" t="s">
        <v>233</v>
      </c>
      <c r="T7">
        <v>1</v>
      </c>
      <c r="V7" s="1">
        <v>1</v>
      </c>
      <c r="W7" s="47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-0.76325774192810059</v>
      </c>
      <c r="AB7" s="27">
        <v>-0.41785538196563721</v>
      </c>
      <c r="AC7" s="27">
        <v>-0.50622570514678955</v>
      </c>
      <c r="AD7" s="27">
        <v>-0.93107789754867554</v>
      </c>
      <c r="AE7" s="27">
        <v>-1.5617215633392334</v>
      </c>
      <c r="AF7" s="27">
        <v>-0.27510616183280945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</row>
    <row r="8" spans="1:42">
      <c r="A8" s="25">
        <v>2</v>
      </c>
      <c r="B8" s="3">
        <v>-1.1533218622207642</v>
      </c>
      <c r="C8" s="3">
        <v>0.13540838658809662</v>
      </c>
      <c r="D8" s="3">
        <v>-0.1622428297996521</v>
      </c>
      <c r="E8" s="3">
        <v>-5.9187468141317368E-2</v>
      </c>
      <c r="F8" s="3">
        <v>1.2410982847213745</v>
      </c>
      <c r="G8" s="3">
        <v>0.70348000526428223</v>
      </c>
      <c r="H8" s="3"/>
      <c r="I8" s="3"/>
      <c r="J8" s="3"/>
      <c r="K8" s="3"/>
      <c r="L8" s="3"/>
      <c r="M8" s="3"/>
      <c r="N8" s="3"/>
      <c r="O8" s="3"/>
      <c r="P8" s="3"/>
      <c r="Q8" s="3"/>
      <c r="S8" s="48" t="s">
        <v>260</v>
      </c>
      <c r="T8">
        <v>2</v>
      </c>
      <c r="V8" s="1">
        <v>2</v>
      </c>
      <c r="W8" s="47" t="str">
        <v>6</v>
      </c>
      <c r="X8" cm="1">
        <f t="array" ref="X8">SUM(IF(tokens[Name]=$W8,tokens[Index],""))</f>
        <v>31</v>
      </c>
      <c r="Z8" s="1">
        <v>2</v>
      </c>
      <c r="AA8" s="27" cm="1">
        <f t="array" ref="AA8:AP8">_xlfn.CHOOSEROWS(snapshot20250225215948[],1+X8)</f>
        <v>1.5176171064376831</v>
      </c>
      <c r="AB8" s="27">
        <v>0.12585842609405518</v>
      </c>
      <c r="AC8" s="27">
        <v>1.0932538509368896</v>
      </c>
      <c r="AD8" s="27">
        <v>-3.5486213862895966E-2</v>
      </c>
      <c r="AE8" s="27">
        <v>-0.18657386302947998</v>
      </c>
      <c r="AF8" s="27">
        <v>0.82222050428390503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</row>
    <row r="9" spans="1:42">
      <c r="A9" s="25">
        <v>3</v>
      </c>
      <c r="B9" s="3">
        <v>-0.79751759767532349</v>
      </c>
      <c r="C9" s="3">
        <v>1.2792863845825195</v>
      </c>
      <c r="D9" s="3">
        <v>0.24408641457557678</v>
      </c>
      <c r="E9" s="3">
        <v>-0.59492051601409912</v>
      </c>
      <c r="F9" s="3">
        <v>-0.51333719491958618</v>
      </c>
      <c r="G9" s="3">
        <v>1.4758176803588867</v>
      </c>
      <c r="H9" s="3"/>
      <c r="I9" s="3"/>
      <c r="J9" s="3"/>
      <c r="K9" s="3"/>
      <c r="L9" s="3"/>
      <c r="M9" s="3"/>
      <c r="N9" s="3"/>
      <c r="O9" s="3"/>
      <c r="P9" s="3"/>
      <c r="Q9" s="3"/>
      <c r="S9" s="48" t="s">
        <v>227</v>
      </c>
      <c r="T9">
        <v>3</v>
      </c>
      <c r="V9" s="1">
        <v>3</v>
      </c>
      <c r="W9" s="47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-0.26200824975967407</v>
      </c>
      <c r="AB9" s="27">
        <v>-5.4161515086889267E-2</v>
      </c>
      <c r="AC9" s="27">
        <v>-8.601948618888855E-3</v>
      </c>
      <c r="AD9" s="27">
        <v>-0.57255381345748901</v>
      </c>
      <c r="AE9" s="27">
        <v>-0.97464954853057861</v>
      </c>
      <c r="AF9" s="27">
        <v>0.10193462669849396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</row>
    <row r="10" spans="1:42">
      <c r="A10" s="25">
        <v>4</v>
      </c>
      <c r="B10" s="3">
        <v>0.35560813546180725</v>
      </c>
      <c r="C10" s="3">
        <v>1.1156641244888306</v>
      </c>
      <c r="D10" s="3">
        <v>-0.55980890989303589</v>
      </c>
      <c r="E10" s="3">
        <v>-1.3376690149307251</v>
      </c>
      <c r="F10" s="3">
        <v>0.13897892832756042</v>
      </c>
      <c r="G10" s="3">
        <v>-0.33323571085929871</v>
      </c>
      <c r="H10" s="3"/>
      <c r="I10" s="3"/>
      <c r="J10" s="3"/>
      <c r="K10" s="3"/>
      <c r="L10" s="3"/>
      <c r="M10" s="3"/>
      <c r="N10" s="3"/>
      <c r="O10" s="3"/>
      <c r="P10" s="3"/>
      <c r="Q10" s="3"/>
      <c r="S10" s="48" t="s">
        <v>243</v>
      </c>
      <c r="T10">
        <v>4</v>
      </c>
      <c r="V10" s="28">
        <v>4</v>
      </c>
      <c r="W10" s="47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25">
        <v>5</v>
      </c>
      <c r="B11" s="3">
        <v>-0.94581073522567749</v>
      </c>
      <c r="C11" s="3">
        <v>-1.2659616470336914</v>
      </c>
      <c r="D11" s="3">
        <v>-1.0353072881698608</v>
      </c>
      <c r="E11" s="3">
        <v>0.66958951950073242</v>
      </c>
      <c r="F11" s="3">
        <v>-0.45072764158248901</v>
      </c>
      <c r="G11" s="3">
        <v>0.71256345510482788</v>
      </c>
      <c r="H11" s="3"/>
      <c r="I11" s="3"/>
      <c r="J11" s="3"/>
      <c r="K11" s="3"/>
      <c r="L11" s="3"/>
      <c r="M11" s="3"/>
      <c r="N11" s="3"/>
      <c r="O11" s="3"/>
      <c r="P11" s="3"/>
      <c r="Q11" s="3"/>
      <c r="S11" s="48" t="s">
        <v>239</v>
      </c>
      <c r="T11">
        <v>5</v>
      </c>
    </row>
    <row r="12" spans="1:42">
      <c r="A12" s="25">
        <v>6</v>
      </c>
      <c r="B12" s="3">
        <v>-0.36396157741546631</v>
      </c>
      <c r="C12" s="3">
        <v>7.2910226881504059E-2</v>
      </c>
      <c r="D12" s="3">
        <v>-1.5166336297988892</v>
      </c>
      <c r="E12" s="3">
        <v>-2.1724436283111572</v>
      </c>
      <c r="F12" s="3">
        <v>-1.0143586397171021</v>
      </c>
      <c r="G12" s="3">
        <v>0.31617572903633118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S12" s="48" t="s">
        <v>261</v>
      </c>
      <c r="T12">
        <v>6</v>
      </c>
    </row>
    <row r="13" spans="1:42">
      <c r="A13" s="25">
        <v>7</v>
      </c>
      <c r="B13" s="3">
        <v>-7.5426956755109131E-5</v>
      </c>
      <c r="C13" s="3">
        <v>-1.02836012840271</v>
      </c>
      <c r="D13" s="3">
        <v>-1.050621509552002</v>
      </c>
      <c r="E13" s="3">
        <v>-0.18471242487430573</v>
      </c>
      <c r="F13" s="3">
        <v>-0.32897651195526123</v>
      </c>
      <c r="G13" s="3">
        <v>-0.28528407216072083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S13" s="48" t="s">
        <v>245</v>
      </c>
      <c r="T13">
        <v>7</v>
      </c>
    </row>
    <row r="14" spans="1:42">
      <c r="A14" s="25">
        <v>8</v>
      </c>
      <c r="B14" s="3">
        <v>-0.12036076188087463</v>
      </c>
      <c r="C14" s="3">
        <v>0.7607000470161438</v>
      </c>
      <c r="D14" s="3">
        <v>0.94262075424194336</v>
      </c>
      <c r="E14" s="3">
        <v>1.6033374071121216</v>
      </c>
      <c r="F14" s="3">
        <v>-1.0248876810073853</v>
      </c>
      <c r="G14" s="3">
        <v>1.3560377359390259</v>
      </c>
      <c r="H14" s="3"/>
      <c r="I14" s="3"/>
      <c r="J14" s="3"/>
      <c r="K14" s="3"/>
      <c r="L14" s="3"/>
      <c r="M14" s="3"/>
      <c r="N14" s="3"/>
      <c r="O14" s="3"/>
      <c r="P14" s="3"/>
      <c r="Q14" s="3"/>
      <c r="S14" s="48" t="s">
        <v>256</v>
      </c>
      <c r="T14">
        <v>8</v>
      </c>
    </row>
    <row r="15" spans="1:42">
      <c r="A15" s="25">
        <v>9</v>
      </c>
      <c r="B15" s="3">
        <v>1.6321007013320923</v>
      </c>
      <c r="C15" s="3">
        <v>1.1879059076309204</v>
      </c>
      <c r="D15" s="3">
        <v>-0.72171908617019653</v>
      </c>
      <c r="E15" s="3">
        <v>-0.84539395570755005</v>
      </c>
      <c r="F15" s="3">
        <v>-0.5893980860710144</v>
      </c>
      <c r="G15" s="3">
        <v>-1.5464619398117065</v>
      </c>
      <c r="H15" s="3"/>
      <c r="I15" s="3"/>
      <c r="J15" s="3"/>
      <c r="K15" s="3"/>
      <c r="L15" s="3"/>
      <c r="M15" s="3"/>
      <c r="N15" s="3"/>
      <c r="O15" s="3"/>
      <c r="P15" s="3"/>
      <c r="Q15" s="3"/>
      <c r="S15" s="48" t="s">
        <v>237</v>
      </c>
      <c r="T15">
        <v>9</v>
      </c>
    </row>
    <row r="16" spans="1:42">
      <c r="A16" s="25">
        <v>10</v>
      </c>
      <c r="B16" s="3">
        <v>0.46216735243797302</v>
      </c>
      <c r="C16" s="3">
        <v>3.2946579158306122E-2</v>
      </c>
      <c r="D16" s="3">
        <v>0.15938444435596466</v>
      </c>
      <c r="E16" s="3">
        <v>0.10705804824829102</v>
      </c>
      <c r="F16" s="3">
        <v>0.80645310878753662</v>
      </c>
      <c r="G16" s="3">
        <v>2.1435018628835678E-2</v>
      </c>
      <c r="H16" s="3"/>
      <c r="I16" s="3"/>
      <c r="J16" s="3"/>
      <c r="K16" s="3"/>
      <c r="L16" s="3"/>
      <c r="M16" s="3"/>
      <c r="N16" s="3"/>
      <c r="O16" s="3"/>
      <c r="P16" s="3"/>
      <c r="Q16" s="3"/>
      <c r="S16" s="48" t="s">
        <v>220</v>
      </c>
      <c r="T16">
        <v>10</v>
      </c>
    </row>
    <row r="17" spans="1:20">
      <c r="A17" s="25">
        <v>11</v>
      </c>
      <c r="B17" s="3">
        <v>0.38713493943214417</v>
      </c>
      <c r="C17" s="3">
        <v>-0.26813158392906189</v>
      </c>
      <c r="D17" s="3">
        <v>0.65472143888473511</v>
      </c>
      <c r="E17" s="3">
        <v>-1.5232203006744385</v>
      </c>
      <c r="F17" s="3">
        <v>0.3252849280834198</v>
      </c>
      <c r="G17" s="3">
        <v>-1.9017969369888306</v>
      </c>
      <c r="H17" s="3"/>
      <c r="I17" s="3"/>
      <c r="J17" s="3"/>
      <c r="K17" s="3"/>
      <c r="L17" s="3"/>
      <c r="M17" s="3"/>
      <c r="N17" s="3"/>
      <c r="O17" s="3"/>
      <c r="P17" s="3"/>
      <c r="Q17" s="3"/>
      <c r="S17" s="48" t="s">
        <v>235</v>
      </c>
      <c r="T17">
        <v>11</v>
      </c>
    </row>
    <row r="18" spans="1:20">
      <c r="A18" s="25">
        <v>12</v>
      </c>
      <c r="B18" s="3">
        <v>-0.94736987352371216</v>
      </c>
      <c r="C18" s="3">
        <v>-0.61773520708084106</v>
      </c>
      <c r="D18" s="3">
        <v>-0.31006589531898499</v>
      </c>
      <c r="E18" s="3">
        <v>-0.35855075716972351</v>
      </c>
      <c r="F18" s="3">
        <v>-0.81121623516082764</v>
      </c>
      <c r="G18" s="3">
        <v>-0.57343441247940063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S18" s="48" t="s">
        <v>229</v>
      </c>
      <c r="T18">
        <v>12</v>
      </c>
    </row>
    <row r="19" spans="1:20">
      <c r="A19" s="25">
        <v>13</v>
      </c>
      <c r="B19" s="3">
        <v>-2.8265664577484131</v>
      </c>
      <c r="C19" s="3">
        <v>0.19989019632339478</v>
      </c>
      <c r="D19" s="3">
        <v>0.44195050001144409</v>
      </c>
      <c r="E19" s="3">
        <v>-0.59420913457870483</v>
      </c>
      <c r="F19" s="3">
        <v>0.15218374133110046</v>
      </c>
      <c r="G19" s="3">
        <v>9.4603262841701508E-2</v>
      </c>
      <c r="H19" s="3"/>
      <c r="I19" s="3"/>
      <c r="J19" s="3"/>
      <c r="K19" s="3"/>
      <c r="L19" s="3"/>
      <c r="M19" s="3"/>
      <c r="N19" s="3"/>
      <c r="O19" s="3"/>
      <c r="P19" s="3"/>
      <c r="Q19" s="3"/>
      <c r="S19" s="48" t="s">
        <v>248</v>
      </c>
      <c r="T19">
        <v>13</v>
      </c>
    </row>
    <row r="20" spans="1:20">
      <c r="A20" s="25">
        <v>14</v>
      </c>
      <c r="B20" s="3">
        <v>-0.14563286304473877</v>
      </c>
      <c r="C20" s="3">
        <v>-0.6177636981010437</v>
      </c>
      <c r="D20" s="3">
        <v>1.1106250286102295</v>
      </c>
      <c r="E20" s="3">
        <v>-1.8011231422424316</v>
      </c>
      <c r="F20" s="3">
        <v>-0.47800007462501526</v>
      </c>
      <c r="G20" s="3">
        <v>1.5591102838516235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S20" s="48" t="s">
        <v>241</v>
      </c>
      <c r="T20">
        <v>14</v>
      </c>
    </row>
    <row r="21" spans="1:20">
      <c r="A21" s="25">
        <v>15</v>
      </c>
      <c r="B21" s="3">
        <v>0.12587244808673859</v>
      </c>
      <c r="C21" s="3">
        <v>0.69768303632736206</v>
      </c>
      <c r="D21" s="3">
        <v>-1.2162836790084839</v>
      </c>
      <c r="E21" s="3">
        <v>-6.4065977931022644E-2</v>
      </c>
      <c r="F21" s="3">
        <v>0.13948056101799011</v>
      </c>
      <c r="G21" s="3">
        <v>-0.38537570834159851</v>
      </c>
      <c r="H21" s="3"/>
      <c r="I21" s="3"/>
      <c r="J21" s="3"/>
      <c r="K21" s="3"/>
      <c r="L21" s="3"/>
      <c r="M21" s="3"/>
      <c r="N21" s="3"/>
      <c r="O21" s="3"/>
      <c r="P21" s="3"/>
      <c r="Q21" s="3"/>
      <c r="S21" s="48" t="s">
        <v>240</v>
      </c>
      <c r="T21">
        <v>15</v>
      </c>
    </row>
    <row r="22" spans="1:20">
      <c r="A22" s="25">
        <v>16</v>
      </c>
      <c r="B22" s="3">
        <v>2.423494815826416</v>
      </c>
      <c r="C22" s="3">
        <v>7.8963696956634521E-2</v>
      </c>
      <c r="D22" s="3">
        <v>-0.61401361227035522</v>
      </c>
      <c r="E22" s="3">
        <v>0.80041807889938354</v>
      </c>
      <c r="F22" s="3">
        <v>-0.53937065601348877</v>
      </c>
      <c r="G22" s="3">
        <v>-0.8703499436378479</v>
      </c>
      <c r="H22" s="3"/>
      <c r="I22" s="3"/>
      <c r="J22" s="3"/>
      <c r="K22" s="3"/>
      <c r="L22" s="3"/>
      <c r="M22" s="3"/>
      <c r="N22" s="3"/>
      <c r="O22" s="3"/>
      <c r="P22" s="3"/>
      <c r="Q22" s="3"/>
      <c r="S22" s="48" t="s">
        <v>246</v>
      </c>
      <c r="T22">
        <v>16</v>
      </c>
    </row>
    <row r="23" spans="1:20">
      <c r="A23" s="25">
        <v>17</v>
      </c>
      <c r="B23" s="3">
        <v>-1.1754962205886841</v>
      </c>
      <c r="C23" s="3">
        <v>-1.0504459142684937</v>
      </c>
      <c r="D23" s="3">
        <v>-0.71573376655578613</v>
      </c>
      <c r="E23" s="3">
        <v>-0.67988401651382446</v>
      </c>
      <c r="F23" s="3">
        <v>0.79302901029586792</v>
      </c>
      <c r="G23" s="3">
        <v>-0.24650214612483978</v>
      </c>
      <c r="H23" s="3"/>
      <c r="I23" s="3"/>
      <c r="J23" s="3"/>
      <c r="K23" s="3"/>
      <c r="L23" s="3"/>
      <c r="M23" s="3"/>
      <c r="N23" s="3"/>
      <c r="O23" s="3"/>
      <c r="P23" s="3"/>
      <c r="Q23" s="3"/>
      <c r="S23" s="48" t="s">
        <v>234</v>
      </c>
      <c r="T23">
        <v>17</v>
      </c>
    </row>
    <row r="24" spans="1:20">
      <c r="A24" s="25">
        <v>18</v>
      </c>
      <c r="B24" s="3">
        <v>-0.13106155395507813</v>
      </c>
      <c r="C24" s="3">
        <v>0.80214720964431763</v>
      </c>
      <c r="D24" s="3">
        <v>-0.78092020750045776</v>
      </c>
      <c r="E24" s="3">
        <v>-0.573741614818573</v>
      </c>
      <c r="F24" s="3">
        <v>-1.7384470701217651</v>
      </c>
      <c r="G24" s="3">
        <v>-2.3437073230743408</v>
      </c>
      <c r="H24" s="3"/>
      <c r="I24" s="3"/>
      <c r="J24" s="3"/>
      <c r="K24" s="3"/>
      <c r="L24" s="3"/>
      <c r="M24" s="3"/>
      <c r="N24" s="3"/>
      <c r="O24" s="3"/>
      <c r="P24" s="3"/>
      <c r="Q24" s="3"/>
      <c r="S24" s="48" t="s">
        <v>252</v>
      </c>
      <c r="T24">
        <v>18</v>
      </c>
    </row>
    <row r="25" spans="1:20">
      <c r="A25" s="25">
        <v>19</v>
      </c>
      <c r="B25" s="3">
        <v>-1.2020033597946167</v>
      </c>
      <c r="C25" s="3">
        <v>0.31193289160728455</v>
      </c>
      <c r="D25" s="3">
        <v>0.80267584323883057</v>
      </c>
      <c r="E25" s="3">
        <v>8.7935648858547211E-2</v>
      </c>
      <c r="F25" s="3">
        <v>0.98375856876373291</v>
      </c>
      <c r="G25" s="3">
        <v>-0.38319209218025208</v>
      </c>
      <c r="H25" s="3"/>
      <c r="I25" s="3"/>
      <c r="J25" s="3"/>
      <c r="K25" s="3"/>
      <c r="L25" s="3"/>
      <c r="M25" s="3"/>
      <c r="N25" s="3"/>
      <c r="O25" s="3"/>
      <c r="P25" s="3"/>
      <c r="Q25" s="3"/>
      <c r="S25" s="48" t="s">
        <v>242</v>
      </c>
      <c r="T25">
        <v>19</v>
      </c>
    </row>
    <row r="26" spans="1:20">
      <c r="A26" s="25">
        <v>20</v>
      </c>
      <c r="B26" s="3">
        <v>0.25602206587791443</v>
      </c>
      <c r="C26" s="3">
        <v>0.2624569833278656</v>
      </c>
      <c r="D26" s="3">
        <v>0.39227163791656494</v>
      </c>
      <c r="E26" s="3">
        <v>-0.38859346508979797</v>
      </c>
      <c r="F26" s="3">
        <v>-0.11664579808712006</v>
      </c>
      <c r="G26" s="3">
        <v>1.3327262401580811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S26" s="48" t="s">
        <v>258</v>
      </c>
      <c r="T26">
        <v>20</v>
      </c>
    </row>
    <row r="27" spans="1:20">
      <c r="A27" s="25">
        <v>21</v>
      </c>
      <c r="B27" s="3">
        <v>1.0430164337158203</v>
      </c>
      <c r="C27" s="3">
        <v>0.24102282524108887</v>
      </c>
      <c r="D27" s="3">
        <v>0.33702820539474487</v>
      </c>
      <c r="E27" s="3">
        <v>-2.5571856498718262</v>
      </c>
      <c r="F27" s="3">
        <v>-1.168492317199707</v>
      </c>
      <c r="G27" s="3">
        <v>-0.37727096676826477</v>
      </c>
      <c r="H27" s="3"/>
      <c r="I27" s="3"/>
      <c r="J27" s="3"/>
      <c r="K27" s="3"/>
      <c r="L27" s="3"/>
      <c r="M27" s="3"/>
      <c r="N27" s="3"/>
      <c r="O27" s="3"/>
      <c r="P27" s="3"/>
      <c r="Q27" s="3"/>
      <c r="S27" s="48" t="s">
        <v>223</v>
      </c>
      <c r="T27">
        <v>21</v>
      </c>
    </row>
    <row r="28" spans="1:20">
      <c r="A28" s="25">
        <v>22</v>
      </c>
      <c r="B28" s="3">
        <v>-0.16268762946128845</v>
      </c>
      <c r="C28" s="3">
        <v>1.4305987358093262</v>
      </c>
      <c r="D28" s="3">
        <v>0.33969986438751221</v>
      </c>
      <c r="E28" s="3">
        <v>0.5332939624786377</v>
      </c>
      <c r="F28" s="3">
        <v>0.37523952126502991</v>
      </c>
      <c r="G28" s="3">
        <v>0.27161869406700134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S28" s="48" t="s">
        <v>219</v>
      </c>
      <c r="T28">
        <v>22</v>
      </c>
    </row>
    <row r="29" spans="1:20">
      <c r="A29" s="25">
        <v>23</v>
      </c>
      <c r="B29" s="3">
        <v>-0.95661383867263794</v>
      </c>
      <c r="C29" s="3">
        <v>9.7997501492500305E-2</v>
      </c>
      <c r="D29" s="3">
        <v>1.1671444177627563</v>
      </c>
      <c r="E29" s="3">
        <v>-1.9185981750488281</v>
      </c>
      <c r="F29" s="3">
        <v>-0.81484586000442505</v>
      </c>
      <c r="G29" s="3">
        <v>-0.44552737474441528</v>
      </c>
      <c r="H29" s="3"/>
      <c r="I29" s="3"/>
      <c r="J29" s="3"/>
      <c r="K29" s="3"/>
      <c r="L29" s="3"/>
      <c r="M29" s="3"/>
      <c r="N29" s="3"/>
      <c r="O29" s="3"/>
      <c r="P29" s="3"/>
      <c r="Q29" s="3"/>
      <c r="S29" s="48" t="s">
        <v>228</v>
      </c>
      <c r="T29">
        <v>23</v>
      </c>
    </row>
    <row r="30" spans="1:20">
      <c r="A30" s="25">
        <v>24</v>
      </c>
      <c r="B30" s="3">
        <v>-0.84823429584503174</v>
      </c>
      <c r="C30" s="3">
        <v>0.74781936407089233</v>
      </c>
      <c r="D30" s="3">
        <v>1.4983271360397339</v>
      </c>
      <c r="E30" s="3">
        <v>0.17983660101890564</v>
      </c>
      <c r="F30" s="3">
        <v>-1.4408112764358521</v>
      </c>
      <c r="G30" s="3">
        <v>0.64649492502212524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S30" s="48" t="s">
        <v>251</v>
      </c>
      <c r="T30">
        <v>24</v>
      </c>
    </row>
    <row r="31" spans="1:20">
      <c r="A31" s="25">
        <v>25</v>
      </c>
      <c r="B31" s="3">
        <v>-2.2325148582458496</v>
      </c>
      <c r="C31" s="3">
        <v>2.136646032333374</v>
      </c>
      <c r="D31" s="3">
        <v>1.6314617395401001</v>
      </c>
      <c r="E31" s="3">
        <v>-3.8710039108991623E-2</v>
      </c>
      <c r="F31" s="3">
        <v>-1.0688916444778442</v>
      </c>
      <c r="G31" s="3">
        <v>0.47158113121986389</v>
      </c>
      <c r="H31" s="3"/>
      <c r="I31" s="3"/>
      <c r="J31" s="3"/>
      <c r="K31" s="3"/>
      <c r="L31" s="3"/>
      <c r="M31" s="3"/>
      <c r="N31" s="3"/>
      <c r="O31" s="3"/>
      <c r="P31" s="3"/>
      <c r="Q31" s="3"/>
      <c r="S31" s="48" t="s">
        <v>218</v>
      </c>
      <c r="T31">
        <v>25</v>
      </c>
    </row>
    <row r="32" spans="1:20">
      <c r="A32" s="25">
        <v>26</v>
      </c>
      <c r="B32" s="3">
        <v>0.17636656761169434</v>
      </c>
      <c r="C32" s="3">
        <v>-0.27673733234405518</v>
      </c>
      <c r="D32" s="3">
        <v>-1.7676857709884644</v>
      </c>
      <c r="E32" s="3">
        <v>0.53406190872192383</v>
      </c>
      <c r="F32" s="3">
        <v>-0.10888412594795227</v>
      </c>
      <c r="G32" s="3">
        <v>0.664054274559021</v>
      </c>
      <c r="H32" s="3"/>
      <c r="I32" s="3"/>
      <c r="J32" s="3"/>
      <c r="K32" s="3"/>
      <c r="L32" s="3"/>
      <c r="M32" s="3"/>
      <c r="N32" s="3"/>
      <c r="O32" s="3"/>
      <c r="P32" s="3"/>
      <c r="Q32" s="3"/>
      <c r="S32" s="48" t="s">
        <v>225</v>
      </c>
      <c r="T32">
        <v>26</v>
      </c>
    </row>
    <row r="33" spans="1:20">
      <c r="A33" s="25">
        <v>27</v>
      </c>
      <c r="B33" s="3">
        <v>-0.42982569336891174</v>
      </c>
      <c r="C33" s="3">
        <v>0.79948210716247559</v>
      </c>
      <c r="D33" s="3">
        <v>-0.82454574108123779</v>
      </c>
      <c r="E33" s="3">
        <v>-0.14065730571746826</v>
      </c>
      <c r="F33" s="3">
        <v>-1.6454795598983765</v>
      </c>
      <c r="G33" s="3">
        <v>1.315703272819519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S33" s="48" t="s">
        <v>262</v>
      </c>
      <c r="T33">
        <v>27</v>
      </c>
    </row>
    <row r="34" spans="1:20">
      <c r="A34" s="25">
        <v>28</v>
      </c>
      <c r="B34" s="3">
        <v>0.50793653726577759</v>
      </c>
      <c r="C34" s="3">
        <v>0.32757017016410828</v>
      </c>
      <c r="D34" s="3">
        <v>0.13581307232379913</v>
      </c>
      <c r="E34" s="3">
        <v>0.59672260284423828</v>
      </c>
      <c r="F34" s="3">
        <v>1.1935409307479858</v>
      </c>
      <c r="G34" s="3">
        <v>-1.6498974561691284</v>
      </c>
      <c r="H34" s="3"/>
      <c r="I34" s="3"/>
      <c r="J34" s="3"/>
      <c r="K34" s="3"/>
      <c r="L34" s="3"/>
      <c r="M34" s="3"/>
      <c r="N34" s="3"/>
      <c r="O34" s="3"/>
      <c r="P34" s="3"/>
      <c r="Q34" s="3"/>
      <c r="S34" s="48" t="s">
        <v>247</v>
      </c>
      <c r="T34">
        <v>28</v>
      </c>
    </row>
    <row r="35" spans="1:20">
      <c r="A35" s="25">
        <v>29</v>
      </c>
      <c r="B35" s="3">
        <v>-0.58214932680130005</v>
      </c>
      <c r="C35" s="3">
        <v>-0.39885285496711731</v>
      </c>
      <c r="D35" s="3">
        <v>1.3690747022628784</v>
      </c>
      <c r="E35" s="3">
        <v>-1.1478606462478638</v>
      </c>
      <c r="F35" s="3">
        <v>1.5734937191009521</v>
      </c>
      <c r="G35" s="3">
        <v>-2.5266258716583252</v>
      </c>
      <c r="H35" s="3"/>
      <c r="I35" s="3"/>
      <c r="J35" s="3"/>
      <c r="K35" s="3"/>
      <c r="L35" s="3"/>
      <c r="M35" s="3"/>
      <c r="N35" s="3"/>
      <c r="O35" s="3"/>
      <c r="P35" s="3"/>
      <c r="Q35" s="3"/>
      <c r="S35" s="48" t="s">
        <v>217</v>
      </c>
      <c r="T35">
        <v>29</v>
      </c>
    </row>
    <row r="36" spans="1:20">
      <c r="A36" s="25">
        <v>30</v>
      </c>
      <c r="B36" s="3">
        <v>-0.33291059732437134</v>
      </c>
      <c r="C36" s="3">
        <v>6.9365911185741425E-2</v>
      </c>
      <c r="D36" s="3">
        <v>-1.5593602657318115</v>
      </c>
      <c r="E36" s="3">
        <v>0.52078342437744141</v>
      </c>
      <c r="F36" s="3">
        <v>1.061132550239563</v>
      </c>
      <c r="G36" s="3">
        <v>-2.0248775482177734</v>
      </c>
      <c r="H36" s="3"/>
      <c r="I36" s="3"/>
      <c r="J36" s="3"/>
      <c r="K36" s="3"/>
      <c r="L36" s="3"/>
      <c r="M36" s="3"/>
      <c r="N36" s="3"/>
      <c r="O36" s="3"/>
      <c r="P36" s="3"/>
      <c r="Q36" s="3"/>
      <c r="S36" s="48" t="s">
        <v>244</v>
      </c>
      <c r="T36">
        <v>30</v>
      </c>
    </row>
    <row r="37" spans="1:20">
      <c r="A37" s="25">
        <v>31</v>
      </c>
      <c r="B37" s="3">
        <v>1.5176171064376831</v>
      </c>
      <c r="C37" s="3">
        <v>0.12585842609405518</v>
      </c>
      <c r="D37" s="3">
        <v>1.0932538509368896</v>
      </c>
      <c r="E37" s="3">
        <v>-3.5486213862895966E-2</v>
      </c>
      <c r="F37" s="3">
        <v>-0.18657386302947998</v>
      </c>
      <c r="G37" s="3">
        <v>0.82222050428390503</v>
      </c>
      <c r="H37" s="3"/>
      <c r="I37" s="3"/>
      <c r="J37" s="3"/>
      <c r="K37" s="3"/>
      <c r="L37" s="3"/>
      <c r="M37" s="3"/>
      <c r="N37" s="3"/>
      <c r="O37" s="3"/>
      <c r="P37" s="3"/>
      <c r="Q37" s="3"/>
      <c r="S37" s="48" t="s">
        <v>224</v>
      </c>
      <c r="T37">
        <v>31</v>
      </c>
    </row>
    <row r="38" spans="1:20">
      <c r="A38" s="25">
        <v>32</v>
      </c>
      <c r="B38" s="3">
        <v>1.4092972278594971</v>
      </c>
      <c r="C38" s="3">
        <v>-0.37694072723388672</v>
      </c>
      <c r="D38" s="3">
        <v>-0.60318082571029663</v>
      </c>
      <c r="E38" s="3">
        <v>0.42351451516151428</v>
      </c>
      <c r="F38" s="3">
        <v>6.2291016802191734E-3</v>
      </c>
      <c r="G38" s="3">
        <v>0.34897366166114807</v>
      </c>
      <c r="H38" s="3"/>
      <c r="I38" s="3"/>
      <c r="J38" s="3"/>
      <c r="K38" s="3"/>
      <c r="L38" s="3"/>
      <c r="M38" s="3"/>
      <c r="N38" s="3"/>
      <c r="O38" s="3"/>
      <c r="P38" s="3"/>
      <c r="Q38" s="3"/>
      <c r="S38" s="48" t="s">
        <v>232</v>
      </c>
      <c r="T38">
        <v>32</v>
      </c>
    </row>
    <row r="39" spans="1:20">
      <c r="A39" s="25">
        <v>33</v>
      </c>
      <c r="B39" s="3">
        <v>0.92623043060302734</v>
      </c>
      <c r="C39" s="3">
        <v>-1.2234266996383667</v>
      </c>
      <c r="D39" s="3">
        <v>-1.6049220561981201</v>
      </c>
      <c r="E39" s="3">
        <v>0.38119083642959595</v>
      </c>
      <c r="F39" s="3">
        <v>0.54380124807357788</v>
      </c>
      <c r="G39" s="3">
        <v>0.89577674865722656</v>
      </c>
      <c r="H39" s="3"/>
      <c r="I39" s="3"/>
      <c r="J39" s="3"/>
      <c r="K39" s="3"/>
      <c r="L39" s="3"/>
      <c r="M39" s="3"/>
      <c r="N39" s="3"/>
      <c r="O39" s="3"/>
      <c r="P39" s="3"/>
      <c r="Q39" s="3"/>
      <c r="S39" s="48" t="s">
        <v>249</v>
      </c>
      <c r="T39">
        <v>33</v>
      </c>
    </row>
    <row r="40" spans="1:20">
      <c r="A40" s="25">
        <v>34</v>
      </c>
      <c r="B40" s="3">
        <v>-8.9000850915908813E-2</v>
      </c>
      <c r="C40" s="3">
        <v>4.8135310411453247E-2</v>
      </c>
      <c r="D40" s="3">
        <v>-0.62751442193984985</v>
      </c>
      <c r="E40" s="3">
        <v>1.418988823890686</v>
      </c>
      <c r="F40" s="3">
        <v>1.6357766389846802</v>
      </c>
      <c r="G40" s="3">
        <v>0.61729007959365845</v>
      </c>
      <c r="H40" s="3"/>
      <c r="I40" s="3"/>
      <c r="J40" s="3"/>
      <c r="K40" s="3"/>
      <c r="L40" s="3"/>
      <c r="M40" s="3"/>
      <c r="N40" s="3"/>
      <c r="O40" s="3"/>
      <c r="P40" s="3"/>
      <c r="Q40" s="3"/>
      <c r="S40" s="48" t="s">
        <v>259</v>
      </c>
      <c r="T40">
        <v>34</v>
      </c>
    </row>
    <row r="41" spans="1:20">
      <c r="A41" s="25">
        <v>35</v>
      </c>
      <c r="B41" s="3">
        <v>0.47074425220489502</v>
      </c>
      <c r="C41" s="3">
        <v>0.12479013949632645</v>
      </c>
      <c r="D41" s="3">
        <v>2.2886567115783691</v>
      </c>
      <c r="E41" s="3">
        <v>-4.291057214140892E-2</v>
      </c>
      <c r="F41" s="3">
        <v>-1.321168065071106</v>
      </c>
      <c r="G41" s="3">
        <v>1.0660356283187866</v>
      </c>
      <c r="H41" s="3"/>
      <c r="I41" s="3"/>
      <c r="J41" s="3"/>
      <c r="K41" s="3"/>
      <c r="L41" s="3"/>
      <c r="M41" s="3"/>
      <c r="N41" s="3"/>
      <c r="O41" s="3"/>
      <c r="P41" s="3"/>
      <c r="Q41" s="3"/>
      <c r="S41" s="48" t="s">
        <v>222</v>
      </c>
      <c r="T41">
        <v>35</v>
      </c>
    </row>
    <row r="42" spans="1:20">
      <c r="A42" s="25">
        <v>36</v>
      </c>
      <c r="B42" s="3">
        <v>-0.38685512542724609</v>
      </c>
      <c r="C42" s="3">
        <v>0.44293364882469177</v>
      </c>
      <c r="D42" s="3">
        <v>0.9898984432220459</v>
      </c>
      <c r="E42" s="3">
        <v>-0.79129123687744141</v>
      </c>
      <c r="F42" s="3">
        <v>-0.40199786424636841</v>
      </c>
      <c r="G42" s="3">
        <v>-0.44057300686836243</v>
      </c>
      <c r="H42" s="3"/>
      <c r="I42" s="3"/>
      <c r="J42" s="3"/>
      <c r="K42" s="3"/>
      <c r="L42" s="3"/>
      <c r="M42" s="3"/>
      <c r="N42" s="3"/>
      <c r="O42" s="3"/>
      <c r="P42" s="3"/>
      <c r="Q42" s="3"/>
      <c r="S42" s="48" t="s">
        <v>253</v>
      </c>
      <c r="T42">
        <v>36</v>
      </c>
    </row>
    <row r="43" spans="1:20">
      <c r="A43" s="25">
        <v>37</v>
      </c>
      <c r="B43" s="3">
        <v>1.361342191696167</v>
      </c>
      <c r="C43" s="3">
        <v>-1.0160304307937622</v>
      </c>
      <c r="D43" s="3">
        <v>-2.1975901126861572</v>
      </c>
      <c r="E43" s="3">
        <v>-1.5440680980682373</v>
      </c>
      <c r="F43" s="3">
        <v>-1.0071823596954346</v>
      </c>
      <c r="G43" s="3">
        <v>0.78123265504837036</v>
      </c>
      <c r="H43" s="3"/>
      <c r="I43" s="3"/>
      <c r="J43" s="3"/>
      <c r="K43" s="3"/>
      <c r="L43" s="3"/>
      <c r="M43" s="3"/>
      <c r="N43" s="3"/>
      <c r="O43" s="3"/>
      <c r="P43" s="3"/>
      <c r="Q43" s="3"/>
      <c r="S43" s="48" t="s">
        <v>236</v>
      </c>
      <c r="T43">
        <v>37</v>
      </c>
    </row>
    <row r="44" spans="1:20">
      <c r="A44" s="25">
        <v>38</v>
      </c>
      <c r="B44" s="3">
        <v>1.033159613609314</v>
      </c>
      <c r="C44" s="3">
        <v>0.39837223291397095</v>
      </c>
      <c r="D44" s="3">
        <v>-0.59108668565750122</v>
      </c>
      <c r="E44" s="3">
        <v>-2.1722049713134766</v>
      </c>
      <c r="F44" s="3">
        <v>0.95867389440536499</v>
      </c>
      <c r="G44" s="3">
        <v>5.8293551206588745E-2</v>
      </c>
      <c r="H44" s="3"/>
      <c r="I44" s="3"/>
      <c r="J44" s="3"/>
      <c r="K44" s="3"/>
      <c r="L44" s="3"/>
      <c r="M44" s="3"/>
      <c r="N44" s="3"/>
      <c r="O44" s="3"/>
      <c r="P44" s="3"/>
      <c r="Q44" s="3"/>
      <c r="S44" s="48" t="s">
        <v>255</v>
      </c>
      <c r="T44">
        <v>38</v>
      </c>
    </row>
    <row r="45" spans="1:20">
      <c r="A45" s="25">
        <v>39</v>
      </c>
      <c r="B45" s="3">
        <v>2.3685801029205322</v>
      </c>
      <c r="C45" s="3">
        <v>-1.0777015686035156</v>
      </c>
      <c r="D45" s="3">
        <v>-0.4424552321434021</v>
      </c>
      <c r="E45" s="3">
        <v>0.45053389668464661</v>
      </c>
      <c r="F45" s="3">
        <v>1.6412540674209595</v>
      </c>
      <c r="G45" s="3">
        <v>0.2238122969865799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S45" s="48" t="s">
        <v>250</v>
      </c>
      <c r="T45">
        <v>39</v>
      </c>
    </row>
    <row r="46" spans="1:20">
      <c r="A46" s="25">
        <v>40</v>
      </c>
      <c r="B46" s="3">
        <v>-0.28273233771324158</v>
      </c>
      <c r="C46" s="3">
        <v>-1.1022918224334717</v>
      </c>
      <c r="D46" s="3">
        <v>0.36666116118431091</v>
      </c>
      <c r="E46" s="3">
        <v>6.0781221836805344E-2</v>
      </c>
      <c r="F46" s="3">
        <v>-0.34105268120765686</v>
      </c>
      <c r="G46" s="3">
        <v>0.42940595746040344</v>
      </c>
      <c r="H46" s="3"/>
      <c r="I46" s="3"/>
      <c r="J46" s="3"/>
      <c r="K46" s="3"/>
      <c r="L46" s="3"/>
      <c r="M46" s="3"/>
      <c r="N46" s="3"/>
      <c r="O46" s="3"/>
      <c r="P46" s="3"/>
      <c r="Q46" s="3"/>
      <c r="S46" s="48" t="s">
        <v>238</v>
      </c>
      <c r="T46">
        <v>40</v>
      </c>
    </row>
    <row r="47" spans="1:20">
      <c r="A47" s="25">
        <v>41</v>
      </c>
      <c r="B47" s="3">
        <v>2.5326967239379883</v>
      </c>
      <c r="C47" s="3">
        <v>-1.2296757698059082</v>
      </c>
      <c r="D47" s="3">
        <v>-0.52884197235107422</v>
      </c>
      <c r="E47" s="3">
        <v>0.53023076057434082</v>
      </c>
      <c r="F47" s="3">
        <v>-7.9261116683483124E-2</v>
      </c>
      <c r="G47" s="3">
        <v>4.3907925486564636E-2</v>
      </c>
      <c r="H47" s="3"/>
      <c r="I47" s="3"/>
      <c r="J47" s="3"/>
      <c r="K47" s="3"/>
      <c r="L47" s="3"/>
      <c r="M47" s="3"/>
      <c r="N47" s="3"/>
      <c r="O47" s="3"/>
      <c r="P47" s="3"/>
      <c r="Q47" s="3"/>
      <c r="S47" s="48" t="s">
        <v>231</v>
      </c>
      <c r="T47">
        <v>41</v>
      </c>
    </row>
    <row r="48" spans="1:20">
      <c r="A48" s="25">
        <v>42</v>
      </c>
      <c r="B48" s="3">
        <v>0.41777178645133972</v>
      </c>
      <c r="C48" s="3">
        <v>0.35251879692077637</v>
      </c>
      <c r="D48" s="3">
        <v>-1.2815364599227905</v>
      </c>
      <c r="E48" s="3">
        <v>1.9981535673141479</v>
      </c>
      <c r="F48" s="3">
        <v>-0.33888924121856689</v>
      </c>
      <c r="G48" s="3">
        <v>0.45655494928359985</v>
      </c>
      <c r="H48" s="3"/>
      <c r="I48" s="3"/>
      <c r="J48" s="3"/>
      <c r="K48" s="3"/>
      <c r="L48" s="3"/>
      <c r="M48" s="3"/>
      <c r="N48" s="3"/>
      <c r="O48" s="3"/>
      <c r="P48" s="3"/>
      <c r="Q48" s="3"/>
      <c r="S48" s="48" t="s">
        <v>221</v>
      </c>
      <c r="T48">
        <v>42</v>
      </c>
    </row>
    <row r="49" spans="1:20">
      <c r="A49" s="25">
        <v>43</v>
      </c>
      <c r="B49" s="3">
        <v>-0.26200824975967407</v>
      </c>
      <c r="C49" s="3">
        <v>-5.4161515086889267E-2</v>
      </c>
      <c r="D49" s="3">
        <v>-8.601948618888855E-3</v>
      </c>
      <c r="E49" s="3">
        <v>-0.57255381345748901</v>
      </c>
      <c r="F49" s="3">
        <v>-0.97464954853057861</v>
      </c>
      <c r="G49" s="3">
        <v>0.10193462669849396</v>
      </c>
      <c r="H49" s="3"/>
      <c r="I49" s="3"/>
      <c r="J49" s="3"/>
      <c r="K49" s="3"/>
      <c r="L49" s="3"/>
      <c r="M49" s="3"/>
      <c r="N49" s="3"/>
      <c r="O49" s="3"/>
      <c r="P49" s="3"/>
      <c r="Q49" s="3"/>
      <c r="S49" s="48" t="s">
        <v>254</v>
      </c>
      <c r="T49">
        <v>43</v>
      </c>
    </row>
    <row r="50" spans="1:20">
      <c r="A50" s="25">
        <v>44</v>
      </c>
      <c r="B50" s="3">
        <v>-0.22065508365631104</v>
      </c>
      <c r="C50" s="3">
        <v>8.3789573982357979E-3</v>
      </c>
      <c r="D50" s="3">
        <v>-6.6374479793012142E-3</v>
      </c>
      <c r="E50" s="3">
        <v>-0.52659082412719727</v>
      </c>
      <c r="F50" s="3">
        <v>-0.89940685033798218</v>
      </c>
      <c r="G50" s="3">
        <v>0.14555454254150391</v>
      </c>
      <c r="H50" s="3"/>
      <c r="I50" s="3"/>
      <c r="J50" s="3"/>
      <c r="K50" s="3"/>
      <c r="L50" s="3"/>
      <c r="M50" s="3"/>
      <c r="N50" s="3"/>
      <c r="O50" s="3"/>
      <c r="P50" s="3"/>
      <c r="Q50" s="3"/>
      <c r="S50" s="48" t="s">
        <v>257</v>
      </c>
      <c r="T50">
        <v>44</v>
      </c>
    </row>
    <row r="51" spans="1:20">
      <c r="A51" s="25">
        <v>45</v>
      </c>
      <c r="B51" s="3">
        <v>-0.61587023735046387</v>
      </c>
      <c r="C51" s="3">
        <v>0.17795701324939728</v>
      </c>
      <c r="D51" s="3">
        <v>-1.206389307975769</v>
      </c>
      <c r="E51" s="3">
        <v>5.4001744836568832E-2</v>
      </c>
      <c r="F51" s="3">
        <v>0.36058059334754944</v>
      </c>
      <c r="G51" s="3">
        <v>-0.48695307970046997</v>
      </c>
      <c r="H51" s="3"/>
      <c r="I51" s="3"/>
      <c r="J51" s="3"/>
      <c r="K51" s="3"/>
      <c r="L51" s="3"/>
      <c r="M51" s="3"/>
      <c r="N51" s="3"/>
      <c r="O51" s="3"/>
      <c r="P51" s="3"/>
      <c r="Q51" s="3"/>
      <c r="S51" s="48" t="s">
        <v>226</v>
      </c>
      <c r="T51">
        <v>45</v>
      </c>
    </row>
    <row r="52" spans="1:20">
      <c r="A52" s="25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BT110"/>
  <sheetViews>
    <sheetView topLeftCell="A13" workbookViewId="0">
      <selection activeCell="J40" sqref="J40:J52"/>
    </sheetView>
  </sheetViews>
  <sheetFormatPr defaultRowHeight="15"/>
  <cols>
    <col min="2" max="2" width="2.85546875" customWidth="1"/>
    <col min="3" max="9" width="7.140625" customWidth="1"/>
    <col min="10" max="10" width="8.5703125" customWidth="1"/>
    <col min="11" max="12" width="2.85546875" customWidth="1"/>
    <col min="13" max="16" width="7.140625" customWidth="1"/>
    <col min="18" max="18" width="2.85546875" customWidth="1"/>
    <col min="19" max="35" width="7.140625" customWidth="1"/>
    <col min="38" max="38" width="2.85546875" customWidth="1"/>
    <col min="39" max="39" width="9.5703125" bestFit="1" customWidth="1"/>
    <col min="40" max="40" width="8.7109375" bestFit="1" customWidth="1"/>
    <col min="42" max="42" width="2.85546875" customWidth="1"/>
    <col min="43" max="49" width="7.140625" customWidth="1"/>
    <col min="51" max="51" width="2.85546875" customWidth="1"/>
    <col min="52" max="68" width="7.140625" customWidth="1"/>
    <col min="70" max="70" width="2.85546875" customWidth="1"/>
    <col min="71" max="72" width="8.5703125" customWidth="1"/>
  </cols>
  <sheetData>
    <row r="2" spans="2:68">
      <c r="C2" t="s">
        <v>60</v>
      </c>
      <c r="M2" t="s">
        <v>70</v>
      </c>
      <c r="S2" t="s">
        <v>61</v>
      </c>
      <c r="AM2" t="s">
        <v>64</v>
      </c>
      <c r="AQ2" t="s">
        <v>62</v>
      </c>
      <c r="AZ2" t="s">
        <v>63</v>
      </c>
    </row>
    <row r="3" spans="2:68">
      <c r="C3" s="22" t="s">
        <v>113</v>
      </c>
      <c r="M3" s="22" t="s">
        <v>102</v>
      </c>
      <c r="S3" s="22" t="s">
        <v>111</v>
      </c>
    </row>
    <row r="4" spans="2:68">
      <c r="B4" s="18" t="s">
        <v>114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 t="s">
        <v>24</v>
      </c>
      <c r="J4" s="2"/>
      <c r="K4" s="2"/>
      <c r="L4" t="s">
        <v>92</v>
      </c>
      <c r="M4" s="1">
        <v>0</v>
      </c>
      <c r="N4" s="1">
        <v>1</v>
      </c>
      <c r="O4" s="1">
        <v>2</v>
      </c>
      <c r="P4" s="1">
        <v>3</v>
      </c>
      <c r="R4" s="18" t="s">
        <v>114</v>
      </c>
      <c r="S4" s="25">
        <v>0</v>
      </c>
      <c r="T4" s="25">
        <v>1</v>
      </c>
      <c r="U4" s="25">
        <v>2</v>
      </c>
      <c r="V4" s="25">
        <v>3</v>
      </c>
      <c r="W4" s="25">
        <v>4</v>
      </c>
      <c r="X4" s="25">
        <v>5</v>
      </c>
      <c r="Y4" s="25" t="s">
        <v>24</v>
      </c>
      <c r="Z4" s="2"/>
      <c r="AA4" s="2"/>
      <c r="AB4" s="2"/>
      <c r="AC4" s="2"/>
      <c r="AD4" s="2"/>
      <c r="AE4" s="2"/>
      <c r="AF4" s="2"/>
      <c r="AG4" s="2"/>
      <c r="AH4" s="2"/>
      <c r="AL4" s="18" t="s">
        <v>114</v>
      </c>
      <c r="AM4" s="25" t="s">
        <v>95</v>
      </c>
      <c r="AN4" s="25" t="s">
        <v>96</v>
      </c>
      <c r="AP4" s="18" t="s">
        <v>114</v>
      </c>
      <c r="AQ4" s="25">
        <v>0</v>
      </c>
      <c r="AR4" s="25">
        <v>1</v>
      </c>
      <c r="AS4" s="25">
        <v>2</v>
      </c>
      <c r="AT4" s="25">
        <v>3</v>
      </c>
      <c r="AU4" s="25">
        <v>4</v>
      </c>
      <c r="AV4" s="25">
        <v>5</v>
      </c>
      <c r="AW4" s="25" t="s">
        <v>24</v>
      </c>
      <c r="AY4" s="18" t="s">
        <v>114</v>
      </c>
      <c r="AZ4" s="25">
        <v>0</v>
      </c>
      <c r="BA4" s="25">
        <v>1</v>
      </c>
      <c r="BB4" s="25">
        <v>2</v>
      </c>
      <c r="BC4" s="25">
        <v>3</v>
      </c>
      <c r="BD4" s="25">
        <v>4</v>
      </c>
      <c r="BE4" s="25">
        <v>5</v>
      </c>
      <c r="BF4" s="25">
        <v>6</v>
      </c>
      <c r="BG4" s="25">
        <v>7</v>
      </c>
      <c r="BH4" s="25">
        <v>8</v>
      </c>
      <c r="BI4" s="25">
        <v>9</v>
      </c>
      <c r="BJ4" s="25">
        <v>10</v>
      </c>
      <c r="BK4" s="25">
        <v>11</v>
      </c>
      <c r="BL4" s="25">
        <v>12</v>
      </c>
      <c r="BM4" s="25">
        <v>13</v>
      </c>
      <c r="BN4" s="25">
        <v>14</v>
      </c>
      <c r="BO4" s="25">
        <v>15</v>
      </c>
      <c r="BP4" s="25" t="s">
        <v>24</v>
      </c>
    </row>
    <row r="5" spans="2:68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M5" s="8"/>
      <c r="N5" s="8"/>
      <c r="O5" s="8"/>
      <c r="P5" s="8"/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M5" t="s">
        <v>56</v>
      </c>
      <c r="AN5" t="s">
        <v>57</v>
      </c>
      <c r="AQ5" t="s">
        <v>32</v>
      </c>
      <c r="AR5" t="s">
        <v>33</v>
      </c>
      <c r="AS5" t="s">
        <v>34</v>
      </c>
      <c r="AT5" t="s">
        <v>35</v>
      </c>
      <c r="AU5" t="s">
        <v>36</v>
      </c>
      <c r="AV5" t="s">
        <v>37</v>
      </c>
      <c r="AW5" t="s">
        <v>38</v>
      </c>
      <c r="AZ5" t="s">
        <v>39</v>
      </c>
      <c r="BA5" t="s">
        <v>40</v>
      </c>
      <c r="BB5" t="s">
        <v>41</v>
      </c>
      <c r="BC5" t="s">
        <v>42</v>
      </c>
      <c r="BD5" t="s">
        <v>43</v>
      </c>
      <c r="BE5" t="s">
        <v>44</v>
      </c>
      <c r="BF5" t="s">
        <v>45</v>
      </c>
      <c r="BG5" t="s">
        <v>46</v>
      </c>
      <c r="BH5" t="s">
        <v>47</v>
      </c>
      <c r="BI5" t="s">
        <v>48</v>
      </c>
      <c r="BJ5" t="s">
        <v>49</v>
      </c>
      <c r="BK5" t="s">
        <v>50</v>
      </c>
      <c r="BL5" t="s">
        <v>51</v>
      </c>
      <c r="BM5" t="s">
        <v>52</v>
      </c>
      <c r="BN5" t="s">
        <v>53</v>
      </c>
      <c r="BO5" t="s">
        <v>54</v>
      </c>
      <c r="BP5" t="s">
        <v>55</v>
      </c>
    </row>
    <row r="6" spans="2:68">
      <c r="B6" s="25">
        <v>0</v>
      </c>
      <c r="C6" s="3">
        <v>0.1882249116897583</v>
      </c>
      <c r="D6" s="3">
        <v>0.20499962568283081</v>
      </c>
      <c r="E6" s="3">
        <v>0.10940191149711609</v>
      </c>
      <c r="F6" s="3">
        <v>-2.8141593560576439E-2</v>
      </c>
      <c r="G6" s="3">
        <v>-4.2030699551105499E-2</v>
      </c>
      <c r="H6" s="3">
        <v>-0.65276134014129639</v>
      </c>
      <c r="I6" s="3">
        <v>0.20774905383586884</v>
      </c>
      <c r="J6" s="3"/>
      <c r="K6" s="21" t="s">
        <v>71</v>
      </c>
      <c r="L6" s="6">
        <v>0</v>
      </c>
      <c r="M6" s="5" cm="1">
        <f t="array" ref="M6:P23">MMULT(C6:I23,TRANSPOSE(C28:I31))</f>
        <v>0.33427474120004236</v>
      </c>
      <c r="N6" s="5">
        <v>0.19446360853673961</v>
      </c>
      <c r="O6" s="5">
        <v>0.11093410127695885</v>
      </c>
      <c r="P6" s="5">
        <v>0.13692720974340877</v>
      </c>
      <c r="R6" s="25">
        <v>0</v>
      </c>
      <c r="S6">
        <v>-0.48376104235649109</v>
      </c>
      <c r="T6">
        <v>0.44944214820861816</v>
      </c>
      <c r="U6">
        <v>0.27627065777778625</v>
      </c>
      <c r="V6">
        <v>-0.4241984486579895</v>
      </c>
      <c r="W6">
        <v>-0.57782429456710815</v>
      </c>
      <c r="X6">
        <v>-0.40626540780067444</v>
      </c>
      <c r="Y6">
        <v>-9.1604337096214294E-2</v>
      </c>
      <c r="Z6" s="3"/>
      <c r="AA6" s="3"/>
      <c r="AB6" s="3"/>
      <c r="AC6" s="3"/>
      <c r="AD6" s="3"/>
      <c r="AE6" s="3"/>
      <c r="AF6" s="3"/>
      <c r="AG6" s="3"/>
      <c r="AH6" s="3"/>
      <c r="AI6" s="3"/>
      <c r="AL6" s="25">
        <v>0</v>
      </c>
      <c r="AM6" s="3">
        <v>0.95916837453842163</v>
      </c>
      <c r="AN6" s="3">
        <v>-6.3647553324699402E-2</v>
      </c>
      <c r="AP6" s="25">
        <v>0</v>
      </c>
      <c r="AQ6" s="3">
        <v>-0.46820068359375</v>
      </c>
      <c r="AR6" s="3">
        <v>-4.6254582703113556E-2</v>
      </c>
      <c r="AS6" s="3">
        <v>0.14499972760677338</v>
      </c>
      <c r="AT6" s="3">
        <v>0.19460199773311615</v>
      </c>
      <c r="AU6" s="3">
        <v>0.1951371431350708</v>
      </c>
      <c r="AV6" s="3">
        <v>-0.1439027339220047</v>
      </c>
      <c r="AW6" s="3">
        <v>-7.1000955998897552E-2</v>
      </c>
      <c r="AY6" s="25">
        <v>0</v>
      </c>
      <c r="AZ6" s="3">
        <v>0.35166504979133606</v>
      </c>
      <c r="BA6" s="3">
        <v>0.19345378875732422</v>
      </c>
      <c r="BB6" s="3">
        <v>0.29387462139129639</v>
      </c>
      <c r="BC6" s="3">
        <v>-0.48183530569076538</v>
      </c>
      <c r="BD6" s="3">
        <v>0.28907737135887146</v>
      </c>
      <c r="BE6" s="3">
        <v>-0.33929264545440674</v>
      </c>
      <c r="BF6" s="3">
        <v>-0.35644561052322388</v>
      </c>
      <c r="BG6" s="3">
        <v>-0.85607010126113892</v>
      </c>
      <c r="BH6" s="3">
        <v>0.63962334394454956</v>
      </c>
      <c r="BI6" s="3">
        <v>0.28866836428642273</v>
      </c>
      <c r="BJ6" s="3">
        <v>-8.1690169870853424E-2</v>
      </c>
      <c r="BK6" s="3">
        <v>3.1280878931283951E-2</v>
      </c>
      <c r="BL6" s="3">
        <v>-0.22793775796890259</v>
      </c>
      <c r="BM6" s="3">
        <v>0.45320329070091248</v>
      </c>
      <c r="BN6" s="3">
        <v>0.19156843423843384</v>
      </c>
      <c r="BO6" s="3">
        <v>0.73311132192611694</v>
      </c>
      <c r="BP6" s="3">
        <v>-7.4670679867267609E-2</v>
      </c>
    </row>
    <row r="7" spans="2:68">
      <c r="B7" s="25">
        <v>1</v>
      </c>
      <c r="C7" s="3">
        <v>0.11343412101268768</v>
      </c>
      <c r="D7" s="3">
        <v>0.42494356632232666</v>
      </c>
      <c r="E7" s="3">
        <v>-4.4745020568370819E-3</v>
      </c>
      <c r="F7" s="3">
        <v>7.5528584420681E-2</v>
      </c>
      <c r="G7" s="3">
        <v>0.20652851462364197</v>
      </c>
      <c r="H7" s="3">
        <v>0.19739440083503723</v>
      </c>
      <c r="I7" s="3">
        <v>0.39985573291778559</v>
      </c>
      <c r="J7" s="3"/>
      <c r="K7" s="3"/>
      <c r="L7" s="1">
        <v>1</v>
      </c>
      <c r="M7" s="3">
        <v>0.19931853375071656</v>
      </c>
      <c r="N7" s="3">
        <v>-0.30919103270492349</v>
      </c>
      <c r="O7" s="3">
        <v>0.74168493475063946</v>
      </c>
      <c r="P7" s="3">
        <v>0.12274218145633098</v>
      </c>
      <c r="R7" s="25">
        <v>1</v>
      </c>
      <c r="S7">
        <v>0.16467057168483734</v>
      </c>
      <c r="T7">
        <v>5.440855398774147E-2</v>
      </c>
      <c r="U7">
        <v>0.61568337678909302</v>
      </c>
      <c r="V7">
        <v>0.1807534396648407</v>
      </c>
      <c r="W7">
        <v>0.26171019673347473</v>
      </c>
      <c r="X7">
        <v>0.31052288413047791</v>
      </c>
      <c r="Y7">
        <v>0.18508064746856689</v>
      </c>
      <c r="Z7" s="3"/>
      <c r="AA7" s="3"/>
      <c r="AB7" s="3"/>
      <c r="AC7" s="3"/>
      <c r="AD7" s="3"/>
      <c r="AE7" s="3"/>
      <c r="AF7" s="3"/>
      <c r="AG7" s="3"/>
      <c r="AH7" s="3"/>
      <c r="AI7" s="3"/>
      <c r="AL7" s="25">
        <v>1</v>
      </c>
      <c r="AM7" s="3">
        <v>1.0836364030838013</v>
      </c>
      <c r="AN7" s="3">
        <v>2.8913857415318489E-2</v>
      </c>
      <c r="AP7" s="25">
        <v>1</v>
      </c>
      <c r="AQ7" s="3">
        <v>-0.34434482455253601</v>
      </c>
      <c r="AR7" s="3">
        <v>0.3934122622013092</v>
      </c>
      <c r="AS7" s="3">
        <v>-0.16814540326595306</v>
      </c>
      <c r="AT7" s="3">
        <v>-6.5096445381641388E-2</v>
      </c>
      <c r="AU7" s="3">
        <v>-0.13935841619968414</v>
      </c>
      <c r="AV7" s="3">
        <v>2.2211397066712379E-2</v>
      </c>
      <c r="AW7" s="3">
        <v>-0.2195420116186142</v>
      </c>
      <c r="AY7" s="25">
        <v>1</v>
      </c>
      <c r="AZ7" s="3">
        <v>6.8258307874202728E-2</v>
      </c>
      <c r="BA7" s="3">
        <v>0.24260686337947845</v>
      </c>
      <c r="BB7" s="3">
        <v>0.12959545850753784</v>
      </c>
      <c r="BC7" s="3">
        <v>-0.15831409394741058</v>
      </c>
      <c r="BD7" s="3">
        <v>-0.40193852782249451</v>
      </c>
      <c r="BE7" s="3">
        <v>-0.29211524128913879</v>
      </c>
      <c r="BF7" s="3">
        <v>-9.3098141252994537E-2</v>
      </c>
      <c r="BG7" s="3">
        <v>-3.6677654832601547E-2</v>
      </c>
      <c r="BH7" s="3">
        <v>0.19197419285774231</v>
      </c>
      <c r="BI7" s="3">
        <v>-8.4966181020718068E-5</v>
      </c>
      <c r="BJ7" s="3">
        <v>-0.43667039275169373</v>
      </c>
      <c r="BK7" s="3">
        <v>-0.23851703107357025</v>
      </c>
      <c r="BL7" s="3">
        <v>-0.35645073652267456</v>
      </c>
      <c r="BM7" s="3">
        <v>0.20638677477836609</v>
      </c>
      <c r="BN7" s="3">
        <v>0.22884425520896912</v>
      </c>
      <c r="BO7" s="3">
        <v>0.1710071861743927</v>
      </c>
      <c r="BP7" s="3">
        <v>-1.6504131257534027E-2</v>
      </c>
    </row>
    <row r="8" spans="2:68">
      <c r="B8" s="25">
        <v>2</v>
      </c>
      <c r="C8" s="3">
        <v>-0.15573140978813171</v>
      </c>
      <c r="D8" s="3">
        <v>0.71983623504638672</v>
      </c>
      <c r="E8" s="3">
        <v>-0.38247811794281006</v>
      </c>
      <c r="F8" s="3">
        <v>0.41403403878211975</v>
      </c>
      <c r="G8" s="3">
        <v>-0.53611117601394653</v>
      </c>
      <c r="H8" s="3">
        <v>-1.1710686609148979E-2</v>
      </c>
      <c r="I8" s="3">
        <v>-7.2654490359127522E-3</v>
      </c>
      <c r="J8" s="3"/>
      <c r="K8" s="3"/>
      <c r="L8" s="1">
        <v>2</v>
      </c>
      <c r="M8" s="3">
        <v>-0.82306841280196885</v>
      </c>
      <c r="N8" s="3">
        <v>0.45941068878782071</v>
      </c>
      <c r="O8" s="3">
        <v>-0.49545125426552727</v>
      </c>
      <c r="P8" s="3">
        <v>0.28211012447951644</v>
      </c>
      <c r="R8" s="25">
        <v>2</v>
      </c>
      <c r="S8">
        <v>9.707997739315033E-2</v>
      </c>
      <c r="T8">
        <v>0.14635486900806427</v>
      </c>
      <c r="U8">
        <v>0.28494146466255188</v>
      </c>
      <c r="V8">
        <v>-0.6753239631652832</v>
      </c>
      <c r="W8">
        <v>-0.25066825747489929</v>
      </c>
      <c r="X8">
        <v>0.3183903694152832</v>
      </c>
      <c r="Y8">
        <v>-0.31221377849578857</v>
      </c>
      <c r="Z8" s="3"/>
      <c r="AA8" s="3"/>
      <c r="AB8" s="3"/>
      <c r="AC8" s="3"/>
      <c r="AD8" s="3"/>
      <c r="AE8" s="3"/>
      <c r="AF8" s="3"/>
      <c r="AG8" s="3"/>
      <c r="AH8" s="3"/>
      <c r="AI8" s="3"/>
      <c r="AL8" s="25">
        <v>2</v>
      </c>
      <c r="AM8" s="3">
        <v>1.2510184049606323</v>
      </c>
      <c r="AN8" s="3">
        <v>-9.4478681683540344E-2</v>
      </c>
      <c r="AP8" s="25">
        <v>2</v>
      </c>
      <c r="AQ8" s="3">
        <v>-9.6995718777179718E-2</v>
      </c>
      <c r="AR8" s="3">
        <v>-0.37273091077804565</v>
      </c>
      <c r="AS8" s="3">
        <v>0.27121523022651672</v>
      </c>
      <c r="AT8" s="3">
        <v>0.32068446278572083</v>
      </c>
      <c r="AU8" s="3">
        <v>-0.12065202742815018</v>
      </c>
      <c r="AV8" s="3">
        <v>0.12384630739688873</v>
      </c>
      <c r="AW8" s="3">
        <v>-0.39341607689857477</v>
      </c>
      <c r="AY8" s="25">
        <v>2</v>
      </c>
      <c r="AZ8" s="3">
        <v>-0.53696918487548828</v>
      </c>
      <c r="BA8" s="3">
        <v>7.7897690236568451E-2</v>
      </c>
      <c r="BB8" s="3">
        <v>0.13020288944244385</v>
      </c>
      <c r="BC8" s="3">
        <v>0.47841528058052063</v>
      </c>
      <c r="BD8" s="3">
        <v>0.31750532984733582</v>
      </c>
      <c r="BE8" s="3">
        <v>0.31191524863243103</v>
      </c>
      <c r="BF8" s="3">
        <v>-0.16285496950149536</v>
      </c>
      <c r="BG8" s="3">
        <v>-0.33346918225288391</v>
      </c>
      <c r="BH8" s="3">
        <v>-0.61644667387008667</v>
      </c>
      <c r="BI8" s="3">
        <v>0.45907920598983765</v>
      </c>
      <c r="BJ8" s="3">
        <v>-0.31039866805076599</v>
      </c>
      <c r="BK8" s="3">
        <v>-0.30703628063201904</v>
      </c>
      <c r="BL8" s="3">
        <v>0.75542730093002319</v>
      </c>
      <c r="BM8" s="3">
        <v>-0.16569890081882477</v>
      </c>
      <c r="BN8" s="3">
        <v>0.13854391872882843</v>
      </c>
      <c r="BO8" s="3">
        <v>-0.13694466650485992</v>
      </c>
      <c r="BP8" s="3">
        <v>2.4208409711718559E-2</v>
      </c>
    </row>
    <row r="9" spans="2:68">
      <c r="B9" s="25">
        <v>3</v>
      </c>
      <c r="C9" s="3">
        <v>7.9890713095664978E-2</v>
      </c>
      <c r="D9" s="3">
        <v>5.659693107008934E-2</v>
      </c>
      <c r="E9" s="3">
        <v>-0.32802906632423401</v>
      </c>
      <c r="F9" s="3">
        <v>7.4706703424453735E-2</v>
      </c>
      <c r="G9" s="3">
        <v>-0.30399808287620544</v>
      </c>
      <c r="H9" s="3">
        <v>0.39175403118133545</v>
      </c>
      <c r="I9" s="3">
        <v>4.0741872042417526E-2</v>
      </c>
      <c r="J9" s="3"/>
      <c r="K9" s="3"/>
      <c r="L9" s="1">
        <v>3</v>
      </c>
      <c r="M9" s="3">
        <v>0.42786860951933048</v>
      </c>
      <c r="N9" s="3">
        <v>0.41960073290574451</v>
      </c>
      <c r="O9" s="3">
        <v>0.18666478126416552</v>
      </c>
      <c r="P9" s="3">
        <v>0.31301744698921496</v>
      </c>
      <c r="R9" s="25">
        <v>3</v>
      </c>
      <c r="S9">
        <v>-0.58023560047149658</v>
      </c>
      <c r="T9">
        <v>-0.41828221082687378</v>
      </c>
      <c r="U9">
        <v>-0.45431238412857056</v>
      </c>
      <c r="V9">
        <v>0.33595368266105652</v>
      </c>
      <c r="W9">
        <v>-0.43964219093322754</v>
      </c>
      <c r="X9">
        <v>0.83678263425827026</v>
      </c>
      <c r="Y9">
        <v>-0.12770044803619385</v>
      </c>
      <c r="Z9" s="3"/>
      <c r="AA9" s="3"/>
      <c r="AB9" s="3"/>
      <c r="AC9" s="3"/>
      <c r="AD9" s="3"/>
      <c r="AE9" s="3"/>
      <c r="AF9" s="3"/>
      <c r="AG9" s="3"/>
      <c r="AH9" s="3"/>
      <c r="AI9" s="3"/>
      <c r="AL9" s="25">
        <v>3</v>
      </c>
      <c r="AM9" s="3">
        <v>0.8106914758682251</v>
      </c>
      <c r="AN9" s="3">
        <v>0.21445015072822571</v>
      </c>
      <c r="AP9" s="25">
        <v>3</v>
      </c>
      <c r="AQ9" s="3">
        <v>-0.25547829270362854</v>
      </c>
      <c r="AR9" s="3">
        <v>0.60495603084564209</v>
      </c>
      <c r="AS9" s="3">
        <v>8.0761931836605072E-2</v>
      </c>
      <c r="AT9" s="3">
        <v>-0.53973484039306641</v>
      </c>
      <c r="AU9" s="3">
        <v>3.7109542638063431E-2</v>
      </c>
      <c r="AV9" s="3">
        <v>1.6920452937483788E-2</v>
      </c>
      <c r="AW9" s="3">
        <v>-0.60877710580825806</v>
      </c>
      <c r="AY9" s="25">
        <v>3</v>
      </c>
      <c r="AZ9" s="3">
        <v>-3.792189434170723E-2</v>
      </c>
      <c r="BA9" s="3">
        <v>-8.7178982794284821E-2</v>
      </c>
      <c r="BB9" s="3">
        <v>-0.20746119320392609</v>
      </c>
      <c r="BC9" s="3">
        <v>-0.21453678607940674</v>
      </c>
      <c r="BD9" s="3">
        <v>0.30135762691497803</v>
      </c>
      <c r="BE9" s="3">
        <v>0.21470172703266144</v>
      </c>
      <c r="BF9" s="3">
        <v>0.64815837144851685</v>
      </c>
      <c r="BG9" s="3">
        <v>0.29392895102500916</v>
      </c>
      <c r="BH9" s="3">
        <v>-0.24706368148326874</v>
      </c>
      <c r="BI9" s="3">
        <v>-9.9471248686313629E-2</v>
      </c>
      <c r="BJ9" s="3">
        <v>0.33798372745513916</v>
      </c>
      <c r="BK9" s="3">
        <v>0.20357988774776459</v>
      </c>
      <c r="BL9" s="3">
        <v>0.15488891303539276</v>
      </c>
      <c r="BM9" s="3">
        <v>-0.22745445370674133</v>
      </c>
      <c r="BN9" s="3">
        <v>-8.612416684627533E-2</v>
      </c>
      <c r="BO9" s="3">
        <v>-7.0608764886856079E-2</v>
      </c>
      <c r="BP9" s="3">
        <v>3.3235989511013031E-2</v>
      </c>
    </row>
    <row r="10" spans="2:68">
      <c r="B10" s="25">
        <v>4</v>
      </c>
      <c r="C10" s="3">
        <v>0.17635592818260193</v>
      </c>
      <c r="D10" s="3">
        <v>-0.87940990924835205</v>
      </c>
      <c r="E10" s="3">
        <v>6.0634121298789978E-2</v>
      </c>
      <c r="F10" s="3">
        <v>0.54338240623474121</v>
      </c>
      <c r="G10" s="3">
        <v>5.6501530110836029E-2</v>
      </c>
      <c r="H10" s="3">
        <v>-0.34735256433486938</v>
      </c>
      <c r="I10" s="3">
        <v>0.38798844814300537</v>
      </c>
      <c r="J10" s="3"/>
      <c r="K10" s="3"/>
      <c r="L10" s="1">
        <v>4</v>
      </c>
      <c r="M10" s="3">
        <v>2.1523558801858789</v>
      </c>
      <c r="N10" s="3">
        <v>9.1542857824832069E-2</v>
      </c>
      <c r="O10" s="3">
        <v>0.29581186748462063</v>
      </c>
      <c r="P10" s="3">
        <v>-1.2701772110970344E-2</v>
      </c>
      <c r="R10" s="25">
        <v>4</v>
      </c>
      <c r="S10">
        <v>0.33010655641555786</v>
      </c>
      <c r="T10">
        <v>0.43323901295661926</v>
      </c>
      <c r="U10">
        <v>-0.27609303593635559</v>
      </c>
      <c r="V10">
        <v>-0.23057791590690613</v>
      </c>
      <c r="W10">
        <v>-0.19170570373535156</v>
      </c>
      <c r="X10">
        <v>-0.67578577995300293</v>
      </c>
      <c r="Y10">
        <v>-0.32345736026763916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L10" s="25">
        <v>4</v>
      </c>
      <c r="AM10" s="3">
        <v>1.4113332033157349</v>
      </c>
      <c r="AN10" s="3">
        <v>-0.36486607789993286</v>
      </c>
      <c r="AP10" s="25">
        <v>4</v>
      </c>
      <c r="AQ10" s="3">
        <v>0.14287251234054565</v>
      </c>
      <c r="AR10" s="3">
        <v>0.19922012090682983</v>
      </c>
      <c r="AS10" s="3">
        <v>0.41607180237770081</v>
      </c>
      <c r="AT10" s="3">
        <v>-0.11727604269981384</v>
      </c>
      <c r="AU10" s="3">
        <v>0.34508326649665833</v>
      </c>
      <c r="AV10" s="3">
        <v>-0.21036288142204285</v>
      </c>
      <c r="AW10" s="3">
        <v>-0.49972578883171082</v>
      </c>
      <c r="AY10" s="25">
        <v>4</v>
      </c>
      <c r="AZ10" s="3">
        <v>-0.43445378541946411</v>
      </c>
      <c r="BA10" s="3">
        <v>-0.1608794629573822</v>
      </c>
      <c r="BB10" s="3">
        <v>4.7063417732715607E-2</v>
      </c>
      <c r="BC10" s="3">
        <v>1.0792644023895264</v>
      </c>
      <c r="BD10" s="3">
        <v>0.29611435532569885</v>
      </c>
      <c r="BE10" s="3">
        <v>0.53998494148254395</v>
      </c>
      <c r="BF10" s="3">
        <v>-0.27690973877906799</v>
      </c>
      <c r="BG10" s="3">
        <v>0.40551671385765076</v>
      </c>
      <c r="BH10" s="3">
        <v>-0.77105700969696045</v>
      </c>
      <c r="BI10" s="3">
        <v>7.5301721692085266E-2</v>
      </c>
      <c r="BJ10" s="3">
        <v>0.33812269568443298</v>
      </c>
      <c r="BK10" s="3">
        <v>0.79541444778442383</v>
      </c>
      <c r="BL10" s="3">
        <v>0.54950970411300659</v>
      </c>
      <c r="BM10" s="3">
        <v>-0.42233902215957642</v>
      </c>
      <c r="BN10" s="3">
        <v>-0.43147674202919006</v>
      </c>
      <c r="BO10" s="3">
        <v>-0.57494926452636719</v>
      </c>
      <c r="BP10" s="3">
        <v>-0.14592258632183075</v>
      </c>
    </row>
    <row r="11" spans="2:68">
      <c r="B11" s="25">
        <v>5</v>
      </c>
      <c r="C11" s="3">
        <v>-0.16540272533893585</v>
      </c>
      <c r="D11" s="3">
        <v>-0.36293205618858337</v>
      </c>
      <c r="E11" s="3">
        <v>0.43203851580619812</v>
      </c>
      <c r="F11" s="3">
        <v>0.49251723289489746</v>
      </c>
      <c r="G11" s="3">
        <v>5.6184876710176468E-2</v>
      </c>
      <c r="H11" s="3">
        <v>0.63275176286697388</v>
      </c>
      <c r="I11" s="3">
        <v>-0.22680875658988953</v>
      </c>
      <c r="J11" s="3"/>
      <c r="K11" s="3"/>
      <c r="L11" s="1">
        <v>5</v>
      </c>
      <c r="M11" s="3">
        <v>-0.14343771425535609</v>
      </c>
      <c r="N11" s="3">
        <v>-0.88801068736463851</v>
      </c>
      <c r="O11" s="3">
        <v>0.44112422397322826</v>
      </c>
      <c r="P11" s="3">
        <v>-0.43978517096259162</v>
      </c>
      <c r="R11" s="25">
        <v>5</v>
      </c>
      <c r="S11">
        <v>-0.24512922763824463</v>
      </c>
      <c r="T11">
        <v>0.11667199432849884</v>
      </c>
      <c r="U11">
        <v>-0.28932091593742371</v>
      </c>
      <c r="V11">
        <v>0.14367903769016266</v>
      </c>
      <c r="W11">
        <v>0.42126360535621643</v>
      </c>
      <c r="X11">
        <v>-0.6857903003692627</v>
      </c>
      <c r="Y11">
        <v>0.103048175573349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L11" s="25">
        <v>5</v>
      </c>
      <c r="AM11" s="3">
        <v>0.94678831100463878</v>
      </c>
      <c r="AN11" s="3">
        <v>0.11103221774101256</v>
      </c>
      <c r="AP11" s="25">
        <v>5</v>
      </c>
      <c r="AQ11" s="3">
        <v>-0.19755113124847412</v>
      </c>
      <c r="AR11" s="3">
        <v>-0.40489816665649414</v>
      </c>
      <c r="AS11" s="3">
        <v>-1.8178170546889305E-2</v>
      </c>
      <c r="AT11" s="3">
        <v>0.67909729480743408</v>
      </c>
      <c r="AU11" s="3">
        <v>-7.6372638344764709E-2</v>
      </c>
      <c r="AV11" s="3">
        <v>0.24290956556797028</v>
      </c>
      <c r="AW11" s="3">
        <v>-0.34734019637107849</v>
      </c>
      <c r="AY11" s="25">
        <v>5</v>
      </c>
      <c r="AZ11" s="3">
        <v>0.24487721920013428</v>
      </c>
      <c r="BA11" s="3">
        <v>-6.8721748888492584E-2</v>
      </c>
      <c r="BB11" s="3">
        <v>-1.7833633348345757E-2</v>
      </c>
      <c r="BC11" s="3">
        <v>-8.3818823099136353E-2</v>
      </c>
      <c r="BD11" s="3">
        <v>-0.25406742095947266</v>
      </c>
      <c r="BE11" s="3">
        <v>-0.28444945812225342</v>
      </c>
      <c r="BF11" s="3">
        <v>7.5588002800941467E-2</v>
      </c>
      <c r="BG11" s="3">
        <v>0.29121464490890503</v>
      </c>
      <c r="BH11" s="3">
        <v>-0.22457496821880341</v>
      </c>
      <c r="BI11" s="3">
        <v>-3.378528356552124E-2</v>
      </c>
      <c r="BJ11" s="3">
        <v>0.4696502685546875</v>
      </c>
      <c r="BK11" s="3">
        <v>-4.1803229600191116E-2</v>
      </c>
      <c r="BL11" s="3">
        <v>-0.17933057248592377</v>
      </c>
      <c r="BM11" s="3">
        <v>5.7337775826454163E-2</v>
      </c>
      <c r="BN11" s="3">
        <v>-3.31006720662117E-2</v>
      </c>
      <c r="BO11" s="3">
        <v>1.1148776859045029E-2</v>
      </c>
      <c r="BP11" s="3">
        <v>9.8542682826518999E-2</v>
      </c>
    </row>
    <row r="12" spans="2:68">
      <c r="B12" s="26">
        <v>6</v>
      </c>
      <c r="C12" s="5">
        <v>0.10059382766485214</v>
      </c>
      <c r="D12" s="5">
        <v>-9.9642455577850342E-2</v>
      </c>
      <c r="E12" s="5">
        <v>0.39214670658111572</v>
      </c>
      <c r="F12" s="5">
        <v>7.8889533877372742E-2</v>
      </c>
      <c r="G12" s="5">
        <v>0.20029096305370331</v>
      </c>
      <c r="H12" s="5">
        <v>0.59107416868209839</v>
      </c>
      <c r="I12" s="5">
        <v>-0.10174373537302016</v>
      </c>
      <c r="J12" s="3"/>
      <c r="K12" s="21" t="s">
        <v>72</v>
      </c>
      <c r="L12" s="6">
        <v>0</v>
      </c>
      <c r="M12" s="5">
        <v>0.12008141062227685</v>
      </c>
      <c r="N12" s="5">
        <v>-0.88426052304167957</v>
      </c>
      <c r="O12" s="5">
        <v>0.91291898422949602</v>
      </c>
      <c r="P12" s="5">
        <v>-0.30620766299880509</v>
      </c>
      <c r="R12" s="2"/>
      <c r="AL12" s="2"/>
      <c r="AM12" s="3"/>
      <c r="AN12" s="3"/>
      <c r="AP12" s="25">
        <v>6</v>
      </c>
      <c r="AQ12" s="3">
        <v>-0.12286700308322906</v>
      </c>
      <c r="AR12" s="3">
        <v>-0.15461263060569763</v>
      </c>
      <c r="AS12" s="3">
        <v>-7.732032984495163E-2</v>
      </c>
      <c r="AT12" s="3">
        <v>-0.69986730813980103</v>
      </c>
      <c r="AU12" s="3">
        <v>0.23909509181976318</v>
      </c>
      <c r="AV12" s="3">
        <v>0.52817142009735107</v>
      </c>
      <c r="AW12" s="3">
        <v>-0.51428395509719849</v>
      </c>
      <c r="AY12" s="2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2:68">
      <c r="B13" s="25">
        <v>7</v>
      </c>
      <c r="C13" s="3">
        <v>0.22435173392295837</v>
      </c>
      <c r="D13" s="3">
        <v>0.48433345556259155</v>
      </c>
      <c r="E13" s="3">
        <v>0.20805315673351288</v>
      </c>
      <c r="F13" s="3">
        <v>7.2116270661354065E-2</v>
      </c>
      <c r="G13" s="3">
        <v>0.2614840567111969</v>
      </c>
      <c r="H13" s="3">
        <v>-0.23965330421924591</v>
      </c>
      <c r="I13" s="3">
        <v>-4.5439857989549637E-2</v>
      </c>
      <c r="J13" s="3"/>
      <c r="K13" s="3"/>
      <c r="L13" s="1">
        <v>1</v>
      </c>
      <c r="M13" s="3">
        <v>-0.17583524575713882</v>
      </c>
      <c r="N13" s="3">
        <v>-0.93396230767693522</v>
      </c>
      <c r="O13" s="3">
        <v>0.33505944785781605</v>
      </c>
      <c r="P13" s="3">
        <v>-0.45281849315366229</v>
      </c>
      <c r="R13" s="2"/>
      <c r="S13" s="15" t="s">
        <v>91</v>
      </c>
      <c r="AL13" s="2"/>
      <c r="AM13" s="3"/>
      <c r="AN13" s="3"/>
      <c r="AP13" s="25">
        <v>7</v>
      </c>
      <c r="AQ13" s="3">
        <v>-0.27429032325744629</v>
      </c>
      <c r="AR13" s="3">
        <v>0.17807921767234802</v>
      </c>
      <c r="AS13" s="3">
        <v>0.55461305379867554</v>
      </c>
      <c r="AT13" s="3">
        <v>0.16482134163379669</v>
      </c>
      <c r="AU13" s="3">
        <v>7.1167983114719391E-3</v>
      </c>
      <c r="AV13" s="3">
        <v>-0.46636605262756348</v>
      </c>
      <c r="AW13" s="3">
        <v>-0.7201007604598999</v>
      </c>
      <c r="AY13" s="2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2:68">
      <c r="B14" s="25">
        <v>8</v>
      </c>
      <c r="C14" s="3">
        <v>0.35685551166534424</v>
      </c>
      <c r="D14" s="3">
        <v>1.6231227666139603E-2</v>
      </c>
      <c r="E14" s="3">
        <v>0.25564256310462952</v>
      </c>
      <c r="F14" s="3">
        <v>-0.24231384694576263</v>
      </c>
      <c r="G14" s="3">
        <v>0.25642290711402893</v>
      </c>
      <c r="H14" s="3">
        <v>0.23890329897403717</v>
      </c>
      <c r="I14" s="3">
        <v>-0.16725963354110718</v>
      </c>
      <c r="J14" s="3"/>
      <c r="K14" s="3"/>
      <c r="L14" s="1">
        <v>2</v>
      </c>
      <c r="M14" s="3">
        <v>0.4430766140335507</v>
      </c>
      <c r="N14" s="3">
        <v>-0.81639939402163808</v>
      </c>
      <c r="O14" s="3">
        <v>0.81302362843660492</v>
      </c>
      <c r="P14" s="3">
        <v>-0.35066908857566131</v>
      </c>
      <c r="R14" s="2"/>
      <c r="AL14" s="2"/>
      <c r="AM14" s="3"/>
      <c r="AN14" s="3"/>
      <c r="AP14" s="25">
        <v>8</v>
      </c>
      <c r="AQ14" s="3">
        <v>-0.5053831934928894</v>
      </c>
      <c r="AR14" s="3">
        <v>0.23123137652873993</v>
      </c>
      <c r="AS14" s="3">
        <v>-6.5209907479584217E-3</v>
      </c>
      <c r="AT14" s="3">
        <v>0.32444867491722107</v>
      </c>
      <c r="AU14" s="3">
        <v>0.31562662124633789</v>
      </c>
      <c r="AV14" s="3">
        <v>-0.22414152324199677</v>
      </c>
      <c r="AW14" s="3">
        <v>-0.53510367870330811</v>
      </c>
      <c r="AY14" s="2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2:68" ht="17.25">
      <c r="B15" s="25">
        <v>9</v>
      </c>
      <c r="C15" s="3">
        <v>0.48647353053092957</v>
      </c>
      <c r="D15" s="3">
        <v>0.53236448764801025</v>
      </c>
      <c r="E15" s="3">
        <v>0.25530552864074707</v>
      </c>
      <c r="F15" s="3">
        <v>-0.38735058903694153</v>
      </c>
      <c r="G15" s="3">
        <v>0.29104185104370117</v>
      </c>
      <c r="H15" s="3">
        <v>0.19915066659450531</v>
      </c>
      <c r="I15" s="3">
        <v>-9.5510512590408325E-2</v>
      </c>
      <c r="J15" s="3"/>
      <c r="K15" s="3"/>
      <c r="L15" s="1">
        <v>3</v>
      </c>
      <c r="M15" s="3">
        <v>0.12721820706352571</v>
      </c>
      <c r="N15" s="3">
        <v>-0.96716912667398924</v>
      </c>
      <c r="O15" s="3">
        <v>1.1120769129540065</v>
      </c>
      <c r="P15" s="3">
        <v>-0.29558478611725891</v>
      </c>
      <c r="R15" s="2"/>
      <c r="S15" t="s">
        <v>79</v>
      </c>
      <c r="V15" s="12" t="s">
        <v>80</v>
      </c>
      <c r="W15">
        <f>1/SQRT(16)</f>
        <v>0.25</v>
      </c>
      <c r="AL15" s="2"/>
      <c r="AM15" s="3"/>
      <c r="AN15" s="3"/>
      <c r="AP15" s="25">
        <v>9</v>
      </c>
      <c r="AQ15" s="3">
        <v>2.9351424425840378E-2</v>
      </c>
      <c r="AR15" s="3">
        <v>-2.981913834810257E-2</v>
      </c>
      <c r="AS15" s="3">
        <v>8.6861709132790565E-4</v>
      </c>
      <c r="AT15" s="3">
        <v>-7.1009904146194458E-2</v>
      </c>
      <c r="AU15" s="3">
        <v>-0.3359980583190918</v>
      </c>
      <c r="AV15" s="3">
        <v>0.22194615006446838</v>
      </c>
      <c r="AW15" s="3">
        <v>-0.48136022686958313</v>
      </c>
      <c r="AY15" s="2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2:68">
      <c r="B16" s="25">
        <v>10</v>
      </c>
      <c r="C16" s="3">
        <v>-0.1778782457113266</v>
      </c>
      <c r="D16" s="3">
        <v>0.53529608249664307</v>
      </c>
      <c r="E16" s="3">
        <v>0.23783805966377258</v>
      </c>
      <c r="F16" s="3">
        <v>-5.2571073174476624E-2</v>
      </c>
      <c r="G16" s="3">
        <v>0.10113941133022308</v>
      </c>
      <c r="H16" s="3">
        <v>0.11118370294570923</v>
      </c>
      <c r="I16" s="3">
        <v>2.5753255467861891E-3</v>
      </c>
      <c r="J16" s="3"/>
      <c r="K16" s="3"/>
      <c r="L16" s="1">
        <v>4</v>
      </c>
      <c r="M16" s="3">
        <v>-1.2629650725690107</v>
      </c>
      <c r="N16" s="3">
        <v>-0.34532497184426614</v>
      </c>
      <c r="O16" s="3">
        <v>0.13442625202970671</v>
      </c>
      <c r="P16" s="3">
        <v>-3.8999668154330536E-2</v>
      </c>
      <c r="R16" s="2"/>
      <c r="S16" s="22" t="s">
        <v>298</v>
      </c>
      <c r="AC16" t="s">
        <v>112</v>
      </c>
      <c r="AL16" s="2"/>
      <c r="AM16" s="3"/>
      <c r="AN16" s="3"/>
      <c r="AP16" s="25">
        <v>10</v>
      </c>
      <c r="AQ16" s="3">
        <v>3.3826022408902645E-3</v>
      </c>
      <c r="AR16" s="3">
        <v>-0.70898067951202393</v>
      </c>
      <c r="AS16" s="3">
        <v>-8.5232771933078766E-2</v>
      </c>
      <c r="AT16" s="3">
        <v>-0.21528545022010803</v>
      </c>
      <c r="AU16" s="3">
        <v>0.2480226457118988</v>
      </c>
      <c r="AV16" s="3">
        <v>0.42177987098693848</v>
      </c>
      <c r="AW16" s="3">
        <v>-0.35323441028594971</v>
      </c>
      <c r="AY16" s="2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2:72">
      <c r="B17" s="25">
        <v>11</v>
      </c>
      <c r="C17" s="3">
        <v>2.928851917386055E-2</v>
      </c>
      <c r="D17" s="3">
        <v>-0.26431611180305481</v>
      </c>
      <c r="E17" s="3">
        <v>-0.4943351149559021</v>
      </c>
      <c r="F17" s="3">
        <v>-0.26069140434265137</v>
      </c>
      <c r="G17" s="3">
        <v>-0.19750860333442688</v>
      </c>
      <c r="H17" s="3">
        <v>-0.25909194350242615</v>
      </c>
      <c r="I17" s="3">
        <v>3.8801498711109161E-2</v>
      </c>
      <c r="J17" s="3"/>
      <c r="K17" s="3"/>
      <c r="L17" s="1">
        <v>5</v>
      </c>
      <c r="M17" s="3">
        <v>0.56548067182655193</v>
      </c>
      <c r="N17" s="3">
        <v>0.99959310128207157</v>
      </c>
      <c r="O17" s="3">
        <v>-0.65737973588019338</v>
      </c>
      <c r="P17" s="3">
        <v>0.365046759622076</v>
      </c>
      <c r="R17" t="s">
        <v>92</v>
      </c>
      <c r="S17" s="1" cm="1">
        <f t="array" ref="S17:V17">M4:P4</f>
        <v>0</v>
      </c>
      <c r="T17" s="1">
        <v>1</v>
      </c>
      <c r="U17" s="1">
        <v>2</v>
      </c>
      <c r="V17" s="1">
        <v>3</v>
      </c>
      <c r="W17" s="9" t="s">
        <v>76</v>
      </c>
      <c r="X17" s="20" t="s">
        <v>72</v>
      </c>
      <c r="Y17" s="2"/>
      <c r="Z17" s="2"/>
      <c r="AA17" s="2"/>
      <c r="AB17" s="2"/>
      <c r="AC17" t="s">
        <v>104</v>
      </c>
      <c r="AD17" s="2"/>
      <c r="AE17" s="2"/>
      <c r="AF17" s="2"/>
      <c r="AG17" s="2"/>
      <c r="AH17" s="2"/>
      <c r="AI17" s="2"/>
      <c r="AL17" s="2"/>
      <c r="AM17" s="3"/>
      <c r="AN17" s="3"/>
      <c r="AP17" s="25">
        <v>11</v>
      </c>
      <c r="AQ17" s="3">
        <v>-0.31005671620368958</v>
      </c>
      <c r="AR17" s="3">
        <v>-0.10948453098535538</v>
      </c>
      <c r="AS17" s="3">
        <v>0.23708856105804443</v>
      </c>
      <c r="AT17" s="3">
        <v>1.2487130165100098</v>
      </c>
      <c r="AU17" s="3">
        <v>-6.9666124880313873E-2</v>
      </c>
      <c r="AV17" s="3">
        <v>-0.41710004210472107</v>
      </c>
      <c r="AW17" s="3">
        <v>-6.787225604057312E-2</v>
      </c>
      <c r="AY17" s="2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2:72">
      <c r="B18" s="26">
        <v>12</v>
      </c>
      <c r="C18" s="5">
        <v>7.9608537256717682E-2</v>
      </c>
      <c r="D18" s="5">
        <v>0.74508035182952881</v>
      </c>
      <c r="E18" s="5">
        <v>2.4046953767538071E-3</v>
      </c>
      <c r="F18" s="5">
        <v>-0.64318275451660156</v>
      </c>
      <c r="G18" s="5">
        <v>0.15668271481990814</v>
      </c>
      <c r="H18" s="5">
        <v>-0.48704290390014648</v>
      </c>
      <c r="I18" s="5">
        <v>4.0519867092370987E-2</v>
      </c>
      <c r="J18" s="3"/>
      <c r="K18" s="21" t="s">
        <v>73</v>
      </c>
      <c r="L18" s="6">
        <v>0</v>
      </c>
      <c r="M18" s="5">
        <v>-1.050173982039694</v>
      </c>
      <c r="N18" s="5">
        <v>0.15535185750400626</v>
      </c>
      <c r="O18" s="5">
        <v>-0.14912671271938693</v>
      </c>
      <c r="P18" s="5">
        <v>0.14518587278876738</v>
      </c>
      <c r="R18" s="1">
        <v>0</v>
      </c>
      <c r="S18" s="3" cm="1">
        <f t="array" ref="S18:V21">EXP(MMULT(TRANSPOSE(M6:P11),M12:P17)*W15)</f>
        <v>0.46017217267162297</v>
      </c>
      <c r="T18" s="3">
        <v>0.75762777675705806</v>
      </c>
      <c r="U18" s="3">
        <v>1.1509135953176868</v>
      </c>
      <c r="V18" s="3">
        <v>0.95916658601314586</v>
      </c>
      <c r="W18" s="10">
        <f>SUM($S18:$V18)</f>
        <v>3.3278801307595134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L18" s="2"/>
      <c r="AM18" s="3"/>
      <c r="AN18" s="3"/>
      <c r="AP18" s="25">
        <v>12</v>
      </c>
      <c r="AQ18" s="3">
        <v>0.2184625118970871</v>
      </c>
      <c r="AR18" s="3">
        <v>0.33749470114707947</v>
      </c>
      <c r="AS18" s="3">
        <v>-0.39852795004844666</v>
      </c>
      <c r="AT18" s="3">
        <v>0.33066314458847046</v>
      </c>
      <c r="AU18" s="3">
        <v>-5.6185419671237469E-3</v>
      </c>
      <c r="AV18" s="3">
        <v>0.57586431503295898</v>
      </c>
      <c r="AW18" s="3">
        <v>-0.48007279634475708</v>
      </c>
      <c r="AY18" s="2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2:72">
      <c r="B19" s="25">
        <v>13</v>
      </c>
      <c r="C19" s="3">
        <v>0.11497928202152252</v>
      </c>
      <c r="D19" s="3">
        <v>-6.0880772769451141E-2</v>
      </c>
      <c r="E19" s="3">
        <v>6.3666850328445435E-2</v>
      </c>
      <c r="F19" s="3">
        <v>-0.74477595090866089</v>
      </c>
      <c r="G19" s="3">
        <v>0.3407166600227356</v>
      </c>
      <c r="H19" s="3">
        <v>-0.32710620760917664</v>
      </c>
      <c r="I19" s="3">
        <v>0.12687914073467255</v>
      </c>
      <c r="J19" s="3"/>
      <c r="K19" s="3"/>
      <c r="L19" s="1">
        <v>1</v>
      </c>
      <c r="M19" s="3">
        <v>2.3009443208160008E-2</v>
      </c>
      <c r="N19" s="3">
        <v>0.28365868078583034</v>
      </c>
      <c r="O19" s="3">
        <v>5.7222361315030223E-2</v>
      </c>
      <c r="P19" s="3">
        <v>0.16050487904396582</v>
      </c>
      <c r="R19" s="1">
        <v>1</v>
      </c>
      <c r="S19" s="3">
        <v>0.93166795867943275</v>
      </c>
      <c r="T19" s="3">
        <v>0.67311899716899226</v>
      </c>
      <c r="U19" s="3">
        <v>1.4586838297050826</v>
      </c>
      <c r="V19" s="3">
        <v>0.87537686827645067</v>
      </c>
      <c r="W19" s="10">
        <f>SUM($S19:$V19)</f>
        <v>3.9388476538299582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L19" s="2"/>
      <c r="AM19" s="3"/>
      <c r="AN19" s="3"/>
      <c r="AP19" s="25">
        <v>13</v>
      </c>
      <c r="AQ19" s="3">
        <v>-0.40559548139572144</v>
      </c>
      <c r="AR19" s="3">
        <v>2.1651826798915863E-2</v>
      </c>
      <c r="AS19" s="3">
        <v>0.5549468994140625</v>
      </c>
      <c r="AT19" s="3">
        <v>0.38166257739067078</v>
      </c>
      <c r="AU19" s="3">
        <v>-2.8004372492432594E-2</v>
      </c>
      <c r="AV19" s="3">
        <v>0.38041481375694275</v>
      </c>
      <c r="AW19" s="3">
        <v>-0.22681525349617004</v>
      </c>
      <c r="AY19" s="2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2:72">
      <c r="B20" s="25">
        <v>14</v>
      </c>
      <c r="C20" s="3">
        <v>-0.23351328074932098</v>
      </c>
      <c r="D20" s="3">
        <v>0.9114564061164856</v>
      </c>
      <c r="E20" s="3">
        <v>0.6506117582321167</v>
      </c>
      <c r="F20" s="3">
        <v>-0.31978520750999451</v>
      </c>
      <c r="G20" s="3">
        <v>3.0020507983863354E-3</v>
      </c>
      <c r="H20" s="3">
        <v>-0.52566820383071899</v>
      </c>
      <c r="I20" s="3">
        <v>-0.12933820486068726</v>
      </c>
      <c r="J20" s="3"/>
      <c r="K20" s="3"/>
      <c r="L20" s="1">
        <v>2</v>
      </c>
      <c r="M20" s="3">
        <v>-2.3785020893261168</v>
      </c>
      <c r="N20" s="3">
        <v>-0.22364961313350584</v>
      </c>
      <c r="O20" s="3">
        <v>-7.915098901727885E-2</v>
      </c>
      <c r="P20" s="3">
        <v>3.4663127850807496E-3</v>
      </c>
      <c r="R20" s="1">
        <v>2</v>
      </c>
      <c r="S20" s="3">
        <v>0.89650138393294798</v>
      </c>
      <c r="T20" s="3">
        <v>0.94458055631486071</v>
      </c>
      <c r="U20" s="3">
        <v>0.97636702891629834</v>
      </c>
      <c r="V20" s="3">
        <v>0.97488112542306893</v>
      </c>
      <c r="W20" s="10">
        <f>SUM($S20:$V20)</f>
        <v>3.7923300945871761</v>
      </c>
      <c r="X20" s="3"/>
      <c r="Y20" s="3"/>
      <c r="Z20" s="3"/>
      <c r="AA20" s="3"/>
      <c r="AB20" s="3"/>
      <c r="AC20" s="3" t="s">
        <v>105</v>
      </c>
      <c r="AD20" s="3"/>
      <c r="AE20" s="3"/>
      <c r="AF20" s="3"/>
      <c r="AG20" s="3"/>
      <c r="AH20" s="3"/>
      <c r="AI20" s="3"/>
      <c r="AL20" s="2"/>
      <c r="AM20" s="3"/>
      <c r="AN20" s="3"/>
      <c r="AP20" s="25">
        <v>14</v>
      </c>
      <c r="AQ20" s="3">
        <v>-0.33342531323432922</v>
      </c>
      <c r="AR20" s="3">
        <v>-0.12497493624687195</v>
      </c>
      <c r="AS20" s="3">
        <v>0.31731852889060974</v>
      </c>
      <c r="AT20" s="3">
        <v>-0.26203581690788269</v>
      </c>
      <c r="AU20" s="3">
        <v>-0.20095382630825043</v>
      </c>
      <c r="AV20" s="3">
        <v>0.20494991540908813</v>
      </c>
      <c r="AW20" s="3">
        <v>-0.30055439472198486</v>
      </c>
      <c r="AY20" s="2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2:72">
      <c r="B21" s="25">
        <v>15</v>
      </c>
      <c r="C21" s="3">
        <v>-0.61013984680175781</v>
      </c>
      <c r="D21" s="3">
        <v>0.17609170079231262</v>
      </c>
      <c r="E21" s="3">
        <v>-0.15274356305599213</v>
      </c>
      <c r="F21" s="3">
        <v>4.611486941576004E-2</v>
      </c>
      <c r="G21" s="3">
        <v>-0.16649982333183289</v>
      </c>
      <c r="H21" s="3">
        <v>0.67133694887161255</v>
      </c>
      <c r="I21" s="3">
        <v>-0.24264897406101227</v>
      </c>
      <c r="J21" s="3"/>
      <c r="K21" s="3"/>
      <c r="L21" s="1">
        <v>3</v>
      </c>
      <c r="M21" s="3">
        <v>-1.8565811588411865</v>
      </c>
      <c r="N21" s="3">
        <v>0.25918773811587714</v>
      </c>
      <c r="O21" s="3">
        <v>-0.73201742933343228</v>
      </c>
      <c r="P21" s="3">
        <v>0.11329741285212502</v>
      </c>
      <c r="R21" s="1">
        <v>3</v>
      </c>
      <c r="S21" s="3">
        <v>0.9819228401949337</v>
      </c>
      <c r="T21" s="3">
        <v>0.74007939601599959</v>
      </c>
      <c r="U21" s="3">
        <v>1.2940118639475104</v>
      </c>
      <c r="V21" s="3">
        <v>0.89381957384001787</v>
      </c>
      <c r="W21" s="10">
        <f>SUM($S21:$V21)</f>
        <v>3.9098336739984614</v>
      </c>
      <c r="X21" s="3"/>
      <c r="Y21" s="3"/>
      <c r="Z21" s="3"/>
      <c r="AA21" s="3"/>
      <c r="AB21" s="3"/>
      <c r="AC21" s="3" t="s">
        <v>106</v>
      </c>
      <c r="AD21" s="3"/>
      <c r="AE21" s="3"/>
      <c r="AF21" s="3"/>
      <c r="AG21" s="3"/>
      <c r="AH21" s="3"/>
      <c r="AI21" s="3"/>
      <c r="AL21" s="2"/>
      <c r="AM21" s="3"/>
      <c r="AN21" s="3"/>
      <c r="AP21" s="25">
        <v>15</v>
      </c>
      <c r="AQ21" s="3">
        <v>0.35212284326553345</v>
      </c>
      <c r="AR21" s="3">
        <v>0.35935690999031067</v>
      </c>
      <c r="AS21" s="3">
        <v>-0.59369748830795288</v>
      </c>
      <c r="AT21" s="3">
        <v>0.32131180167198181</v>
      </c>
      <c r="AU21" s="3">
        <v>0.46168383955955505</v>
      </c>
      <c r="AV21" s="3">
        <v>-0.37883457541465759</v>
      </c>
      <c r="AW21" s="3">
        <v>-0.20476292073726657</v>
      </c>
      <c r="AY21" s="2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2:72" ht="18">
      <c r="B22" s="25">
        <v>16</v>
      </c>
      <c r="C22" s="3">
        <v>-0.80034691095352173</v>
      </c>
      <c r="D22" s="3">
        <v>0.206639364361763</v>
      </c>
      <c r="E22" s="3">
        <v>-0.19167351722717285</v>
      </c>
      <c r="F22" s="3">
        <v>-0.48049905896186829</v>
      </c>
      <c r="G22" s="3">
        <v>0.16073375940322876</v>
      </c>
      <c r="H22" s="3">
        <v>9.0660259127616882E-2</v>
      </c>
      <c r="I22" s="3">
        <v>-0.22526761889457703</v>
      </c>
      <c r="J22" s="3"/>
      <c r="K22" s="3"/>
      <c r="L22" s="1">
        <v>4</v>
      </c>
      <c r="M22" s="3">
        <v>-2.6685726516715915</v>
      </c>
      <c r="N22" s="3">
        <v>0.56770752766707266</v>
      </c>
      <c r="O22" s="3">
        <v>-1.5618231897712278</v>
      </c>
      <c r="P22" s="3">
        <v>0.10258064134721728</v>
      </c>
      <c r="R22" s="20" t="s">
        <v>71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13" t="s">
        <v>110</v>
      </c>
      <c r="AD22" s="3"/>
      <c r="AE22" s="3"/>
      <c r="AF22" s="3"/>
      <c r="AG22" s="3"/>
      <c r="AH22" s="3"/>
      <c r="AI22" s="3"/>
      <c r="AM22" s="3"/>
      <c r="AN22" s="3"/>
      <c r="AP22" s="2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S22" s="3"/>
      <c r="BT22" s="3"/>
    </row>
    <row r="23" spans="2:72">
      <c r="B23" s="25">
        <v>17</v>
      </c>
      <c r="C23" s="3">
        <v>1.703910157084465E-2</v>
      </c>
      <c r="D23" s="3">
        <v>0.7886083722114563</v>
      </c>
      <c r="E23" s="3">
        <v>-0.15632073581218719</v>
      </c>
      <c r="F23" s="3">
        <v>0.43820706009864807</v>
      </c>
      <c r="G23" s="3">
        <v>-0.64321255683898926</v>
      </c>
      <c r="H23" s="3">
        <v>-0.79496073722839355</v>
      </c>
      <c r="I23" s="3">
        <v>-0.14604285359382629</v>
      </c>
      <c r="J23" s="3"/>
      <c r="K23" s="3"/>
      <c r="L23" s="1">
        <v>5</v>
      </c>
      <c r="M23" s="3">
        <v>-0.74152408632463995</v>
      </c>
      <c r="N23" s="3">
        <v>0.40577385118565967</v>
      </c>
      <c r="O23" s="3">
        <v>-0.74100593567062334</v>
      </c>
      <c r="P23" s="3">
        <v>0.10310087871397289</v>
      </c>
      <c r="AM23" t="s">
        <v>65</v>
      </c>
      <c r="AP23" s="2"/>
      <c r="AZ23" s="17" t="s">
        <v>88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S23" s="3"/>
      <c r="BT23" s="3"/>
    </row>
    <row r="24" spans="2:72">
      <c r="S24" s="4" t="s">
        <v>75</v>
      </c>
      <c r="AP24" s="2"/>
      <c r="BS24" s="3"/>
      <c r="BT24" s="3"/>
    </row>
    <row r="25" spans="2:72">
      <c r="C25" t="s">
        <v>68</v>
      </c>
      <c r="S25" s="22" t="s">
        <v>103</v>
      </c>
      <c r="Z25" s="13" t="s">
        <v>291</v>
      </c>
      <c r="AF25" s="13" t="s">
        <v>292</v>
      </c>
      <c r="AL25" s="18" t="s">
        <v>114</v>
      </c>
      <c r="AM25" s="25" t="s">
        <v>95</v>
      </c>
      <c r="AN25" s="25" t="s">
        <v>96</v>
      </c>
      <c r="AP25" s="2"/>
      <c r="AZ25" t="str">
        <f>AQ2</f>
        <v>Linear 1</v>
      </c>
      <c r="BS25" s="3"/>
      <c r="BT25" s="3"/>
    </row>
    <row r="26" spans="2:72">
      <c r="R26" t="s">
        <v>93</v>
      </c>
      <c r="S26" s="1" cm="1">
        <f t="array" ref="S26:V26">_xlfn.ANCHORARRAY(S17)</f>
        <v>0</v>
      </c>
      <c r="T26" s="1">
        <v>1</v>
      </c>
      <c r="U26" s="1">
        <v>2</v>
      </c>
      <c r="V26" s="1">
        <v>3</v>
      </c>
      <c r="W26" s="9" t="s">
        <v>76</v>
      </c>
      <c r="X26" s="2"/>
      <c r="Z26" s="1">
        <v>0</v>
      </c>
      <c r="AA26" s="1">
        <v>1</v>
      </c>
      <c r="AB26" s="1">
        <v>2</v>
      </c>
      <c r="AC26" s="1">
        <v>3</v>
      </c>
      <c r="AF26" s="1">
        <v>0</v>
      </c>
      <c r="AG26" s="1">
        <v>1</v>
      </c>
      <c r="AH26" s="1">
        <v>2</v>
      </c>
      <c r="AI26" s="1">
        <v>3</v>
      </c>
      <c r="AM26" t="s">
        <v>58</v>
      </c>
      <c r="AN26" t="s">
        <v>59</v>
      </c>
      <c r="AP26" s="2"/>
      <c r="BS26" s="3"/>
      <c r="BT26" s="3"/>
    </row>
    <row r="27" spans="2:72">
      <c r="B27" t="s">
        <v>92</v>
      </c>
      <c r="C27" s="1" cm="1">
        <f t="array" ref="C27:H27">pipeline!B31:G31</f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 t="s">
        <v>74</v>
      </c>
      <c r="R27" s="1" cm="1">
        <f t="array" ref="R27:R30">R18:R21</f>
        <v>0</v>
      </c>
      <c r="S27" s="3">
        <f t="shared" ref="S27:V30" si="0">S18/$W18</f>
        <v>0.13827786897077904</v>
      </c>
      <c r="T27" s="3">
        <f t="shared" si="0"/>
        <v>0.22766077712785485</v>
      </c>
      <c r="U27" s="3">
        <f t="shared" si="0"/>
        <v>0.34583985903813691</v>
      </c>
      <c r="V27" s="3">
        <f t="shared" si="0"/>
        <v>0.28822149486322929</v>
      </c>
      <c r="W27" s="16">
        <f>SUM($S27:$V27)</f>
        <v>1.0000000000000002</v>
      </c>
      <c r="X27" s="3"/>
      <c r="Y27" s="1">
        <v>0</v>
      </c>
      <c r="Z27" s="3">
        <v>0.13287866779027457</v>
      </c>
      <c r="AA27" s="3">
        <v>5.0860941248226009E-2</v>
      </c>
      <c r="AB27" s="66">
        <v>0.73348434800036388</v>
      </c>
      <c r="AC27" s="3">
        <v>8.2776042961135499E-2</v>
      </c>
      <c r="AE27" s="1">
        <v>0</v>
      </c>
      <c r="AF27" s="66">
        <v>0.21096071317337636</v>
      </c>
      <c r="AG27" s="3">
        <v>3.9759612555809815E-2</v>
      </c>
      <c r="AH27" s="66">
        <v>0.67394790109225033</v>
      </c>
      <c r="AI27" s="3">
        <v>7.5331773178563474E-2</v>
      </c>
      <c r="AL27" s="25">
        <v>0</v>
      </c>
      <c r="AM27" s="3">
        <v>1.2447305917739868</v>
      </c>
      <c r="AN27" s="3">
        <v>-0.1475813090801239</v>
      </c>
      <c r="AP27" s="2"/>
      <c r="AY27" t="s">
        <v>92</v>
      </c>
      <c r="AZ27" s="1" cm="1">
        <f t="array" ref="AZ27:BO27">AZ4:BO4</f>
        <v>0</v>
      </c>
      <c r="BA27" s="1">
        <v>1</v>
      </c>
      <c r="BB27" s="1">
        <v>2</v>
      </c>
      <c r="BC27" s="1">
        <v>3</v>
      </c>
      <c r="BD27" s="1">
        <v>4</v>
      </c>
      <c r="BE27" s="1">
        <v>5</v>
      </c>
      <c r="BF27" s="1">
        <v>6</v>
      </c>
      <c r="BG27" s="1">
        <v>7</v>
      </c>
      <c r="BH27" s="1">
        <v>8</v>
      </c>
      <c r="BI27" s="1">
        <v>9</v>
      </c>
      <c r="BJ27" s="1">
        <v>10</v>
      </c>
      <c r="BK27" s="1">
        <v>11</v>
      </c>
      <c r="BL27" s="1">
        <v>12</v>
      </c>
      <c r="BM27" s="1">
        <v>13</v>
      </c>
      <c r="BN27" s="1">
        <v>14</v>
      </c>
      <c r="BO27" s="1">
        <v>15</v>
      </c>
      <c r="BS27" s="3"/>
      <c r="BT27" s="3"/>
    </row>
    <row r="28" spans="2:72">
      <c r="B28" s="1" cm="1">
        <f t="array" ref="B28:B31">emb!Z6:Z9</f>
        <v>0</v>
      </c>
      <c r="C28" s="3" cm="1">
        <f t="array" ref="C28:H31">pipeline!B32:G35</f>
        <v>2.5326967239379883</v>
      </c>
      <c r="D28" s="3">
        <v>-1.2296757698059082</v>
      </c>
      <c r="E28" s="3">
        <v>-0.52884197235107422</v>
      </c>
      <c r="F28" s="3">
        <v>0.53023076057434082</v>
      </c>
      <c r="G28" s="3">
        <v>-7.9261116683483124E-2</v>
      </c>
      <c r="H28" s="3">
        <v>4.3907925486564636E-2</v>
      </c>
      <c r="I28" s="7">
        <v>1</v>
      </c>
      <c r="R28" s="1">
        <v>1</v>
      </c>
      <c r="S28" s="3">
        <f t="shared" si="0"/>
        <v>0.23653312861022202</v>
      </c>
      <c r="T28" s="3">
        <f t="shared" si="0"/>
        <v>0.17089236658200824</v>
      </c>
      <c r="U28" s="3">
        <f t="shared" si="0"/>
        <v>0.37033263479655631</v>
      </c>
      <c r="V28" s="3">
        <f t="shared" si="0"/>
        <v>0.22224187001121345</v>
      </c>
      <c r="W28" s="16">
        <f>SUM($S28:$V28)</f>
        <v>1</v>
      </c>
      <c r="X28" s="3"/>
      <c r="Y28" s="1">
        <v>1</v>
      </c>
      <c r="Z28" s="66">
        <v>0.30280045097637731</v>
      </c>
      <c r="AA28" s="3">
        <v>0.10150109351116451</v>
      </c>
      <c r="AB28" s="66">
        <v>0.50937905631437197</v>
      </c>
      <c r="AC28" s="3">
        <v>8.6319399198086288E-2</v>
      </c>
      <c r="AE28" s="1">
        <v>1</v>
      </c>
      <c r="AF28" s="66">
        <v>0.50937905631437197</v>
      </c>
      <c r="AG28" s="3">
        <v>0.10150109351116451</v>
      </c>
      <c r="AH28" s="66">
        <v>0.30280045097637731</v>
      </c>
      <c r="AI28" s="3">
        <v>8.6319399198086288E-2</v>
      </c>
      <c r="AL28" s="25">
        <v>1</v>
      </c>
      <c r="AM28" s="3">
        <v>1.6404546499252319</v>
      </c>
      <c r="AN28" s="3">
        <v>2.6646561920642853E-2</v>
      </c>
      <c r="AP28" s="2"/>
      <c r="AY28" s="1" cm="1">
        <f t="array" ref="AY28:AY31">_xlfn.ANCHORARRAY(B63)</f>
        <v>0</v>
      </c>
      <c r="AZ28" s="3" cm="1">
        <f t="array" ref="AZ28:BO31">MMULT(C63:I66,TRANSPOSE(AQ6:AW21))</f>
        <v>-0.99860940589393732</v>
      </c>
      <c r="BA28" s="3">
        <v>-1.2133292037168335</v>
      </c>
      <c r="BB28" s="3">
        <v>-8.1845947157080712E-2</v>
      </c>
      <c r="BC28" s="3">
        <v>-2.2169942754725409</v>
      </c>
      <c r="BD28" s="3">
        <v>-1.0851568294384126</v>
      </c>
      <c r="BE28" s="3">
        <v>0.17532387653811543</v>
      </c>
      <c r="BF28" s="3">
        <v>-0.85529570301342484</v>
      </c>
      <c r="BG28" s="3">
        <v>-1.8559980811655872</v>
      </c>
      <c r="BH28" s="3">
        <v>-1.8105192049277814</v>
      </c>
      <c r="BI28" s="3">
        <v>-0.24126197644772063</v>
      </c>
      <c r="BJ28" s="3">
        <v>0.50519183996898032</v>
      </c>
      <c r="BK28" s="3">
        <v>-0.15138534584946034</v>
      </c>
      <c r="BL28" s="3">
        <v>-0.11619311711600583</v>
      </c>
      <c r="BM28" s="3">
        <v>-1.2937796502576409</v>
      </c>
      <c r="BN28" s="3">
        <v>-0.98547843245231748</v>
      </c>
      <c r="BO28" s="3">
        <v>0.29800942070717229</v>
      </c>
      <c r="BS28" s="3"/>
      <c r="BT28" s="3"/>
    </row>
    <row r="29" spans="2:72">
      <c r="B29" s="1">
        <v>1</v>
      </c>
      <c r="C29" s="3">
        <v>-0.76325774192810059</v>
      </c>
      <c r="D29" s="3">
        <v>-0.41785538196563721</v>
      </c>
      <c r="E29" s="3">
        <v>-0.50622570514678955</v>
      </c>
      <c r="F29" s="3">
        <v>-0.93107789754867554</v>
      </c>
      <c r="G29" s="3">
        <v>-1.5617215633392334</v>
      </c>
      <c r="H29" s="3">
        <v>-0.27510616183280945</v>
      </c>
      <c r="I29" s="7">
        <v>1</v>
      </c>
      <c r="R29" s="1">
        <v>2</v>
      </c>
      <c r="S29" s="3">
        <f t="shared" si="0"/>
        <v>0.23639856277609689</v>
      </c>
      <c r="T29" s="3">
        <f t="shared" si="0"/>
        <v>0.24907656579343351</v>
      </c>
      <c r="U29" s="3">
        <f t="shared" si="0"/>
        <v>0.25745834475481844</v>
      </c>
      <c r="V29" s="3">
        <f t="shared" si="0"/>
        <v>0.25706652667565116</v>
      </c>
      <c r="W29" s="16">
        <f>SUM($S29:$V29)</f>
        <v>1</v>
      </c>
      <c r="X29" s="3"/>
      <c r="Y29" s="1">
        <v>2</v>
      </c>
      <c r="Z29" s="66">
        <v>0.67394790109225033</v>
      </c>
      <c r="AA29" s="3">
        <v>3.9759612555809815E-2</v>
      </c>
      <c r="AB29" s="66">
        <v>0.21096071317337636</v>
      </c>
      <c r="AC29" s="3">
        <v>7.5331773178563474E-2</v>
      </c>
      <c r="AE29" s="1">
        <v>2</v>
      </c>
      <c r="AF29" s="66">
        <v>0.73348434800036388</v>
      </c>
      <c r="AG29" s="3">
        <v>5.0860941248226009E-2</v>
      </c>
      <c r="AH29" s="3">
        <v>0.13287866779027457</v>
      </c>
      <c r="AI29" s="3">
        <v>8.2776042961135499E-2</v>
      </c>
      <c r="AL29" s="25">
        <v>2</v>
      </c>
      <c r="AM29" s="3">
        <v>1.2247903347015381</v>
      </c>
      <c r="AN29" s="3">
        <v>-0.12994106113910675</v>
      </c>
      <c r="AP29" s="2"/>
      <c r="AY29" s="1">
        <v>1</v>
      </c>
      <c r="AZ29" s="3">
        <v>-1.1481233684450911</v>
      </c>
      <c r="BA29" s="3">
        <v>-0.97689274153835659</v>
      </c>
      <c r="BB29" s="3">
        <v>0.37190449482087778</v>
      </c>
      <c r="BC29" s="3">
        <v>-1.7804795709715595</v>
      </c>
      <c r="BD29" s="3">
        <v>-1.270670137372985</v>
      </c>
      <c r="BE29" s="3">
        <v>0.22215996549924488</v>
      </c>
      <c r="BF29" s="3">
        <v>-0.57009273519588266</v>
      </c>
      <c r="BG29" s="3">
        <v>-1.5496907250762475</v>
      </c>
      <c r="BH29" s="3">
        <v>-2.3778037044831635</v>
      </c>
      <c r="BI29" s="3">
        <v>0.45238639677073289</v>
      </c>
      <c r="BJ29" s="3">
        <v>0.37184313885953968</v>
      </c>
      <c r="BK29" s="3">
        <v>-0.50130388707037232</v>
      </c>
      <c r="BL29" s="3">
        <v>-0.25671196354808035</v>
      </c>
      <c r="BM29" s="3">
        <v>-0.29694838645029081</v>
      </c>
      <c r="BN29" s="3">
        <v>5.2882314474745562E-2</v>
      </c>
      <c r="BO29" s="3">
        <v>-1.5855537379225293</v>
      </c>
      <c r="BS29" s="3"/>
      <c r="BT29" s="3"/>
    </row>
    <row r="30" spans="2:72">
      <c r="B30" s="1">
        <v>2</v>
      </c>
      <c r="C30" s="3">
        <v>1.5176171064376831</v>
      </c>
      <c r="D30" s="3">
        <v>0.12585842609405518</v>
      </c>
      <c r="E30" s="3">
        <v>1.0932538509368896</v>
      </c>
      <c r="F30" s="3">
        <v>-3.5486213862895966E-2</v>
      </c>
      <c r="G30" s="3">
        <v>-0.18657386302947998</v>
      </c>
      <c r="H30" s="3">
        <v>0.82222050428390503</v>
      </c>
      <c r="I30" s="7">
        <v>1</v>
      </c>
      <c r="R30" s="1">
        <v>3</v>
      </c>
      <c r="S30" s="3">
        <f t="shared" si="0"/>
        <v>0.25114184440248905</v>
      </c>
      <c r="T30" s="3">
        <f t="shared" si="0"/>
        <v>0.18928666990049839</v>
      </c>
      <c r="U30" s="3">
        <f t="shared" si="0"/>
        <v>0.33096340454405215</v>
      </c>
      <c r="V30" s="3">
        <f t="shared" si="0"/>
        <v>0.22860808115296047</v>
      </c>
      <c r="W30" s="16">
        <f>SUM($S30:$V30)</f>
        <v>1</v>
      </c>
      <c r="X30" s="3"/>
      <c r="Y30" s="1">
        <v>3</v>
      </c>
      <c r="Z30" s="66">
        <v>0.32120947353444701</v>
      </c>
      <c r="AA30" s="66">
        <v>0.15700232077328771</v>
      </c>
      <c r="AB30" s="66">
        <v>0.39939128554930464</v>
      </c>
      <c r="AC30" s="66">
        <v>0.12239692014296047</v>
      </c>
      <c r="AE30" s="1">
        <v>3</v>
      </c>
      <c r="AF30" s="66">
        <v>0.39939128554930464</v>
      </c>
      <c r="AG30" s="66">
        <v>0.15700232077328771</v>
      </c>
      <c r="AH30" s="66">
        <v>0.32120947353444701</v>
      </c>
      <c r="AI30" s="66">
        <v>0.12239692014296047</v>
      </c>
      <c r="AL30" s="25">
        <v>3</v>
      </c>
      <c r="AM30" s="3">
        <v>1.3927650451660156</v>
      </c>
      <c r="AN30" s="3">
        <v>4.0919795632362366E-2</v>
      </c>
      <c r="AP30" s="2"/>
      <c r="AY30" s="1">
        <v>2</v>
      </c>
      <c r="AZ30" s="3">
        <v>-1.0456482057848047</v>
      </c>
      <c r="BA30" s="3">
        <v>-1.2335488230172429</v>
      </c>
      <c r="BB30" s="3">
        <v>0.24452285322663542</v>
      </c>
      <c r="BC30" s="3">
        <v>-1.7695967894914311</v>
      </c>
      <c r="BD30" s="3">
        <v>-0.82301872314043423</v>
      </c>
      <c r="BE30" s="3">
        <v>-7.3649524841472136E-2</v>
      </c>
      <c r="BF30" s="3">
        <v>-0.49494199465167599</v>
      </c>
      <c r="BG30" s="3">
        <v>-1.351768377550695</v>
      </c>
      <c r="BH30" s="3">
        <v>-2.2568234481594875</v>
      </c>
      <c r="BI30" s="3">
        <v>0.13460947429378256</v>
      </c>
      <c r="BJ30" s="3">
        <v>0.50135574921906112</v>
      </c>
      <c r="BK30" s="3">
        <v>-0.64156596043318004</v>
      </c>
      <c r="BL30" s="3">
        <v>-0.66918343100777911</v>
      </c>
      <c r="BM30" s="3">
        <v>-0.55291033166337089</v>
      </c>
      <c r="BN30" s="3">
        <v>-0.11812450524298815</v>
      </c>
      <c r="BO30" s="3">
        <v>-1.2421174899077039</v>
      </c>
      <c r="BS30" s="3"/>
      <c r="BT30" s="3"/>
    </row>
    <row r="31" spans="2:72">
      <c r="B31" s="1">
        <v>3</v>
      </c>
      <c r="C31" s="3">
        <v>-0.26200824975967407</v>
      </c>
      <c r="D31" s="3">
        <v>-5.4161515086889267E-2</v>
      </c>
      <c r="E31" s="3">
        <v>-8.601948618888855E-3</v>
      </c>
      <c r="F31" s="3">
        <v>-0.57255381345748901</v>
      </c>
      <c r="G31" s="3">
        <v>-0.97464954853057861</v>
      </c>
      <c r="H31" s="3">
        <v>0.10193462669849396</v>
      </c>
      <c r="I31" s="7">
        <v>1</v>
      </c>
      <c r="AL31" s="25">
        <v>4</v>
      </c>
      <c r="AM31" s="3">
        <v>1.0463250875473022</v>
      </c>
      <c r="AN31" s="3">
        <v>-3.6004476249217987E-2</v>
      </c>
      <c r="AP31" s="2"/>
      <c r="AY31" s="1">
        <v>3</v>
      </c>
      <c r="AZ31" s="3">
        <v>-1.0722158980430749</v>
      </c>
      <c r="BA31" s="3">
        <v>-1.1285874608155964</v>
      </c>
      <c r="BB31" s="3">
        <v>0.37571400511672631</v>
      </c>
      <c r="BC31" s="3">
        <v>-1.8299573473155137</v>
      </c>
      <c r="BD31" s="3">
        <v>-1.0935426879986669</v>
      </c>
      <c r="BE31" s="3">
        <v>0.16821056170070059</v>
      </c>
      <c r="BF31" s="3">
        <v>-0.45786674903996699</v>
      </c>
      <c r="BG31" s="3">
        <v>-1.4966986070704971</v>
      </c>
      <c r="BH31" s="3">
        <v>-2.3273639408921101</v>
      </c>
      <c r="BI31" s="3">
        <v>0.31502272162155398</v>
      </c>
      <c r="BJ31" s="3">
        <v>0.55890120952482492</v>
      </c>
      <c r="BK31" s="3">
        <v>-0.5648958052342532</v>
      </c>
      <c r="BL31" s="3">
        <v>-0.4453072263484153</v>
      </c>
      <c r="BM31" s="3">
        <v>-0.34525715225064574</v>
      </c>
      <c r="BN31" s="3">
        <v>2.1644851876139348E-2</v>
      </c>
      <c r="BO31" s="3">
        <v>-1.5134890955051539</v>
      </c>
      <c r="BS31" s="3"/>
      <c r="BT31" s="3"/>
    </row>
    <row r="32" spans="2:72">
      <c r="S32" s="4" t="s">
        <v>78</v>
      </c>
      <c r="T32" s="11"/>
      <c r="AL32" s="25">
        <v>5</v>
      </c>
      <c r="AM32" s="3">
        <v>1.4573879241943359</v>
      </c>
      <c r="AN32" s="3">
        <v>7.8809104859828949E-2</v>
      </c>
      <c r="AP32" s="2"/>
      <c r="BS32" s="3"/>
      <c r="BT32" s="3"/>
    </row>
    <row r="33" spans="2:72">
      <c r="S33" s="24" t="s">
        <v>109</v>
      </c>
      <c r="AL33" s="2"/>
      <c r="AM33" s="3"/>
      <c r="AN33" s="3"/>
      <c r="AP33" s="2"/>
      <c r="AZ33" t="s">
        <v>99</v>
      </c>
      <c r="BC33" cm="1">
        <f t="array" ref="BC33">SUM(IF(AZ36:BO39&gt;0,1,0))</f>
        <v>16</v>
      </c>
      <c r="BD33" s="13" t="s">
        <v>288</v>
      </c>
      <c r="BE33" cm="1">
        <f t="array" ref="BE33">SUM(IF(AZ36:BO39&gt;0,0,1))</f>
        <v>48</v>
      </c>
      <c r="BF33" s="13" t="s">
        <v>289</v>
      </c>
      <c r="BH33" s="11" t="s">
        <v>290</v>
      </c>
      <c r="BS33" s="3"/>
      <c r="BT33" s="3"/>
    </row>
    <row r="34" spans="2:72">
      <c r="R34" t="s">
        <v>93</v>
      </c>
      <c r="S34" s="1" cm="1">
        <f t="array" ref="S34:V34">_xlfn.ANCHORARRAY(S26)</f>
        <v>0</v>
      </c>
      <c r="T34" s="1">
        <v>1</v>
      </c>
      <c r="U34" s="1">
        <v>2</v>
      </c>
      <c r="V34" s="1">
        <v>3</v>
      </c>
      <c r="W34" s="20" t="s">
        <v>100</v>
      </c>
      <c r="X34" s="2"/>
      <c r="Y34" s="23"/>
      <c r="Z34" s="2"/>
      <c r="AA34" s="2"/>
      <c r="AB34" s="2"/>
      <c r="AC34" s="2"/>
      <c r="AD34" s="2"/>
      <c r="AE34" s="2"/>
      <c r="AF34" s="2"/>
      <c r="AG34" s="2"/>
      <c r="AH34" s="2"/>
      <c r="AI34" s="2"/>
      <c r="AL34" s="2"/>
      <c r="AM34" s="3"/>
      <c r="AN34" s="3"/>
      <c r="AP34" s="2"/>
      <c r="BS34" s="3"/>
      <c r="BT34" s="3"/>
    </row>
    <row r="35" spans="2:72">
      <c r="R35" s="1" cm="1">
        <f t="array" ref="R35:R38">_xlfn.ANCHORARRAY(R27)</f>
        <v>0</v>
      </c>
      <c r="S35" s="3" cm="1">
        <f t="array" ref="S35:V38">S27:V30</f>
        <v>0.13827786897077904</v>
      </c>
      <c r="T35" s="3">
        <v>0.22766077712785485</v>
      </c>
      <c r="U35" s="3">
        <v>0.34583985903813691</v>
      </c>
      <c r="V35" s="3">
        <v>0.28822149486322929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L35" s="2"/>
      <c r="AM35" s="3"/>
      <c r="AN35" s="3"/>
      <c r="AP35" s="2"/>
      <c r="AY35" t="s">
        <v>93</v>
      </c>
      <c r="AZ35" s="1" cm="1">
        <f t="array" ref="AZ35:BO35">_xlfn.ANCHORARRAY(AZ27)</f>
        <v>0</v>
      </c>
      <c r="BA35" s="1">
        <v>1</v>
      </c>
      <c r="BB35" s="1">
        <v>2</v>
      </c>
      <c r="BC35" s="1">
        <v>3</v>
      </c>
      <c r="BD35" s="1">
        <v>4</v>
      </c>
      <c r="BE35" s="1">
        <v>5</v>
      </c>
      <c r="BF35" s="1">
        <v>6</v>
      </c>
      <c r="BG35" s="1">
        <v>7</v>
      </c>
      <c r="BH35" s="1">
        <v>8</v>
      </c>
      <c r="BI35" s="1">
        <v>9</v>
      </c>
      <c r="BJ35" s="1">
        <v>10</v>
      </c>
      <c r="BK35" s="1">
        <v>11</v>
      </c>
      <c r="BL35" s="1">
        <v>12</v>
      </c>
      <c r="BM35" s="1">
        <v>13</v>
      </c>
      <c r="BN35" s="1">
        <v>14</v>
      </c>
      <c r="BO35" s="1">
        <v>15</v>
      </c>
      <c r="BS35" s="3"/>
      <c r="BT35" s="3"/>
    </row>
    <row r="36" spans="2:72">
      <c r="C36" s="15" t="s">
        <v>90</v>
      </c>
      <c r="R36" s="1">
        <v>1</v>
      </c>
      <c r="S36" s="3">
        <v>0.23653312861022202</v>
      </c>
      <c r="T36" s="3">
        <v>0.17089236658200824</v>
      </c>
      <c r="U36" s="3">
        <v>0.37033263479655631</v>
      </c>
      <c r="V36" s="3">
        <v>0.22224187001121345</v>
      </c>
      <c r="W36" s="6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L36" s="2"/>
      <c r="AM36" s="3"/>
      <c r="AN36" s="3"/>
      <c r="AP36" s="2"/>
      <c r="AY36" s="1" cm="1">
        <f t="array" ref="AY36:AY39">_xlfn.ANCHORARRAY(AY28)</f>
        <v>0</v>
      </c>
      <c r="AZ36" s="19">
        <f>MAX(0,AZ28)</f>
        <v>0</v>
      </c>
      <c r="BA36" s="19">
        <f t="shared" ref="BA36:BO39" si="1">MAX(0,BA28)</f>
        <v>0</v>
      </c>
      <c r="BB36" s="19">
        <f t="shared" si="1"/>
        <v>0</v>
      </c>
      <c r="BC36" s="19">
        <f t="shared" si="1"/>
        <v>0</v>
      </c>
      <c r="BD36" s="19">
        <f t="shared" si="1"/>
        <v>0</v>
      </c>
      <c r="BE36" s="19">
        <f t="shared" si="1"/>
        <v>0.17532387653811543</v>
      </c>
      <c r="BF36" s="19">
        <f t="shared" si="1"/>
        <v>0</v>
      </c>
      <c r="BG36" s="19">
        <f t="shared" si="1"/>
        <v>0</v>
      </c>
      <c r="BH36" s="19">
        <f t="shared" si="1"/>
        <v>0</v>
      </c>
      <c r="BI36" s="19">
        <f t="shared" si="1"/>
        <v>0</v>
      </c>
      <c r="BJ36" s="19">
        <f t="shared" si="1"/>
        <v>0.50519183996898032</v>
      </c>
      <c r="BK36" s="19">
        <f t="shared" si="1"/>
        <v>0</v>
      </c>
      <c r="BL36" s="19">
        <f t="shared" si="1"/>
        <v>0</v>
      </c>
      <c r="BM36" s="19">
        <f t="shared" si="1"/>
        <v>0</v>
      </c>
      <c r="BN36" s="19">
        <f t="shared" si="1"/>
        <v>0</v>
      </c>
      <c r="BO36" s="19">
        <f t="shared" si="1"/>
        <v>0.29800942070717229</v>
      </c>
      <c r="BS36" s="3"/>
      <c r="BT36" s="3"/>
    </row>
    <row r="37" spans="2:72">
      <c r="R37" s="1">
        <v>2</v>
      </c>
      <c r="S37" s="3">
        <v>0.23639856277609689</v>
      </c>
      <c r="T37" s="3">
        <v>0.24907656579343351</v>
      </c>
      <c r="U37" s="3">
        <v>0.25745834475481844</v>
      </c>
      <c r="V37" s="3">
        <v>0.25706652667565116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L37" s="2"/>
      <c r="AM37" s="3"/>
      <c r="AN37" s="3"/>
      <c r="AP37" s="2"/>
      <c r="AY37" s="1">
        <v>1</v>
      </c>
      <c r="AZ37" s="19">
        <f>MAX(0,AZ29)</f>
        <v>0</v>
      </c>
      <c r="BA37" s="19">
        <f t="shared" ref="BA37:BO37" si="2">MAX(0,BA29)</f>
        <v>0</v>
      </c>
      <c r="BB37" s="19">
        <f t="shared" si="2"/>
        <v>0.37190449482087778</v>
      </c>
      <c r="BC37" s="19">
        <f t="shared" si="2"/>
        <v>0</v>
      </c>
      <c r="BD37" s="19">
        <f t="shared" si="2"/>
        <v>0</v>
      </c>
      <c r="BE37" s="19">
        <f t="shared" si="2"/>
        <v>0.22215996549924488</v>
      </c>
      <c r="BF37" s="19">
        <f t="shared" si="2"/>
        <v>0</v>
      </c>
      <c r="BG37" s="19">
        <f t="shared" si="2"/>
        <v>0</v>
      </c>
      <c r="BH37" s="19">
        <f t="shared" si="2"/>
        <v>0</v>
      </c>
      <c r="BI37" s="19">
        <f t="shared" si="2"/>
        <v>0.45238639677073289</v>
      </c>
      <c r="BJ37" s="19">
        <f t="shared" si="2"/>
        <v>0.37184313885953968</v>
      </c>
      <c r="BK37" s="19">
        <f t="shared" si="2"/>
        <v>0</v>
      </c>
      <c r="BL37" s="19">
        <f t="shared" si="2"/>
        <v>0</v>
      </c>
      <c r="BM37" s="19">
        <f t="shared" si="2"/>
        <v>0</v>
      </c>
      <c r="BN37" s="19">
        <f t="shared" si="2"/>
        <v>5.2882314474745562E-2</v>
      </c>
      <c r="BO37" s="19">
        <f t="shared" si="2"/>
        <v>0</v>
      </c>
      <c r="BS37" s="3"/>
      <c r="BT37" s="3"/>
    </row>
    <row r="38" spans="2:72">
      <c r="C38" s="13" t="s">
        <v>94</v>
      </c>
      <c r="R38" s="1">
        <v>3</v>
      </c>
      <c r="S38" s="3">
        <v>0.25114184440248905</v>
      </c>
      <c r="T38" s="3">
        <v>0.18928666990049839</v>
      </c>
      <c r="U38" s="3">
        <v>0.33096340454405215</v>
      </c>
      <c r="V38" s="3">
        <v>0.22860808115296047</v>
      </c>
      <c r="W38" s="65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L38" s="2"/>
      <c r="AM38" s="3"/>
      <c r="AN38" s="3"/>
      <c r="AP38" s="2"/>
      <c r="AY38" s="1">
        <v>2</v>
      </c>
      <c r="AZ38" s="19">
        <f>MAX(0,AZ30)</f>
        <v>0</v>
      </c>
      <c r="BA38" s="19">
        <f t="shared" si="1"/>
        <v>0</v>
      </c>
      <c r="BB38" s="19">
        <f t="shared" si="1"/>
        <v>0.24452285322663542</v>
      </c>
      <c r="BC38" s="19">
        <f t="shared" si="1"/>
        <v>0</v>
      </c>
      <c r="BD38" s="19">
        <f t="shared" si="1"/>
        <v>0</v>
      </c>
      <c r="BE38" s="19">
        <f t="shared" si="1"/>
        <v>0</v>
      </c>
      <c r="BF38" s="19">
        <f t="shared" si="1"/>
        <v>0</v>
      </c>
      <c r="BG38" s="19">
        <f t="shared" si="1"/>
        <v>0</v>
      </c>
      <c r="BH38" s="19">
        <f t="shared" si="1"/>
        <v>0</v>
      </c>
      <c r="BI38" s="19">
        <f t="shared" si="1"/>
        <v>0.13460947429378256</v>
      </c>
      <c r="BJ38" s="19">
        <f t="shared" si="1"/>
        <v>0.50135574921906112</v>
      </c>
      <c r="BK38" s="19">
        <f t="shared" si="1"/>
        <v>0</v>
      </c>
      <c r="BL38" s="19">
        <f t="shared" si="1"/>
        <v>0</v>
      </c>
      <c r="BM38" s="19">
        <f t="shared" si="1"/>
        <v>0</v>
      </c>
      <c r="BN38" s="19">
        <f t="shared" si="1"/>
        <v>0</v>
      </c>
      <c r="BO38" s="19">
        <f t="shared" si="1"/>
        <v>0</v>
      </c>
      <c r="BS38" s="3"/>
      <c r="BT38" s="3"/>
    </row>
    <row r="39" spans="2:72">
      <c r="R39" s="20" t="s">
        <v>71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L39" s="2"/>
      <c r="AM39" s="3"/>
      <c r="AN39" s="3"/>
      <c r="AP39" s="2"/>
      <c r="AY39" s="1">
        <v>3</v>
      </c>
      <c r="AZ39" s="19">
        <f>MAX(0,AZ31)</f>
        <v>0</v>
      </c>
      <c r="BA39" s="19">
        <f t="shared" si="1"/>
        <v>0</v>
      </c>
      <c r="BB39" s="19">
        <f t="shared" si="1"/>
        <v>0.37571400511672631</v>
      </c>
      <c r="BC39" s="19">
        <f t="shared" si="1"/>
        <v>0</v>
      </c>
      <c r="BD39" s="19">
        <f t="shared" si="1"/>
        <v>0</v>
      </c>
      <c r="BE39" s="19">
        <f t="shared" si="1"/>
        <v>0.16821056170070059</v>
      </c>
      <c r="BF39" s="19">
        <f t="shared" si="1"/>
        <v>0</v>
      </c>
      <c r="BG39" s="19">
        <f t="shared" si="1"/>
        <v>0</v>
      </c>
      <c r="BH39" s="19">
        <f t="shared" si="1"/>
        <v>0</v>
      </c>
      <c r="BI39" s="19">
        <f t="shared" si="1"/>
        <v>0.31502272162155398</v>
      </c>
      <c r="BJ39" s="19">
        <f t="shared" si="1"/>
        <v>0.55890120952482492</v>
      </c>
      <c r="BK39" s="19">
        <f t="shared" si="1"/>
        <v>0</v>
      </c>
      <c r="BL39" s="19">
        <f t="shared" si="1"/>
        <v>0</v>
      </c>
      <c r="BM39" s="19">
        <f t="shared" si="1"/>
        <v>0</v>
      </c>
      <c r="BN39" s="19">
        <f t="shared" si="1"/>
        <v>2.1644851876139348E-2</v>
      </c>
      <c r="BO39" s="19">
        <f t="shared" si="1"/>
        <v>0</v>
      </c>
      <c r="BS39" s="3"/>
      <c r="BT39" s="3"/>
    </row>
    <row r="40" spans="2:72">
      <c r="B40" t="s">
        <v>93</v>
      </c>
      <c r="C40" s="1" cm="1">
        <f t="array" ref="C40:H40">_xlfn.ANCHORARRAY(S60)</f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9" t="s">
        <v>82</v>
      </c>
      <c r="J40" s="1" t="s">
        <v>83</v>
      </c>
      <c r="AL40" s="2"/>
      <c r="AM40" s="3"/>
      <c r="AN40" s="3"/>
      <c r="AP40" s="2"/>
      <c r="BS40" s="3"/>
      <c r="BT40" s="3"/>
    </row>
    <row r="41" spans="2:72">
      <c r="B41" s="1" cm="1">
        <f t="array" ref="B41:B44">_xlfn.ANCHORARRAY(R61)</f>
        <v>0</v>
      </c>
      <c r="C41" s="3" cm="1">
        <f t="array" ref="C41:H44">_xlfn.ANCHORARRAY(S61)+_xlfn.ANCHORARRAY(C28)</f>
        <v>3.1540006387912372</v>
      </c>
      <c r="D41" s="3">
        <v>-1.6525564610565544</v>
      </c>
      <c r="E41" s="3">
        <v>-0.55366465404743548</v>
      </c>
      <c r="F41" s="3">
        <v>0.59177661210337118</v>
      </c>
      <c r="G41" s="3">
        <v>0.12816767199297818</v>
      </c>
      <c r="H41" s="3">
        <v>9.5553138546502242E-2</v>
      </c>
      <c r="I41" s="10">
        <f>AVERAGE(C41:H41)</f>
        <v>0.29387949105501648</v>
      </c>
      <c r="J41" s="3">
        <f>STDEV(C41:I41)</f>
        <v>1.4630318643774738</v>
      </c>
      <c r="S41" s="4" t="s">
        <v>77</v>
      </c>
      <c r="T41" s="11"/>
      <c r="AL41" s="2"/>
      <c r="AM41" s="3"/>
      <c r="AN41" s="3"/>
      <c r="AP41" s="2"/>
      <c r="AZ41" t="s">
        <v>78</v>
      </c>
      <c r="BB41" t="s">
        <v>89</v>
      </c>
      <c r="BS41" s="3"/>
      <c r="BT41" s="3"/>
    </row>
    <row r="42" spans="2:72">
      <c r="B42" s="1">
        <v>1</v>
      </c>
      <c r="C42" s="3">
        <v>0.18626200615274247</v>
      </c>
      <c r="D42" s="3">
        <v>-1.1666021572278797</v>
      </c>
      <c r="E42" s="3">
        <v>-0.41326971405753232</v>
      </c>
      <c r="F42" s="3">
        <v>-0.7124895813051888</v>
      </c>
      <c r="G42" s="3">
        <v>-1.1459431480010802</v>
      </c>
      <c r="H42" s="3">
        <v>-0.22297819185290982</v>
      </c>
      <c r="I42" s="10">
        <f>AVERAGE(C42:H42)</f>
        <v>-0.57917013104864146</v>
      </c>
      <c r="J42" s="3">
        <f>STDEV(C42:I42)</f>
        <v>0.48723097132496967</v>
      </c>
      <c r="S42" s="22" t="s">
        <v>295</v>
      </c>
      <c r="AL42" s="2"/>
      <c r="AM42" s="3"/>
      <c r="AN42" s="3"/>
      <c r="AP42" s="2"/>
      <c r="BS42" s="3"/>
      <c r="BT42" s="3"/>
    </row>
    <row r="43" spans="2:72">
      <c r="B43" s="1">
        <v>2</v>
      </c>
      <c r="C43" s="3">
        <v>2.2343612554531211</v>
      </c>
      <c r="D43" s="3">
        <v>-0.50598759122837189</v>
      </c>
      <c r="E43" s="3">
        <v>1.0996214814843601</v>
      </c>
      <c r="F43" s="3">
        <v>0.19489838833684836</v>
      </c>
      <c r="G43" s="3">
        <v>0.10374959286323826</v>
      </c>
      <c r="H43" s="3">
        <v>0.89916064549303076</v>
      </c>
      <c r="I43" s="10">
        <f>AVERAGE(C43:H43)</f>
        <v>0.67096729540037103</v>
      </c>
      <c r="J43" s="3">
        <f>STDEV(C43:I43)</f>
        <v>0.87689011304217368</v>
      </c>
      <c r="R43" t="s">
        <v>93</v>
      </c>
      <c r="S43" s="1" cm="1">
        <f t="array" ref="S43:X43">_xlfn.ANCHORARRAY(C27)</f>
        <v>0</v>
      </c>
      <c r="T43" s="1">
        <v>1</v>
      </c>
      <c r="U43" s="1">
        <v>2</v>
      </c>
      <c r="V43" s="1">
        <v>3</v>
      </c>
      <c r="W43" s="1">
        <v>4</v>
      </c>
      <c r="X43" s="1">
        <v>5</v>
      </c>
      <c r="Y43" s="1" t="s">
        <v>74</v>
      </c>
      <c r="Z43" s="20" t="s">
        <v>73</v>
      </c>
      <c r="AA43" s="2"/>
      <c r="AB43" s="2"/>
      <c r="AC43" s="2"/>
      <c r="AD43" s="2"/>
      <c r="AE43" s="2"/>
      <c r="AF43" s="2"/>
      <c r="AG43" s="2"/>
      <c r="AH43" s="2"/>
      <c r="AM43" s="3"/>
      <c r="AN43" s="3"/>
      <c r="AP43" s="2"/>
      <c r="AY43" t="s">
        <v>93</v>
      </c>
      <c r="AZ43" s="1" cm="1">
        <f t="array" ref="AZ43:BO43">_xlfn.ANCHORARRAY(AZ35)</f>
        <v>0</v>
      </c>
      <c r="BA43" s="1">
        <v>1</v>
      </c>
      <c r="BB43" s="1">
        <v>2</v>
      </c>
      <c r="BC43" s="1">
        <v>3</v>
      </c>
      <c r="BD43" s="1">
        <v>4</v>
      </c>
      <c r="BE43" s="1">
        <v>5</v>
      </c>
      <c r="BF43" s="1">
        <v>6</v>
      </c>
      <c r="BG43" s="1">
        <v>7</v>
      </c>
      <c r="BH43" s="1">
        <v>8</v>
      </c>
      <c r="BI43" s="1">
        <v>9</v>
      </c>
      <c r="BJ43" s="1">
        <v>10</v>
      </c>
      <c r="BK43" s="1">
        <v>11</v>
      </c>
      <c r="BL43" s="1">
        <v>12</v>
      </c>
      <c r="BM43" s="1">
        <v>13</v>
      </c>
      <c r="BN43" s="1">
        <v>14</v>
      </c>
      <c r="BO43" s="1">
        <v>15</v>
      </c>
      <c r="BP43" s="1" t="s">
        <v>74</v>
      </c>
      <c r="BS43" s="3"/>
      <c r="BT43" s="3"/>
    </row>
    <row r="44" spans="2:72">
      <c r="B44" s="1">
        <v>3</v>
      </c>
      <c r="C44" s="3">
        <v>0.64912494098147278</v>
      </c>
      <c r="D44" s="3">
        <v>-0.80729508304885056</v>
      </c>
      <c r="E44" s="3">
        <v>6.9405568800454842E-2</v>
      </c>
      <c r="F44" s="3">
        <v>-0.32645952648583348</v>
      </c>
      <c r="G44" s="3">
        <v>-0.57499298651588115</v>
      </c>
      <c r="H44" s="3">
        <v>0.16333688497380297</v>
      </c>
      <c r="I44" s="10">
        <f>AVERAGE(C44:H44)</f>
        <v>-0.13781336688247245</v>
      </c>
      <c r="J44" s="3">
        <f>STDEV(C44:I44)</f>
        <v>0.48782206857272253</v>
      </c>
      <c r="R44" s="1" cm="1">
        <f t="array" ref="R44:R47">_xlfn.ANCHORARRAY(B28)</f>
        <v>0</v>
      </c>
      <c r="S44" s="3" cm="1">
        <f t="array" ref="S44:X47">MMULT(S35:V38,TRANSPOSE(M18:P23))</f>
        <v>-0.11957656769488059</v>
      </c>
      <c r="T44" s="3">
        <v>0.13381038202170578</v>
      </c>
      <c r="U44" s="3">
        <v>-0.40618494601676436</v>
      </c>
      <c r="V44" s="3">
        <v>-0.41822325921214482</v>
      </c>
      <c r="W44" s="3">
        <v>-0.75033456853668079</v>
      </c>
      <c r="X44" s="3">
        <v>-0.23671107910248279</v>
      </c>
      <c r="Y44" s="7">
        <v>1</v>
      </c>
      <c r="Z44" s="3"/>
      <c r="AA44" s="3"/>
      <c r="AB44" s="3"/>
      <c r="AC44" s="3"/>
      <c r="AD44" s="3"/>
      <c r="AE44" s="3"/>
      <c r="AF44" s="3"/>
      <c r="AG44" s="3"/>
      <c r="AH44" s="3"/>
      <c r="AM44" s="3"/>
      <c r="AN44" s="3"/>
      <c r="AP44" s="2"/>
      <c r="AY44" s="1" cm="1">
        <f t="array" ref="AY44:AY47">_xlfn.ANCHORARRAY(AY36)</f>
        <v>0</v>
      </c>
      <c r="AZ44" s="3" cm="1">
        <f t="array" ref="AZ44:BO47">AZ36:BO39</f>
        <v>0</v>
      </c>
      <c r="BA44" s="3">
        <v>0</v>
      </c>
      <c r="BB44" s="3">
        <v>0</v>
      </c>
      <c r="BC44" s="3">
        <v>0</v>
      </c>
      <c r="BD44" s="3">
        <v>0</v>
      </c>
      <c r="BE44" s="3">
        <v>0.17532387653811543</v>
      </c>
      <c r="BF44" s="3">
        <v>0</v>
      </c>
      <c r="BG44" s="3">
        <v>0</v>
      </c>
      <c r="BH44" s="3">
        <v>0</v>
      </c>
      <c r="BI44" s="3">
        <v>0</v>
      </c>
      <c r="BJ44" s="3">
        <v>0.50519183996898032</v>
      </c>
      <c r="BK44" s="3">
        <v>0</v>
      </c>
      <c r="BL44" s="3">
        <v>0</v>
      </c>
      <c r="BM44" s="3">
        <v>0</v>
      </c>
      <c r="BN44" s="3">
        <v>0</v>
      </c>
      <c r="BO44" s="3">
        <v>0.29800942070717229</v>
      </c>
      <c r="BP44" s="7">
        <v>1</v>
      </c>
      <c r="BS44" s="3"/>
      <c r="BT44" s="3"/>
    </row>
    <row r="45" spans="2:72">
      <c r="R45" s="1">
        <v>1</v>
      </c>
      <c r="S45" s="3">
        <v>-0.24481259954726725</v>
      </c>
      <c r="T45" s="3">
        <v>0.11077981115035657</v>
      </c>
      <c r="U45" s="3">
        <v>-0.62935638674191363</v>
      </c>
      <c r="V45" s="3">
        <v>-0.64076025848620055</v>
      </c>
      <c r="W45" s="3">
        <v>-1.0897853386884966</v>
      </c>
      <c r="X45" s="3">
        <v>-0.35755670682358726</v>
      </c>
      <c r="Y45" s="7">
        <v>1</v>
      </c>
      <c r="Z45" s="3"/>
      <c r="AA45" s="3"/>
      <c r="AB45" s="3"/>
      <c r="AC45" s="3"/>
      <c r="AD45" s="3"/>
      <c r="AE45" s="3"/>
      <c r="AF45" s="3"/>
      <c r="AG45" s="3"/>
      <c r="AH45" s="3"/>
      <c r="AM45" s="3"/>
      <c r="AN45" s="3"/>
      <c r="AP45" s="2"/>
      <c r="AY45" s="1">
        <v>1</v>
      </c>
      <c r="AZ45" s="3">
        <v>0</v>
      </c>
      <c r="BA45" s="3">
        <v>0</v>
      </c>
      <c r="BB45" s="3">
        <v>0.37190449482087778</v>
      </c>
      <c r="BC45" s="3">
        <v>0</v>
      </c>
      <c r="BD45" s="3">
        <v>0</v>
      </c>
      <c r="BE45" s="3">
        <v>0.22215996549924488</v>
      </c>
      <c r="BF45" s="3">
        <v>0</v>
      </c>
      <c r="BG45" s="3">
        <v>0</v>
      </c>
      <c r="BH45" s="3">
        <v>0</v>
      </c>
      <c r="BI45" s="3">
        <v>0.45238639677073289</v>
      </c>
      <c r="BJ45" s="3">
        <v>0.37184313885953968</v>
      </c>
      <c r="BK45" s="3">
        <v>0</v>
      </c>
      <c r="BL45" s="3">
        <v>0</v>
      </c>
      <c r="BM45" s="3">
        <v>0</v>
      </c>
      <c r="BN45" s="3">
        <v>5.2882314474745562E-2</v>
      </c>
      <c r="BO45" s="3">
        <v>0</v>
      </c>
      <c r="BP45" s="7">
        <v>1</v>
      </c>
      <c r="BS45" s="3"/>
      <c r="BT45" s="3"/>
    </row>
    <row r="46" spans="2:72">
      <c r="C46" s="14" t="s">
        <v>86</v>
      </c>
      <c r="R46" s="1">
        <v>2</v>
      </c>
      <c r="S46" s="3">
        <v>-0.21063660143758484</v>
      </c>
      <c r="T46" s="3">
        <v>0.1320849355697753</v>
      </c>
      <c r="U46" s="3">
        <v>-0.63746736268702453</v>
      </c>
      <c r="V46" s="3">
        <v>-0.53367454920619617</v>
      </c>
      <c r="W46" s="3">
        <v>-0.86517846221526806</v>
      </c>
      <c r="X46" s="3">
        <v>-0.23850084779194902</v>
      </c>
      <c r="Y46" s="7">
        <v>1</v>
      </c>
      <c r="Z46" s="3"/>
      <c r="AA46" s="3"/>
      <c r="AB46" s="3"/>
      <c r="AC46" s="3"/>
      <c r="AD46" s="3"/>
      <c r="AE46" s="3"/>
      <c r="AF46" s="3"/>
      <c r="AG46" s="3"/>
      <c r="AH46" s="3"/>
      <c r="AM46" s="3"/>
      <c r="AN46" s="3"/>
      <c r="AP46" s="2"/>
      <c r="AY46" s="1">
        <v>2</v>
      </c>
      <c r="AZ46" s="3">
        <v>0</v>
      </c>
      <c r="BA46" s="3">
        <v>0</v>
      </c>
      <c r="BB46" s="3">
        <v>0.24452285322663542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0.13460947429378256</v>
      </c>
      <c r="BJ46" s="3">
        <v>0.50135574921906112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7">
        <v>1</v>
      </c>
      <c r="BS46" s="3"/>
      <c r="BT46" s="3"/>
    </row>
    <row r="47" spans="2:72">
      <c r="R47" s="1">
        <v>3</v>
      </c>
      <c r="S47" s="3">
        <v>-0.25050141578447827</v>
      </c>
      <c r="T47" s="3">
        <v>0.11510266101109126</v>
      </c>
      <c r="U47" s="3">
        <v>-0.66507894580682503</v>
      </c>
      <c r="V47" s="3">
        <v>-0.63357470913334801</v>
      </c>
      <c r="W47" s="3">
        <v>-1.0561863468740087</v>
      </c>
      <c r="X47" s="3">
        <v>-0.33109629889372166</v>
      </c>
      <c r="Y47" s="7">
        <v>1</v>
      </c>
      <c r="Z47" s="3"/>
      <c r="AA47" s="3"/>
      <c r="AB47" s="3"/>
      <c r="AC47" s="3"/>
      <c r="AD47" s="3"/>
      <c r="AE47" s="3"/>
      <c r="AF47" s="3"/>
      <c r="AG47" s="3"/>
      <c r="AH47" s="3"/>
      <c r="AM47" s="3"/>
      <c r="AN47" s="3"/>
      <c r="AP47" s="2"/>
      <c r="AY47" s="1">
        <v>3</v>
      </c>
      <c r="AZ47" s="3">
        <v>0</v>
      </c>
      <c r="BA47" s="3">
        <v>0</v>
      </c>
      <c r="BB47" s="3">
        <v>0.37571400511672631</v>
      </c>
      <c r="BC47" s="3">
        <v>0</v>
      </c>
      <c r="BD47" s="3">
        <v>0</v>
      </c>
      <c r="BE47" s="3">
        <v>0.16821056170070059</v>
      </c>
      <c r="BF47" s="3">
        <v>0</v>
      </c>
      <c r="BG47" s="3">
        <v>0</v>
      </c>
      <c r="BH47" s="3">
        <v>0</v>
      </c>
      <c r="BI47" s="3">
        <v>0.31502272162155398</v>
      </c>
      <c r="BJ47" s="3">
        <v>0.55890120952482492</v>
      </c>
      <c r="BK47" s="3">
        <v>0</v>
      </c>
      <c r="BL47" s="3">
        <v>0</v>
      </c>
      <c r="BM47" s="3">
        <v>0</v>
      </c>
      <c r="BN47" s="3">
        <v>2.1644851876139348E-2</v>
      </c>
      <c r="BO47" s="3">
        <v>0</v>
      </c>
      <c r="BP47" s="7">
        <v>1</v>
      </c>
      <c r="BS47" s="3"/>
      <c r="BT47" s="3"/>
    </row>
    <row r="48" spans="2:72">
      <c r="B48" t="s">
        <v>93</v>
      </c>
      <c r="C48" s="1" cm="1">
        <f t="array" ref="C48:H48">_xlfn.ANCHORARRAY(C40)</f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9" t="s">
        <v>82</v>
      </c>
      <c r="J48" s="1" t="s">
        <v>83</v>
      </c>
      <c r="R48" s="20" t="s">
        <v>71</v>
      </c>
      <c r="AM48" s="3"/>
      <c r="AN48" s="3"/>
      <c r="AP48" s="2"/>
      <c r="BS48" s="3"/>
      <c r="BT48" s="3"/>
    </row>
    <row r="49" spans="2:72">
      <c r="B49" s="1" cm="1">
        <f t="array" ref="B49:B52">_xlfn.ANCHORARRAY(B41)</f>
        <v>0</v>
      </c>
      <c r="C49" s="3" cm="1">
        <f t="array" ref="C49:H52">(_xlfn.ANCHORARRAY(C41)-I41:I44)/J41:J44</f>
        <v>1.9549274471566032</v>
      </c>
      <c r="D49" s="3">
        <v>-1.3304125491072523</v>
      </c>
      <c r="E49" s="3">
        <v>-0.57930668889640724</v>
      </c>
      <c r="F49" s="3">
        <v>0.20361629045934088</v>
      </c>
      <c r="G49" s="3">
        <v>-0.11326603548211124</v>
      </c>
      <c r="H49" s="3">
        <v>-0.13555846413017322</v>
      </c>
      <c r="I49" s="16">
        <f>AVERAGE(C49:H49)</f>
        <v>0</v>
      </c>
      <c r="J49" s="7">
        <f>STDEV(C49:I49)</f>
        <v>1</v>
      </c>
      <c r="AM49" s="3"/>
      <c r="AN49" s="3"/>
      <c r="AP49" s="2"/>
      <c r="AZ49" t="str">
        <f>AZ2</f>
        <v>Linear 2</v>
      </c>
      <c r="BS49" s="3"/>
      <c r="BT49" s="3"/>
    </row>
    <row r="50" spans="2:72">
      <c r="B50" s="1">
        <v>1</v>
      </c>
      <c r="C50" s="3">
        <v>1.5709841579238641</v>
      </c>
      <c r="D50" s="3">
        <v>-1.2056541163255348</v>
      </c>
      <c r="E50" s="3">
        <v>0.34049645189828892</v>
      </c>
      <c r="F50" s="3">
        <v>-0.27362679735649836</v>
      </c>
      <c r="G50" s="3">
        <v>-1.1632532624335508</v>
      </c>
      <c r="H50" s="3">
        <v>0.73105356629343132</v>
      </c>
      <c r="I50" s="16">
        <f>AVERAGE(C50:H50)</f>
        <v>0</v>
      </c>
      <c r="J50" s="7">
        <f>STDEV(C50:I50)</f>
        <v>1</v>
      </c>
      <c r="S50" t="s">
        <v>81</v>
      </c>
      <c r="AM50" s="3"/>
      <c r="AN50" s="3"/>
      <c r="AP50" s="2"/>
      <c r="BS50" s="3"/>
      <c r="BT50" s="3"/>
    </row>
    <row r="51" spans="2:72">
      <c r="B51" s="1">
        <v>2</v>
      </c>
      <c r="C51" s="3">
        <v>1.7828846930762001</v>
      </c>
      <c r="D51" s="3">
        <v>-1.3421919909047233</v>
      </c>
      <c r="E51" s="3">
        <v>0.48883455259504466</v>
      </c>
      <c r="F51" s="3">
        <v>-0.54290600382288301</v>
      </c>
      <c r="G51" s="3">
        <v>-0.64685152004884405</v>
      </c>
      <c r="H51" s="3">
        <v>0.26023026910520641</v>
      </c>
      <c r="I51" s="16">
        <f>AVERAGE(C51:H51)</f>
        <v>1.295260195396016E-16</v>
      </c>
      <c r="J51" s="7">
        <f>STDEV(C51:I51)</f>
        <v>1</v>
      </c>
      <c r="S51" s="22" t="s">
        <v>107</v>
      </c>
      <c r="AM51" s="3"/>
      <c r="AN51" s="3"/>
      <c r="AP51" s="2"/>
      <c r="AY51" t="s">
        <v>93</v>
      </c>
      <c r="AZ51" s="1" cm="1">
        <f t="array" ref="AZ51:BE51">TRANSPOSE(AY6:AY11)</f>
        <v>0</v>
      </c>
      <c r="BA51" s="1">
        <v>1</v>
      </c>
      <c r="BB51" s="1">
        <v>2</v>
      </c>
      <c r="BC51" s="1">
        <v>3</v>
      </c>
      <c r="BD51" s="1">
        <v>4</v>
      </c>
      <c r="BE51" s="1">
        <v>5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S51" s="3"/>
      <c r="BT51" s="3"/>
    </row>
    <row r="52" spans="2:72">
      <c r="B52" s="1">
        <v>3</v>
      </c>
      <c r="C52" s="3">
        <v>1.6131666822011184</v>
      </c>
      <c r="D52" s="3">
        <v>-1.3723891543594127</v>
      </c>
      <c r="E52" s="3">
        <v>0.42478384852331857</v>
      </c>
      <c r="F52" s="3">
        <v>-0.38671099926927238</v>
      </c>
      <c r="G52" s="3">
        <v>-0.89618663811687671</v>
      </c>
      <c r="H52" s="3">
        <v>0.61733626102112504</v>
      </c>
      <c r="I52" s="16">
        <f>AVERAGE(C52:H52)</f>
        <v>0</v>
      </c>
      <c r="J52" s="7">
        <f>STDEV(C52:I52)</f>
        <v>1</v>
      </c>
      <c r="R52" t="s">
        <v>93</v>
      </c>
      <c r="S52" s="1" cm="1">
        <f t="array" ref="S52:X52">_xlfn.ANCHORARRAY(C27)</f>
        <v>0</v>
      </c>
      <c r="T52" s="1">
        <v>1</v>
      </c>
      <c r="U52" s="1">
        <v>2</v>
      </c>
      <c r="V52" s="1">
        <v>3</v>
      </c>
      <c r="W52" s="1">
        <v>4</v>
      </c>
      <c r="X52" s="1">
        <v>5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M52" s="3"/>
      <c r="AN52" s="3"/>
      <c r="AP52" s="2"/>
      <c r="AY52" s="1" cm="1">
        <f t="array" ref="AY52:AY55">_xlfn.ANCHORARRAY(AY44)</f>
        <v>0</v>
      </c>
      <c r="AZ52" s="3" cm="1">
        <f t="array" ref="AZ52:BE55">TRANSPOSE(MMULT(AZ6:BP11,TRANSPOSE(AZ44:BP47)))</f>
        <v>4.3048091387429821E-2</v>
      </c>
      <c r="BA52" s="3">
        <v>-0.2373594744418239</v>
      </c>
      <c r="BB52" s="3">
        <v>-0.11872707471723093</v>
      </c>
      <c r="BC52" s="3">
        <v>0.22058287262566273</v>
      </c>
      <c r="BD52" s="3">
        <v>-5.1773803598330864E-2</v>
      </c>
      <c r="BE52" s="3">
        <v>0.28925782499578506</v>
      </c>
      <c r="BF52" s="3"/>
      <c r="BG52" s="3"/>
      <c r="BH52" s="3"/>
      <c r="BI52" s="3"/>
      <c r="BJ52" s="3"/>
      <c r="BK52" s="3"/>
      <c r="BL52" s="3"/>
      <c r="BM52" s="3"/>
      <c r="BN52" s="3"/>
      <c r="BO52" s="3"/>
      <c r="BS52" s="3"/>
      <c r="BT52" s="3"/>
    </row>
    <row r="53" spans="2:72">
      <c r="R53" s="1" cm="1">
        <f t="array" ref="R53:R56">_xlfn.ANCHORARRAY(B28)</f>
        <v>0</v>
      </c>
      <c r="S53" s="3" cm="1">
        <f t="array" ref="S53:X56">MMULT(S44:Y47,TRANSPOSE(S6:Y11))</f>
        <v>0.62130391485324887</v>
      </c>
      <c r="T53" s="3">
        <v>-0.42288069125064609</v>
      </c>
      <c r="U53" s="3">
        <v>-2.4822681696361204E-2</v>
      </c>
      <c r="V53" s="3">
        <v>6.154585152903036E-2</v>
      </c>
      <c r="W53" s="3">
        <v>0.20742878867646131</v>
      </c>
      <c r="X53" s="3">
        <v>5.1645213059937606E-2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7"/>
      <c r="AM53" s="3"/>
      <c r="AN53" s="3"/>
      <c r="AP53" s="2"/>
      <c r="AY53" s="1">
        <v>1</v>
      </c>
      <c r="AZ53" s="3">
        <v>6.958966451896112E-2</v>
      </c>
      <c r="BA53" s="3">
        <v>-0.18351282281940429</v>
      </c>
      <c r="BB53" s="3">
        <v>0.24151462629197457</v>
      </c>
      <c r="BC53" s="3">
        <v>7.9901412577613753E-2</v>
      </c>
      <c r="BD53" s="3">
        <v>0.12852013651380972</v>
      </c>
      <c r="BE53" s="3">
        <v>0.18631877980254932</v>
      </c>
      <c r="BF53" s="3"/>
      <c r="BG53" s="3"/>
      <c r="BH53" s="3"/>
      <c r="BI53" s="3"/>
      <c r="BJ53" s="3"/>
      <c r="BK53" s="3"/>
      <c r="BL53" s="3"/>
      <c r="BM53" s="3"/>
      <c r="BN53" s="3"/>
      <c r="BO53" s="3"/>
      <c r="BS53" s="3"/>
      <c r="BT53" s="3"/>
    </row>
    <row r="54" spans="2:72">
      <c r="C54" s="13" t="s">
        <v>85</v>
      </c>
      <c r="R54" s="1">
        <v>1</v>
      </c>
      <c r="S54" s="3">
        <v>0.94951974808084305</v>
      </c>
      <c r="T54" s="3">
        <v>-0.74874677526224254</v>
      </c>
      <c r="U54" s="3">
        <v>9.2955991089257228E-2</v>
      </c>
      <c r="V54" s="3">
        <v>0.21858831624348668</v>
      </c>
      <c r="W54" s="3">
        <v>0.41577841533815307</v>
      </c>
      <c r="X54" s="3">
        <v>5.212796997989963E-2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7"/>
      <c r="AM54" s="3"/>
      <c r="AN54" s="3"/>
      <c r="AP54" s="2"/>
      <c r="AY54" s="1">
        <v>2</v>
      </c>
      <c r="AZ54" s="3">
        <v>-4.9099585113631938E-3</v>
      </c>
      <c r="BA54" s="3">
        <v>-0.20375372915082385</v>
      </c>
      <c r="BB54" s="3">
        <v>-3.7777754463154178E-2</v>
      </c>
      <c r="BC54" s="3">
        <v>0.1385672990240982</v>
      </c>
      <c r="BD54" s="3">
        <v>4.524157745799573E-2</v>
      </c>
      <c r="BE54" s="3">
        <v>0.32509599491933122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S54" s="3"/>
      <c r="BT54" s="3"/>
    </row>
    <row r="55" spans="2:72">
      <c r="R55" s="1">
        <v>2</v>
      </c>
      <c r="S55" s="3">
        <v>0.71674414901543804</v>
      </c>
      <c r="T55" s="3">
        <v>-0.63184601732242707</v>
      </c>
      <c r="U55" s="3">
        <v>6.3676305474705264E-3</v>
      </c>
      <c r="V55" s="3">
        <v>0.23038460219974433</v>
      </c>
      <c r="W55" s="3">
        <v>0.29032345589271824</v>
      </c>
      <c r="X55" s="3">
        <v>7.6940141209125706E-2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7"/>
      <c r="AM55" s="3"/>
      <c r="AN55" s="3"/>
      <c r="AP55" s="2"/>
      <c r="AY55" s="1">
        <v>3</v>
      </c>
      <c r="AZ55" s="3">
        <v>2.8096354064693074E-2</v>
      </c>
      <c r="BA55" s="3">
        <v>-0.25607924825879946</v>
      </c>
      <c r="BB55" s="3">
        <v>9.9731850458922688E-2</v>
      </c>
      <c r="BC55" s="3">
        <v>0.14710467756413104</v>
      </c>
      <c r="BD55" s="3">
        <v>0.16595065589254043</v>
      </c>
      <c r="BE55" s="3">
        <v>0.29512344591465806</v>
      </c>
      <c r="BF55" s="3"/>
      <c r="BG55" s="3"/>
      <c r="BH55" s="3"/>
      <c r="BI55" s="3"/>
      <c r="BJ55" s="3"/>
      <c r="BK55" s="3"/>
      <c r="BL55" s="3"/>
      <c r="BM55" s="3"/>
      <c r="BN55" s="3"/>
      <c r="BO55" s="3"/>
      <c r="BS55" s="3"/>
      <c r="BT55" s="3"/>
    </row>
    <row r="56" spans="2:72">
      <c r="B56" t="s">
        <v>93</v>
      </c>
      <c r="C56" s="25" cm="1">
        <f t="array" ref="C56:H56">_xlfn.ANCHORARRAY(C48)</f>
        <v>0</v>
      </c>
      <c r="D56" s="25">
        <v>1</v>
      </c>
      <c r="E56" s="25">
        <v>2</v>
      </c>
      <c r="F56" s="25">
        <v>3</v>
      </c>
      <c r="G56" s="25">
        <v>4</v>
      </c>
      <c r="H56" s="25">
        <v>5</v>
      </c>
      <c r="R56" s="1">
        <v>3</v>
      </c>
      <c r="S56" s="3">
        <v>0.91113319074114685</v>
      </c>
      <c r="T56" s="3">
        <v>-0.75313356796196129</v>
      </c>
      <c r="U56" s="3">
        <v>7.8007517419343697E-2</v>
      </c>
      <c r="V56" s="3">
        <v>0.24609428697165553</v>
      </c>
      <c r="W56" s="3">
        <v>0.39965656201469746</v>
      </c>
      <c r="X56" s="3">
        <v>6.1402258275309013E-2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7"/>
      <c r="AM56" s="3"/>
      <c r="AN56" s="3"/>
      <c r="AP56" s="2"/>
      <c r="BS56" s="3"/>
      <c r="BT56" s="3"/>
    </row>
    <row r="57" spans="2:72">
      <c r="B57" s="25" t="str">
        <f>$AM$4</f>
        <v>γ</v>
      </c>
      <c r="C57" s="3" cm="1">
        <f t="array" ref="C57:H58">TRANSPOSE(AM6:AN11)</f>
        <v>0.95916837453842163</v>
      </c>
      <c r="D57" s="3">
        <v>1.0836364030838013</v>
      </c>
      <c r="E57" s="3">
        <v>1.2510184049606323</v>
      </c>
      <c r="F57" s="3">
        <v>0.8106914758682251</v>
      </c>
      <c r="G57" s="3">
        <v>1.4113332033157349</v>
      </c>
      <c r="H57" s="3">
        <v>0.94678831100463878</v>
      </c>
      <c r="AM57" s="3"/>
      <c r="AN57" s="3"/>
      <c r="AP57" s="2"/>
      <c r="AZ57" t="s">
        <v>78</v>
      </c>
      <c r="BB57" t="s">
        <v>89</v>
      </c>
      <c r="BS57" s="3"/>
      <c r="BT57" s="3"/>
    </row>
    <row r="58" spans="2:72">
      <c r="B58" s="25" t="str">
        <f>$AN$4</f>
        <v>β</v>
      </c>
      <c r="C58" s="3">
        <v>-6.3647553324699402E-2</v>
      </c>
      <c r="D58" s="3">
        <v>2.8913857415318489E-2</v>
      </c>
      <c r="E58" s="3">
        <v>-9.4478681683540344E-2</v>
      </c>
      <c r="F58" s="3">
        <v>0.21445015072822571</v>
      </c>
      <c r="G58" s="3">
        <v>-0.36486607789993286</v>
      </c>
      <c r="H58" s="3">
        <v>0.11103221774101256</v>
      </c>
      <c r="S58" s="13" t="s">
        <v>78</v>
      </c>
      <c r="AM58" s="3"/>
      <c r="AN58" s="3"/>
      <c r="AP58" s="2"/>
      <c r="BS58" s="3"/>
      <c r="BT58" s="3"/>
    </row>
    <row r="59" spans="2:72">
      <c r="AM59" s="3"/>
      <c r="AN59" s="3"/>
      <c r="AP59" s="2"/>
      <c r="AY59" t="s">
        <v>93</v>
      </c>
      <c r="AZ59" s="1" cm="1">
        <f t="array" ref="AZ59:BE59">_xlfn.ANCHORARRAY(AZ51)</f>
        <v>0</v>
      </c>
      <c r="BA59" s="1">
        <v>1</v>
      </c>
      <c r="BB59" s="1">
        <v>2</v>
      </c>
      <c r="BC59" s="1">
        <v>3</v>
      </c>
      <c r="BD59" s="1">
        <v>4</v>
      </c>
      <c r="BE59" s="1">
        <v>5</v>
      </c>
      <c r="BF59" s="2"/>
      <c r="BG59" s="2"/>
      <c r="BH59" s="2"/>
      <c r="BI59" s="2"/>
      <c r="BJ59" s="2"/>
      <c r="BK59" s="2"/>
      <c r="BL59" s="2"/>
      <c r="BM59" s="2"/>
      <c r="BN59" s="2"/>
      <c r="BO59" s="2"/>
      <c r="BS59" s="3"/>
      <c r="BT59" s="3"/>
    </row>
    <row r="60" spans="2:72">
      <c r="C60" s="13" t="s">
        <v>84</v>
      </c>
      <c r="R60" t="s">
        <v>93</v>
      </c>
      <c r="S60" s="1" cm="1">
        <f t="array" ref="S60:X60">_xlfn.ANCHORARRAY(S52)</f>
        <v>0</v>
      </c>
      <c r="T60" s="1">
        <v>1</v>
      </c>
      <c r="U60" s="1">
        <v>2</v>
      </c>
      <c r="V60" s="1">
        <v>3</v>
      </c>
      <c r="W60" s="1">
        <v>4</v>
      </c>
      <c r="X60" s="1">
        <v>5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M60" s="3"/>
      <c r="AN60" s="3"/>
      <c r="AP60" s="2"/>
      <c r="AY60" s="1" cm="1">
        <f t="array" ref="AY60:AY63">_xlfn.ANCHORARRAY(AY52)</f>
        <v>0</v>
      </c>
      <c r="AZ60" s="3" cm="1">
        <f t="array" ref="AZ60:BE63">_xlfn.ANCHORARRAY(AZ52)</f>
        <v>4.3048091387429821E-2</v>
      </c>
      <c r="BA60" s="3">
        <v>-0.2373594744418239</v>
      </c>
      <c r="BB60" s="3">
        <v>-0.11872707471723093</v>
      </c>
      <c r="BC60" s="3">
        <v>0.22058287262566273</v>
      </c>
      <c r="BD60" s="3">
        <v>-5.1773803598330864E-2</v>
      </c>
      <c r="BE60" s="3">
        <v>0.28925782499578506</v>
      </c>
      <c r="BF60" s="3"/>
      <c r="BG60" s="3"/>
      <c r="BH60" s="3"/>
      <c r="BI60" s="3"/>
      <c r="BJ60" s="3"/>
      <c r="BK60" s="3"/>
      <c r="BL60" s="3"/>
      <c r="BM60" s="3"/>
      <c r="BN60" s="3"/>
      <c r="BO60" s="3"/>
      <c r="BS60" s="3"/>
      <c r="BT60" s="3"/>
    </row>
    <row r="61" spans="2:72">
      <c r="R61" s="1" cm="1">
        <f t="array" ref="R61:R64">_xlfn.ANCHORARRAY(R53)</f>
        <v>0</v>
      </c>
      <c r="S61" s="3" cm="1">
        <f t="array" ref="S61:X64">_xlfn.ANCHORARRAY(S53)</f>
        <v>0.62130391485324887</v>
      </c>
      <c r="T61" s="3">
        <v>-0.42288069125064609</v>
      </c>
      <c r="U61" s="3">
        <v>-2.4822681696361204E-2</v>
      </c>
      <c r="V61" s="3">
        <v>6.154585152903036E-2</v>
      </c>
      <c r="W61" s="3">
        <v>0.20742878867646131</v>
      </c>
      <c r="X61" s="3">
        <v>5.1645213059937606E-2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7"/>
      <c r="AM61" s="3"/>
      <c r="AN61" s="3"/>
      <c r="AP61" s="2"/>
      <c r="AY61" s="1">
        <v>1</v>
      </c>
      <c r="AZ61" s="3">
        <v>6.958966451896112E-2</v>
      </c>
      <c r="BA61" s="3">
        <v>-0.18351282281940429</v>
      </c>
      <c r="BB61" s="3">
        <v>0.24151462629197457</v>
      </c>
      <c r="BC61" s="3">
        <v>7.9901412577613753E-2</v>
      </c>
      <c r="BD61" s="3">
        <v>0.12852013651380972</v>
      </c>
      <c r="BE61" s="3">
        <v>0.18631877980254932</v>
      </c>
      <c r="BF61" s="3"/>
      <c r="BG61" s="3"/>
      <c r="BH61" s="3"/>
      <c r="BI61" s="3"/>
      <c r="BJ61" s="3"/>
      <c r="BK61" s="3"/>
      <c r="BL61" s="3"/>
      <c r="BM61" s="3"/>
      <c r="BN61" s="3"/>
      <c r="BO61" s="3"/>
      <c r="BS61" s="3"/>
      <c r="BT61" s="3"/>
    </row>
    <row r="62" spans="2:72">
      <c r="B62" t="s">
        <v>93</v>
      </c>
      <c r="C62" s="1" cm="1">
        <f t="array" ref="C62:H62">_xlfn.ANCHORARRAY(C48)</f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 t="s">
        <v>74</v>
      </c>
      <c r="R62" s="1">
        <v>1</v>
      </c>
      <c r="S62" s="3">
        <v>0.94951974808084305</v>
      </c>
      <c r="T62" s="3">
        <v>-0.74874677526224254</v>
      </c>
      <c r="U62" s="3">
        <v>9.2955991089257228E-2</v>
      </c>
      <c r="V62" s="3">
        <v>0.21858831624348668</v>
      </c>
      <c r="W62" s="3">
        <v>0.41577841533815307</v>
      </c>
      <c r="X62" s="3">
        <v>5.212796997989963E-2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7"/>
      <c r="AM62" s="3"/>
      <c r="AN62" s="3"/>
      <c r="AP62" s="2"/>
      <c r="AY62" s="1">
        <v>2</v>
      </c>
      <c r="AZ62" s="3">
        <v>-4.9099585113631938E-3</v>
      </c>
      <c r="BA62" s="3">
        <v>-0.20375372915082385</v>
      </c>
      <c r="BB62" s="3">
        <v>-3.7777754463154178E-2</v>
      </c>
      <c r="BC62" s="3">
        <v>0.1385672990240982</v>
      </c>
      <c r="BD62" s="3">
        <v>4.524157745799573E-2</v>
      </c>
      <c r="BE62" s="3">
        <v>0.32509599491933122</v>
      </c>
      <c r="BF62" s="3"/>
      <c r="BG62" s="3"/>
      <c r="BH62" s="3"/>
      <c r="BI62" s="3"/>
      <c r="BJ62" s="3"/>
      <c r="BK62" s="3"/>
      <c r="BL62" s="3"/>
      <c r="BM62" s="3"/>
      <c r="BN62" s="3"/>
      <c r="BO62" s="3"/>
      <c r="BS62" s="3"/>
      <c r="BT62" s="3"/>
    </row>
    <row r="63" spans="2:72">
      <c r="B63" s="1" cm="1">
        <f t="array" ref="B63:B66">_xlfn.ANCHORARRAY(B49)</f>
        <v>0</v>
      </c>
      <c r="C63" s="3">
        <f t="shared" ref="C63:H63" si="3">C49*C$57+C$58</f>
        <v>1.8114570285050458</v>
      </c>
      <c r="D63" s="3">
        <f t="shared" si="3"/>
        <v>-1.4127696119168154</v>
      </c>
      <c r="E63" s="3">
        <f t="shared" si="3"/>
        <v>-0.81920201160974904</v>
      </c>
      <c r="F63" s="3">
        <f t="shared" si="3"/>
        <v>0.37952014175152193</v>
      </c>
      <c r="G63" s="3">
        <f t="shared" si="3"/>
        <v>-0.52472219458377456</v>
      </c>
      <c r="H63" s="3">
        <f t="shared" si="3"/>
        <v>-1.731295155517705E-2</v>
      </c>
      <c r="I63" s="7">
        <v>1</v>
      </c>
      <c r="R63" s="1">
        <v>2</v>
      </c>
      <c r="S63" s="3">
        <v>0.71674414901543804</v>
      </c>
      <c r="T63" s="3">
        <v>-0.63184601732242707</v>
      </c>
      <c r="U63" s="3">
        <v>6.3676305474705264E-3</v>
      </c>
      <c r="V63" s="3">
        <v>0.23038460219974433</v>
      </c>
      <c r="W63" s="3">
        <v>0.29032345589271824</v>
      </c>
      <c r="X63" s="3">
        <v>7.6940141209125706E-2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7"/>
      <c r="AM63" s="3"/>
      <c r="AN63" s="3"/>
      <c r="AP63" s="2"/>
      <c r="AY63" s="1">
        <v>3</v>
      </c>
      <c r="AZ63" s="3">
        <v>2.8096354064693074E-2</v>
      </c>
      <c r="BA63" s="3">
        <v>-0.25607924825879946</v>
      </c>
      <c r="BB63" s="3">
        <v>9.9731850458922688E-2</v>
      </c>
      <c r="BC63" s="3">
        <v>0.14710467756413104</v>
      </c>
      <c r="BD63" s="3">
        <v>0.16595065589254043</v>
      </c>
      <c r="BE63" s="3">
        <v>0.29512344591465806</v>
      </c>
      <c r="BF63" s="3"/>
      <c r="BG63" s="3"/>
      <c r="BH63" s="3"/>
      <c r="BI63" s="3"/>
      <c r="BJ63" s="3"/>
      <c r="BK63" s="3"/>
      <c r="BL63" s="3"/>
      <c r="BM63" s="3"/>
      <c r="BN63" s="3"/>
      <c r="BO63" s="3"/>
      <c r="BS63" s="3"/>
      <c r="BT63" s="3"/>
    </row>
    <row r="64" spans="2:72">
      <c r="B64" s="1">
        <v>1</v>
      </c>
      <c r="C64" s="3">
        <f t="shared" ref="C64:H64" si="4">C50*C$57+C$58</f>
        <v>1.4431907678567444</v>
      </c>
      <c r="D64" s="3">
        <f t="shared" si="4"/>
        <v>-1.2775768325628629</v>
      </c>
      <c r="E64" s="3">
        <f t="shared" si="4"/>
        <v>0.33148864646501175</v>
      </c>
      <c r="F64" s="3">
        <f t="shared" si="4"/>
        <v>-7.3767614578097163E-3</v>
      </c>
      <c r="G64" s="3">
        <f t="shared" si="4"/>
        <v>-2.0066040310377553</v>
      </c>
      <c r="H64" s="3">
        <f t="shared" si="4"/>
        <v>0.80318518902588809</v>
      </c>
      <c r="I64" s="7">
        <v>1</v>
      </c>
      <c r="R64" s="1">
        <v>3</v>
      </c>
      <c r="S64" s="3">
        <v>0.91113319074114685</v>
      </c>
      <c r="T64" s="3">
        <v>-0.75313356796196129</v>
      </c>
      <c r="U64" s="3">
        <v>7.8007517419343697E-2</v>
      </c>
      <c r="V64" s="3">
        <v>0.24609428697165553</v>
      </c>
      <c r="W64" s="3">
        <v>0.39965656201469746</v>
      </c>
      <c r="X64" s="3">
        <v>6.1402258275309013E-2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7"/>
      <c r="AM64" s="3"/>
      <c r="AN64" s="3"/>
      <c r="AP64" s="2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S64" s="3"/>
      <c r="BT64" s="3"/>
    </row>
    <row r="65" spans="2:72">
      <c r="B65" s="1">
        <v>2</v>
      </c>
      <c r="C65" s="3">
        <f t="shared" ref="C65:H65" si="5">C51*C$57+C$58</f>
        <v>1.6464390597226322</v>
      </c>
      <c r="D65" s="3">
        <f t="shared" si="5"/>
        <v>-1.4255342438565619</v>
      </c>
      <c r="E65" s="3">
        <f t="shared" si="5"/>
        <v>0.51706234059355671</v>
      </c>
      <c r="F65" s="3">
        <f t="shared" si="5"/>
        <v>-0.22567911876866759</v>
      </c>
      <c r="G65" s="3">
        <f t="shared" si="5"/>
        <v>-1.2777891057601203</v>
      </c>
      <c r="H65" s="3">
        <f t="shared" si="5"/>
        <v>0.35741519469941357</v>
      </c>
      <c r="I65" s="7">
        <v>1</v>
      </c>
      <c r="AM65" s="3"/>
      <c r="AN65" s="3"/>
      <c r="AP65" s="2"/>
      <c r="BS65" s="3"/>
      <c r="BT65" s="3"/>
    </row>
    <row r="66" spans="2:72">
      <c r="B66" s="1">
        <v>3</v>
      </c>
      <c r="C66" s="3">
        <f t="shared" ref="C66:H66" si="6">C52*C$57+C$58</f>
        <v>1.4836509111016858</v>
      </c>
      <c r="D66" s="3">
        <f t="shared" si="6"/>
        <v>-1.4582569894459352</v>
      </c>
      <c r="E66" s="3">
        <f t="shared" si="6"/>
        <v>0.43693373094914056</v>
      </c>
      <c r="F66" s="3">
        <f t="shared" si="6"/>
        <v>-9.9053160003856833E-2</v>
      </c>
      <c r="G66" s="3">
        <f t="shared" si="6"/>
        <v>-1.6296840366421836</v>
      </c>
      <c r="H66" s="3">
        <f t="shared" si="6"/>
        <v>0.69551897363512238</v>
      </c>
      <c r="I66" s="7">
        <v>1</v>
      </c>
      <c r="AM66" s="3"/>
      <c r="AN66" s="3"/>
      <c r="AP66" s="2"/>
      <c r="BS66" s="3"/>
      <c r="BT66" s="3"/>
    </row>
    <row r="67" spans="2:72">
      <c r="AM67" s="3"/>
      <c r="AN67" s="3"/>
      <c r="AP67" s="2"/>
      <c r="BS67" s="3"/>
      <c r="BT67" s="3"/>
    </row>
    <row r="68" spans="2:72">
      <c r="AM68" s="3"/>
      <c r="AN68" s="3"/>
      <c r="AP68" s="2"/>
      <c r="BS68" s="3"/>
      <c r="BT68" s="3"/>
    </row>
    <row r="69" spans="2:72">
      <c r="C69" s="13" t="s">
        <v>98</v>
      </c>
      <c r="AM69" s="3"/>
      <c r="AN69" s="3"/>
      <c r="AP69" s="2"/>
      <c r="BS69" s="3"/>
      <c r="BT69" s="3"/>
    </row>
    <row r="70" spans="2:72">
      <c r="AM70" s="3"/>
      <c r="AN70" s="3"/>
    </row>
    <row r="71" spans="2:72">
      <c r="B71" t="s">
        <v>93</v>
      </c>
      <c r="C71" s="1" cm="1">
        <f t="array" ref="C71:H71">_xlfn.ANCHORARRAY(AZ51)</f>
        <v>0</v>
      </c>
      <c r="D71" s="1">
        <v>1</v>
      </c>
      <c r="E71" s="1">
        <v>2</v>
      </c>
      <c r="F71" s="1">
        <v>3</v>
      </c>
      <c r="G71" s="1">
        <v>4</v>
      </c>
      <c r="H71" s="1">
        <v>5</v>
      </c>
      <c r="I71" s="9" t="s">
        <v>82</v>
      </c>
      <c r="J71" s="1" t="s">
        <v>83</v>
      </c>
      <c r="AM71" s="3"/>
      <c r="AN71" s="3"/>
    </row>
    <row r="72" spans="2:72">
      <c r="B72" s="1" cm="1">
        <f t="array" ref="B72:B75">_xlfn.ANCHORARRAY(AY52)</f>
        <v>0</v>
      </c>
      <c r="C72" s="3" cm="1">
        <f t="array" ref="C72:H75">_xlfn.ANCHORARRAY(AZ60)+C63:H66</f>
        <v>1.8545051198924756</v>
      </c>
      <c r="D72" s="3">
        <v>-1.6501290863586393</v>
      </c>
      <c r="E72" s="3">
        <v>-0.93792908632698002</v>
      </c>
      <c r="F72" s="3">
        <v>0.60010301437718461</v>
      </c>
      <c r="G72" s="3">
        <v>-0.5764959981821054</v>
      </c>
      <c r="H72" s="3">
        <v>0.27194487344060803</v>
      </c>
      <c r="I72" s="10">
        <f>AVERAGE(C72:H72)</f>
        <v>-7.3000193859576082E-2</v>
      </c>
      <c r="J72" s="3">
        <f>STDEV(C72:I72)</f>
        <v>1.1384402575809842</v>
      </c>
      <c r="AM72" s="3"/>
      <c r="AN72" s="3"/>
    </row>
    <row r="73" spans="2:72">
      <c r="B73" s="1">
        <v>1</v>
      </c>
      <c r="C73" s="3">
        <v>1.5127804323757055</v>
      </c>
      <c r="D73" s="3">
        <v>-1.4610896553822672</v>
      </c>
      <c r="E73" s="3">
        <v>0.57300327275698626</v>
      </c>
      <c r="F73" s="3">
        <v>7.2524651119804037E-2</v>
      </c>
      <c r="G73" s="3">
        <v>-1.8780838945239455</v>
      </c>
      <c r="H73" s="3">
        <v>0.98950396882843739</v>
      </c>
      <c r="I73" s="10">
        <f>AVERAGE(C73:H73)</f>
        <v>-3.1893537470879918E-2</v>
      </c>
      <c r="J73" s="3">
        <f>STDEV(C73:I73)</f>
        <v>1.2421147441666562</v>
      </c>
      <c r="AM73" s="3"/>
      <c r="AN73" s="3"/>
    </row>
    <row r="74" spans="2:72">
      <c r="B74" s="1">
        <v>2</v>
      </c>
      <c r="C74" s="3">
        <v>1.6415291012112689</v>
      </c>
      <c r="D74" s="3">
        <v>-1.6292879730073857</v>
      </c>
      <c r="E74" s="3">
        <v>0.47928458613040253</v>
      </c>
      <c r="F74" s="3">
        <v>-8.7111819744569385E-2</v>
      </c>
      <c r="G74" s="3">
        <v>-1.2325475283021246</v>
      </c>
      <c r="H74" s="3">
        <v>0.6825111896187448</v>
      </c>
      <c r="I74" s="10">
        <f>AVERAGE(C74:H74)</f>
        <v>-2.4270407348943885E-2</v>
      </c>
      <c r="J74" s="3">
        <f>STDEV(C74:I74)</f>
        <v>1.1230879967150513</v>
      </c>
      <c r="AM74" s="3"/>
      <c r="AN74" s="3"/>
    </row>
    <row r="75" spans="2:72">
      <c r="B75" s="1">
        <v>3</v>
      </c>
      <c r="C75" s="3">
        <v>1.5117472651663788</v>
      </c>
      <c r="D75" s="3">
        <v>-1.7143362377047346</v>
      </c>
      <c r="E75" s="3">
        <v>0.5366655814080632</v>
      </c>
      <c r="F75" s="3">
        <v>4.8051517560274204E-2</v>
      </c>
      <c r="G75" s="3">
        <v>-1.4637333807496433</v>
      </c>
      <c r="H75" s="3">
        <v>0.9906424195497805</v>
      </c>
      <c r="I75" s="10">
        <f>AVERAGE(C75:H75)</f>
        <v>-1.5160472461646868E-2</v>
      </c>
      <c r="J75" s="3">
        <f>STDEV(C75:I75)</f>
        <v>1.1998024974993602</v>
      </c>
      <c r="AM75" s="3"/>
      <c r="AN75" s="3"/>
    </row>
    <row r="76" spans="2:72">
      <c r="AM76" s="3"/>
      <c r="AN76" s="3"/>
    </row>
    <row r="77" spans="2:72">
      <c r="C77" s="14" t="s">
        <v>86</v>
      </c>
      <c r="AM77" s="3"/>
      <c r="AN77" s="3"/>
    </row>
    <row r="78" spans="2:72">
      <c r="AM78" s="3"/>
      <c r="AN78" s="3"/>
    </row>
    <row r="79" spans="2:72">
      <c r="B79" t="s">
        <v>93</v>
      </c>
      <c r="C79" s="1" cm="1">
        <f t="array" ref="C79:H79">_xlfn.ANCHORARRAY(C71)</f>
        <v>0</v>
      </c>
      <c r="D79" s="1">
        <v>1</v>
      </c>
      <c r="E79" s="1">
        <v>2</v>
      </c>
      <c r="F79" s="1">
        <v>3</v>
      </c>
      <c r="G79" s="1">
        <v>4</v>
      </c>
      <c r="H79" s="1">
        <v>5</v>
      </c>
      <c r="I79" s="9" t="s">
        <v>82</v>
      </c>
      <c r="J79" s="1" t="s">
        <v>83</v>
      </c>
      <c r="AM79" s="3"/>
      <c r="AN79" s="3"/>
    </row>
    <row r="80" spans="2:72">
      <c r="B80" s="1" cm="1">
        <f t="array" ref="B80:B83">_xlfn.ANCHORARRAY(B72)</f>
        <v>0</v>
      </c>
      <c r="C80" s="3" cm="1">
        <f t="array" ref="C80:H83">(_xlfn.ANCHORARRAY(C72)-I72:I75)/J72:J75</f>
        <v>1.693110640559842</v>
      </c>
      <c r="D80" s="3">
        <v>-1.385341814817957</v>
      </c>
      <c r="E80" s="3">
        <v>-0.75974903971267571</v>
      </c>
      <c r="F80" s="3">
        <v>0.59125035657734437</v>
      </c>
      <c r="G80" s="3">
        <v>-0.44226809529064159</v>
      </c>
      <c r="H80" s="3">
        <v>0.30299795268408808</v>
      </c>
      <c r="I80" s="16">
        <f>AVERAGE(C80:H80)</f>
        <v>0</v>
      </c>
      <c r="J80" s="7">
        <f>STDEV(C80:I80)</f>
        <v>1</v>
      </c>
    </row>
    <row r="81" spans="2:10">
      <c r="B81" s="1">
        <v>1</v>
      </c>
      <c r="C81" s="3">
        <v>1.2435839580045549</v>
      </c>
      <c r="D81" s="3">
        <v>-1.1506152105699745</v>
      </c>
      <c r="E81" s="3">
        <v>0.48698947747673332</v>
      </c>
      <c r="F81" s="3">
        <v>8.4064849146234771E-2</v>
      </c>
      <c r="G81" s="3">
        <v>-1.4863283490702688</v>
      </c>
      <c r="H81" s="3">
        <v>0.82230527501272055</v>
      </c>
      <c r="I81" s="16">
        <f>AVERAGE(C81:H81)</f>
        <v>0</v>
      </c>
      <c r="J81" s="7">
        <f>STDEV(C81:I81)</f>
        <v>0.99999999999999978</v>
      </c>
    </row>
    <row r="82" spans="2:10">
      <c r="B82" s="1">
        <v>2</v>
      </c>
      <c r="C82" s="3">
        <v>1.4832315129647473</v>
      </c>
      <c r="D82" s="3">
        <v>-1.4291111385332214</v>
      </c>
      <c r="E82" s="3">
        <v>0.44836646367177568</v>
      </c>
      <c r="F82" s="3">
        <v>-5.5954130557384595E-2</v>
      </c>
      <c r="G82" s="3">
        <v>-1.0758525818878852</v>
      </c>
      <c r="H82" s="3">
        <v>0.62931987434196801</v>
      </c>
      <c r="I82" s="16">
        <f>AVERAGE(C82:H82)</f>
        <v>0</v>
      </c>
      <c r="J82" s="7">
        <f>STDEV(C82:I82)</f>
        <v>1</v>
      </c>
    </row>
    <row r="83" spans="2:10">
      <c r="B83" s="1">
        <v>3</v>
      </c>
      <c r="C83" s="3">
        <v>1.2726325714527362</v>
      </c>
      <c r="D83" s="3">
        <v>-1.4162128923589725</v>
      </c>
      <c r="E83" s="3">
        <v>0.45993074278460927</v>
      </c>
      <c r="F83" s="3">
        <v>5.2685329588551537E-2</v>
      </c>
      <c r="G83" s="3">
        <v>-1.2073428012586453</v>
      </c>
      <c r="H83" s="3">
        <v>0.8383070497917211</v>
      </c>
      <c r="I83" s="16">
        <f>AVERAGE(C83:H83)</f>
        <v>0</v>
      </c>
      <c r="J83" s="7">
        <f>STDEV(C83:I83)</f>
        <v>1</v>
      </c>
    </row>
    <row r="85" spans="2:10">
      <c r="C85" s="13" t="s">
        <v>87</v>
      </c>
    </row>
    <row r="87" spans="2:10">
      <c r="B87" t="s">
        <v>93</v>
      </c>
      <c r="C87" s="25" cm="1">
        <f t="array" ref="C87:H87">_xlfn.ANCHORARRAY(C79)</f>
        <v>0</v>
      </c>
      <c r="D87" s="25">
        <v>1</v>
      </c>
      <c r="E87" s="25">
        <v>2</v>
      </c>
      <c r="F87" s="25">
        <v>3</v>
      </c>
      <c r="G87" s="25">
        <v>4</v>
      </c>
      <c r="H87" s="25">
        <v>5</v>
      </c>
    </row>
    <row r="88" spans="2:10">
      <c r="B88" s="25" t="str">
        <f>$AM$25</f>
        <v>γ</v>
      </c>
      <c r="C88" s="3" cm="1">
        <f t="array" ref="C88:H89">TRANSPOSE(AM27:AN32)</f>
        <v>1.2447305917739868</v>
      </c>
      <c r="D88" s="3">
        <v>1.6404546499252319</v>
      </c>
      <c r="E88" s="3">
        <v>1.2247903347015381</v>
      </c>
      <c r="F88" s="3">
        <v>1.3927650451660156</v>
      </c>
      <c r="G88" s="3">
        <v>1.0463250875473022</v>
      </c>
      <c r="H88" s="3">
        <v>1.4573879241943359</v>
      </c>
    </row>
    <row r="89" spans="2:10">
      <c r="B89" s="25" t="str">
        <f>$AN$25</f>
        <v>β</v>
      </c>
      <c r="C89" s="3">
        <v>-0.1475813090801239</v>
      </c>
      <c r="D89" s="3">
        <v>2.6646561920642853E-2</v>
      </c>
      <c r="E89" s="3">
        <v>-0.12994106113910675</v>
      </c>
      <c r="F89" s="3">
        <v>4.0919795632362366E-2</v>
      </c>
      <c r="G89" s="3">
        <v>-3.6004476249217987E-2</v>
      </c>
      <c r="H89" s="3">
        <v>7.8809104859828949E-2</v>
      </c>
    </row>
    <row r="91" spans="2:10">
      <c r="C91" s="13" t="s">
        <v>69</v>
      </c>
    </row>
    <row r="93" spans="2:10">
      <c r="B93" s="18" t="s">
        <v>97</v>
      </c>
      <c r="C93" s="1" cm="1">
        <f t="array" ref="C93:H93">_xlfn.ANCHORARRAY(C79)</f>
        <v>0</v>
      </c>
      <c r="D93" s="1">
        <v>1</v>
      </c>
      <c r="E93" s="1">
        <v>2</v>
      </c>
      <c r="F93" s="1">
        <v>3</v>
      </c>
      <c r="G93" s="1">
        <v>4</v>
      </c>
      <c r="H93" s="1">
        <v>5</v>
      </c>
    </row>
    <row r="94" spans="2:10">
      <c r="B94" s="1" cm="1">
        <f t="array" ref="B94:B97">_xlfn.ANCHORARRAY(B80)</f>
        <v>0</v>
      </c>
      <c r="C94" s="3">
        <f t="shared" ref="C94:H94" si="7">C80*C$88+C$89</f>
        <v>1.9598853004827621</v>
      </c>
      <c r="D94" s="3">
        <f t="shared" si="7"/>
        <v>-2.2459438599333343</v>
      </c>
      <c r="E94" s="3">
        <f t="shared" si="7"/>
        <v>-1.060474341777967</v>
      </c>
      <c r="F94" s="3">
        <f t="shared" si="7"/>
        <v>0.86439262521523019</v>
      </c>
      <c r="G94" s="3">
        <f t="shared" si="7"/>
        <v>-0.49876067977357719</v>
      </c>
      <c r="H94" s="3">
        <f t="shared" si="7"/>
        <v>0.52039466215722574</v>
      </c>
    </row>
    <row r="95" spans="2:10">
      <c r="B95" s="1">
        <v>1</v>
      </c>
      <c r="C95" s="3">
        <f t="shared" ref="C95:H95" si="8">C81*C$88+C$89</f>
        <v>1.4003456868875226</v>
      </c>
      <c r="D95" s="3">
        <f t="shared" si="8"/>
        <v>-1.8608855105335718</v>
      </c>
      <c r="E95" s="3">
        <f t="shared" si="8"/>
        <v>0.46651894397574856</v>
      </c>
      <c r="F95" s="3">
        <f t="shared" si="8"/>
        <v>0.15800237905039233</v>
      </c>
      <c r="G95" s="3">
        <f t="shared" si="8"/>
        <v>-1.5911871162142042</v>
      </c>
      <c r="H95" s="3">
        <f t="shared" si="8"/>
        <v>1.2772268826646702</v>
      </c>
    </row>
    <row r="96" spans="2:10">
      <c r="B96" s="1">
        <v>2</v>
      </c>
      <c r="C96" s="3">
        <f t="shared" ref="C96:H96" si="9">C82*C$88+C$89</f>
        <v>1.6986423297903117</v>
      </c>
      <c r="D96" s="3">
        <f t="shared" si="9"/>
        <v>-2.3177454505461226</v>
      </c>
      <c r="E96" s="3">
        <f t="shared" si="9"/>
        <v>0.41921384997039246</v>
      </c>
      <c r="F96" s="3">
        <f t="shared" si="9"/>
        <v>-3.7011161540618523E-2</v>
      </c>
      <c r="G96" s="3">
        <f t="shared" si="9"/>
        <v>-1.1616960231810507</v>
      </c>
      <c r="H96" s="3">
        <f t="shared" si="9"/>
        <v>0.99597229018131006</v>
      </c>
    </row>
    <row r="97" spans="2:8">
      <c r="B97" s="1">
        <v>3</v>
      </c>
      <c r="C97" s="3">
        <f t="shared" ref="C97:H97" si="10">C83*C$88+C$89</f>
        <v>1.436503384695091</v>
      </c>
      <c r="D97" s="3">
        <f t="shared" si="10"/>
        <v>-2.2965864626336954</v>
      </c>
      <c r="E97" s="3">
        <f t="shared" si="10"/>
        <v>0.43337766725558191</v>
      </c>
      <c r="F97" s="3">
        <f t="shared" si="10"/>
        <v>0.11429808107634777</v>
      </c>
      <c r="G97" s="3">
        <f t="shared" si="10"/>
        <v>-1.2992775384757753</v>
      </c>
      <c r="H97" s="3">
        <f t="shared" si="10"/>
        <v>1.3005476759932633</v>
      </c>
    </row>
    <row r="107" spans="2:8" ht="15" customHeight="1"/>
    <row r="108" spans="2:8" ht="15" customHeight="1"/>
    <row r="109" spans="2:8" ht="15" customHeight="1"/>
    <row r="110" spans="2:8" ht="15" customHeight="1"/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B2:CP139"/>
  <sheetViews>
    <sheetView workbookViewId="0">
      <selection activeCell="F130" sqref="F130"/>
    </sheetView>
  </sheetViews>
  <sheetFormatPr defaultColWidth="8.5703125" defaultRowHeight="15"/>
  <cols>
    <col min="2" max="2" width="2.85546875" customWidth="1"/>
    <col min="3" max="9" width="7.140625" customWidth="1"/>
    <col min="11" max="11" width="8.5703125" customWidth="1"/>
    <col min="12" max="13" width="2.85546875" customWidth="1"/>
    <col min="14" max="14" width="7.140625" customWidth="1"/>
    <col min="15" max="15" width="10.28515625" bestFit="1" customWidth="1"/>
    <col min="16" max="16" width="2.85546875" customWidth="1"/>
    <col min="17" max="25" width="7.140625" customWidth="1"/>
    <col min="26" max="26" width="4.28515625" customWidth="1"/>
    <col min="27" max="27" width="2.85546875" customWidth="1"/>
    <col min="28" max="34" width="7.140625" customWidth="1"/>
    <col min="36" max="37" width="2.85546875" customWidth="1"/>
    <col min="38" max="42" width="7.140625" customWidth="1"/>
    <col min="43" max="43" width="9.140625"/>
    <col min="44" max="44" width="2.85546875" customWidth="1"/>
    <col min="45" max="61" width="7.140625" customWidth="1"/>
    <col min="64" max="64" width="2.85546875" customWidth="1"/>
    <col min="65" max="65" width="9.5703125" bestFit="1" customWidth="1"/>
    <col min="66" max="66" width="8.7109375" bestFit="1" customWidth="1"/>
    <col min="68" max="68" width="2.85546875" customWidth="1"/>
    <col min="69" max="75" width="7.28515625" customWidth="1"/>
    <col min="77" max="77" width="2.85546875" customWidth="1"/>
    <col min="78" max="94" width="7.140625" customWidth="1"/>
  </cols>
  <sheetData>
    <row r="2" spans="2:94">
      <c r="C2" t="s">
        <v>60</v>
      </c>
      <c r="N2" t="s">
        <v>70</v>
      </c>
      <c r="Q2" t="s">
        <v>61</v>
      </c>
      <c r="AB2" t="s">
        <v>179</v>
      </c>
      <c r="AL2" t="s">
        <v>184</v>
      </c>
      <c r="AS2" t="s">
        <v>180</v>
      </c>
      <c r="BM2" t="s">
        <v>197</v>
      </c>
      <c r="BQ2" t="s">
        <v>62</v>
      </c>
      <c r="BZ2" t="s">
        <v>63</v>
      </c>
    </row>
    <row r="3" spans="2:94">
      <c r="C3" s="22" t="s">
        <v>113</v>
      </c>
      <c r="N3" s="22" t="s">
        <v>102</v>
      </c>
      <c r="Q3" s="22" t="s">
        <v>111</v>
      </c>
      <c r="AL3" s="22" t="s">
        <v>102</v>
      </c>
    </row>
    <row r="4" spans="2:94">
      <c r="B4" s="18" t="s">
        <v>114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 t="s">
        <v>24</v>
      </c>
      <c r="L4" s="2"/>
      <c r="M4" t="s">
        <v>92</v>
      </c>
      <c r="N4" s="28">
        <v>4</v>
      </c>
      <c r="P4" s="18" t="s">
        <v>114</v>
      </c>
      <c r="Q4" s="25">
        <v>0</v>
      </c>
      <c r="R4" s="25">
        <v>1</v>
      </c>
      <c r="S4" s="25">
        <v>2</v>
      </c>
      <c r="T4" s="25">
        <v>3</v>
      </c>
      <c r="U4" s="25">
        <v>4</v>
      </c>
      <c r="V4" s="25">
        <v>5</v>
      </c>
      <c r="W4" s="25" t="s">
        <v>24</v>
      </c>
      <c r="X4" s="2"/>
      <c r="Y4" s="2"/>
      <c r="AA4" s="18" t="s">
        <v>114</v>
      </c>
      <c r="AB4" s="25">
        <v>0</v>
      </c>
      <c r="AC4" s="25">
        <v>1</v>
      </c>
      <c r="AD4" s="25">
        <v>2</v>
      </c>
      <c r="AE4" s="25">
        <v>3</v>
      </c>
      <c r="AF4" s="25">
        <v>4</v>
      </c>
      <c r="AG4" s="25">
        <v>5</v>
      </c>
      <c r="AH4" s="25" t="s">
        <v>24</v>
      </c>
      <c r="AJ4" s="2"/>
      <c r="AK4" t="s">
        <v>92</v>
      </c>
      <c r="AL4" s="1">
        <v>0</v>
      </c>
      <c r="AM4" s="1">
        <v>1</v>
      </c>
      <c r="AN4" s="1">
        <v>2</v>
      </c>
      <c r="AO4" s="1">
        <v>3</v>
      </c>
      <c r="AP4" s="28">
        <v>4</v>
      </c>
      <c r="AR4" s="18" t="s">
        <v>114</v>
      </c>
      <c r="AS4" s="25">
        <v>0</v>
      </c>
      <c r="AT4" s="25">
        <v>1</v>
      </c>
      <c r="AU4" s="25">
        <v>2</v>
      </c>
      <c r="AV4" s="25">
        <v>3</v>
      </c>
      <c r="AW4" s="25">
        <v>4</v>
      </c>
      <c r="AX4" s="25">
        <v>5</v>
      </c>
      <c r="AY4" s="25" t="s">
        <v>24</v>
      </c>
      <c r="AZ4" s="2"/>
      <c r="BA4" s="2"/>
      <c r="BB4" s="2"/>
      <c r="BC4" s="2"/>
      <c r="BD4" s="2"/>
      <c r="BE4" s="2"/>
      <c r="BF4" s="2"/>
      <c r="BG4" s="2"/>
      <c r="BH4" s="2"/>
      <c r="BI4" s="2"/>
      <c r="BL4" s="18" t="s">
        <v>114</v>
      </c>
      <c r="BM4" s="25" t="s">
        <v>95</v>
      </c>
      <c r="BN4" s="25" t="s">
        <v>96</v>
      </c>
      <c r="BP4" s="18" t="s">
        <v>114</v>
      </c>
      <c r="BQ4" s="25">
        <v>0</v>
      </c>
      <c r="BR4" s="25">
        <v>1</v>
      </c>
      <c r="BS4" s="25">
        <v>2</v>
      </c>
      <c r="BT4" s="25">
        <v>3</v>
      </c>
      <c r="BU4" s="25">
        <v>4</v>
      </c>
      <c r="BV4" s="25">
        <v>5</v>
      </c>
      <c r="BW4" s="25" t="s">
        <v>24</v>
      </c>
      <c r="BY4" s="18" t="s">
        <v>114</v>
      </c>
      <c r="BZ4" s="25">
        <v>0</v>
      </c>
      <c r="CA4" s="25">
        <v>1</v>
      </c>
      <c r="CB4" s="25">
        <v>2</v>
      </c>
      <c r="CC4" s="25">
        <v>3</v>
      </c>
      <c r="CD4" s="25">
        <v>4</v>
      </c>
      <c r="CE4" s="25">
        <v>5</v>
      </c>
      <c r="CF4" s="25">
        <v>6</v>
      </c>
      <c r="CG4" s="25">
        <v>7</v>
      </c>
      <c r="CH4" s="25">
        <v>8</v>
      </c>
      <c r="CI4" s="25">
        <v>9</v>
      </c>
      <c r="CJ4" s="25">
        <v>10</v>
      </c>
      <c r="CK4" s="25">
        <v>11</v>
      </c>
      <c r="CL4" s="25">
        <v>12</v>
      </c>
      <c r="CM4" s="25">
        <v>13</v>
      </c>
      <c r="CN4" s="25">
        <v>14</v>
      </c>
      <c r="CO4" s="25">
        <v>15</v>
      </c>
      <c r="CP4" s="25" t="s">
        <v>24</v>
      </c>
    </row>
    <row r="5" spans="2:94"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N5" s="8"/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L5" s="8"/>
      <c r="AM5" s="8"/>
      <c r="AN5" s="8"/>
      <c r="AO5" s="8"/>
      <c r="AP5" s="8"/>
      <c r="AS5" t="s">
        <v>141</v>
      </c>
      <c r="AT5" t="s">
        <v>142</v>
      </c>
      <c r="AU5" t="s">
        <v>143</v>
      </c>
      <c r="AV5" t="s">
        <v>144</v>
      </c>
      <c r="AW5" t="s">
        <v>145</v>
      </c>
      <c r="AX5" t="s">
        <v>146</v>
      </c>
      <c r="AY5" t="s">
        <v>147</v>
      </c>
      <c r="BM5" t="s">
        <v>148</v>
      </c>
      <c r="BN5" t="s">
        <v>149</v>
      </c>
      <c r="BQ5" t="s">
        <v>154</v>
      </c>
      <c r="BR5" t="s">
        <v>155</v>
      </c>
      <c r="BS5" t="s">
        <v>156</v>
      </c>
      <c r="BT5" t="s">
        <v>157</v>
      </c>
      <c r="BU5" t="s">
        <v>158</v>
      </c>
      <c r="BV5" t="s">
        <v>159</v>
      </c>
      <c r="BW5" t="s">
        <v>160</v>
      </c>
      <c r="BZ5" t="s">
        <v>161</v>
      </c>
      <c r="CA5" t="s">
        <v>162</v>
      </c>
      <c r="CB5" t="s">
        <v>163</v>
      </c>
      <c r="CC5" t="s">
        <v>164</v>
      </c>
      <c r="CD5" t="s">
        <v>165</v>
      </c>
      <c r="CE5" t="s">
        <v>166</v>
      </c>
      <c r="CF5" t="s">
        <v>167</v>
      </c>
      <c r="CG5" t="s">
        <v>168</v>
      </c>
      <c r="CH5" t="s">
        <v>169</v>
      </c>
      <c r="CI5" t="s">
        <v>170</v>
      </c>
      <c r="CJ5" t="s">
        <v>171</v>
      </c>
      <c r="CK5" t="s">
        <v>172</v>
      </c>
      <c r="CL5" t="s">
        <v>173</v>
      </c>
      <c r="CM5" t="s">
        <v>174</v>
      </c>
      <c r="CN5" t="s">
        <v>175</v>
      </c>
      <c r="CO5" t="s">
        <v>176</v>
      </c>
      <c r="CP5" t="s">
        <v>177</v>
      </c>
    </row>
    <row r="6" spans="2:94">
      <c r="B6" s="25">
        <v>0</v>
      </c>
      <c r="C6" s="3">
        <v>-0.44858300685882568</v>
      </c>
      <c r="D6" s="3">
        <v>0.35981243848800659</v>
      </c>
      <c r="E6" s="3">
        <v>-3.5690754652023315E-2</v>
      </c>
      <c r="F6" s="3">
        <v>-6.6527992486953735E-2</v>
      </c>
      <c r="G6" s="3">
        <v>-0.22349512577056885</v>
      </c>
      <c r="H6" s="3">
        <v>-8.6806416511535645E-3</v>
      </c>
      <c r="I6" s="3">
        <v>0</v>
      </c>
      <c r="L6" s="21" t="s">
        <v>71</v>
      </c>
      <c r="M6" s="6">
        <v>0</v>
      </c>
      <c r="N6" s="5" cm="1">
        <f t="array" ref="N6:N23">MMULT(C6:I23,TRANSPOSE(C32:I32))</f>
        <v>0</v>
      </c>
      <c r="P6" s="25">
        <v>0</v>
      </c>
      <c r="Q6">
        <v>-0.71438425779342651</v>
      </c>
      <c r="R6">
        <v>-0.98134064674377441</v>
      </c>
      <c r="S6">
        <v>-1.1590538024902344</v>
      </c>
      <c r="T6">
        <v>1.0043364763259888</v>
      </c>
      <c r="U6">
        <v>0.85885608196258545</v>
      </c>
      <c r="V6">
        <v>-0.87736660242080688</v>
      </c>
      <c r="W6" s="3">
        <v>-0.7390129566192627</v>
      </c>
      <c r="X6" s="3"/>
      <c r="Y6" s="3"/>
      <c r="Z6" s="34" t="s">
        <v>71</v>
      </c>
      <c r="AA6" s="26">
        <v>0</v>
      </c>
      <c r="AB6" s="3">
        <v>-7.5301460921764374E-2</v>
      </c>
      <c r="AC6" s="3">
        <v>-0.16947843134403229</v>
      </c>
      <c r="AD6" s="3">
        <v>0.41088810563087463</v>
      </c>
      <c r="AE6" s="3">
        <v>0.72546118497848511</v>
      </c>
      <c r="AF6" s="3">
        <v>-0.2809002697467804</v>
      </c>
      <c r="AG6" s="3">
        <v>-0.68334156274795532</v>
      </c>
      <c r="AH6" s="3">
        <v>0.29482346773147583</v>
      </c>
      <c r="AJ6" s="21" t="s">
        <v>71</v>
      </c>
      <c r="AK6" s="6">
        <v>0</v>
      </c>
      <c r="AL6" s="5"/>
      <c r="AM6" s="5"/>
      <c r="AN6" s="5"/>
      <c r="AO6" s="5"/>
      <c r="AP6" s="5" cm="1">
        <f t="array" ref="AP6:AP11">MMULT(AB6:AH11,TRANSPOSE(C67:I67))</f>
        <v>0.86604722325279948</v>
      </c>
      <c r="AR6" s="25">
        <v>0</v>
      </c>
      <c r="AS6" s="3">
        <v>0.233102947473526</v>
      </c>
      <c r="AT6" s="3">
        <v>0.39541614055633545</v>
      </c>
      <c r="AU6" s="3">
        <v>6.1406075954437256E-2</v>
      </c>
      <c r="AV6" s="3">
        <v>-0.46040245890617371</v>
      </c>
      <c r="AW6" s="3">
        <v>-1.0685567855834961</v>
      </c>
      <c r="AX6" s="3">
        <v>0.15970882773399353</v>
      </c>
      <c r="AY6" s="3">
        <v>0.2896462082862854</v>
      </c>
      <c r="AZ6" s="3"/>
      <c r="BA6" s="3"/>
      <c r="BB6" s="3"/>
      <c r="BC6" s="3"/>
      <c r="BD6" s="3"/>
      <c r="BE6" s="3"/>
      <c r="BF6" s="3"/>
      <c r="BG6" s="3"/>
      <c r="BH6" s="3"/>
      <c r="BI6" s="3"/>
      <c r="BL6" s="25">
        <v>0</v>
      </c>
      <c r="BM6" s="3">
        <v>2.6124265044927597E-2</v>
      </c>
      <c r="BN6" s="3">
        <v>-0.56030392646789551</v>
      </c>
      <c r="BP6" s="25">
        <v>0</v>
      </c>
      <c r="BQ6" s="3">
        <v>-0.46534866094589233</v>
      </c>
      <c r="BR6" s="3">
        <v>0.37825453281402588</v>
      </c>
      <c r="BS6" s="3">
        <v>-5.1300134509801865E-2</v>
      </c>
      <c r="BT6" s="3">
        <v>-0.43086561560630798</v>
      </c>
      <c r="BU6" s="3">
        <v>0.3554711639881134</v>
      </c>
      <c r="BV6" s="3">
        <v>-0.268617182970047</v>
      </c>
      <c r="BW6" s="3">
        <v>-0.30667433142662048</v>
      </c>
      <c r="BY6" s="25">
        <v>0</v>
      </c>
      <c r="BZ6" s="3">
        <v>-0.14896920323371887</v>
      </c>
      <c r="CA6" s="3">
        <v>0.1032983809709549</v>
      </c>
      <c r="CB6" s="3">
        <v>1.1250529289245605</v>
      </c>
      <c r="CC6" s="3">
        <v>0.44560641050338745</v>
      </c>
      <c r="CD6" s="3">
        <v>0.33057424426078796</v>
      </c>
      <c r="CE6" s="3">
        <v>0.7701420783996582</v>
      </c>
      <c r="CF6" s="3">
        <v>7.3532820679247379E-3</v>
      </c>
      <c r="CG6" s="3">
        <v>0.28945127129554749</v>
      </c>
      <c r="CH6" s="3">
        <v>0.30719497799873352</v>
      </c>
      <c r="CI6" s="3">
        <v>-0.52231740951538086</v>
      </c>
      <c r="CJ6" s="3">
        <v>-0.27036046981811523</v>
      </c>
      <c r="CK6" s="3">
        <v>9.9451437592506409E-2</v>
      </c>
      <c r="CL6" s="3">
        <v>-1.3248167037963867</v>
      </c>
      <c r="CM6" s="3">
        <v>-7.3154032230377197E-2</v>
      </c>
      <c r="CN6" s="3">
        <v>0.45211797952651978</v>
      </c>
      <c r="CO6" s="3">
        <v>-0.24874977767467499</v>
      </c>
      <c r="CP6" s="3">
        <v>-6.5613389015197754E-2</v>
      </c>
    </row>
    <row r="7" spans="2:94">
      <c r="B7" s="25">
        <v>1</v>
      </c>
      <c r="C7" s="3">
        <v>-0.41093632578849792</v>
      </c>
      <c r="D7" s="3">
        <v>-0.48213183879852295</v>
      </c>
      <c r="E7" s="3">
        <v>0.48811614513397217</v>
      </c>
      <c r="F7" s="3">
        <v>-4.6856999397277832E-2</v>
      </c>
      <c r="G7" s="3">
        <v>0.11841154098510742</v>
      </c>
      <c r="H7" s="3">
        <v>0.30994272232055664</v>
      </c>
      <c r="I7" s="3">
        <v>0</v>
      </c>
      <c r="L7" s="3"/>
      <c r="M7" s="1">
        <v>1</v>
      </c>
      <c r="N7" s="3">
        <v>0</v>
      </c>
      <c r="P7" s="25">
        <v>1</v>
      </c>
      <c r="Q7">
        <v>-0.30031904578208923</v>
      </c>
      <c r="R7">
        <v>-0.2526802122592926</v>
      </c>
      <c r="S7">
        <v>-0.22032341361045837</v>
      </c>
      <c r="T7">
        <v>0.11306373029947281</v>
      </c>
      <c r="U7">
        <v>0.32418051362037659</v>
      </c>
      <c r="V7">
        <v>-0.22772170603275299</v>
      </c>
      <c r="W7" s="3">
        <v>-0.141913041472435</v>
      </c>
      <c r="X7" s="3"/>
      <c r="Y7" s="3"/>
      <c r="AA7" s="25">
        <v>1</v>
      </c>
      <c r="AB7" s="3">
        <v>0.20643310248851776</v>
      </c>
      <c r="AC7" s="3">
        <v>0.2043076753616333</v>
      </c>
      <c r="AD7" s="3">
        <v>-0.19239675998687744</v>
      </c>
      <c r="AE7" s="3">
        <v>-0.38937264680862427</v>
      </c>
      <c r="AF7" s="3">
        <v>0.16940979659557343</v>
      </c>
      <c r="AG7" s="3">
        <v>-0.83596318960189819</v>
      </c>
      <c r="AH7" s="3">
        <v>0.19175334274768829</v>
      </c>
      <c r="AJ7" s="3"/>
      <c r="AK7" s="1">
        <v>1</v>
      </c>
      <c r="AL7" s="3"/>
      <c r="AM7" s="3"/>
      <c r="AN7" s="3"/>
      <c r="AO7" s="3"/>
      <c r="AP7" s="3">
        <v>0.21844659505240538</v>
      </c>
      <c r="AR7" s="25">
        <v>1</v>
      </c>
      <c r="AS7" s="3">
        <v>0.55953884124755859</v>
      </c>
      <c r="AT7" s="3">
        <v>-0.44652107357978821</v>
      </c>
      <c r="AU7" s="3">
        <v>-0.37029397487640381</v>
      </c>
      <c r="AV7" s="3">
        <v>6.4877249300479889E-2</v>
      </c>
      <c r="AW7" s="3">
        <v>-0.5005183219909668</v>
      </c>
      <c r="AX7" s="3">
        <v>-0.86473309993743896</v>
      </c>
      <c r="AY7" s="3">
        <v>4.1591819375753403E-2</v>
      </c>
      <c r="AZ7" s="3"/>
      <c r="BA7" s="3"/>
      <c r="BB7" s="3"/>
      <c r="BC7" s="3"/>
      <c r="BD7" s="3"/>
      <c r="BE7" s="3"/>
      <c r="BF7" s="3"/>
      <c r="BG7" s="3"/>
      <c r="BH7" s="3"/>
      <c r="BI7" s="3"/>
      <c r="BL7" s="25">
        <v>1</v>
      </c>
      <c r="BM7" s="3">
        <v>5.3689327090978622E-2</v>
      </c>
      <c r="BN7" s="3">
        <v>-0.16490405797958374</v>
      </c>
      <c r="BP7" s="25">
        <v>1</v>
      </c>
      <c r="BQ7" s="3">
        <v>6.9621294736862183E-2</v>
      </c>
      <c r="BR7" s="3">
        <v>-0.3799164891242981</v>
      </c>
      <c r="BS7" s="3">
        <v>-0.52988719940185547</v>
      </c>
      <c r="BT7" s="3">
        <v>-7.3833659291267395E-2</v>
      </c>
      <c r="BU7" s="3">
        <v>0.36991220712661743</v>
      </c>
      <c r="BV7" s="3">
        <v>-0.44035017490386963</v>
      </c>
      <c r="BW7" s="3">
        <v>-0.21357278525829315</v>
      </c>
      <c r="BY7" s="25">
        <v>1</v>
      </c>
      <c r="BZ7" s="3">
        <v>0.30631488561630249</v>
      </c>
      <c r="CA7" s="3">
        <v>-9.7271069884300232E-2</v>
      </c>
      <c r="CB7" s="3">
        <v>-0.56221449375152588</v>
      </c>
      <c r="CC7" s="3">
        <v>-1.0423091240227222E-2</v>
      </c>
      <c r="CD7" s="3">
        <v>-0.12067163735628128</v>
      </c>
      <c r="CE7" s="3">
        <v>-0.30719804763793945</v>
      </c>
      <c r="CF7" s="3">
        <v>0.12371763586997986</v>
      </c>
      <c r="CG7" s="3">
        <v>-0.57324671745300293</v>
      </c>
      <c r="CH7" s="3">
        <v>-0.40453815460205078</v>
      </c>
      <c r="CI7" s="3">
        <v>1.0355331897735596</v>
      </c>
      <c r="CJ7" s="3">
        <v>-0.39698499441146851</v>
      </c>
      <c r="CK7" s="3">
        <v>-1.0868055820465088</v>
      </c>
      <c r="CL7" s="3">
        <v>0.73076647520065308</v>
      </c>
      <c r="CM7" s="3">
        <v>-8.114922046661377E-2</v>
      </c>
      <c r="CN7" s="3">
        <v>0.35419410467147827</v>
      </c>
      <c r="CO7" s="3">
        <v>0.24088820815086365</v>
      </c>
      <c r="CP7" s="3">
        <v>0.15138261020183563</v>
      </c>
    </row>
    <row r="8" spans="2:94">
      <c r="B8" s="25">
        <v>2</v>
      </c>
      <c r="C8" s="3">
        <v>5.0025761127471924E-2</v>
      </c>
      <c r="D8" s="3">
        <v>-0.35195785760879517</v>
      </c>
      <c r="E8" s="3">
        <v>0.42198848724365234</v>
      </c>
      <c r="F8" s="3">
        <v>0.41867107152938843</v>
      </c>
      <c r="G8" s="3">
        <v>5.7757973670959473E-2</v>
      </c>
      <c r="H8" s="3">
        <v>0.49523383378982544</v>
      </c>
      <c r="I8" s="3">
        <v>0</v>
      </c>
      <c r="L8" s="3"/>
      <c r="M8" s="1">
        <v>2</v>
      </c>
      <c r="N8" s="3">
        <v>0</v>
      </c>
      <c r="P8" s="25">
        <v>2</v>
      </c>
      <c r="Q8">
        <v>9.6517167985439301E-2</v>
      </c>
      <c r="R8">
        <v>-3.8042392581701279E-2</v>
      </c>
      <c r="S8">
        <v>0.21248012781143188</v>
      </c>
      <c r="T8">
        <v>-0.2071307897567749</v>
      </c>
      <c r="U8">
        <v>3.4256752580404282E-2</v>
      </c>
      <c r="V8">
        <v>0.10505876690149307</v>
      </c>
      <c r="W8" s="3">
        <v>5.0592634826898575E-2</v>
      </c>
      <c r="X8" s="3"/>
      <c r="Y8" s="3"/>
      <c r="AA8" s="25">
        <v>2</v>
      </c>
      <c r="AB8" s="3">
        <v>-0.1080741211771965</v>
      </c>
      <c r="AC8" s="3">
        <v>0.19538544118404388</v>
      </c>
      <c r="AD8" s="3">
        <v>-0.68459403514862061</v>
      </c>
      <c r="AE8" s="3">
        <v>-0.64301711320877075</v>
      </c>
      <c r="AF8" s="3">
        <v>0.1448495090007782</v>
      </c>
      <c r="AG8" s="3">
        <v>0.32730618119239807</v>
      </c>
      <c r="AH8" s="3">
        <v>-0.3204118013381958</v>
      </c>
      <c r="AJ8" s="3"/>
      <c r="AK8" s="1">
        <v>2</v>
      </c>
      <c r="AL8" s="3"/>
      <c r="AM8" s="3"/>
      <c r="AN8" s="3"/>
      <c r="AO8" s="3"/>
      <c r="AP8" s="3">
        <v>-1.0016452681341701</v>
      </c>
      <c r="AR8" s="25">
        <v>2</v>
      </c>
      <c r="AS8" s="3">
        <v>0.13579937815666199</v>
      </c>
      <c r="AT8" s="3">
        <v>0.82460278272628784</v>
      </c>
      <c r="AU8" s="3">
        <v>0.90065848827362061</v>
      </c>
      <c r="AV8" s="3">
        <v>0.31783035397529602</v>
      </c>
      <c r="AW8" s="3">
        <v>-0.17529356479644775</v>
      </c>
      <c r="AX8" s="3">
        <v>0.31104850769042969</v>
      </c>
      <c r="AY8" s="3">
        <v>-0.30298349261283875</v>
      </c>
      <c r="AZ8" s="3"/>
      <c r="BA8" s="3"/>
      <c r="BB8" s="3"/>
      <c r="BC8" s="3"/>
      <c r="BD8" s="3"/>
      <c r="BE8" s="3"/>
      <c r="BF8" s="3"/>
      <c r="BG8" s="3"/>
      <c r="BH8" s="3"/>
      <c r="BI8" s="3"/>
      <c r="BL8" s="25">
        <v>2</v>
      </c>
      <c r="BM8" s="3">
        <v>0.55638855695724487</v>
      </c>
      <c r="BN8" s="3">
        <v>0.26540577411651611</v>
      </c>
      <c r="BP8" s="25">
        <v>2</v>
      </c>
      <c r="BQ8" s="3">
        <v>-0.76013386249542236</v>
      </c>
      <c r="BR8" s="3">
        <v>-0.25646844506263733</v>
      </c>
      <c r="BS8" s="3">
        <v>0.17941193282604218</v>
      </c>
      <c r="BT8" s="3">
        <v>0.16762730479240417</v>
      </c>
      <c r="BU8" s="3">
        <v>0.34892109036445618</v>
      </c>
      <c r="BV8" s="3">
        <v>0.27856925129890442</v>
      </c>
      <c r="BW8" s="3">
        <v>-0.67517143487930298</v>
      </c>
      <c r="BY8" s="25">
        <v>2</v>
      </c>
      <c r="BZ8" s="3">
        <v>0.19599060714244843</v>
      </c>
      <c r="CA8" s="3">
        <v>0.27288687229156494</v>
      </c>
      <c r="CB8" s="3">
        <v>-0.51015836000442505</v>
      </c>
      <c r="CC8" s="3">
        <v>4.4937718659639359E-2</v>
      </c>
      <c r="CD8" s="3">
        <v>-0.20377664268016815</v>
      </c>
      <c r="CE8" s="3">
        <v>-1.0206965208053589</v>
      </c>
      <c r="CF8" s="3">
        <v>0.32018563151359558</v>
      </c>
      <c r="CG8" s="3">
        <v>-8.6565762758255005E-2</v>
      </c>
      <c r="CH8" s="3">
        <v>-0.38852977752685547</v>
      </c>
      <c r="CI8" s="3">
        <v>-0.22770677506923676</v>
      </c>
      <c r="CJ8" s="3">
        <v>0.31419512629508972</v>
      </c>
      <c r="CK8" s="3">
        <v>-0.20444990694522858</v>
      </c>
      <c r="CL8" s="3">
        <v>0.65630221366882324</v>
      </c>
      <c r="CM8" s="3">
        <v>0.35769528150558472</v>
      </c>
      <c r="CN8" s="3">
        <v>-0.49791842699050903</v>
      </c>
      <c r="CO8" s="3">
        <v>-6.0941047966480255E-2</v>
      </c>
      <c r="CP8" s="3">
        <v>-8.8805541396141052E-2</v>
      </c>
    </row>
    <row r="9" spans="2:94">
      <c r="B9" s="25">
        <v>3</v>
      </c>
      <c r="C9" s="3">
        <v>-0.27920693159103394</v>
      </c>
      <c r="D9" s="3">
        <v>0.19847637414932251</v>
      </c>
      <c r="E9" s="3">
        <v>-0.27714717388153076</v>
      </c>
      <c r="F9" s="3">
        <v>0.18100589513778687</v>
      </c>
      <c r="G9" s="3">
        <v>0.37340438365936279</v>
      </c>
      <c r="H9" s="3">
        <v>0.29464733600616455</v>
      </c>
      <c r="I9" s="3">
        <v>0</v>
      </c>
      <c r="L9" s="3"/>
      <c r="M9" s="1">
        <v>3</v>
      </c>
      <c r="N9" s="3">
        <v>0</v>
      </c>
      <c r="P9" s="25">
        <v>3</v>
      </c>
      <c r="Q9">
        <v>0.14095388352870941</v>
      </c>
      <c r="R9">
        <v>-8.9182369410991669E-2</v>
      </c>
      <c r="S9">
        <v>0.18408915400505066</v>
      </c>
      <c r="T9">
        <v>-0.10763807594776154</v>
      </c>
      <c r="U9">
        <v>7.8622080385684967E-2</v>
      </c>
      <c r="V9">
        <v>9.1286592185497284E-2</v>
      </c>
      <c r="W9" s="3">
        <v>1.7266871407628059E-2</v>
      </c>
      <c r="X9" s="3"/>
      <c r="Y9" s="3"/>
      <c r="AA9" s="25">
        <v>3</v>
      </c>
      <c r="AB9" s="3">
        <v>0.16111299395561218</v>
      </c>
      <c r="AC9" s="3">
        <v>-0.3846360445022583</v>
      </c>
      <c r="AD9" s="3">
        <v>0.11319193989038467</v>
      </c>
      <c r="AE9" s="3">
        <v>0.10920568555593491</v>
      </c>
      <c r="AF9" s="3">
        <v>-0.1799091249704361</v>
      </c>
      <c r="AG9" s="3">
        <v>0.12072225660085678</v>
      </c>
      <c r="AH9" s="3">
        <v>0.15125775337219238</v>
      </c>
      <c r="AJ9" s="3"/>
      <c r="AK9" s="1">
        <v>3</v>
      </c>
      <c r="AL9" s="3"/>
      <c r="AM9" s="3"/>
      <c r="AN9" s="3"/>
      <c r="AO9" s="3"/>
      <c r="AP9" s="3">
        <v>-8.9249382241712305E-3</v>
      </c>
      <c r="AR9" s="25">
        <v>3</v>
      </c>
      <c r="AS9" s="3">
        <v>0.35546302795410156</v>
      </c>
      <c r="AT9" s="3">
        <v>-0.32103204727172852</v>
      </c>
      <c r="AU9" s="3">
        <v>0.43086469173431396</v>
      </c>
      <c r="AV9" s="3">
        <v>9.1466821730136871E-2</v>
      </c>
      <c r="AW9" s="3">
        <v>0.56593376398086548</v>
      </c>
      <c r="AX9" s="3">
        <v>-0.2071649432182312</v>
      </c>
      <c r="AY9" s="3">
        <v>-0.19713509082794189</v>
      </c>
      <c r="AZ9" s="3"/>
      <c r="BA9" s="3"/>
      <c r="BB9" s="3"/>
      <c r="BC9" s="3"/>
      <c r="BD9" s="3"/>
      <c r="BE9" s="3"/>
      <c r="BF9" s="3"/>
      <c r="BG9" s="3"/>
      <c r="BH9" s="3"/>
      <c r="BI9" s="3"/>
      <c r="BL9" s="25">
        <v>3</v>
      </c>
      <c r="BM9" s="3">
        <v>0.16289220750331879</v>
      </c>
      <c r="BN9" s="3">
        <v>0.25353038311004639</v>
      </c>
      <c r="BP9" s="25">
        <v>3</v>
      </c>
      <c r="BQ9" s="3">
        <v>-0.28020265698432922</v>
      </c>
      <c r="BR9" s="3">
        <v>0.41021797060966492</v>
      </c>
      <c r="BS9" s="3">
        <v>-0.26272985339164734</v>
      </c>
      <c r="BT9" s="3">
        <v>0.21436971426010132</v>
      </c>
      <c r="BU9" s="3">
        <v>-0.33279195427894592</v>
      </c>
      <c r="BV9" s="3">
        <v>0.78295379877090454</v>
      </c>
      <c r="BW9" s="3">
        <v>0.134895920753479</v>
      </c>
      <c r="BY9" s="25">
        <v>3</v>
      </c>
      <c r="BZ9" s="3">
        <v>-3.1877197325229645E-2</v>
      </c>
      <c r="CA9" s="3">
        <v>-0.10089404135942459</v>
      </c>
      <c r="CB9" s="3">
        <v>0.62388128042221069</v>
      </c>
      <c r="CC9" s="3">
        <v>-0.53238916397094727</v>
      </c>
      <c r="CD9" s="3">
        <v>0.14304962754249573</v>
      </c>
      <c r="CE9" s="3">
        <v>0.32956337928771973</v>
      </c>
      <c r="CF9" s="3">
        <v>0.12563000619411469</v>
      </c>
      <c r="CG9" s="3">
        <v>0.21946874260902405</v>
      </c>
      <c r="CH9" s="3">
        <v>0.78177279233932495</v>
      </c>
      <c r="CI9" s="3">
        <v>-0.68441736698150635</v>
      </c>
      <c r="CJ9" s="3">
        <v>-8.589470386505127E-2</v>
      </c>
      <c r="CK9" s="3">
        <v>0.38201603293418884</v>
      </c>
      <c r="CL9" s="3">
        <v>-0.47783398628234863</v>
      </c>
      <c r="CM9" s="3">
        <v>0.14824248850345612</v>
      </c>
      <c r="CN9" s="3">
        <v>0.25238409638404846</v>
      </c>
      <c r="CO9" s="3">
        <v>0.27571401000022888</v>
      </c>
      <c r="CP9" s="3">
        <v>-0.1586700975894928</v>
      </c>
    </row>
    <row r="10" spans="2:94">
      <c r="B10" s="25">
        <v>4</v>
      </c>
      <c r="C10" s="3">
        <v>0.24178582429885864</v>
      </c>
      <c r="D10" s="3">
        <v>0.40712308883666992</v>
      </c>
      <c r="E10" s="3">
        <v>0.41896051168441772</v>
      </c>
      <c r="F10" s="3">
        <v>-0.12915042042732239</v>
      </c>
      <c r="G10" s="3">
        <v>-0.15068799257278442</v>
      </c>
      <c r="H10" s="3">
        <v>-6.3173681497573853E-2</v>
      </c>
      <c r="I10" s="3">
        <v>0</v>
      </c>
      <c r="L10" s="3"/>
      <c r="M10" s="1">
        <v>4</v>
      </c>
      <c r="N10" s="3">
        <v>0</v>
      </c>
      <c r="P10" s="25">
        <v>4</v>
      </c>
      <c r="Q10">
        <v>5.2507810294628143E-2</v>
      </c>
      <c r="R10">
        <v>-9.8415233194828033E-2</v>
      </c>
      <c r="S10">
        <v>-7.0963494479656219E-2</v>
      </c>
      <c r="T10">
        <v>-0.15355105698108673</v>
      </c>
      <c r="U10">
        <v>0.10009833425283432</v>
      </c>
      <c r="V10">
        <v>3.8472004234790802E-2</v>
      </c>
      <c r="W10" s="3">
        <v>2.8775888495147228E-3</v>
      </c>
      <c r="X10" s="3"/>
      <c r="Y10" s="3"/>
      <c r="AA10" s="25">
        <v>4</v>
      </c>
      <c r="AB10" s="3">
        <v>-0.47195735573768616</v>
      </c>
      <c r="AC10" s="3">
        <v>-0.18888789415359497</v>
      </c>
      <c r="AD10" s="3">
        <v>-5.9122733771800995E-2</v>
      </c>
      <c r="AE10" s="3">
        <v>0.40192201733589172</v>
      </c>
      <c r="AF10" s="3">
        <v>0.36265239119529724</v>
      </c>
      <c r="AG10" s="3">
        <v>2.2661522030830383E-2</v>
      </c>
      <c r="AH10" s="3">
        <v>-6.8156495690345764E-2</v>
      </c>
      <c r="AJ10" s="3"/>
      <c r="AK10" s="1">
        <v>4</v>
      </c>
      <c r="AL10" s="3"/>
      <c r="AM10" s="3"/>
      <c r="AN10" s="3"/>
      <c r="AO10" s="3"/>
      <c r="AP10" s="3">
        <v>0.77642958005561813</v>
      </c>
      <c r="AR10" s="25">
        <v>4</v>
      </c>
      <c r="AS10" s="3">
        <v>-0.44157671928405762</v>
      </c>
      <c r="AT10" s="3">
        <v>0.12902115285396576</v>
      </c>
      <c r="AU10" s="3">
        <v>-0.50466829538345337</v>
      </c>
      <c r="AV10" s="3">
        <v>0.9062572717666626</v>
      </c>
      <c r="AW10" s="3">
        <v>-0.40110981464385986</v>
      </c>
      <c r="AX10" s="3">
        <v>0.31266820430755615</v>
      </c>
      <c r="AY10" s="3">
        <v>-0.17092506587505341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L10" s="25">
        <v>4</v>
      </c>
      <c r="BM10" s="3">
        <v>0.70434015989303589</v>
      </c>
      <c r="BN10" s="3">
        <v>0.7031673789024353</v>
      </c>
      <c r="BP10" s="25">
        <v>4</v>
      </c>
      <c r="BQ10" s="3">
        <v>-0.12181689590215683</v>
      </c>
      <c r="BR10" s="3">
        <v>0.35784649848937988</v>
      </c>
      <c r="BS10" s="3">
        <v>-8.2565896213054657E-2</v>
      </c>
      <c r="BT10" s="3">
        <v>-0.52070510387420654</v>
      </c>
      <c r="BU10" s="3">
        <v>-0.2080637663602829</v>
      </c>
      <c r="BV10" s="3">
        <v>-3.4434404224157333E-2</v>
      </c>
      <c r="BW10" s="3">
        <v>-0.35911065340042114</v>
      </c>
      <c r="BY10" s="25">
        <v>4</v>
      </c>
      <c r="BZ10" s="3">
        <v>-0.79345846176147461</v>
      </c>
      <c r="CA10" s="3">
        <v>-0.39967045187950134</v>
      </c>
      <c r="CB10" s="3">
        <v>0.34975743293762207</v>
      </c>
      <c r="CC10" s="3">
        <v>0.23608051240444183</v>
      </c>
      <c r="CD10" s="3">
        <v>-3.4536093473434448E-2</v>
      </c>
      <c r="CE10" s="3">
        <v>0.29040035605430603</v>
      </c>
      <c r="CF10" s="3">
        <v>-0.60314559936523438</v>
      </c>
      <c r="CG10" s="3">
        <v>0.27919930219650269</v>
      </c>
      <c r="CH10" s="3">
        <v>0.60541290044784546</v>
      </c>
      <c r="CI10" s="3">
        <v>-0.47605001926422119</v>
      </c>
      <c r="CJ10" s="3">
        <v>-0.27979016304016113</v>
      </c>
      <c r="CK10" s="3">
        <v>0.74991083145141602</v>
      </c>
      <c r="CL10" s="3">
        <v>-6.1687808483839035E-2</v>
      </c>
      <c r="CM10" s="3">
        <v>-1.3012450933456421</v>
      </c>
      <c r="CN10" s="3">
        <v>-0.56685608625411987</v>
      </c>
      <c r="CO10" s="3">
        <v>-0.53318047523498535</v>
      </c>
      <c r="CP10" s="3">
        <v>7.5296342372894287E-2</v>
      </c>
    </row>
    <row r="11" spans="2:94">
      <c r="B11" s="25">
        <v>5</v>
      </c>
      <c r="C11" s="3">
        <v>-0.11255723237991333</v>
      </c>
      <c r="D11" s="3">
        <v>-0.27045649290084839</v>
      </c>
      <c r="E11" s="3">
        <v>0.22249758243560791</v>
      </c>
      <c r="F11" s="3">
        <v>0.44654953479766846</v>
      </c>
      <c r="G11" s="3">
        <v>-0.31074917316436768</v>
      </c>
      <c r="H11" s="3">
        <v>0.32396453619003296</v>
      </c>
      <c r="I11" s="3">
        <v>0</v>
      </c>
      <c r="L11" s="3"/>
      <c r="M11" s="1">
        <v>5</v>
      </c>
      <c r="N11" s="3">
        <v>0</v>
      </c>
      <c r="P11" s="25">
        <v>5</v>
      </c>
      <c r="Q11">
        <v>-0.29005658626556396</v>
      </c>
      <c r="R11">
        <v>-0.21405869722366333</v>
      </c>
      <c r="S11">
        <v>-0.51071470975875854</v>
      </c>
      <c r="T11">
        <v>0.60899096727371216</v>
      </c>
      <c r="U11">
        <v>0.26583036780357361</v>
      </c>
      <c r="V11">
        <v>-0.46983146667480469</v>
      </c>
      <c r="W11" s="3">
        <v>-0.35154697299003601</v>
      </c>
      <c r="X11" s="3"/>
      <c r="Y11" s="3"/>
      <c r="AA11" s="25">
        <v>5</v>
      </c>
      <c r="AB11" s="3">
        <v>0.20997385680675507</v>
      </c>
      <c r="AC11" s="3">
        <v>0.3873235285282135</v>
      </c>
      <c r="AD11" s="3">
        <v>0.13156814873218536</v>
      </c>
      <c r="AE11" s="3">
        <v>-0.3052096962928772</v>
      </c>
      <c r="AF11" s="3">
        <v>-0.33466812968254089</v>
      </c>
      <c r="AG11" s="3">
        <v>0.49221745133399963</v>
      </c>
      <c r="AH11" s="3">
        <v>-9.401366114616394E-2</v>
      </c>
      <c r="AJ11" s="3"/>
      <c r="AK11" s="1">
        <v>5</v>
      </c>
      <c r="AL11" s="3"/>
      <c r="AM11" s="3"/>
      <c r="AN11" s="3"/>
      <c r="AO11" s="3"/>
      <c r="AP11" s="3">
        <v>-0.85940189527769628</v>
      </c>
      <c r="AR11" s="25">
        <v>5</v>
      </c>
      <c r="AS11" s="3">
        <v>-0.73096907138824463</v>
      </c>
      <c r="AT11" s="3">
        <v>-0.241810142993927</v>
      </c>
      <c r="AU11" s="3">
        <v>-0.15027017891407013</v>
      </c>
      <c r="AV11" s="3">
        <v>-0.23072321712970734</v>
      </c>
      <c r="AW11" s="3">
        <v>0.22918713092803955</v>
      </c>
      <c r="AX11" s="3">
        <v>9.2658624053001404E-2</v>
      </c>
      <c r="AY11" s="3">
        <v>0.49252083897590643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L11" s="25">
        <v>5</v>
      </c>
      <c r="BM11" s="3">
        <v>-6.3773535192012787E-2</v>
      </c>
      <c r="BN11" s="3">
        <v>-0.37455090880393982</v>
      </c>
      <c r="BP11" s="25">
        <v>5</v>
      </c>
      <c r="BQ11" s="3">
        <v>9.7907692193984985E-2</v>
      </c>
      <c r="BR11" s="3">
        <v>6.2258769758045673E-3</v>
      </c>
      <c r="BS11" s="3">
        <v>0.77216511964797974</v>
      </c>
      <c r="BT11" s="3">
        <v>-8.3752810955047607E-2</v>
      </c>
      <c r="BU11" s="3">
        <v>-0.1665365993976593</v>
      </c>
      <c r="BV11" s="3">
        <v>-0.39181670546531677</v>
      </c>
      <c r="BW11" s="3">
        <v>-0.42593717575073242</v>
      </c>
      <c r="BY11" s="25">
        <v>5</v>
      </c>
      <c r="BZ11" s="3">
        <v>0.3725910484790802</v>
      </c>
      <c r="CA11" s="3">
        <v>0.47762200236320496</v>
      </c>
      <c r="CB11" s="3">
        <v>2.670317143201828E-2</v>
      </c>
      <c r="CC11" s="3">
        <v>-9.5670849084854126E-2</v>
      </c>
      <c r="CD11" s="3">
        <v>-0.19936424493789673</v>
      </c>
      <c r="CE11" s="3">
        <v>7.0693165063858032E-2</v>
      </c>
      <c r="CF11" s="3">
        <v>9.0576149523258209E-2</v>
      </c>
      <c r="CG11" s="3">
        <v>-0.17517614364624023</v>
      </c>
      <c r="CH11" s="3">
        <v>-0.66696155071258545</v>
      </c>
      <c r="CI11" s="3">
        <v>0.47426536679267883</v>
      </c>
      <c r="CJ11" s="3">
        <v>0.70760339498519897</v>
      </c>
      <c r="CK11" s="3">
        <v>-0.14267952740192413</v>
      </c>
      <c r="CL11" s="3">
        <v>0.57050883769989014</v>
      </c>
      <c r="CM11" s="3">
        <v>0.19781555235385895</v>
      </c>
      <c r="CN11" s="3">
        <v>-1.4610710553824902E-2</v>
      </c>
      <c r="CO11" s="3">
        <v>0.12114832550287247</v>
      </c>
      <c r="CP11" s="3">
        <v>-0.10942932218313216</v>
      </c>
    </row>
    <row r="12" spans="2:94">
      <c r="B12" s="26">
        <v>6</v>
      </c>
      <c r="C12" s="5">
        <v>-0.2654758095741272</v>
      </c>
      <c r="D12" s="5">
        <v>5.2505910396575928E-2</v>
      </c>
      <c r="E12" s="5">
        <v>0.3975069522857666</v>
      </c>
      <c r="F12" s="5">
        <v>0.36521774530410767</v>
      </c>
      <c r="G12" s="5">
        <v>0.19890725612640381</v>
      </c>
      <c r="H12" s="5">
        <v>-0.15586423873901367</v>
      </c>
      <c r="I12" s="5">
        <v>0</v>
      </c>
      <c r="L12" s="21" t="s">
        <v>72</v>
      </c>
      <c r="M12" s="6">
        <v>0</v>
      </c>
      <c r="N12" s="5">
        <v>0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34" t="s">
        <v>186</v>
      </c>
      <c r="AA12" s="26">
        <v>6</v>
      </c>
      <c r="AB12" s="3">
        <v>0.44112521409988403</v>
      </c>
      <c r="AC12" s="3">
        <v>-0.75621140003204346</v>
      </c>
      <c r="AD12" s="3">
        <v>0.14917246997356415</v>
      </c>
      <c r="AE12" s="3">
        <v>0.11439187824726105</v>
      </c>
      <c r="AF12" s="3">
        <v>9.2081964015960693E-2</v>
      </c>
      <c r="AG12" s="3">
        <v>-9.1208823025226593E-2</v>
      </c>
      <c r="AH12" s="3">
        <v>0.36065694689750671</v>
      </c>
      <c r="AJ12" s="21" t="s">
        <v>72</v>
      </c>
      <c r="AK12" s="6">
        <v>0</v>
      </c>
      <c r="AL12" s="5" cm="1">
        <f t="array" ref="AL12:AO23">MMULT(AB12:AH23,TRANSPOSE(C28:I31))</f>
        <v>2.770914591821124</v>
      </c>
      <c r="AM12" s="5">
        <v>2.2102595516470611</v>
      </c>
      <c r="AN12" s="5">
        <v>2.7231651177860141</v>
      </c>
      <c r="AO12" s="5">
        <v>2.5705010130992685</v>
      </c>
      <c r="AP12" s="5"/>
      <c r="AR12" s="2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L12" s="2"/>
      <c r="BM12" s="3"/>
      <c r="BN12" s="3"/>
      <c r="BP12" s="25">
        <v>6</v>
      </c>
      <c r="BQ12" s="3">
        <v>0.24739883840084076</v>
      </c>
      <c r="BR12" s="3">
        <v>0.48943424224853516</v>
      </c>
      <c r="BS12" s="3">
        <v>0.14097431302070618</v>
      </c>
      <c r="BT12" s="3">
        <v>0.12376344949007034</v>
      </c>
      <c r="BU12" s="3">
        <v>-0.64122051000595093</v>
      </c>
      <c r="BV12" s="3">
        <v>0.14667288959026337</v>
      </c>
      <c r="BW12" s="3">
        <v>-0.49134159088134766</v>
      </c>
      <c r="BY12" s="2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2:94">
      <c r="B13" s="25">
        <v>7</v>
      </c>
      <c r="C13" s="3">
        <v>-0.12819099426269531</v>
      </c>
      <c r="D13" s="3">
        <v>-0.46735438704490662</v>
      </c>
      <c r="E13" s="3">
        <v>0.2950635552406311</v>
      </c>
      <c r="F13" s="3">
        <v>9.6072614192962646E-2</v>
      </c>
      <c r="G13" s="3">
        <v>0.23413294553756714</v>
      </c>
      <c r="H13" s="3">
        <v>8.530116081237793E-2</v>
      </c>
      <c r="I13" s="3">
        <v>0</v>
      </c>
      <c r="L13" s="3"/>
      <c r="M13" s="1">
        <v>1</v>
      </c>
      <c r="N13" s="3">
        <v>0</v>
      </c>
      <c r="P13" s="2"/>
      <c r="Q13" s="3"/>
      <c r="R13" s="3"/>
      <c r="S13" s="3"/>
      <c r="T13" s="3"/>
      <c r="U13" s="3"/>
      <c r="V13" s="3"/>
      <c r="W13" s="3"/>
      <c r="X13" s="3"/>
      <c r="Y13" s="3"/>
      <c r="AA13" s="25">
        <v>7</v>
      </c>
      <c r="AB13" s="3">
        <v>0.17138679325580597</v>
      </c>
      <c r="AC13" s="3">
        <v>-0.15532638132572174</v>
      </c>
      <c r="AD13" s="3">
        <v>9.5197819173336029E-2</v>
      </c>
      <c r="AE13" s="3">
        <v>-0.39208665490150452</v>
      </c>
      <c r="AF13" s="3">
        <v>-1.5282593667507172E-2</v>
      </c>
      <c r="AG13" s="3">
        <v>-0.56502372026443481</v>
      </c>
      <c r="AH13" s="3">
        <v>0.10183186829090118</v>
      </c>
      <c r="AJ13" s="3"/>
      <c r="AK13" s="1">
        <v>1</v>
      </c>
      <c r="AL13" s="3">
        <v>6.0300028733770883E-2</v>
      </c>
      <c r="AM13" s="3">
        <v>-8.4007819488872815E-2</v>
      </c>
      <c r="AN13" s="3">
        <v>0.26238933016553934</v>
      </c>
      <c r="AO13" s="3">
        <v>-1.3792057521425205E-2</v>
      </c>
      <c r="AP13" s="3"/>
      <c r="AR13" s="2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L13" s="2"/>
      <c r="BM13" s="3"/>
      <c r="BN13" s="3"/>
      <c r="BP13" s="25">
        <v>7</v>
      </c>
      <c r="BQ13" s="3">
        <v>0.10585874319076538</v>
      </c>
      <c r="BR13" s="3">
        <v>0.74037384986877441</v>
      </c>
      <c r="BS13" s="3">
        <v>-0.23369869589805603</v>
      </c>
      <c r="BT13" s="3">
        <v>-0.46917599439620972</v>
      </c>
      <c r="BU13" s="3">
        <v>-2.6615839451551437E-3</v>
      </c>
      <c r="BV13" s="3">
        <v>-8.2339635118842125E-3</v>
      </c>
      <c r="BW13" s="3">
        <v>-0.25343695282936096</v>
      </c>
      <c r="BY13" s="2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2:94">
      <c r="B14" s="25">
        <v>8</v>
      </c>
      <c r="C14" s="3">
        <v>-0.39092454314231873</v>
      </c>
      <c r="D14" s="3">
        <v>-0.41145330667495728</v>
      </c>
      <c r="E14" s="3">
        <v>-0.41099214553833008</v>
      </c>
      <c r="F14" s="3">
        <v>0.38439673185348511</v>
      </c>
      <c r="G14" s="3">
        <v>0.16498243808746338</v>
      </c>
      <c r="H14" s="3">
        <v>-0.37106001377105713</v>
      </c>
      <c r="I14" s="3">
        <v>0</v>
      </c>
      <c r="L14" s="3"/>
      <c r="M14" s="1">
        <v>2</v>
      </c>
      <c r="N14" s="3">
        <v>0</v>
      </c>
      <c r="P14" s="2"/>
      <c r="Q14" s="3"/>
      <c r="R14" s="3"/>
      <c r="S14" s="3"/>
      <c r="T14" s="3"/>
      <c r="U14" s="3"/>
      <c r="V14" s="3"/>
      <c r="W14" s="3"/>
      <c r="X14" s="3"/>
      <c r="Y14" s="3"/>
      <c r="AA14" s="25">
        <v>8</v>
      </c>
      <c r="AB14" s="3">
        <v>-0.21308989822864532</v>
      </c>
      <c r="AC14" s="3">
        <v>0.48383045196533203</v>
      </c>
      <c r="AD14" s="3">
        <v>-0.42441746592521667</v>
      </c>
      <c r="AE14" s="3">
        <v>0.12448707222938538</v>
      </c>
      <c r="AF14" s="3">
        <v>-0.3593297004699707</v>
      </c>
      <c r="AG14" s="3">
        <v>0.33817505836486816</v>
      </c>
      <c r="AH14" s="3">
        <v>-0.21172238886356351</v>
      </c>
      <c r="AJ14" s="3"/>
      <c r="AK14" s="1">
        <v>2</v>
      </c>
      <c r="AL14" s="3">
        <v>-0.8031166200207035</v>
      </c>
      <c r="AM14" s="3">
        <v>-0.58511745536834825</v>
      </c>
      <c r="AN14" s="3">
        <v>-1.123365958540302</v>
      </c>
      <c r="AO14" s="3">
        <v>-0.89200783799425665</v>
      </c>
      <c r="AP14" s="3"/>
      <c r="AR14" s="2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L14" s="2"/>
      <c r="BM14" s="3"/>
      <c r="BN14" s="3"/>
      <c r="BP14" s="25">
        <v>8</v>
      </c>
      <c r="BQ14" s="3">
        <v>0.68212741613388062</v>
      </c>
      <c r="BR14" s="3">
        <v>-0.23969253897666931</v>
      </c>
      <c r="BS14" s="3">
        <v>-0.35469210147857666</v>
      </c>
      <c r="BT14" s="3">
        <v>-0.1215357631444931</v>
      </c>
      <c r="BU14" s="3">
        <v>0.43950438499450684</v>
      </c>
      <c r="BV14" s="3">
        <v>0.27004426717758179</v>
      </c>
      <c r="BW14" s="3">
        <v>-0.45304238796234131</v>
      </c>
      <c r="BY14" s="2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2:94">
      <c r="B15" s="25">
        <v>9</v>
      </c>
      <c r="C15" s="3">
        <v>0.23850297927856445</v>
      </c>
      <c r="D15" s="3">
        <v>0.38495498895645142</v>
      </c>
      <c r="E15" s="3">
        <v>-0.42161327600479126</v>
      </c>
      <c r="F15" s="3">
        <v>9.3686342239379883E-2</v>
      </c>
      <c r="G15" s="3">
        <v>0.31927245855331421</v>
      </c>
      <c r="H15" s="3">
        <v>5.4728269577026367E-2</v>
      </c>
      <c r="I15" s="3">
        <v>0</v>
      </c>
      <c r="L15" s="3"/>
      <c r="M15" s="1">
        <v>3</v>
      </c>
      <c r="N15" s="3">
        <v>0</v>
      </c>
      <c r="P15" s="2"/>
      <c r="Q15" s="3"/>
      <c r="R15" s="3"/>
      <c r="S15" s="3"/>
      <c r="T15" s="3"/>
      <c r="U15" s="3"/>
      <c r="V15" s="3"/>
      <c r="W15" s="3"/>
      <c r="X15" s="3"/>
      <c r="Y15" s="3"/>
      <c r="AA15" s="25">
        <v>9</v>
      </c>
      <c r="AB15" s="3">
        <v>-0.13668441772460938</v>
      </c>
      <c r="AC15" s="3">
        <v>-0.26229161024093628</v>
      </c>
      <c r="AD15" s="3">
        <v>-0.24504712224006653</v>
      </c>
      <c r="AE15" s="3">
        <v>-0.1853005439043045</v>
      </c>
      <c r="AF15" s="3">
        <v>-0.13029088079929352</v>
      </c>
      <c r="AG15" s="3">
        <v>-0.14801901578903198</v>
      </c>
      <c r="AH15" s="3">
        <v>-6.5354011952877045E-2</v>
      </c>
      <c r="AJ15" s="3"/>
      <c r="AK15" s="1">
        <v>3</v>
      </c>
      <c r="AL15" s="3">
        <v>0.34350186310051684</v>
      </c>
      <c r="AM15" s="3">
        <v>0.10600146356238588</v>
      </c>
      <c r="AN15" s="3">
        <v>0.2184598373908001</v>
      </c>
      <c r="AO15" s="3">
        <v>0.19007450180112373</v>
      </c>
      <c r="AP15" s="3"/>
      <c r="AR15" s="2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L15" s="2"/>
      <c r="BM15" s="3"/>
      <c r="BN15" s="3"/>
      <c r="BP15" s="25">
        <v>9</v>
      </c>
      <c r="BQ15" s="3">
        <v>0.79501312971115112</v>
      </c>
      <c r="BR15" s="3">
        <v>-0.31806033849716187</v>
      </c>
      <c r="BS15" s="3">
        <v>-0.34695124626159668</v>
      </c>
      <c r="BT15" s="3">
        <v>-0.27380436658859253</v>
      </c>
      <c r="BU15" s="3">
        <v>-0.38801687955856323</v>
      </c>
      <c r="BV15" s="3">
        <v>7.944522425532341E-3</v>
      </c>
      <c r="BW15" s="3">
        <v>-0.55241668224334717</v>
      </c>
      <c r="BY15" s="2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2:94">
      <c r="B16" s="25">
        <v>10</v>
      </c>
      <c r="C16" s="3">
        <v>-0.39366114139556885</v>
      </c>
      <c r="D16" s="3">
        <v>-7.1362435817718506E-2</v>
      </c>
      <c r="E16" s="3">
        <v>0.23373037576675415</v>
      </c>
      <c r="F16" s="3">
        <v>-0.17567455768585205</v>
      </c>
      <c r="G16" s="3">
        <v>-2.7935206890106201E-2</v>
      </c>
      <c r="H16" s="3">
        <v>-4.3832838535308838E-2</v>
      </c>
      <c r="I16" s="3">
        <v>0</v>
      </c>
      <c r="L16" s="3"/>
      <c r="M16" s="1">
        <v>4</v>
      </c>
      <c r="N16" s="3">
        <v>0</v>
      </c>
      <c r="P16" s="2"/>
      <c r="Q16" s="3"/>
      <c r="R16" s="3"/>
      <c r="S16" s="3"/>
      <c r="T16" s="3"/>
      <c r="U16" s="3"/>
      <c r="V16" s="3"/>
      <c r="W16" s="3"/>
      <c r="X16" s="3"/>
      <c r="Y16" s="3"/>
      <c r="AA16" s="25">
        <v>10</v>
      </c>
      <c r="AB16" s="3">
        <v>-0.38577422499656677</v>
      </c>
      <c r="AC16" s="3">
        <v>-0.34449771046638489</v>
      </c>
      <c r="AD16" s="3">
        <v>0.10400941222906113</v>
      </c>
      <c r="AE16" s="3">
        <v>0.10675622522830963</v>
      </c>
      <c r="AF16" s="3">
        <v>-0.18667873740196228</v>
      </c>
      <c r="AG16" s="3">
        <v>-0.4992622435092926</v>
      </c>
      <c r="AH16" s="3">
        <v>0.32370948791503906</v>
      </c>
      <c r="AJ16" s="3"/>
      <c r="AK16" s="1">
        <v>4</v>
      </c>
      <c r="AL16" s="3">
        <v>0.15663336086004595</v>
      </c>
      <c r="AM16" s="3">
        <v>0.14932275528435135</v>
      </c>
      <c r="AN16" s="3">
        <v>0.22613866177045888</v>
      </c>
      <c r="AO16" s="3">
        <v>0.21122281428594603</v>
      </c>
      <c r="AP16" s="3"/>
      <c r="AR16" s="2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L16" s="2"/>
      <c r="BM16" s="3"/>
      <c r="BN16" s="3"/>
      <c r="BP16" s="25">
        <v>10</v>
      </c>
      <c r="BQ16" s="3">
        <v>0.50174367427825928</v>
      </c>
      <c r="BR16" s="3">
        <v>0.40998029708862305</v>
      </c>
      <c r="BS16" s="3">
        <v>0.20751483738422394</v>
      </c>
      <c r="BT16" s="3">
        <v>0.63166099786758423</v>
      </c>
      <c r="BU16" s="3">
        <v>-2.3776592686772346E-2</v>
      </c>
      <c r="BV16" s="3">
        <v>-0.32006242871284485</v>
      </c>
      <c r="BW16" s="3">
        <v>-0.48626184463500977</v>
      </c>
      <c r="BY16" s="2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</row>
    <row r="17" spans="2:94">
      <c r="B17" s="25">
        <v>11</v>
      </c>
      <c r="C17" s="3">
        <v>5.9982538223266602E-2</v>
      </c>
      <c r="D17" s="3">
        <v>-0.26769909262657166</v>
      </c>
      <c r="E17" s="3">
        <v>0.33285897970199585</v>
      </c>
      <c r="F17" s="3">
        <v>-0.29506736993789673</v>
      </c>
      <c r="G17" s="3">
        <v>0.40549856424331665</v>
      </c>
      <c r="H17" s="3">
        <v>-3.9030551910400391E-2</v>
      </c>
      <c r="I17" s="3">
        <v>0</v>
      </c>
      <c r="L17" s="3"/>
      <c r="M17" s="1">
        <v>5</v>
      </c>
      <c r="N17" s="3">
        <v>0</v>
      </c>
      <c r="P17" s="2"/>
      <c r="Q17" s="3"/>
      <c r="R17" s="3"/>
      <c r="S17" s="3"/>
      <c r="T17" s="3"/>
      <c r="U17" s="3"/>
      <c r="V17" s="3"/>
      <c r="W17" s="3"/>
      <c r="X17" s="3"/>
      <c r="Y17" s="3"/>
      <c r="AA17" s="25">
        <v>11</v>
      </c>
      <c r="AB17" s="3">
        <v>-0.61556315422058105</v>
      </c>
      <c r="AC17" s="3">
        <v>0.44080060720443726</v>
      </c>
      <c r="AD17" s="3">
        <v>-7.2520717978477478E-2</v>
      </c>
      <c r="AE17" s="3">
        <v>0.21573735773563385</v>
      </c>
      <c r="AF17" s="3">
        <v>-0.42769446969032288</v>
      </c>
      <c r="AG17" s="3">
        <v>-6.1812162399291992E-2</v>
      </c>
      <c r="AH17" s="3">
        <v>-0.52150386571884155</v>
      </c>
      <c r="AJ17" s="3"/>
      <c r="AK17" s="1">
        <v>5</v>
      </c>
      <c r="AL17" s="3">
        <v>-2.2734118536575019</v>
      </c>
      <c r="AM17" s="3">
        <v>-1.6019360353597571</v>
      </c>
      <c r="AN17" s="3">
        <v>-2.1918877140371951</v>
      </c>
      <c r="AO17" s="3">
        <v>-1.9495654674138367</v>
      </c>
      <c r="AP17" s="3"/>
      <c r="AR17" s="2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L17" s="2"/>
      <c r="BM17" s="3"/>
      <c r="BN17" s="3"/>
      <c r="BP17" s="25">
        <v>11</v>
      </c>
      <c r="BQ17" s="3">
        <v>0.19145429134368896</v>
      </c>
      <c r="BR17" s="3">
        <v>0.96930885314941406</v>
      </c>
      <c r="BS17" s="3">
        <v>-0.34356766939163208</v>
      </c>
      <c r="BT17" s="3">
        <v>-1.8952971324324608E-2</v>
      </c>
      <c r="BU17" s="3">
        <v>1.2484073638916016E-2</v>
      </c>
      <c r="BV17" s="3">
        <v>-0.32044470310211182</v>
      </c>
      <c r="BW17" s="3">
        <v>-0.64437210559844971</v>
      </c>
      <c r="BY17" s="2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2:94">
      <c r="B18" s="26">
        <v>12</v>
      </c>
      <c r="C18" s="5">
        <v>0.35304182767868042</v>
      </c>
      <c r="D18" s="5">
        <v>-0.1264478862285614</v>
      </c>
      <c r="E18" s="5">
        <v>0.12974143028259277</v>
      </c>
      <c r="F18" s="5">
        <v>-0.40721204876899719</v>
      </c>
      <c r="G18" s="5">
        <v>0.29853421449661255</v>
      </c>
      <c r="H18" s="5">
        <v>5.7254970073699951E-2</v>
      </c>
      <c r="I18" s="5">
        <v>4.5193474739789963E-2</v>
      </c>
      <c r="L18" s="21" t="s">
        <v>73</v>
      </c>
      <c r="M18" s="6">
        <v>0</v>
      </c>
      <c r="N18" s="5">
        <v>4.5193474739789963E-2</v>
      </c>
      <c r="P18" s="2"/>
      <c r="Q18" s="3"/>
      <c r="R18" s="3"/>
      <c r="S18" s="3"/>
      <c r="T18" s="3"/>
      <c r="U18" s="3"/>
      <c r="V18" s="3"/>
      <c r="W18" s="3"/>
      <c r="X18" s="3"/>
      <c r="Y18" s="3"/>
      <c r="AA18" s="25">
        <v>12</v>
      </c>
      <c r="AB18" s="3">
        <v>-0.66471117734909058</v>
      </c>
      <c r="AC18" s="3">
        <v>0.41128328442573547</v>
      </c>
      <c r="AD18" s="3">
        <v>-0.77536708116531372</v>
      </c>
      <c r="AE18" s="3">
        <v>-0.16240265965461731</v>
      </c>
      <c r="AF18" s="3">
        <v>-0.42711204290390015</v>
      </c>
      <c r="AG18" s="3">
        <v>0.62462204694747925</v>
      </c>
      <c r="AH18" s="3">
        <v>9.6206694841384874E-2</v>
      </c>
      <c r="AJ18" s="21" t="s">
        <v>73</v>
      </c>
      <c r="AK18" s="6">
        <v>0</v>
      </c>
      <c r="AL18" s="5">
        <v>-0.91031623239116577</v>
      </c>
      <c r="AM18" s="5">
        <v>-0.5099540288712231</v>
      </c>
      <c r="AN18" s="5">
        <v>-1.1869031053262511</v>
      </c>
      <c r="AO18" s="5">
        <v>-0.7905020385580831</v>
      </c>
      <c r="AP18" s="5"/>
      <c r="AR18" s="2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L18" s="2"/>
      <c r="BM18" s="3"/>
      <c r="BN18" s="3"/>
      <c r="BP18" s="25">
        <v>12</v>
      </c>
      <c r="BQ18" s="3">
        <v>0.4157988429069519</v>
      </c>
      <c r="BR18" s="3">
        <v>0.40294504165649414</v>
      </c>
      <c r="BS18" s="3">
        <v>0.23667556047439575</v>
      </c>
      <c r="BT18" s="3">
        <v>-0.43485412001609802</v>
      </c>
      <c r="BU18" s="3">
        <v>-4.6997435390949249E-2</v>
      </c>
      <c r="BV18" s="3">
        <v>-0.54123175144195557</v>
      </c>
      <c r="BW18" s="3">
        <v>-0.84590989351272583</v>
      </c>
      <c r="BY18" s="2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</row>
    <row r="19" spans="2:94">
      <c r="B19" s="25">
        <v>13</v>
      </c>
      <c r="C19" s="3">
        <v>-9.5098048448562622E-2</v>
      </c>
      <c r="D19" s="3">
        <v>0.3788304328918457</v>
      </c>
      <c r="E19" s="3">
        <v>0.43714660406112671</v>
      </c>
      <c r="F19" s="3">
        <v>-2.1307617425918579E-2</v>
      </c>
      <c r="G19" s="3">
        <v>0.2271496057510376</v>
      </c>
      <c r="H19" s="3">
        <v>-0.4611315131187439</v>
      </c>
      <c r="I19" s="3">
        <v>7.3273032903671265E-2</v>
      </c>
      <c r="L19" s="3"/>
      <c r="M19" s="1">
        <v>1</v>
      </c>
      <c r="N19" s="3">
        <v>7.3273032903671265E-2</v>
      </c>
      <c r="P19" s="2"/>
      <c r="Q19" s="3"/>
      <c r="R19" s="3"/>
      <c r="S19" s="3"/>
      <c r="T19" s="3"/>
      <c r="U19" s="3"/>
      <c r="V19" s="3"/>
      <c r="W19" s="3"/>
      <c r="X19" s="3"/>
      <c r="Y19" s="3"/>
      <c r="AA19" s="25">
        <v>13</v>
      </c>
      <c r="AB19" s="3">
        <v>-0.14018592238426208</v>
      </c>
      <c r="AC19" s="3">
        <v>5.7718433439731598E-2</v>
      </c>
      <c r="AD19" s="3">
        <v>0.12836658954620361</v>
      </c>
      <c r="AE19" s="3">
        <v>0.78154683113098145</v>
      </c>
      <c r="AF19" s="3">
        <v>-0.67622584104537964</v>
      </c>
      <c r="AG19" s="3">
        <v>-0.25419005751609802</v>
      </c>
      <c r="AH19" s="3">
        <v>3.1374610960483551E-2</v>
      </c>
      <c r="AJ19" s="3"/>
      <c r="AK19" s="1">
        <v>1</v>
      </c>
      <c r="AL19" s="3">
        <v>0.37142347474611226</v>
      </c>
      <c r="AM19" s="3">
        <v>0.6623736383203771</v>
      </c>
      <c r="AN19" s="3">
        <v>0.21676194542202737</v>
      </c>
      <c r="AO19" s="3">
        <v>0.39042095993143278</v>
      </c>
      <c r="AP19" s="3"/>
      <c r="AR19" s="2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L19" s="2"/>
      <c r="BM19" s="3"/>
      <c r="BN19" s="3"/>
      <c r="BP19" s="25">
        <v>13</v>
      </c>
      <c r="BQ19" s="3">
        <v>-0.11236105114221573</v>
      </c>
      <c r="BR19" s="3">
        <v>0.16122721135616302</v>
      </c>
      <c r="BS19" s="3">
        <v>-0.46872901916503906</v>
      </c>
      <c r="BT19" s="3">
        <v>-0.47671505808830261</v>
      </c>
      <c r="BU19" s="3">
        <v>0.48424330353736877</v>
      </c>
      <c r="BV19" s="3">
        <v>0.41537821292877197</v>
      </c>
      <c r="BW19" s="3">
        <v>-0.81507515907287598</v>
      </c>
      <c r="BY19" s="2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</row>
    <row r="20" spans="2:94">
      <c r="B20" s="25">
        <v>14</v>
      </c>
      <c r="C20" s="3">
        <v>-0.41880875825881958</v>
      </c>
      <c r="D20" s="3">
        <v>-0.34710410237312317</v>
      </c>
      <c r="E20" s="3">
        <v>0.45188069343566895</v>
      </c>
      <c r="F20" s="3">
        <v>8.3292782306671143E-2</v>
      </c>
      <c r="G20" s="3">
        <v>-0.27782729268074036</v>
      </c>
      <c r="H20" s="3">
        <v>2.9316842555999756E-2</v>
      </c>
      <c r="I20" s="3">
        <v>0.19288000464439392</v>
      </c>
      <c r="L20" s="3"/>
      <c r="M20" s="1">
        <v>2</v>
      </c>
      <c r="N20" s="3">
        <v>0.19288000464439392</v>
      </c>
      <c r="P20" s="2"/>
      <c r="Q20" s="3"/>
      <c r="R20" s="3"/>
      <c r="S20" s="3"/>
      <c r="T20" s="3"/>
      <c r="U20" s="3"/>
      <c r="V20" s="3"/>
      <c r="W20" s="3"/>
      <c r="X20" s="3"/>
      <c r="Y20" s="3"/>
      <c r="AA20" s="25">
        <v>14</v>
      </c>
      <c r="AB20" s="3">
        <v>-0.13207997381687164</v>
      </c>
      <c r="AC20" s="3">
        <v>0.83544927835464478</v>
      </c>
      <c r="AD20" s="3">
        <v>-0.14924333989620209</v>
      </c>
      <c r="AE20" s="3">
        <v>-0.10916770249605179</v>
      </c>
      <c r="AF20" s="3">
        <v>-0.34051591157913208</v>
      </c>
      <c r="AG20" s="3">
        <v>-0.5176129937171936</v>
      </c>
      <c r="AH20" s="3">
        <v>7.578732818365097E-2</v>
      </c>
      <c r="AJ20" s="3"/>
      <c r="AK20" s="1">
        <v>2</v>
      </c>
      <c r="AL20" s="3">
        <v>-2.0950685637633621</v>
      </c>
      <c r="AM20" s="3">
        <v>-1.8700040514060294</v>
      </c>
      <c r="AN20" s="3">
        <v>-2.2634047404247992</v>
      </c>
      <c r="AO20" s="3">
        <v>-2.3405395941839933</v>
      </c>
      <c r="AP20" s="3"/>
      <c r="AR20" s="2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L20" s="2"/>
      <c r="BM20" s="3"/>
      <c r="BN20" s="3"/>
      <c r="BP20" s="25">
        <v>14</v>
      </c>
      <c r="BQ20" s="3">
        <v>-0.31238389015197754</v>
      </c>
      <c r="BR20" s="3">
        <v>0.21225821971893311</v>
      </c>
      <c r="BS20" s="3">
        <v>0.10051059722900391</v>
      </c>
      <c r="BT20" s="3">
        <v>-0.23425333201885223</v>
      </c>
      <c r="BU20" s="3">
        <v>0.16879627108573914</v>
      </c>
      <c r="BV20" s="3">
        <v>-6.0288731008768082E-2</v>
      </c>
      <c r="BW20" s="3">
        <v>-0.68389129638671875</v>
      </c>
      <c r="BY20" s="2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</row>
    <row r="21" spans="2:94">
      <c r="B21" s="25">
        <v>15</v>
      </c>
      <c r="C21" s="3">
        <v>-0.10366320610046387</v>
      </c>
      <c r="D21" s="3">
        <v>-0.18738982081413269</v>
      </c>
      <c r="E21" s="3">
        <v>0.32589542865753174</v>
      </c>
      <c r="F21" s="3">
        <v>0.27079051733016968</v>
      </c>
      <c r="G21" s="3">
        <v>0.46216094493865967</v>
      </c>
      <c r="H21" s="3">
        <v>3.1685233116149902E-2</v>
      </c>
      <c r="I21" s="3">
        <v>-0.13854958117008209</v>
      </c>
      <c r="L21" s="3"/>
      <c r="M21" s="1">
        <v>3</v>
      </c>
      <c r="N21" s="3">
        <v>-0.13854958117008209</v>
      </c>
      <c r="P21" s="2"/>
      <c r="Q21" s="3"/>
      <c r="R21" s="3"/>
      <c r="S21" s="3"/>
      <c r="T21" s="3"/>
      <c r="U21" s="3"/>
      <c r="V21" s="3"/>
      <c r="W21" s="3"/>
      <c r="X21" s="3"/>
      <c r="Y21" s="3"/>
      <c r="AA21" s="25">
        <v>15</v>
      </c>
      <c r="AB21" s="3">
        <v>1.0766682624816895</v>
      </c>
      <c r="AC21" s="3">
        <v>-0.19438157975673676</v>
      </c>
      <c r="AD21" s="3">
        <v>-0.39499861001968384</v>
      </c>
      <c r="AE21" s="3">
        <v>-0.35562771558761597</v>
      </c>
      <c r="AF21" s="3">
        <v>-0.58410704135894775</v>
      </c>
      <c r="AG21" s="3">
        <v>0.24757300317287445</v>
      </c>
      <c r="AH21" s="3">
        <v>8.9219942688941956E-2</v>
      </c>
      <c r="AJ21" s="3"/>
      <c r="AK21" s="1">
        <v>3</v>
      </c>
      <c r="AL21" s="3">
        <v>3.1675855700037867</v>
      </c>
      <c r="AM21" s="3">
        <v>2.9638156997852012</v>
      </c>
      <c r="AN21" s="3">
        <v>3.1413252354397914</v>
      </c>
      <c r="AO21" s="3">
        <v>2.9513381617619632</v>
      </c>
      <c r="AP21" s="3"/>
      <c r="AR21" s="2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L21" s="2"/>
      <c r="BM21" s="3"/>
      <c r="BN21" s="3"/>
      <c r="BP21" s="25">
        <v>15</v>
      </c>
      <c r="BQ21" s="3">
        <v>-7.4698701500892639E-2</v>
      </c>
      <c r="BR21" s="3">
        <v>-6.9966956973075867E-2</v>
      </c>
      <c r="BS21" s="3">
        <v>-6.1469720676541328E-3</v>
      </c>
      <c r="BT21" s="3">
        <v>-0.73618382215499878</v>
      </c>
      <c r="BU21" s="3">
        <v>-0.22881197929382324</v>
      </c>
      <c r="BV21" s="3">
        <v>0.48336437344551086</v>
      </c>
      <c r="BW21" s="3">
        <v>0.25912469625473022</v>
      </c>
      <c r="BY21" s="2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</row>
    <row r="22" spans="2:94">
      <c r="B22" s="25">
        <v>16</v>
      </c>
      <c r="C22" s="3">
        <v>-0.48020458221435547</v>
      </c>
      <c r="D22" s="3">
        <v>1.0443449020385742E-2</v>
      </c>
      <c r="E22" s="3">
        <v>0.38296651840209961</v>
      </c>
      <c r="F22" s="3">
        <v>0.2907872200012207</v>
      </c>
      <c r="G22" s="3">
        <v>-0.35653907060623169</v>
      </c>
      <c r="H22" s="3">
        <v>0.28342968225479126</v>
      </c>
      <c r="I22" s="3">
        <v>-0.13165970146656036</v>
      </c>
      <c r="L22" s="3"/>
      <c r="M22" s="1">
        <v>4</v>
      </c>
      <c r="N22" s="3">
        <v>-0.13165970146656036</v>
      </c>
      <c r="AA22" s="25">
        <v>16</v>
      </c>
      <c r="AB22" s="3">
        <v>0.22747568786144257</v>
      </c>
      <c r="AC22" s="3">
        <v>0.47284561395645142</v>
      </c>
      <c r="AD22" s="3">
        <v>0.49140867590904236</v>
      </c>
      <c r="AE22" s="3">
        <v>-0.88449400663375854</v>
      </c>
      <c r="AF22" s="3">
        <v>5.1336269825696945E-2</v>
      </c>
      <c r="AG22" s="3">
        <v>-0.61286729574203491</v>
      </c>
      <c r="AH22" s="3">
        <v>-7.3531337082386017E-2</v>
      </c>
      <c r="AJ22" s="3"/>
      <c r="AK22" s="1">
        <v>4</v>
      </c>
      <c r="AL22" s="3">
        <v>-2.3199035542475483</v>
      </c>
      <c r="AM22" s="3">
        <v>-1.4098551879719645</v>
      </c>
      <c r="AN22" s="3">
        <v>-1.2143617863619938</v>
      </c>
      <c r="AO22" s="3">
        <v>-1.5845861989720775</v>
      </c>
      <c r="AP22" s="3"/>
      <c r="BP22" s="2"/>
      <c r="BQ22" s="3"/>
      <c r="BR22" s="3"/>
      <c r="BS22" s="3"/>
      <c r="BT22" s="3"/>
      <c r="BU22" s="3"/>
      <c r="BV22" s="3"/>
    </row>
    <row r="23" spans="2:94">
      <c r="B23" s="25">
        <v>17</v>
      </c>
      <c r="C23" s="3">
        <v>0.18711572885513306</v>
      </c>
      <c r="D23" s="3">
        <v>-4.3226629495620728E-2</v>
      </c>
      <c r="E23" s="3">
        <v>0.31177937984466553</v>
      </c>
      <c r="F23" s="3">
        <v>-0.33697789907455444</v>
      </c>
      <c r="G23" s="3">
        <v>0.42971706390380859</v>
      </c>
      <c r="H23" s="3">
        <v>0.235271155834198</v>
      </c>
      <c r="I23" s="3">
        <v>0.16341687738895416</v>
      </c>
      <c r="L23" s="3"/>
      <c r="M23" s="1">
        <v>5</v>
      </c>
      <c r="N23" s="3">
        <v>0.16341687738895416</v>
      </c>
      <c r="Q23" s="15" t="s">
        <v>91</v>
      </c>
      <c r="AA23" s="25">
        <v>17</v>
      </c>
      <c r="AB23" s="3">
        <v>0.52552032470703125</v>
      </c>
      <c r="AC23" s="3">
        <v>0.15496408939361572</v>
      </c>
      <c r="AD23" s="3">
        <v>0.41345638036727905</v>
      </c>
      <c r="AE23" s="3">
        <v>0.67948877811431885</v>
      </c>
      <c r="AF23" s="3">
        <v>2.5027764961123466E-2</v>
      </c>
      <c r="AG23" s="3">
        <v>-0.55393272638320923</v>
      </c>
      <c r="AH23" s="3">
        <v>-7.3631055653095245E-2</v>
      </c>
      <c r="AJ23" s="3"/>
      <c r="AK23" s="1">
        <v>5</v>
      </c>
      <c r="AL23" s="3">
        <v>0.45642656558678163</v>
      </c>
      <c r="AM23" s="3">
        <v>-7.3166913232542319E-2</v>
      </c>
      <c r="AN23" s="3">
        <v>2.7274370819396321E-2</v>
      </c>
      <c r="AO23" s="3">
        <v>-0.17069466810076417</v>
      </c>
      <c r="AP23" s="3"/>
      <c r="AS23" s="33" t="s">
        <v>181</v>
      </c>
      <c r="AU23" t="s">
        <v>185</v>
      </c>
      <c r="BM23" t="s">
        <v>199</v>
      </c>
      <c r="BP23" s="2"/>
      <c r="BQ23" s="3"/>
      <c r="BR23" s="3"/>
      <c r="BS23" s="3"/>
      <c r="BT23" s="3"/>
      <c r="BU23" s="3"/>
      <c r="BV23" s="3"/>
      <c r="BZ23" s="17" t="s">
        <v>88</v>
      </c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</row>
    <row r="24" spans="2:94">
      <c r="AA24" s="2"/>
      <c r="AB24" s="3"/>
      <c r="AC24" s="3"/>
      <c r="AD24" s="3"/>
      <c r="AE24" s="3"/>
      <c r="AF24" s="3"/>
      <c r="AG24" s="3"/>
      <c r="AH24" s="3"/>
      <c r="AL24" s="3"/>
      <c r="AM24" s="3"/>
      <c r="AN24" s="3"/>
      <c r="AO24" s="3"/>
      <c r="AP24" s="3"/>
      <c r="BP24" s="2"/>
      <c r="BQ24" s="3"/>
      <c r="BR24" s="3"/>
      <c r="BS24" s="3"/>
      <c r="BT24" s="3"/>
      <c r="BU24" s="3"/>
      <c r="BV24" s="3"/>
    </row>
    <row r="25" spans="2:94" ht="17.25">
      <c r="C25" s="29" t="s">
        <v>68</v>
      </c>
      <c r="D25" s="30" t="s">
        <v>178</v>
      </c>
      <c r="Q25" t="s">
        <v>79</v>
      </c>
      <c r="T25" s="12" t="s">
        <v>80</v>
      </c>
      <c r="U25">
        <f>1/SQRT(16)</f>
        <v>0.25</v>
      </c>
      <c r="AA25" s="2"/>
      <c r="AB25" s="3"/>
      <c r="AC25" s="3"/>
      <c r="AD25" s="3"/>
      <c r="AE25" s="3"/>
      <c r="AF25" s="3"/>
      <c r="AG25" s="3"/>
      <c r="AH25" s="3"/>
      <c r="AL25" s="3"/>
      <c r="AM25" s="3"/>
      <c r="AN25" s="3"/>
      <c r="AO25" s="3"/>
      <c r="AP25" s="3"/>
      <c r="AS25" t="s">
        <v>79</v>
      </c>
      <c r="AV25" s="12" t="s">
        <v>80</v>
      </c>
      <c r="AW25">
        <f>1/SQRT(16)</f>
        <v>0.25</v>
      </c>
      <c r="BL25" s="18" t="s">
        <v>114</v>
      </c>
      <c r="BM25" s="25" t="s">
        <v>95</v>
      </c>
      <c r="BN25" s="25" t="s">
        <v>96</v>
      </c>
      <c r="BP25" s="2"/>
      <c r="BQ25" s="3"/>
      <c r="BR25" s="3"/>
      <c r="BS25" s="3"/>
      <c r="BT25" s="3"/>
      <c r="BU25" s="3"/>
      <c r="BV25" s="3"/>
      <c r="BZ25" t="str">
        <f>BQ2</f>
        <v>Linear 1</v>
      </c>
    </row>
    <row r="26" spans="2:94">
      <c r="Q26" s="22" t="s">
        <v>101</v>
      </c>
      <c r="AS26" s="22" t="s">
        <v>101</v>
      </c>
      <c r="BM26" t="s">
        <v>150</v>
      </c>
      <c r="BN26" t="s">
        <v>151</v>
      </c>
      <c r="BP26" s="2"/>
      <c r="BQ26" s="3"/>
      <c r="BR26" s="3"/>
      <c r="BS26" s="3"/>
      <c r="BT26" s="3"/>
      <c r="BU26" s="3"/>
      <c r="BV26" s="3"/>
    </row>
    <row r="27" spans="2:94">
      <c r="B27" t="s">
        <v>92</v>
      </c>
      <c r="C27" s="1" cm="1">
        <f t="array" ref="C27:H27">pipeline!B11:G11</f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 t="s">
        <v>74</v>
      </c>
      <c r="P27" t="s">
        <v>92</v>
      </c>
      <c r="Q27" s="1">
        <v>0</v>
      </c>
      <c r="R27" s="1">
        <v>1</v>
      </c>
      <c r="S27" s="1">
        <v>2</v>
      </c>
      <c r="T27" s="1">
        <v>3</v>
      </c>
      <c r="U27" s="28">
        <v>4</v>
      </c>
      <c r="V27" s="9" t="s">
        <v>76</v>
      </c>
      <c r="W27" s="20" t="s">
        <v>72</v>
      </c>
      <c r="AR27" t="s">
        <v>92</v>
      </c>
      <c r="AS27" s="1" cm="1">
        <f t="array" ref="AS27:AV27">AL4:AO4</f>
        <v>0</v>
      </c>
      <c r="AT27" s="1">
        <v>1</v>
      </c>
      <c r="AU27" s="1">
        <v>2</v>
      </c>
      <c r="AV27" s="1">
        <v>3</v>
      </c>
      <c r="AW27" s="9" t="s">
        <v>76</v>
      </c>
      <c r="AX27" s="20" t="s">
        <v>72</v>
      </c>
      <c r="AY27" s="2"/>
      <c r="AZ27" s="2"/>
      <c r="BL27" s="25">
        <v>0</v>
      </c>
      <c r="BM27" s="3">
        <v>1.0445841550827026</v>
      </c>
      <c r="BN27" s="3">
        <v>0.33190825581550598</v>
      </c>
      <c r="BP27" s="2"/>
      <c r="BQ27" s="3"/>
      <c r="BR27" s="3"/>
      <c r="BS27" s="3"/>
      <c r="BT27" s="3"/>
      <c r="BU27" s="3"/>
      <c r="BV27" s="3"/>
      <c r="BY27" t="s">
        <v>92</v>
      </c>
      <c r="BZ27" s="1" cm="1">
        <f t="array" ref="BZ27:CO27">BZ4:CO4</f>
        <v>0</v>
      </c>
      <c r="CA27" s="1">
        <v>1</v>
      </c>
      <c r="CB27" s="1">
        <v>2</v>
      </c>
      <c r="CC27" s="1">
        <v>3</v>
      </c>
      <c r="CD27" s="1">
        <v>4</v>
      </c>
      <c r="CE27" s="1">
        <v>5</v>
      </c>
      <c r="CF27" s="1">
        <v>6</v>
      </c>
      <c r="CG27" s="1">
        <v>7</v>
      </c>
      <c r="CH27" s="1">
        <v>8</v>
      </c>
      <c r="CI27" s="1">
        <v>9</v>
      </c>
      <c r="CJ27" s="1">
        <v>10</v>
      </c>
      <c r="CK27" s="1">
        <v>11</v>
      </c>
      <c r="CL27" s="1">
        <v>12</v>
      </c>
      <c r="CM27" s="1">
        <v>13</v>
      </c>
      <c r="CN27" s="1">
        <v>14</v>
      </c>
      <c r="CO27" s="1">
        <v>15</v>
      </c>
    </row>
    <row r="28" spans="2:94">
      <c r="B28" s="1" cm="1">
        <f t="array" ref="B28:B31">pipeline!A12:A15</f>
        <v>0</v>
      </c>
      <c r="C28" s="3" cm="1">
        <f t="array" ref="C28:H31">_xlfn.ANCHORARRAY(pipeline!B12)</f>
        <v>1.9598853004827621</v>
      </c>
      <c r="D28" s="3">
        <v>-2.2459438599333343</v>
      </c>
      <c r="E28" s="3">
        <v>-1.060474341777967</v>
      </c>
      <c r="F28" s="3">
        <v>0.86439262521523019</v>
      </c>
      <c r="G28" s="3">
        <v>-0.49876067977357719</v>
      </c>
      <c r="H28" s="3">
        <v>0.52039466215722574</v>
      </c>
      <c r="I28" s="7">
        <v>1</v>
      </c>
      <c r="J28" s="117" t="s">
        <v>183</v>
      </c>
      <c r="P28" s="1">
        <v>0</v>
      </c>
      <c r="Q28" s="3"/>
      <c r="R28" s="3"/>
      <c r="S28" s="3"/>
      <c r="T28" s="3"/>
      <c r="U28" s="3"/>
      <c r="V28" s="10"/>
      <c r="W28" s="3"/>
      <c r="Z28" s="44"/>
      <c r="AR28" s="1">
        <v>0</v>
      </c>
      <c r="AS28" s="3"/>
      <c r="AT28" s="3"/>
      <c r="AU28" s="3"/>
      <c r="AV28" s="3"/>
      <c r="AW28" s="10"/>
      <c r="AX28" s="3"/>
      <c r="AY28" s="3"/>
      <c r="AZ28" s="3"/>
      <c r="BL28" s="25">
        <v>1</v>
      </c>
      <c r="BM28" s="3">
        <v>0.65399909019470215</v>
      </c>
      <c r="BN28" s="3">
        <v>0.30630543828010559</v>
      </c>
      <c r="BP28" s="2"/>
      <c r="BQ28" s="3"/>
      <c r="BR28" s="3"/>
      <c r="BS28" s="3"/>
      <c r="BT28" s="3"/>
      <c r="BU28" s="3"/>
      <c r="BV28" s="3"/>
      <c r="BY28" s="1" cm="1">
        <f t="array" ref="BY28:BY32">_xlfn.ANCHORARRAY(B97)</f>
        <v>0</v>
      </c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2:94">
      <c r="B29" s="1">
        <v>1</v>
      </c>
      <c r="C29" s="3">
        <v>1.4003456868875226</v>
      </c>
      <c r="D29" s="3">
        <v>-1.8608855105335718</v>
      </c>
      <c r="E29" s="3">
        <v>0.46651894397574856</v>
      </c>
      <c r="F29" s="3">
        <v>0.15800237905039233</v>
      </c>
      <c r="G29" s="3">
        <v>-1.5911871162142042</v>
      </c>
      <c r="H29" s="3">
        <v>1.2772268826646702</v>
      </c>
      <c r="I29" s="7">
        <v>1</v>
      </c>
      <c r="J29" s="117"/>
      <c r="P29" s="1">
        <v>1</v>
      </c>
      <c r="Q29" s="3"/>
      <c r="R29" s="3"/>
      <c r="S29" s="3"/>
      <c r="T29" s="3"/>
      <c r="U29" s="3"/>
      <c r="V29" s="10"/>
      <c r="W29" s="3"/>
      <c r="AR29" s="1">
        <v>1</v>
      </c>
      <c r="AS29" s="3"/>
      <c r="AT29" s="3"/>
      <c r="AU29" s="3"/>
      <c r="AV29" s="3"/>
      <c r="AW29" s="10"/>
      <c r="AX29" s="3"/>
      <c r="AY29" s="3"/>
      <c r="AZ29" s="3"/>
      <c r="BL29" s="25">
        <v>2</v>
      </c>
      <c r="BM29" s="3">
        <v>0.76088684797286987</v>
      </c>
      <c r="BN29" s="3">
        <v>-0.38758286833763123</v>
      </c>
      <c r="BP29" s="2"/>
      <c r="BQ29" s="3"/>
      <c r="BR29" s="3"/>
      <c r="BS29" s="3"/>
      <c r="BT29" s="3"/>
      <c r="BU29" s="3"/>
      <c r="BV29" s="3"/>
      <c r="BY29" s="1">
        <v>1</v>
      </c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2:94">
      <c r="B30" s="1">
        <v>2</v>
      </c>
      <c r="C30" s="3">
        <v>1.6986423297903117</v>
      </c>
      <c r="D30" s="3">
        <v>-2.3177454505461226</v>
      </c>
      <c r="E30" s="3">
        <v>0.41921384997039246</v>
      </c>
      <c r="F30" s="3">
        <v>-3.7011161540618523E-2</v>
      </c>
      <c r="G30" s="3">
        <v>-1.1616960231810507</v>
      </c>
      <c r="H30" s="3">
        <v>0.99597229018131006</v>
      </c>
      <c r="I30" s="7">
        <v>1</v>
      </c>
      <c r="J30" s="117"/>
      <c r="P30" s="1">
        <v>2</v>
      </c>
      <c r="Q30" s="3"/>
      <c r="R30" s="3"/>
      <c r="S30" s="3"/>
      <c r="T30" s="3"/>
      <c r="U30" s="3"/>
      <c r="V30" s="10"/>
      <c r="W30" s="3"/>
      <c r="AR30" s="1">
        <v>2</v>
      </c>
      <c r="AS30" s="3"/>
      <c r="AT30" s="3"/>
      <c r="AU30" s="3"/>
      <c r="AV30" s="3"/>
      <c r="AW30" s="10"/>
      <c r="AX30" s="3"/>
      <c r="AY30" s="3"/>
      <c r="AZ30" s="3"/>
      <c r="BL30" s="25">
        <v>3</v>
      </c>
      <c r="BM30" s="3">
        <v>0.93258219957351685</v>
      </c>
      <c r="BN30" s="3">
        <v>-0.17824086546897888</v>
      </c>
      <c r="BP30" s="2"/>
      <c r="BQ30" s="3"/>
      <c r="BR30" s="3"/>
      <c r="BS30" s="3"/>
      <c r="BT30" s="3"/>
      <c r="BU30" s="3"/>
      <c r="BV30" s="3"/>
      <c r="BY30" s="1">
        <v>2</v>
      </c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2:94">
      <c r="B31" s="1">
        <v>3</v>
      </c>
      <c r="C31" s="3">
        <v>1.436503384695091</v>
      </c>
      <c r="D31" s="3">
        <v>-2.2965864626336954</v>
      </c>
      <c r="E31" s="3">
        <v>0.43337766725558191</v>
      </c>
      <c r="F31" s="3">
        <v>0.11429808107634777</v>
      </c>
      <c r="G31" s="3">
        <v>-1.2992775384757753</v>
      </c>
      <c r="H31" s="3">
        <v>1.3005476759932633</v>
      </c>
      <c r="I31" s="7">
        <v>1</v>
      </c>
      <c r="J31" s="117"/>
      <c r="P31" s="1">
        <v>3</v>
      </c>
      <c r="Q31" s="3"/>
      <c r="R31" s="3"/>
      <c r="S31" s="3"/>
      <c r="T31" s="3"/>
      <c r="U31" s="3"/>
      <c r="V31" s="10"/>
      <c r="W31" s="3"/>
      <c r="AR31" s="1">
        <v>3</v>
      </c>
      <c r="AS31" s="3"/>
      <c r="AT31" s="3"/>
      <c r="AU31" s="3"/>
      <c r="AV31" s="3"/>
      <c r="AW31" s="10"/>
      <c r="AX31" s="3"/>
      <c r="AY31" s="3"/>
      <c r="AZ31" s="3"/>
      <c r="BL31" s="25">
        <v>4</v>
      </c>
      <c r="BM31" s="3">
        <v>0.89566606283187866</v>
      </c>
      <c r="BN31" s="3">
        <v>-0.45959478616714478</v>
      </c>
      <c r="BP31" s="2"/>
      <c r="BQ31" s="3"/>
      <c r="BR31" s="3"/>
      <c r="BS31" s="3"/>
      <c r="BT31" s="3"/>
      <c r="BU31" s="3"/>
      <c r="BV31" s="3"/>
      <c r="BY31" s="1">
        <v>3</v>
      </c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2:94">
      <c r="B32" s="31">
        <f>pipeline!A36</f>
        <v>4</v>
      </c>
      <c r="C32" s="5" cm="1">
        <f t="array" ref="C32:H32">pipeline!B36:G36</f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2">
        <v>1</v>
      </c>
      <c r="J32" s="39" t="s">
        <v>182</v>
      </c>
      <c r="P32" s="28">
        <v>4</v>
      </c>
      <c r="Q32" s="3"/>
      <c r="R32" s="3"/>
      <c r="S32" s="3"/>
      <c r="T32" s="3"/>
      <c r="U32" s="3" cm="1">
        <f t="array" ref="U32">EXP(MMULT(TRANSPOSE(N6:N11),N12:N17)*U25)</f>
        <v>1</v>
      </c>
      <c r="V32" s="10">
        <f>SUM($Q32:$U32)</f>
        <v>1</v>
      </c>
      <c r="W32" s="3"/>
      <c r="AR32" s="28">
        <v>4</v>
      </c>
      <c r="AS32" s="3" cm="1">
        <f t="array" ref="AS32:AV32">EXP(MMULT(TRANSPOSE(_xlfn.ANCHORARRAY(AP6)),AL12:AO17)*AW25)</f>
        <v>3.7524883162761911</v>
      </c>
      <c r="AT32" s="3">
        <v>2.7004120354010439</v>
      </c>
      <c r="AU32" s="3">
        <v>4.053441711860942</v>
      </c>
      <c r="AV32" s="3">
        <v>3.450780166078661</v>
      </c>
      <c r="AW32" s="10">
        <f>SUM($AS32:$AV32)</f>
        <v>13.957122229616839</v>
      </c>
      <c r="AX32" s="3"/>
      <c r="AY32" s="3"/>
      <c r="AZ32" s="3"/>
      <c r="BL32" s="25">
        <v>5</v>
      </c>
      <c r="BM32" s="3">
        <v>1.1040136814117432</v>
      </c>
      <c r="BN32" s="3">
        <v>0.35948958992958069</v>
      </c>
      <c r="BP32" s="2"/>
      <c r="BQ32" s="3"/>
      <c r="BR32" s="3"/>
      <c r="BS32" s="3"/>
      <c r="BT32" s="3"/>
      <c r="BU32" s="3"/>
      <c r="BV32" s="3"/>
      <c r="BY32" s="28">
        <v>4</v>
      </c>
      <c r="BZ32" s="3" cm="1">
        <f t="array" ref="BZ32:CO32">MMULT(C101:I101,TRANSPOSE(BQ6:BW21))</f>
        <v>0.79819626732856053</v>
      </c>
      <c r="CA32" s="3">
        <v>0.52631685302301323</v>
      </c>
      <c r="CB32" s="3">
        <v>-0.58270144301934124</v>
      </c>
      <c r="CC32" s="3">
        <v>-0.20237530791042713</v>
      </c>
      <c r="CD32" s="3">
        <v>0.13154240011367413</v>
      </c>
      <c r="CE32" s="3">
        <v>-1.0241309921122848</v>
      </c>
      <c r="CF32" s="3">
        <v>-1.3662729693780435</v>
      </c>
      <c r="CG32" s="3">
        <v>0.65351623922481772</v>
      </c>
      <c r="CH32" s="3">
        <v>0.34136171070025978</v>
      </c>
      <c r="CI32" s="3">
        <v>-0.67136064926433237</v>
      </c>
      <c r="CJ32" s="3">
        <v>-1.2240689761754311</v>
      </c>
      <c r="CK32" s="3">
        <v>-7.3144213469741759E-2</v>
      </c>
      <c r="CL32" s="3">
        <v>-0.45496742199971252</v>
      </c>
      <c r="CM32" s="3">
        <v>0.67213423178838849</v>
      </c>
      <c r="CN32" s="3">
        <v>-0.18801985104782243</v>
      </c>
      <c r="CO32" s="3">
        <v>0.7668189400618024</v>
      </c>
    </row>
    <row r="33" spans="2:94">
      <c r="P33" s="20" t="s">
        <v>71</v>
      </c>
      <c r="Q33" s="3"/>
      <c r="R33" s="3"/>
      <c r="S33" s="3"/>
      <c r="T33" s="3"/>
      <c r="U33" s="3"/>
      <c r="V33" s="3"/>
      <c r="AR33" s="20" t="s">
        <v>71</v>
      </c>
      <c r="AS33" s="3"/>
      <c r="AT33" s="3"/>
      <c r="AU33" s="3"/>
      <c r="AV33" s="3"/>
      <c r="AW33" s="3"/>
      <c r="AX33" s="3"/>
      <c r="AY33" s="3"/>
      <c r="AZ33" s="3"/>
      <c r="BL33" s="2"/>
      <c r="BM33" s="3"/>
      <c r="BN33" s="3"/>
      <c r="BP33" s="2"/>
      <c r="BQ33" s="3"/>
      <c r="BR33" s="3"/>
      <c r="BS33" s="3"/>
      <c r="BT33" s="3"/>
      <c r="BU33" s="3"/>
      <c r="BV33" s="3"/>
    </row>
    <row r="34" spans="2:94">
      <c r="C34" s="15" t="s">
        <v>90</v>
      </c>
      <c r="BL34" s="2"/>
      <c r="BM34" s="3"/>
      <c r="BN34" s="3"/>
      <c r="BP34" s="2"/>
      <c r="BQ34" s="3"/>
      <c r="BR34" s="3"/>
      <c r="BS34" s="3"/>
      <c r="BT34" s="3"/>
      <c r="BU34" s="3"/>
      <c r="BV34" s="3"/>
      <c r="BZ34" t="s">
        <v>99</v>
      </c>
    </row>
    <row r="35" spans="2:94">
      <c r="Q35" s="4" t="s">
        <v>75</v>
      </c>
      <c r="AS35" s="4" t="s">
        <v>75</v>
      </c>
      <c r="BL35" s="2"/>
      <c r="BM35" s="3"/>
      <c r="BN35" s="3"/>
      <c r="BP35" s="2"/>
      <c r="BQ35" s="3"/>
      <c r="BR35" s="3"/>
      <c r="BS35" s="3"/>
      <c r="BT35" s="3"/>
      <c r="BU35" s="3"/>
      <c r="BV35" s="3"/>
    </row>
    <row r="36" spans="2:94">
      <c r="C36" s="13" t="s">
        <v>192</v>
      </c>
      <c r="Q36" s="22" t="s">
        <v>103</v>
      </c>
      <c r="AS36" s="22" t="s">
        <v>103</v>
      </c>
      <c r="AZ36" s="13" t="s">
        <v>293</v>
      </c>
      <c r="BF36" s="13" t="s">
        <v>285</v>
      </c>
      <c r="BL36" s="2"/>
      <c r="BM36" s="3"/>
      <c r="BN36" s="3"/>
      <c r="BP36" s="2"/>
      <c r="BQ36" s="3"/>
      <c r="BR36" s="3"/>
      <c r="BS36" s="3"/>
      <c r="BT36" s="3"/>
      <c r="BU36" s="3"/>
      <c r="BV36" s="3"/>
      <c r="BY36" t="s">
        <v>93</v>
      </c>
      <c r="BZ36" s="1" cm="1">
        <f t="array" ref="BZ36:CO36">_xlfn.ANCHORARRAY(BZ27)</f>
        <v>0</v>
      </c>
      <c r="CA36" s="1">
        <v>1</v>
      </c>
      <c r="CB36" s="1">
        <v>2</v>
      </c>
      <c r="CC36" s="1">
        <v>3</v>
      </c>
      <c r="CD36" s="1">
        <v>4</v>
      </c>
      <c r="CE36" s="1">
        <v>5</v>
      </c>
      <c r="CF36" s="1">
        <v>6</v>
      </c>
      <c r="CG36" s="1">
        <v>7</v>
      </c>
      <c r="CH36" s="1">
        <v>8</v>
      </c>
      <c r="CI36" s="1">
        <v>9</v>
      </c>
      <c r="CJ36" s="1">
        <v>10</v>
      </c>
      <c r="CK36" s="1">
        <v>11</v>
      </c>
      <c r="CL36" s="1">
        <v>12</v>
      </c>
      <c r="CM36" s="1">
        <v>13</v>
      </c>
      <c r="CN36" s="1">
        <v>14</v>
      </c>
      <c r="CO36" s="1">
        <v>15</v>
      </c>
    </row>
    <row r="37" spans="2:94">
      <c r="P37" t="s">
        <v>93</v>
      </c>
      <c r="Q37" s="1" cm="1">
        <f t="array" ref="Q37:U37">Q27:U27</f>
        <v>0</v>
      </c>
      <c r="R37" s="1">
        <v>1</v>
      </c>
      <c r="S37" s="1">
        <v>2</v>
      </c>
      <c r="T37" s="1">
        <v>3</v>
      </c>
      <c r="U37" s="28">
        <v>4</v>
      </c>
      <c r="V37" s="9" t="s">
        <v>76</v>
      </c>
      <c r="AR37" t="s">
        <v>93</v>
      </c>
      <c r="AS37" s="1" cm="1">
        <f t="array" ref="AS37:AV37">_xlfn.ANCHORARRAY(AS27)</f>
        <v>0</v>
      </c>
      <c r="AT37" s="1">
        <v>1</v>
      </c>
      <c r="AU37" s="1">
        <v>2</v>
      </c>
      <c r="AV37" s="1">
        <v>3</v>
      </c>
      <c r="AW37" s="9" t="s">
        <v>76</v>
      </c>
      <c r="AX37" s="2"/>
      <c r="AZ37" s="1">
        <v>0</v>
      </c>
      <c r="BA37" s="1">
        <v>1</v>
      </c>
      <c r="BB37" s="1">
        <v>2</v>
      </c>
      <c r="BC37" s="1">
        <v>3</v>
      </c>
      <c r="BF37" s="1">
        <v>0</v>
      </c>
      <c r="BG37" s="1">
        <v>1</v>
      </c>
      <c r="BH37" s="1">
        <v>2</v>
      </c>
      <c r="BI37" s="1">
        <v>3</v>
      </c>
      <c r="BL37" s="2"/>
      <c r="BM37" s="3"/>
      <c r="BN37" s="3"/>
      <c r="BP37" s="2"/>
      <c r="BQ37" s="3"/>
      <c r="BR37" s="3"/>
      <c r="BS37" s="3"/>
      <c r="BT37" s="3"/>
      <c r="BU37" s="3"/>
      <c r="BV37" s="3"/>
      <c r="BY37" s="1" cm="1">
        <f t="array" ref="BY37:BY41">_xlfn.ANCHORARRAY(BY28)</f>
        <v>0</v>
      </c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</row>
    <row r="38" spans="2:94">
      <c r="B38" t="s">
        <v>93</v>
      </c>
      <c r="C38" s="1" cm="1">
        <f t="array" ref="C38:H38">_xlfn.ANCHORARRAY(C27)</f>
        <v>0</v>
      </c>
      <c r="D38" s="1">
        <v>1</v>
      </c>
      <c r="E38" s="1">
        <v>2</v>
      </c>
      <c r="F38" s="1">
        <v>3</v>
      </c>
      <c r="G38" s="1">
        <v>4</v>
      </c>
      <c r="H38" s="1">
        <v>5</v>
      </c>
      <c r="I38" s="9" t="s">
        <v>82</v>
      </c>
      <c r="J38" s="1" t="s">
        <v>83</v>
      </c>
      <c r="P38" s="1" cm="1">
        <f t="array" ref="P38:P42">P28:P32</f>
        <v>0</v>
      </c>
      <c r="Q38" s="3"/>
      <c r="R38" s="3"/>
      <c r="S38" s="3"/>
      <c r="T38" s="3"/>
      <c r="U38" s="3"/>
      <c r="V38" s="16"/>
      <c r="AR38" s="1" cm="1">
        <f t="array" ref="AR38:AR41">AR28:AR31</f>
        <v>0</v>
      </c>
      <c r="AS38" s="3"/>
      <c r="AT38" s="3"/>
      <c r="AU38" s="3"/>
      <c r="AV38" s="3"/>
      <c r="AW38" s="16"/>
      <c r="AX38" s="3"/>
      <c r="AY38" s="1">
        <v>0</v>
      </c>
      <c r="AZ38" s="3"/>
      <c r="BA38" s="3"/>
      <c r="BB38" s="3"/>
      <c r="BC38" s="3"/>
      <c r="BE38" s="1">
        <v>0</v>
      </c>
      <c r="BF38" s="3"/>
      <c r="BG38" s="3"/>
      <c r="BH38" s="3"/>
      <c r="BI38" s="3"/>
      <c r="BL38" s="2"/>
      <c r="BM38" s="3"/>
      <c r="BN38" s="3"/>
      <c r="BP38" s="2"/>
      <c r="BQ38" s="3"/>
      <c r="BR38" s="3"/>
      <c r="BS38" s="3"/>
      <c r="BT38" s="3"/>
      <c r="BU38" s="3"/>
      <c r="BV38" s="3"/>
      <c r="BY38" s="1">
        <v>1</v>
      </c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</row>
    <row r="39" spans="2:94">
      <c r="B39" s="1" cm="1">
        <f t="array" ref="B39:B43">B28:B32</f>
        <v>0</v>
      </c>
      <c r="C39" s="3"/>
      <c r="D39" s="3"/>
      <c r="E39" s="3"/>
      <c r="F39" s="3"/>
      <c r="G39" s="3"/>
      <c r="H39" s="3"/>
      <c r="I39" s="10"/>
      <c r="J39" s="3"/>
      <c r="P39" s="1">
        <v>1</v>
      </c>
      <c r="Q39" s="3"/>
      <c r="R39" s="3"/>
      <c r="S39" s="3"/>
      <c r="T39" s="3"/>
      <c r="U39" s="3"/>
      <c r="V39" s="16"/>
      <c r="AR39" s="1">
        <v>1</v>
      </c>
      <c r="AS39" s="3"/>
      <c r="AT39" s="3"/>
      <c r="AU39" s="3"/>
      <c r="AV39" s="3"/>
      <c r="AW39" s="16"/>
      <c r="AX39" s="3"/>
      <c r="AY39" s="1">
        <v>1</v>
      </c>
      <c r="AZ39" s="3"/>
      <c r="BA39" s="3"/>
      <c r="BB39" s="3"/>
      <c r="BC39" s="3"/>
      <c r="BE39" s="1">
        <v>1</v>
      </c>
      <c r="BF39" s="3"/>
      <c r="BG39" s="3"/>
      <c r="BH39" s="3"/>
      <c r="BI39" s="3"/>
      <c r="BL39" s="2"/>
      <c r="BM39" s="3"/>
      <c r="BN39" s="3"/>
      <c r="BP39" s="2"/>
      <c r="BQ39" s="3"/>
      <c r="BR39" s="3"/>
      <c r="BS39" s="3"/>
      <c r="BT39" s="3"/>
      <c r="BU39" s="3"/>
      <c r="BV39" s="3"/>
      <c r="BY39" s="1">
        <v>2</v>
      </c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</row>
    <row r="40" spans="2:94">
      <c r="B40" s="1">
        <v>1</v>
      </c>
      <c r="C40" s="3"/>
      <c r="D40" s="3"/>
      <c r="E40" s="3"/>
      <c r="F40" s="3"/>
      <c r="G40" s="3"/>
      <c r="H40" s="3"/>
      <c r="I40" s="10"/>
      <c r="J40" s="3"/>
      <c r="P40" s="1">
        <v>2</v>
      </c>
      <c r="Q40" s="3"/>
      <c r="R40" s="3"/>
      <c r="S40" s="3"/>
      <c r="T40" s="3"/>
      <c r="U40" s="3"/>
      <c r="V40" s="16"/>
      <c r="AR40" s="1">
        <v>2</v>
      </c>
      <c r="AS40" s="3"/>
      <c r="AT40" s="3"/>
      <c r="AU40" s="3"/>
      <c r="AV40" s="3"/>
      <c r="AW40" s="16"/>
      <c r="AX40" s="3"/>
      <c r="AY40" s="1">
        <v>2</v>
      </c>
      <c r="AZ40" s="3"/>
      <c r="BA40" s="3"/>
      <c r="BB40" s="3"/>
      <c r="BC40" s="3"/>
      <c r="BE40" s="1">
        <v>2</v>
      </c>
      <c r="BF40" s="3"/>
      <c r="BG40" s="3"/>
      <c r="BH40" s="3"/>
      <c r="BI40" s="3"/>
      <c r="BL40" s="2"/>
      <c r="BM40" s="3"/>
      <c r="BN40" s="3"/>
      <c r="BP40" s="2"/>
      <c r="BQ40" s="3"/>
      <c r="BR40" s="3"/>
      <c r="BS40" s="3"/>
      <c r="BT40" s="3"/>
      <c r="BU40" s="3"/>
      <c r="BV40" s="3"/>
      <c r="BY40" s="1">
        <v>3</v>
      </c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</row>
    <row r="41" spans="2:94">
      <c r="B41" s="1">
        <v>2</v>
      </c>
      <c r="C41" s="3"/>
      <c r="D41" s="3"/>
      <c r="E41" s="3"/>
      <c r="F41" s="3"/>
      <c r="G41" s="3"/>
      <c r="H41" s="3"/>
      <c r="I41" s="10"/>
      <c r="J41" s="3"/>
      <c r="P41" s="1">
        <v>3</v>
      </c>
      <c r="Q41" s="3"/>
      <c r="R41" s="3"/>
      <c r="S41" s="3"/>
      <c r="T41" s="3"/>
      <c r="U41" s="3"/>
      <c r="V41" s="16"/>
      <c r="AR41" s="1">
        <v>3</v>
      </c>
      <c r="AS41" s="3"/>
      <c r="AT41" s="3"/>
      <c r="AU41" s="3"/>
      <c r="AV41" s="3"/>
      <c r="AW41" s="16"/>
      <c r="AX41" s="3"/>
      <c r="AY41" s="1">
        <v>3</v>
      </c>
      <c r="AZ41" s="3"/>
      <c r="BA41" s="3"/>
      <c r="BB41" s="3"/>
      <c r="BC41" s="3"/>
      <c r="BE41" s="1">
        <v>3</v>
      </c>
      <c r="BF41" s="3"/>
      <c r="BG41" s="3"/>
      <c r="BH41" s="3"/>
      <c r="BI41" s="3"/>
      <c r="BL41" s="2"/>
      <c r="BM41" s="3"/>
      <c r="BN41" s="3"/>
      <c r="BP41" s="2"/>
      <c r="BQ41" s="3"/>
      <c r="BR41" s="3"/>
      <c r="BS41" s="3"/>
      <c r="BT41" s="3"/>
      <c r="BU41" s="3"/>
      <c r="BV41" s="3"/>
      <c r="BY41" s="28">
        <v>4</v>
      </c>
      <c r="BZ41" s="19">
        <f t="shared" ref="BZ41:CO41" si="0">MAX(0,BZ32)</f>
        <v>0.79819626732856053</v>
      </c>
      <c r="CA41" s="19">
        <f t="shared" si="0"/>
        <v>0.52631685302301323</v>
      </c>
      <c r="CB41" s="19">
        <f t="shared" si="0"/>
        <v>0</v>
      </c>
      <c r="CC41" s="19">
        <f t="shared" si="0"/>
        <v>0</v>
      </c>
      <c r="CD41" s="19">
        <f t="shared" si="0"/>
        <v>0.13154240011367413</v>
      </c>
      <c r="CE41" s="19">
        <f t="shared" si="0"/>
        <v>0</v>
      </c>
      <c r="CF41" s="19">
        <f t="shared" si="0"/>
        <v>0</v>
      </c>
      <c r="CG41" s="19">
        <f t="shared" si="0"/>
        <v>0.65351623922481772</v>
      </c>
      <c r="CH41" s="19">
        <f t="shared" si="0"/>
        <v>0.34136171070025978</v>
      </c>
      <c r="CI41" s="19">
        <f t="shared" si="0"/>
        <v>0</v>
      </c>
      <c r="CJ41" s="19">
        <f t="shared" si="0"/>
        <v>0</v>
      </c>
      <c r="CK41" s="19">
        <f t="shared" si="0"/>
        <v>0</v>
      </c>
      <c r="CL41" s="19">
        <f t="shared" si="0"/>
        <v>0</v>
      </c>
      <c r="CM41" s="19">
        <f t="shared" si="0"/>
        <v>0.67213423178838849</v>
      </c>
      <c r="CN41" s="19">
        <f t="shared" si="0"/>
        <v>0</v>
      </c>
      <c r="CO41" s="19">
        <f t="shared" si="0"/>
        <v>0.7668189400618024</v>
      </c>
    </row>
    <row r="42" spans="2:94">
      <c r="B42" s="1">
        <v>3</v>
      </c>
      <c r="C42" s="3"/>
      <c r="D42" s="3"/>
      <c r="E42" s="3"/>
      <c r="F42" s="3"/>
      <c r="G42" s="3"/>
      <c r="H42" s="3"/>
      <c r="I42" s="10"/>
      <c r="J42" s="3"/>
      <c r="P42" s="28">
        <v>4</v>
      </c>
      <c r="Q42" s="3"/>
      <c r="R42" s="3"/>
      <c r="S42" s="3"/>
      <c r="T42" s="3"/>
      <c r="U42" s="3">
        <f>U32/$V32</f>
        <v>1</v>
      </c>
      <c r="V42" s="16">
        <f>SUM($Q42:$U42)</f>
        <v>1</v>
      </c>
      <c r="AR42" s="28">
        <v>4</v>
      </c>
      <c r="AS42" s="3">
        <f>AS32/$AW32</f>
        <v>0.26885831151592682</v>
      </c>
      <c r="AT42" s="3">
        <f>AT32/$AW32</f>
        <v>0.19347914211647466</v>
      </c>
      <c r="AU42" s="3">
        <f>AU32/$AW32</f>
        <v>0.29042102269904818</v>
      </c>
      <c r="AV42" s="3">
        <f>AV32/$AW32</f>
        <v>0.24724152366855029</v>
      </c>
      <c r="AW42" s="16">
        <f>SUM($AS42:$AV42)</f>
        <v>1</v>
      </c>
      <c r="AX42" s="3"/>
      <c r="AY42" s="28">
        <v>4</v>
      </c>
      <c r="AZ42" s="66">
        <v>0.70223255090357861</v>
      </c>
      <c r="BA42" s="3">
        <v>3.3766688457770554E-2</v>
      </c>
      <c r="BB42" s="66">
        <v>0.25615793751899346</v>
      </c>
      <c r="BC42" s="3">
        <v>7.8428231196575691E-3</v>
      </c>
      <c r="BE42" s="28">
        <v>4</v>
      </c>
      <c r="BF42" s="66">
        <v>0.25615793751899363</v>
      </c>
      <c r="BG42" s="3">
        <v>3.3766688457770581E-2</v>
      </c>
      <c r="BH42" s="66">
        <v>0.70223255090357806</v>
      </c>
      <c r="BI42" s="3">
        <v>7.8428231196575743E-3</v>
      </c>
      <c r="BL42" s="2"/>
      <c r="BM42" s="3"/>
      <c r="BN42" s="3"/>
      <c r="BP42" s="2"/>
      <c r="BQ42" s="3"/>
      <c r="BR42" s="3"/>
      <c r="BS42" s="3"/>
      <c r="BT42" s="3"/>
      <c r="BU42" s="3"/>
      <c r="BV42" s="3"/>
    </row>
    <row r="43" spans="2:94">
      <c r="B43" s="31">
        <v>4</v>
      </c>
      <c r="C43" s="5" cm="1">
        <f t="array" ref="C43:H43">Q81:V81+_xlfn.ANCHORARRAY(C32)</f>
        <v>-1.4623662158300388</v>
      </c>
      <c r="D43" s="5">
        <v>-0.31205614146591332</v>
      </c>
      <c r="E43" s="5">
        <v>0.13450629355559726</v>
      </c>
      <c r="F43" s="5">
        <v>7.208914192424537E-2</v>
      </c>
      <c r="G43" s="5">
        <v>-1.2655298903499757E-3</v>
      </c>
      <c r="H43" s="5">
        <v>-0.67500000505072411</v>
      </c>
      <c r="I43" s="36">
        <f>AVERAGE(C43:H43)</f>
        <v>-0.37401540945953055</v>
      </c>
      <c r="J43" s="5">
        <f>STDEV(C43:I43)</f>
        <v>0.55908917316804951</v>
      </c>
      <c r="P43" s="20" t="s">
        <v>71</v>
      </c>
      <c r="Q43" s="3"/>
      <c r="R43" s="3"/>
      <c r="S43" s="3"/>
      <c r="T43" s="3"/>
      <c r="V43" s="3"/>
      <c r="AR43" s="20" t="s">
        <v>71</v>
      </c>
      <c r="AS43" s="3"/>
      <c r="AT43" s="3"/>
      <c r="AU43" s="3"/>
      <c r="AV43" s="3"/>
      <c r="AW43" s="3"/>
      <c r="AX43" s="3"/>
      <c r="AY43" s="20" t="s">
        <v>71</v>
      </c>
      <c r="AZ43" s="3"/>
      <c r="BA43" s="3"/>
      <c r="BB43" s="3"/>
      <c r="BC43" s="3"/>
      <c r="BE43" s="20" t="s">
        <v>71</v>
      </c>
      <c r="BF43" s="3"/>
      <c r="BG43" s="3"/>
      <c r="BH43" s="3"/>
      <c r="BI43" s="3"/>
      <c r="BP43" s="2"/>
      <c r="BQ43" s="3"/>
      <c r="BR43" s="3"/>
      <c r="BS43" s="3"/>
      <c r="BT43" s="3"/>
      <c r="BU43" s="3"/>
      <c r="BV43" s="3"/>
      <c r="BZ43" t="s">
        <v>78</v>
      </c>
      <c r="CB43" t="s">
        <v>89</v>
      </c>
    </row>
    <row r="44" spans="2:94">
      <c r="BM44" t="s">
        <v>198</v>
      </c>
      <c r="BP44" s="2"/>
      <c r="BQ44" s="3"/>
      <c r="BR44" s="3"/>
      <c r="BS44" s="3"/>
      <c r="BT44" s="3"/>
      <c r="BU44" s="3"/>
      <c r="BV44" s="3"/>
    </row>
    <row r="45" spans="2:94">
      <c r="C45" s="14" t="s">
        <v>86</v>
      </c>
      <c r="Q45" s="4" t="s">
        <v>78</v>
      </c>
      <c r="R45" s="11"/>
      <c r="AS45" s="4" t="s">
        <v>78</v>
      </c>
      <c r="AT45" s="11"/>
      <c r="BP45" s="2"/>
      <c r="BQ45" s="3"/>
      <c r="BR45" s="3"/>
      <c r="BS45" s="3"/>
      <c r="BT45" s="3"/>
      <c r="BU45" s="3"/>
      <c r="BV45" s="3"/>
      <c r="BY45" t="s">
        <v>93</v>
      </c>
      <c r="BZ45" s="1" cm="1">
        <f t="array" ref="BZ45:CO45">_xlfn.ANCHORARRAY(BZ36)</f>
        <v>0</v>
      </c>
      <c r="CA45" s="1">
        <v>1</v>
      </c>
      <c r="CB45" s="1">
        <v>2</v>
      </c>
      <c r="CC45" s="1">
        <v>3</v>
      </c>
      <c r="CD45" s="1">
        <v>4</v>
      </c>
      <c r="CE45" s="1">
        <v>5</v>
      </c>
      <c r="CF45" s="1">
        <v>6</v>
      </c>
      <c r="CG45" s="1">
        <v>7</v>
      </c>
      <c r="CH45" s="1">
        <v>8</v>
      </c>
      <c r="CI45" s="1">
        <v>9</v>
      </c>
      <c r="CJ45" s="1">
        <v>10</v>
      </c>
      <c r="CK45" s="1">
        <v>11</v>
      </c>
      <c r="CL45" s="1">
        <v>12</v>
      </c>
      <c r="CM45" s="1">
        <v>13</v>
      </c>
      <c r="CN45" s="1">
        <v>14</v>
      </c>
      <c r="CO45" s="1">
        <v>15</v>
      </c>
      <c r="CP45" s="1" t="s">
        <v>74</v>
      </c>
    </row>
    <row r="46" spans="2:94">
      <c r="Q46" s="24" t="s">
        <v>109</v>
      </c>
      <c r="AS46" s="24" t="s">
        <v>109</v>
      </c>
      <c r="BL46" s="18" t="s">
        <v>114</v>
      </c>
      <c r="BM46" s="25" t="s">
        <v>95</v>
      </c>
      <c r="BN46" s="25" t="s">
        <v>96</v>
      </c>
      <c r="BP46" s="2"/>
      <c r="BQ46" s="3"/>
      <c r="BR46" s="3"/>
      <c r="BS46" s="3"/>
      <c r="BT46" s="3"/>
      <c r="BU46" s="3"/>
      <c r="BV46" s="3"/>
      <c r="BY46" s="1" cm="1">
        <f t="array" ref="BY46:BY50">_xlfn.ANCHORARRAY(BY37)</f>
        <v>0</v>
      </c>
      <c r="BZ46" s="35" cm="1">
        <f t="array" ref="BZ46:CO50">BZ37:CO41</f>
        <v>0</v>
      </c>
      <c r="CA46" s="35">
        <v>0</v>
      </c>
      <c r="CB46" s="35">
        <v>0</v>
      </c>
      <c r="CC46" s="35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  <c r="CL46" s="35">
        <v>0</v>
      </c>
      <c r="CM46" s="35">
        <v>0</v>
      </c>
      <c r="CN46" s="35">
        <v>0</v>
      </c>
      <c r="CO46" s="35">
        <v>0</v>
      </c>
      <c r="CP46" s="7">
        <v>1</v>
      </c>
    </row>
    <row r="47" spans="2:94">
      <c r="B47" t="s">
        <v>93</v>
      </c>
      <c r="C47" s="1" cm="1">
        <f t="array" ref="C47:H47">_xlfn.ANCHORARRAY(C38)</f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9" t="s">
        <v>82</v>
      </c>
      <c r="J47" s="1" t="s">
        <v>83</v>
      </c>
      <c r="P47" t="s">
        <v>93</v>
      </c>
      <c r="Q47" s="1" cm="1">
        <f t="array" ref="Q47:U47">_xlfn.ANCHORARRAY(Q37)</f>
        <v>0</v>
      </c>
      <c r="R47" s="1">
        <v>1</v>
      </c>
      <c r="S47" s="1">
        <v>2</v>
      </c>
      <c r="T47" s="1">
        <v>3</v>
      </c>
      <c r="U47" s="28">
        <v>4</v>
      </c>
      <c r="V47" s="9" t="s">
        <v>100</v>
      </c>
      <c r="AR47" t="s">
        <v>93</v>
      </c>
      <c r="AS47" s="1" cm="1">
        <f t="array" ref="AS47:AV47">_xlfn.ANCHORARRAY(AS37)</f>
        <v>0</v>
      </c>
      <c r="AT47" s="1">
        <v>1</v>
      </c>
      <c r="AU47" s="1">
        <v>2</v>
      </c>
      <c r="AV47" s="1">
        <v>3</v>
      </c>
      <c r="AW47" s="20" t="s">
        <v>100</v>
      </c>
      <c r="AX47" s="2"/>
      <c r="AY47" s="23"/>
      <c r="AZ47" s="2"/>
      <c r="BM47" t="s">
        <v>152</v>
      </c>
      <c r="BN47" t="s">
        <v>153</v>
      </c>
      <c r="BP47" s="2"/>
      <c r="BQ47" s="3"/>
      <c r="BR47" s="3"/>
      <c r="BS47" s="3"/>
      <c r="BT47" s="3"/>
      <c r="BU47" s="3"/>
      <c r="BV47" s="3"/>
      <c r="BY47" s="1">
        <v>1</v>
      </c>
      <c r="BZ47" s="35">
        <v>0</v>
      </c>
      <c r="CA47" s="35">
        <v>0</v>
      </c>
      <c r="CB47" s="35">
        <v>0</v>
      </c>
      <c r="CC47" s="35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0</v>
      </c>
      <c r="CK47" s="35">
        <v>0</v>
      </c>
      <c r="CL47" s="35">
        <v>0</v>
      </c>
      <c r="CM47" s="35">
        <v>0</v>
      </c>
      <c r="CN47" s="35">
        <v>0</v>
      </c>
      <c r="CO47" s="35">
        <v>0</v>
      </c>
      <c r="CP47" s="7">
        <v>1</v>
      </c>
    </row>
    <row r="48" spans="2:94">
      <c r="B48" s="1" cm="1">
        <f t="array" ref="B48:B52">_xlfn.ANCHORARRAY(B39)</f>
        <v>0</v>
      </c>
      <c r="C48" s="3"/>
      <c r="D48" s="3"/>
      <c r="E48" s="3"/>
      <c r="F48" s="3"/>
      <c r="G48" s="3"/>
      <c r="H48" s="3"/>
      <c r="I48" s="16"/>
      <c r="J48" s="7"/>
      <c r="P48" s="1" cm="1">
        <f t="array" ref="P48:P52">_xlfn.ANCHORARRAY(P38)</f>
        <v>0</v>
      </c>
      <c r="Q48" s="35" cm="1">
        <f t="array" ref="Q48:U52">Q38:U42</f>
        <v>0</v>
      </c>
      <c r="R48" s="35">
        <v>0</v>
      </c>
      <c r="S48" s="35">
        <v>0</v>
      </c>
      <c r="T48" s="35">
        <v>0</v>
      </c>
      <c r="U48" s="35">
        <v>0</v>
      </c>
      <c r="V48" s="16"/>
      <c r="AR48" s="1" cm="1">
        <f t="array" ref="AR48:AR51">_xlfn.ANCHORARRAY(AR38)</f>
        <v>0</v>
      </c>
      <c r="AS48" s="35" cm="1">
        <f t="array" ref="AS48:AV52">AS38:AV42</f>
        <v>0</v>
      </c>
      <c r="AT48" s="35">
        <v>0</v>
      </c>
      <c r="AU48" s="35">
        <v>0</v>
      </c>
      <c r="AV48" s="35">
        <v>0</v>
      </c>
      <c r="AW48" s="3"/>
      <c r="AX48" s="3"/>
      <c r="AY48" s="3"/>
      <c r="AZ48" s="3"/>
      <c r="BL48" s="25">
        <v>0</v>
      </c>
      <c r="BM48" s="3">
        <v>8.289250373840332</v>
      </c>
      <c r="BN48" s="3">
        <v>-0.14678245782852173</v>
      </c>
      <c r="BP48" s="2"/>
      <c r="BQ48" s="3"/>
      <c r="BR48" s="3"/>
      <c r="BS48" s="3"/>
      <c r="BT48" s="3"/>
      <c r="BU48" s="3"/>
      <c r="BV48" s="3"/>
      <c r="BY48" s="1">
        <v>2</v>
      </c>
      <c r="BZ48" s="35">
        <v>0</v>
      </c>
      <c r="CA48" s="35">
        <v>0</v>
      </c>
      <c r="CB48" s="35">
        <v>0</v>
      </c>
      <c r="CC48" s="35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  <c r="CL48" s="35">
        <v>0</v>
      </c>
      <c r="CM48" s="35">
        <v>0</v>
      </c>
      <c r="CN48" s="35">
        <v>0</v>
      </c>
      <c r="CO48" s="35">
        <v>0</v>
      </c>
      <c r="CP48" s="7">
        <v>1</v>
      </c>
    </row>
    <row r="49" spans="2:94">
      <c r="B49" s="1">
        <v>1</v>
      </c>
      <c r="C49" s="3"/>
      <c r="D49" s="3"/>
      <c r="E49" s="3"/>
      <c r="F49" s="3"/>
      <c r="G49" s="3"/>
      <c r="H49" s="3"/>
      <c r="I49" s="16"/>
      <c r="J49" s="7"/>
      <c r="P49" s="1">
        <v>1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16"/>
      <c r="AR49" s="1">
        <v>1</v>
      </c>
      <c r="AS49" s="35">
        <v>0</v>
      </c>
      <c r="AT49" s="35">
        <v>0</v>
      </c>
      <c r="AU49" s="35">
        <v>0</v>
      </c>
      <c r="AV49" s="35">
        <v>0</v>
      </c>
      <c r="AW49" s="3"/>
      <c r="AX49" s="3"/>
      <c r="AY49" s="3"/>
      <c r="AZ49" s="3"/>
      <c r="BL49" s="25">
        <v>1</v>
      </c>
      <c r="BM49" s="3">
        <v>9.4211072921752912</v>
      </c>
      <c r="BN49" s="3">
        <v>-3.9160676300525665E-2</v>
      </c>
      <c r="BP49" s="2"/>
      <c r="BQ49" s="3"/>
      <c r="BR49" s="3"/>
      <c r="BS49" s="3"/>
      <c r="BT49" s="3"/>
      <c r="BU49" s="3"/>
      <c r="BV49" s="3"/>
      <c r="BY49" s="1">
        <v>3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  <c r="CL49" s="35">
        <v>0</v>
      </c>
      <c r="CM49" s="35">
        <v>0</v>
      </c>
      <c r="CN49" s="35">
        <v>0</v>
      </c>
      <c r="CO49" s="35">
        <v>0</v>
      </c>
      <c r="CP49" s="7">
        <v>1</v>
      </c>
    </row>
    <row r="50" spans="2:94">
      <c r="B50" s="1">
        <v>2</v>
      </c>
      <c r="C50" s="3"/>
      <c r="D50" s="3"/>
      <c r="E50" s="3"/>
      <c r="F50" s="3"/>
      <c r="G50" s="3"/>
      <c r="H50" s="3"/>
      <c r="I50" s="16"/>
      <c r="J50" s="7"/>
      <c r="P50" s="1">
        <v>2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16"/>
      <c r="AR50" s="1">
        <v>2</v>
      </c>
      <c r="AS50" s="35">
        <v>0</v>
      </c>
      <c r="AT50" s="35">
        <v>0</v>
      </c>
      <c r="AU50" s="35">
        <v>0</v>
      </c>
      <c r="AV50" s="35">
        <v>0</v>
      </c>
      <c r="AW50" s="3"/>
      <c r="AX50" s="3"/>
      <c r="AY50" s="3"/>
      <c r="AZ50" s="3"/>
      <c r="BL50" s="25">
        <v>2</v>
      </c>
      <c r="BM50" s="3">
        <v>9.8017568588256836</v>
      </c>
      <c r="BN50" s="3">
        <v>-4.9242459237575531E-2</v>
      </c>
      <c r="BP50" s="2"/>
      <c r="BQ50" s="3"/>
      <c r="BR50" s="3"/>
      <c r="BS50" s="3"/>
      <c r="BT50" s="3"/>
      <c r="BU50" s="3"/>
      <c r="BV50" s="3"/>
      <c r="BY50" s="28">
        <v>4</v>
      </c>
      <c r="BZ50" s="19">
        <v>0.79819626732856053</v>
      </c>
      <c r="CA50" s="19">
        <v>0.52631685302301323</v>
      </c>
      <c r="CB50" s="19">
        <v>0</v>
      </c>
      <c r="CC50" s="19">
        <v>0</v>
      </c>
      <c r="CD50" s="19">
        <v>0.13154240011367413</v>
      </c>
      <c r="CE50" s="19">
        <v>0</v>
      </c>
      <c r="CF50" s="19">
        <v>0</v>
      </c>
      <c r="CG50" s="19">
        <v>0.65351623922481772</v>
      </c>
      <c r="CH50" s="19">
        <v>0.34136171070025978</v>
      </c>
      <c r="CI50" s="19">
        <v>0</v>
      </c>
      <c r="CJ50" s="19">
        <v>0</v>
      </c>
      <c r="CK50" s="19">
        <v>0</v>
      </c>
      <c r="CL50" s="19">
        <v>0</v>
      </c>
      <c r="CM50" s="19">
        <v>0.67213423178838849</v>
      </c>
      <c r="CN50" s="19">
        <v>0</v>
      </c>
      <c r="CO50" s="19">
        <v>0.7668189400618024</v>
      </c>
      <c r="CP50" s="7">
        <v>1</v>
      </c>
    </row>
    <row r="51" spans="2:94">
      <c r="B51" s="1">
        <v>3</v>
      </c>
      <c r="C51" s="3"/>
      <c r="D51" s="3"/>
      <c r="E51" s="3"/>
      <c r="F51" s="3"/>
      <c r="G51" s="3"/>
      <c r="H51" s="3"/>
      <c r="I51" s="16"/>
      <c r="J51" s="7"/>
      <c r="P51" s="1">
        <v>3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16"/>
      <c r="AR51" s="1">
        <v>3</v>
      </c>
      <c r="AS51" s="35">
        <v>0</v>
      </c>
      <c r="AT51" s="35">
        <v>0</v>
      </c>
      <c r="AU51" s="35">
        <v>0</v>
      </c>
      <c r="AV51" s="35">
        <v>0</v>
      </c>
      <c r="AW51" s="3"/>
      <c r="AX51" s="3"/>
      <c r="AY51" s="3"/>
      <c r="AZ51" s="3"/>
      <c r="BL51" s="25">
        <v>3</v>
      </c>
      <c r="BM51" s="3">
        <v>11.084342956542969</v>
      </c>
      <c r="BN51" s="3">
        <v>-7.1114018559455872E-2</v>
      </c>
      <c r="BP51" s="2"/>
      <c r="BQ51" s="3"/>
      <c r="BR51" s="3"/>
      <c r="BS51" s="3"/>
      <c r="BT51" s="3"/>
      <c r="BU51" s="3"/>
      <c r="BV51" s="3"/>
    </row>
    <row r="52" spans="2:94">
      <c r="B52" s="31">
        <v>4</v>
      </c>
      <c r="C52" s="5" cm="1">
        <f t="array" ref="C52:H52">(_xlfn.ANCHORARRAY(C43)-I43)/J43</f>
        <v>-1.9466497628695356</v>
      </c>
      <c r="D52" s="5">
        <v>0.11082179903883362</v>
      </c>
      <c r="E52" s="5">
        <v>0.90955383759913677</v>
      </c>
      <c r="F52" s="5">
        <v>0.79791305715320482</v>
      </c>
      <c r="G52" s="5">
        <v>0.66670917173554434</v>
      </c>
      <c r="H52" s="5">
        <v>-0.53834810265718458</v>
      </c>
      <c r="I52" s="37">
        <f>AVERAGE(C52:H52)</f>
        <v>0</v>
      </c>
      <c r="J52" s="32">
        <f>STDEV(C52:I52)</f>
        <v>1</v>
      </c>
      <c r="P52" s="28">
        <v>4</v>
      </c>
      <c r="Q52" s="35">
        <v>0</v>
      </c>
      <c r="R52" s="35">
        <v>0</v>
      </c>
      <c r="S52" s="35">
        <v>0</v>
      </c>
      <c r="T52" s="35">
        <v>0</v>
      </c>
      <c r="U52" s="3">
        <v>1</v>
      </c>
      <c r="V52" s="16"/>
      <c r="AR52" s="28">
        <v>4</v>
      </c>
      <c r="AS52" s="3">
        <v>0.26885831151592682</v>
      </c>
      <c r="AT52" s="3">
        <v>0.19347914211647466</v>
      </c>
      <c r="AU52" s="3">
        <v>0.29042102269904818</v>
      </c>
      <c r="AV52" s="3">
        <v>0.24724152366855029</v>
      </c>
      <c r="AW52" s="3"/>
      <c r="AX52" s="3"/>
      <c r="AY52" s="3"/>
      <c r="AZ52" s="3"/>
      <c r="BL52" s="25">
        <v>4</v>
      </c>
      <c r="BM52" s="3">
        <v>8.1177949905395508</v>
      </c>
      <c r="BN52" s="3">
        <v>-0.17510581016540527</v>
      </c>
      <c r="BP52" s="2"/>
      <c r="BQ52" s="3"/>
      <c r="BR52" s="3"/>
      <c r="BS52" s="3"/>
      <c r="BT52" s="3"/>
      <c r="BU52" s="3"/>
      <c r="BV52" s="3"/>
      <c r="BZ52" t="str">
        <f>BZ2</f>
        <v>Linear 2</v>
      </c>
    </row>
    <row r="53" spans="2:94">
      <c r="P53" s="20" t="s">
        <v>71</v>
      </c>
      <c r="Q53" s="3"/>
      <c r="R53" s="3"/>
      <c r="S53" s="3"/>
      <c r="T53" s="3"/>
      <c r="V53" s="3"/>
      <c r="AR53" s="20" t="s">
        <v>71</v>
      </c>
      <c r="AS53" s="3"/>
      <c r="AT53" s="3"/>
      <c r="AU53" s="3"/>
      <c r="AV53" s="3"/>
      <c r="AW53" s="3"/>
      <c r="AX53" s="3"/>
      <c r="AY53" s="3"/>
      <c r="AZ53" s="3"/>
      <c r="BL53" s="25">
        <v>5</v>
      </c>
      <c r="BM53" s="3">
        <v>11.403157234191896</v>
      </c>
      <c r="BN53" s="3">
        <v>0.28288373351097107</v>
      </c>
      <c r="BP53" s="2"/>
      <c r="BQ53" s="3"/>
      <c r="BR53" s="3"/>
      <c r="BS53" s="3"/>
      <c r="BT53" s="3"/>
      <c r="BU53" s="3"/>
      <c r="BV53" s="3"/>
    </row>
    <row r="54" spans="2:94">
      <c r="C54" s="13" t="s">
        <v>85</v>
      </c>
      <c r="BL54" s="2"/>
      <c r="BP54" s="2"/>
      <c r="BQ54" s="3"/>
      <c r="BR54" s="3"/>
      <c r="BS54" s="3"/>
      <c r="BT54" s="3"/>
      <c r="BU54" s="3"/>
      <c r="BV54" s="3"/>
      <c r="BY54" t="s">
        <v>93</v>
      </c>
      <c r="BZ54" s="1" cm="1">
        <f t="array" ref="BZ54:CE54">TRANSPOSE(BY6:BY11)</f>
        <v>0</v>
      </c>
      <c r="CA54" s="1">
        <v>1</v>
      </c>
      <c r="CB54" s="1">
        <v>2</v>
      </c>
      <c r="CC54" s="1">
        <v>3</v>
      </c>
      <c r="CD54" s="1">
        <v>4</v>
      </c>
      <c r="CE54" s="1">
        <v>5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2:94">
      <c r="Q55" s="4" t="s">
        <v>77</v>
      </c>
      <c r="R55" s="11"/>
      <c r="AS55" s="4" t="s">
        <v>77</v>
      </c>
      <c r="AT55" s="11"/>
      <c r="BL55" s="2"/>
      <c r="BP55" s="2"/>
      <c r="BQ55" s="3"/>
      <c r="BR55" s="3"/>
      <c r="BS55" s="3"/>
      <c r="BT55" s="3"/>
      <c r="BU55" s="3"/>
      <c r="BV55" s="3"/>
      <c r="BY55" s="1" cm="1">
        <f t="array" ref="BY55:BY59">_xlfn.ANCHORARRAY(BY46)</f>
        <v>0</v>
      </c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2:94">
      <c r="B56" t="s">
        <v>93</v>
      </c>
      <c r="C56" s="25" cm="1">
        <f t="array" ref="C56:H56">TRANSPOSE(BL6:BL11)</f>
        <v>0</v>
      </c>
      <c r="D56" s="25">
        <v>1</v>
      </c>
      <c r="E56" s="25">
        <v>2</v>
      </c>
      <c r="F56" s="25">
        <v>3</v>
      </c>
      <c r="G56" s="25">
        <v>4</v>
      </c>
      <c r="H56" s="25">
        <v>5</v>
      </c>
      <c r="Q56" s="22" t="s">
        <v>108</v>
      </c>
      <c r="AS56" s="22" t="s">
        <v>108</v>
      </c>
      <c r="BL56" s="2"/>
      <c r="BP56" s="2"/>
      <c r="BQ56" s="3"/>
      <c r="BR56" s="3"/>
      <c r="BS56" s="3"/>
      <c r="BT56" s="3"/>
      <c r="BU56" s="3"/>
      <c r="BV56" s="3"/>
      <c r="BY56" s="1">
        <v>1</v>
      </c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2:94">
      <c r="B57" s="25" t="str" cm="1">
        <f t="array" ref="B57:B58">TRANSPOSE(BM4:BN4)</f>
        <v>γ</v>
      </c>
      <c r="C57" s="3" cm="1">
        <f t="array" ref="C57:H58">TRANSPOSE(BM6:BN11)</f>
        <v>2.6124265044927597E-2</v>
      </c>
      <c r="D57" s="3">
        <v>5.3689327090978622E-2</v>
      </c>
      <c r="E57" s="3">
        <v>0.55638855695724487</v>
      </c>
      <c r="F57" s="3">
        <v>0.16289220750331879</v>
      </c>
      <c r="G57" s="3">
        <v>0.70434015989303589</v>
      </c>
      <c r="H57" s="3">
        <v>-6.3773535192012787E-2</v>
      </c>
      <c r="P57" t="s">
        <v>93</v>
      </c>
      <c r="Q57" s="1" cm="1">
        <f t="array" ref="Q57:V57">_xlfn.ANCHORARRAY(C27)</f>
        <v>0</v>
      </c>
      <c r="R57" s="1">
        <v>1</v>
      </c>
      <c r="S57" s="1">
        <v>2</v>
      </c>
      <c r="T57" s="1">
        <v>3</v>
      </c>
      <c r="U57" s="1">
        <v>4</v>
      </c>
      <c r="V57" s="1">
        <v>5</v>
      </c>
      <c r="W57" s="1" t="s">
        <v>74</v>
      </c>
      <c r="X57" s="20" t="s">
        <v>73</v>
      </c>
      <c r="Y57" s="2"/>
      <c r="AR57" t="s">
        <v>93</v>
      </c>
      <c r="AS57" s="1" cm="1">
        <f t="array" ref="AS57:AX57">TRANSPOSE(AK18:AK23)</f>
        <v>0</v>
      </c>
      <c r="AT57" s="1">
        <v>1</v>
      </c>
      <c r="AU57" s="1">
        <v>2</v>
      </c>
      <c r="AV57" s="1">
        <v>3</v>
      </c>
      <c r="AW57" s="1">
        <v>4</v>
      </c>
      <c r="AX57" s="1">
        <v>5</v>
      </c>
      <c r="AY57" s="1" t="s">
        <v>74</v>
      </c>
      <c r="AZ57" s="20" t="s">
        <v>73</v>
      </c>
      <c r="BA57" s="2"/>
      <c r="BB57" s="2"/>
      <c r="BC57" s="2"/>
      <c r="BD57" s="2"/>
      <c r="BE57" s="2"/>
      <c r="BF57" s="2"/>
      <c r="BG57" s="2"/>
      <c r="BH57" s="2"/>
      <c r="BI57" s="2"/>
      <c r="BJ57" s="44"/>
      <c r="BL57" s="2"/>
      <c r="BP57" s="2"/>
      <c r="BQ57" s="3"/>
      <c r="BR57" s="3"/>
      <c r="BS57" s="3"/>
      <c r="BT57" s="3"/>
      <c r="BU57" s="3"/>
      <c r="BV57" s="3"/>
      <c r="BY57" s="1">
        <v>2</v>
      </c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2:94">
      <c r="B58" s="25" t="str">
        <v>β</v>
      </c>
      <c r="C58" s="3">
        <v>-0.56030392646789551</v>
      </c>
      <c r="D58" s="3">
        <v>-0.16490405797958374</v>
      </c>
      <c r="E58" s="3">
        <v>0.26540577411651611</v>
      </c>
      <c r="F58" s="3">
        <v>0.25353038311004639</v>
      </c>
      <c r="G58" s="3">
        <v>0.7031673789024353</v>
      </c>
      <c r="H58" s="3">
        <v>-0.37455090880393982</v>
      </c>
      <c r="P58" s="1" cm="1">
        <f t="array" ref="P58:P62">P48:P52</f>
        <v>0</v>
      </c>
      <c r="Q58" s="3"/>
      <c r="R58" s="3"/>
      <c r="S58" s="3"/>
      <c r="T58" s="3"/>
      <c r="U58" s="3"/>
      <c r="V58" s="3"/>
      <c r="W58" s="7">
        <v>1</v>
      </c>
      <c r="Y58" s="3"/>
      <c r="AR58" s="1" cm="1">
        <f t="array" ref="AR58:AR62">AR48:AR52</f>
        <v>0</v>
      </c>
      <c r="AS58" s="3"/>
      <c r="AT58" s="3"/>
      <c r="AU58" s="3"/>
      <c r="AV58" s="3"/>
      <c r="AW58" s="3"/>
      <c r="AX58" s="3"/>
      <c r="AY58" s="7"/>
      <c r="BA58" s="3"/>
      <c r="BB58" s="3"/>
      <c r="BC58" s="3"/>
      <c r="BD58" s="3"/>
      <c r="BE58" s="3"/>
      <c r="BF58" s="3"/>
      <c r="BG58" s="3"/>
      <c r="BH58" s="3"/>
      <c r="BI58" s="7"/>
      <c r="BL58" s="2"/>
      <c r="BP58" s="2"/>
      <c r="BQ58" s="3"/>
      <c r="BR58" s="3"/>
      <c r="BS58" s="3"/>
      <c r="BT58" s="3"/>
      <c r="BU58" s="3"/>
      <c r="BV58" s="3"/>
      <c r="BY58" s="1">
        <v>3</v>
      </c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2:94">
      <c r="P59" s="1">
        <v>1</v>
      </c>
      <c r="Q59" s="3"/>
      <c r="R59" s="3"/>
      <c r="S59" s="3"/>
      <c r="T59" s="3"/>
      <c r="U59" s="3"/>
      <c r="V59" s="3"/>
      <c r="W59" s="7">
        <v>1</v>
      </c>
      <c r="Y59" s="3"/>
      <c r="AR59" s="1">
        <v>1</v>
      </c>
      <c r="AS59" s="3"/>
      <c r="AT59" s="3"/>
      <c r="AU59" s="3"/>
      <c r="AV59" s="3"/>
      <c r="AW59" s="3"/>
      <c r="AX59" s="3"/>
      <c r="AY59" s="7"/>
      <c r="BA59" s="3"/>
      <c r="BB59" s="3"/>
      <c r="BC59" s="3"/>
      <c r="BD59" s="3"/>
      <c r="BE59" s="3"/>
      <c r="BF59" s="3"/>
      <c r="BG59" s="3"/>
      <c r="BH59" s="3"/>
      <c r="BI59" s="7"/>
      <c r="BL59" s="2"/>
      <c r="BP59" s="2"/>
      <c r="BQ59" s="3"/>
      <c r="BR59" s="3"/>
      <c r="BS59" s="3"/>
      <c r="BT59" s="3"/>
      <c r="BU59" s="3"/>
      <c r="BV59" s="3"/>
      <c r="BY59" s="28">
        <v>4</v>
      </c>
      <c r="BZ59" s="3" cm="1">
        <f t="array" ref="BZ59:CE59">TRANSPOSE(MMULT(BZ6:CP11,TRANSPOSE(BZ50:CP50)))</f>
        <v>-3.2557503330834514E-2</v>
      </c>
      <c r="CA59" s="3">
        <v>-5.3732235614497664E-2</v>
      </c>
      <c r="CB59" s="3">
        <v>0.18894029305016746</v>
      </c>
      <c r="CC59" s="3">
        <v>0.50295576060420788</v>
      </c>
      <c r="CD59" s="3">
        <v>-1.6672736919140148</v>
      </c>
      <c r="CE59" s="3">
        <v>0.29682896424466332</v>
      </c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2:94">
      <c r="C60" s="13" t="s">
        <v>84</v>
      </c>
      <c r="P60" s="1">
        <v>2</v>
      </c>
      <c r="Q60" s="3"/>
      <c r="R60" s="3"/>
      <c r="S60" s="3"/>
      <c r="T60" s="3"/>
      <c r="U60" s="3"/>
      <c r="V60" s="3"/>
      <c r="W60" s="7">
        <v>1</v>
      </c>
      <c r="Y60" s="3"/>
      <c r="AR60" s="1">
        <v>2</v>
      </c>
      <c r="AS60" s="3"/>
      <c r="AT60" s="3"/>
      <c r="AU60" s="3"/>
      <c r="AV60" s="3"/>
      <c r="AW60" s="3"/>
      <c r="AX60" s="3"/>
      <c r="AY60" s="7"/>
      <c r="BA60" s="3"/>
      <c r="BB60" s="3"/>
      <c r="BC60" s="3"/>
      <c r="BD60" s="3"/>
      <c r="BE60" s="3"/>
      <c r="BF60" s="3"/>
      <c r="BG60" s="3"/>
      <c r="BH60" s="3"/>
      <c r="BI60" s="7"/>
      <c r="BL60" s="2"/>
      <c r="BP60" s="2"/>
      <c r="BQ60" s="3"/>
      <c r="BR60" s="3"/>
      <c r="BS60" s="3"/>
      <c r="BT60" s="3"/>
      <c r="BU60" s="3"/>
      <c r="BV60" s="3"/>
    </row>
    <row r="61" spans="2:94">
      <c r="P61" s="1">
        <v>3</v>
      </c>
      <c r="Q61" s="3"/>
      <c r="R61" s="3"/>
      <c r="S61" s="3"/>
      <c r="T61" s="3"/>
      <c r="U61" s="3"/>
      <c r="V61" s="3"/>
      <c r="W61" s="7">
        <v>1</v>
      </c>
      <c r="Y61" s="3"/>
      <c r="AR61" s="1">
        <v>3</v>
      </c>
      <c r="AS61" s="3"/>
      <c r="AT61" s="3"/>
      <c r="AU61" s="3"/>
      <c r="AV61" s="3"/>
      <c r="AW61" s="3"/>
      <c r="AX61" s="3"/>
      <c r="AY61" s="7"/>
      <c r="BA61" s="3"/>
      <c r="BB61" s="3"/>
      <c r="BC61" s="3"/>
      <c r="BD61" s="3"/>
      <c r="BE61" s="3"/>
      <c r="BF61" s="3"/>
      <c r="BG61" s="3"/>
      <c r="BH61" s="3"/>
      <c r="BI61" s="7"/>
      <c r="BL61" s="2"/>
      <c r="BP61" s="2"/>
      <c r="BQ61" s="3"/>
      <c r="BR61" s="3"/>
      <c r="BS61" s="3"/>
      <c r="BT61" s="3"/>
      <c r="BU61" s="3"/>
      <c r="BV61" s="3"/>
      <c r="BZ61" t="s">
        <v>78</v>
      </c>
      <c r="CB61" t="s">
        <v>89</v>
      </c>
    </row>
    <row r="62" spans="2:94">
      <c r="B62" t="s">
        <v>93</v>
      </c>
      <c r="C62" s="1" cm="1">
        <f t="array" ref="C62:H62">_xlfn.ANCHORARRAY(C47)</f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 t="s">
        <v>74</v>
      </c>
      <c r="J62" s="1"/>
      <c r="P62" s="28">
        <v>4</v>
      </c>
      <c r="Q62" s="3" cm="1">
        <f t="array" ref="Q62:V62">MMULT(U52,TRANSPOSE(N18:N23))</f>
        <v>4.5193474739789963E-2</v>
      </c>
      <c r="R62" s="3">
        <v>7.3273032903671265E-2</v>
      </c>
      <c r="S62" s="3">
        <v>0.19288000464439392</v>
      </c>
      <c r="T62" s="3">
        <v>-0.13854958117008209</v>
      </c>
      <c r="U62" s="3">
        <v>-0.13165970146656036</v>
      </c>
      <c r="V62" s="3">
        <v>0.16341687738895416</v>
      </c>
      <c r="W62" s="7">
        <v>1</v>
      </c>
      <c r="Y62" s="3"/>
      <c r="AR62" s="28">
        <v>4</v>
      </c>
      <c r="AS62" s="3" cm="1">
        <f t="array" ref="AS62:AX62">MMULT(AS52:AV52,TRANSPOSE(AL18:AO23))</f>
        <v>-0.88355809538079455</v>
      </c>
      <c r="AT62" s="3">
        <v>0.3874962704576988</v>
      </c>
      <c r="AU62" s="3">
        <v>-2.1611022711525507</v>
      </c>
      <c r="AV62" s="3">
        <v>3.0670684584011312</v>
      </c>
      <c r="AW62" s="3">
        <v>-1.6409546228919765</v>
      </c>
      <c r="AX62" s="3">
        <v>7.4276044994644463E-2</v>
      </c>
      <c r="AY62" s="7">
        <v>1</v>
      </c>
      <c r="BA62" s="3"/>
      <c r="BB62" s="3"/>
      <c r="BC62" s="3"/>
      <c r="BD62" s="3"/>
      <c r="BE62" s="3"/>
      <c r="BF62" s="3"/>
      <c r="BG62" s="3"/>
      <c r="BH62" s="3"/>
      <c r="BI62" s="7"/>
      <c r="BL62" s="2"/>
      <c r="BP62" s="2"/>
      <c r="BQ62" s="3"/>
      <c r="BR62" s="3"/>
      <c r="BS62" s="3"/>
      <c r="BT62" s="3"/>
      <c r="BU62" s="3"/>
      <c r="BV62" s="3"/>
    </row>
    <row r="63" spans="2:94">
      <c r="B63" s="1" cm="1">
        <f t="array" ref="B63:B67">_xlfn.ANCHORARRAY(B48)</f>
        <v>0</v>
      </c>
      <c r="C63" s="3"/>
      <c r="D63" s="3"/>
      <c r="E63" s="3"/>
      <c r="F63" s="3"/>
      <c r="G63" s="3"/>
      <c r="H63" s="3"/>
      <c r="I63" s="7"/>
      <c r="P63" s="20" t="s">
        <v>71</v>
      </c>
      <c r="AR63" s="20" t="s">
        <v>71</v>
      </c>
      <c r="BL63" s="2"/>
      <c r="BP63" s="2"/>
      <c r="BQ63" s="3"/>
      <c r="BR63" s="3"/>
      <c r="BS63" s="3"/>
      <c r="BT63" s="3"/>
      <c r="BU63" s="3"/>
      <c r="BV63" s="3"/>
      <c r="BY63" t="s">
        <v>93</v>
      </c>
      <c r="BZ63" s="1" cm="1">
        <f t="array" ref="BZ63:CO63">BZ36:CO36</f>
        <v>0</v>
      </c>
      <c r="CA63" s="1">
        <v>1</v>
      </c>
      <c r="CB63" s="1">
        <v>2</v>
      </c>
      <c r="CC63" s="1">
        <v>3</v>
      </c>
      <c r="CD63" s="1">
        <v>4</v>
      </c>
      <c r="CE63" s="1">
        <v>5</v>
      </c>
      <c r="CF63" s="1">
        <v>6</v>
      </c>
      <c r="CG63" s="1">
        <v>7</v>
      </c>
      <c r="CH63" s="1">
        <v>8</v>
      </c>
      <c r="CI63" s="1">
        <v>9</v>
      </c>
      <c r="CJ63" s="1">
        <v>10</v>
      </c>
      <c r="CK63" s="1">
        <v>11</v>
      </c>
      <c r="CL63" s="1">
        <v>12</v>
      </c>
      <c r="CM63" s="1">
        <v>13</v>
      </c>
      <c r="CN63" s="1">
        <v>14</v>
      </c>
      <c r="CO63" s="1">
        <v>15</v>
      </c>
    </row>
    <row r="64" spans="2:94">
      <c r="B64" s="1">
        <v>1</v>
      </c>
      <c r="C64" s="3"/>
      <c r="D64" s="3"/>
      <c r="E64" s="3"/>
      <c r="F64" s="3"/>
      <c r="G64" s="3"/>
      <c r="H64" s="3"/>
      <c r="I64" s="7"/>
      <c r="BP64" s="2"/>
      <c r="BQ64" s="3"/>
      <c r="BR64" s="3"/>
      <c r="BS64" s="3"/>
      <c r="BT64" s="3"/>
      <c r="BU64" s="3"/>
      <c r="BV64" s="3"/>
      <c r="BY64" s="1" cm="1">
        <f t="array" ref="BY64:BY68">_xlfn.ANCHORARRAY(BY55)</f>
        <v>0</v>
      </c>
      <c r="BZ64" s="35" cm="1">
        <f t="array" ref="BZ64:CE68">BZ55:CE59</f>
        <v>0</v>
      </c>
      <c r="CA64" s="35">
        <v>0</v>
      </c>
      <c r="CB64" s="35">
        <v>0</v>
      </c>
      <c r="CC64" s="35">
        <v>0</v>
      </c>
      <c r="CD64" s="35">
        <v>0</v>
      </c>
      <c r="CE64" s="35">
        <v>0</v>
      </c>
      <c r="CF64" s="35"/>
      <c r="CG64" s="35"/>
      <c r="CH64" s="35"/>
      <c r="CI64" s="35"/>
      <c r="CJ64" s="35"/>
      <c r="CK64" s="35"/>
      <c r="CL64" s="35"/>
      <c r="CM64" s="35"/>
      <c r="CN64" s="35"/>
      <c r="CO64" s="35"/>
    </row>
    <row r="65" spans="2:93">
      <c r="B65" s="1">
        <v>2</v>
      </c>
      <c r="C65" s="3"/>
      <c r="D65" s="3"/>
      <c r="E65" s="3"/>
      <c r="F65" s="3"/>
      <c r="G65" s="3"/>
      <c r="H65" s="3"/>
      <c r="I65" s="7"/>
      <c r="Q65" t="s">
        <v>81</v>
      </c>
      <c r="AS65" t="s">
        <v>187</v>
      </c>
      <c r="BP65" s="2"/>
      <c r="BQ65" s="3"/>
      <c r="BR65" s="3"/>
      <c r="BS65" s="3"/>
      <c r="BT65" s="3"/>
      <c r="BU65" s="3"/>
      <c r="BV65" s="3"/>
      <c r="BY65" s="1">
        <v>1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  <c r="CE65" s="35">
        <v>0</v>
      </c>
      <c r="CF65" s="35"/>
      <c r="CG65" s="35"/>
      <c r="CH65" s="35"/>
      <c r="CI65" s="35"/>
      <c r="CJ65" s="35"/>
      <c r="CK65" s="35"/>
      <c r="CL65" s="35"/>
      <c r="CM65" s="35"/>
      <c r="CN65" s="35"/>
      <c r="CO65" s="35"/>
    </row>
    <row r="66" spans="2:93">
      <c r="B66" s="1">
        <v>3</v>
      </c>
      <c r="C66" s="3"/>
      <c r="D66" s="3"/>
      <c r="E66" s="3"/>
      <c r="F66" s="3"/>
      <c r="G66" s="3"/>
      <c r="H66" s="3"/>
      <c r="I66" s="7"/>
      <c r="Q66" s="22" t="s">
        <v>107</v>
      </c>
      <c r="AS66" s="22" t="s">
        <v>107</v>
      </c>
      <c r="BP66" s="2"/>
      <c r="BQ66" s="3"/>
      <c r="BR66" s="3"/>
      <c r="BS66" s="3"/>
      <c r="BT66" s="3"/>
      <c r="BU66" s="3"/>
      <c r="BV66" s="3"/>
      <c r="BY66" s="1">
        <v>2</v>
      </c>
      <c r="BZ66" s="35">
        <v>0</v>
      </c>
      <c r="CA66" s="35">
        <v>0</v>
      </c>
      <c r="CB66" s="35">
        <v>0</v>
      </c>
      <c r="CC66" s="35">
        <v>0</v>
      </c>
      <c r="CD66" s="35">
        <v>0</v>
      </c>
      <c r="CE66" s="35">
        <v>0</v>
      </c>
      <c r="CF66" s="35"/>
      <c r="CG66" s="35"/>
      <c r="CH66" s="35"/>
      <c r="CI66" s="35"/>
      <c r="CJ66" s="35"/>
      <c r="CK66" s="35"/>
      <c r="CL66" s="35"/>
      <c r="CM66" s="35"/>
      <c r="CN66" s="35"/>
      <c r="CO66" s="35"/>
    </row>
    <row r="67" spans="2:93">
      <c r="B67" s="31">
        <v>4</v>
      </c>
      <c r="C67" s="5">
        <f t="shared" ref="C67:H67" si="1">C52*C$57+C$58</f>
        <v>-0.61115872082274469</v>
      </c>
      <c r="D67" s="5">
        <f t="shared" si="1"/>
        <v>-0.15895411016217711</v>
      </c>
      <c r="E67" s="5">
        <f t="shared" si="1"/>
        <v>0.77147112129322404</v>
      </c>
      <c r="F67" s="5">
        <f t="shared" si="1"/>
        <v>0.38350420238545369</v>
      </c>
      <c r="G67" s="5">
        <f t="shared" si="1"/>
        <v>1.1727574235248022</v>
      </c>
      <c r="H67" s="5">
        <f t="shared" si="1"/>
        <v>-0.34021854713357857</v>
      </c>
      <c r="I67" s="32">
        <v>1</v>
      </c>
      <c r="J67" s="39" t="s">
        <v>183</v>
      </c>
      <c r="P67" t="s">
        <v>93</v>
      </c>
      <c r="Q67" s="1" cm="1">
        <f t="array" ref="Q67:V67">_xlfn.ANCHORARRAY(Q57)</f>
        <v>0</v>
      </c>
      <c r="R67" s="1">
        <v>1</v>
      </c>
      <c r="S67" s="1">
        <v>2</v>
      </c>
      <c r="T67" s="1">
        <v>3</v>
      </c>
      <c r="U67" s="1">
        <v>4</v>
      </c>
      <c r="V67" s="1">
        <v>5</v>
      </c>
      <c r="W67" s="2"/>
      <c r="X67" s="2"/>
      <c r="Y67" s="2"/>
      <c r="AR67" t="s">
        <v>93</v>
      </c>
      <c r="AS67" s="1" cm="1">
        <f t="array" ref="AS67:AX67">_xlfn.ANCHORARRAY(AS57)</f>
        <v>0</v>
      </c>
      <c r="AT67" s="1">
        <v>1</v>
      </c>
      <c r="AU67" s="1">
        <v>2</v>
      </c>
      <c r="AV67" s="1">
        <v>3</v>
      </c>
      <c r="AW67" s="1">
        <v>4</v>
      </c>
      <c r="AX67" s="1">
        <v>5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P67" s="2"/>
      <c r="BQ67" s="3"/>
      <c r="BR67" s="3"/>
      <c r="BS67" s="3"/>
      <c r="BT67" s="3"/>
      <c r="BU67" s="3"/>
      <c r="BV67" s="3"/>
      <c r="BY67" s="1">
        <v>3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/>
      <c r="CG67" s="35"/>
      <c r="CH67" s="35"/>
      <c r="CI67" s="35"/>
      <c r="CJ67" s="35"/>
      <c r="CK67" s="35"/>
      <c r="CL67" s="35"/>
      <c r="CM67" s="35"/>
      <c r="CN67" s="35"/>
      <c r="CO67" s="35"/>
    </row>
    <row r="68" spans="2:93">
      <c r="P68" s="1" cm="1">
        <f t="array" ref="P68:P72">_xlfn.ANCHORARRAY(P58)</f>
        <v>0</v>
      </c>
      <c r="Q68" s="3"/>
      <c r="R68" s="3"/>
      <c r="S68" s="3"/>
      <c r="T68" s="3"/>
      <c r="U68" s="3"/>
      <c r="V68" s="3"/>
      <c r="W68" s="3"/>
      <c r="X68" s="3"/>
      <c r="Y68" s="3"/>
      <c r="AR68" s="1" cm="1">
        <f t="array" ref="AR68:AR72">_xlfn.ANCHORARRAY(AR58)</f>
        <v>0</v>
      </c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7"/>
      <c r="BP68" s="2"/>
      <c r="BQ68" s="3"/>
      <c r="BR68" s="3"/>
      <c r="BS68" s="3"/>
      <c r="BT68" s="3"/>
      <c r="BU68" s="3"/>
      <c r="BV68" s="3"/>
      <c r="BY68" s="28">
        <v>4</v>
      </c>
      <c r="BZ68" s="3">
        <v>-3.2557503330834514E-2</v>
      </c>
      <c r="CA68" s="3">
        <v>-5.3732235614497664E-2</v>
      </c>
      <c r="CB68" s="3">
        <v>0.18894029305016746</v>
      </c>
      <c r="CC68" s="3">
        <v>0.50295576060420788</v>
      </c>
      <c r="CD68" s="3">
        <v>-1.6672736919140148</v>
      </c>
      <c r="CE68" s="3">
        <v>0.29682896424466332</v>
      </c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2:93">
      <c r="P69" s="1">
        <v>1</v>
      </c>
      <c r="Q69" s="3"/>
      <c r="R69" s="3"/>
      <c r="S69" s="3"/>
      <c r="T69" s="3"/>
      <c r="U69" s="3"/>
      <c r="V69" s="3"/>
      <c r="W69" s="3"/>
      <c r="X69" s="3"/>
      <c r="Y69" s="3"/>
      <c r="AR69" s="1">
        <v>1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7"/>
      <c r="BP69" s="2"/>
      <c r="BQ69" s="3"/>
      <c r="BR69" s="3"/>
      <c r="BS69" s="3"/>
      <c r="BT69" s="3"/>
      <c r="BU69" s="3"/>
      <c r="BV69" s="3"/>
    </row>
    <row r="70" spans="2:93">
      <c r="C70" s="13" t="s">
        <v>188</v>
      </c>
      <c r="P70" s="1">
        <v>2</v>
      </c>
      <c r="Q70" s="3"/>
      <c r="R70" s="3"/>
      <c r="S70" s="3"/>
      <c r="T70" s="3"/>
      <c r="U70" s="3"/>
      <c r="V70" s="3"/>
      <c r="W70" s="3"/>
      <c r="X70" s="3"/>
      <c r="Y70" s="3"/>
      <c r="AR70" s="1">
        <v>2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7"/>
    </row>
    <row r="71" spans="2:93">
      <c r="P71" s="1">
        <v>3</v>
      </c>
      <c r="Q71" s="3"/>
      <c r="R71" s="3"/>
      <c r="S71" s="3"/>
      <c r="T71" s="3"/>
      <c r="U71" s="3"/>
      <c r="V71" s="3"/>
      <c r="W71" s="3"/>
      <c r="X71" s="3"/>
      <c r="Y71" s="3"/>
      <c r="AR71" s="1">
        <v>3</v>
      </c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7"/>
    </row>
    <row r="72" spans="2:93">
      <c r="B72" t="s">
        <v>93</v>
      </c>
      <c r="C72" s="1" cm="1">
        <f t="array" ref="C72:H72">_xlfn.ANCHORARRAY(C62)</f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9" t="s">
        <v>82</v>
      </c>
      <c r="J72" s="1" t="s">
        <v>83</v>
      </c>
      <c r="P72" s="28">
        <v>4</v>
      </c>
      <c r="Q72" s="3" cm="1">
        <f t="array" ref="Q72:V72">MMULT(Q62:W62,TRANSPOSE(Q6:W11))</f>
        <v>-1.4623662158300388</v>
      </c>
      <c r="R72" s="3">
        <v>-0.31205614146591332</v>
      </c>
      <c r="S72" s="3">
        <v>0.13450629355559726</v>
      </c>
      <c r="T72" s="3">
        <v>7.208914192424537E-2</v>
      </c>
      <c r="U72" s="3">
        <v>-1.2655298903499757E-3</v>
      </c>
      <c r="V72" s="3">
        <v>-0.67500000505072411</v>
      </c>
      <c r="W72" s="3"/>
      <c r="X72" s="3"/>
      <c r="Y72" s="3"/>
      <c r="AR72" s="28">
        <v>4</v>
      </c>
      <c r="AS72" s="3" cm="1">
        <f t="array" ref="AS72:AX72">MMULT(AS62:AY62,TRANSPOSE(AS6:AY11))</f>
        <v>0.45743355884477643</v>
      </c>
      <c r="AT72" s="3">
        <v>1.1305065105892789</v>
      </c>
      <c r="AU72" s="3">
        <v>-0.76429504188752939</v>
      </c>
      <c r="AV72" s="3">
        <v>-2.2302727266471685</v>
      </c>
      <c r="AW72" s="3">
        <v>4.8208484897239217</v>
      </c>
      <c r="AX72" s="3">
        <v>0.29257590808890582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7"/>
    </row>
    <row r="73" spans="2:93">
      <c r="B73" s="1" cm="1">
        <f t="array" ref="B73:B77">_xlfn.ANCHORARRAY(B63)</f>
        <v>0</v>
      </c>
      <c r="C73" s="3"/>
      <c r="D73" s="3"/>
      <c r="E73" s="3"/>
      <c r="F73" s="3"/>
      <c r="G73" s="3"/>
      <c r="H73" s="3"/>
      <c r="I73" s="10"/>
      <c r="J73" s="3"/>
    </row>
    <row r="74" spans="2:93">
      <c r="B74" s="1">
        <v>1</v>
      </c>
      <c r="C74" s="3"/>
      <c r="D74" s="3"/>
      <c r="E74" s="3"/>
      <c r="F74" s="3"/>
      <c r="G74" s="3"/>
      <c r="H74" s="3"/>
      <c r="I74" s="10"/>
      <c r="J74" s="3"/>
      <c r="Q74" s="13" t="s">
        <v>78</v>
      </c>
      <c r="AS74" s="13" t="s">
        <v>78</v>
      </c>
    </row>
    <row r="75" spans="2:93">
      <c r="B75" s="1">
        <v>2</v>
      </c>
      <c r="C75" s="3"/>
      <c r="D75" s="3"/>
      <c r="E75" s="3"/>
      <c r="F75" s="3"/>
      <c r="G75" s="3"/>
      <c r="H75" s="3"/>
      <c r="I75" s="10"/>
      <c r="J75" s="3"/>
    </row>
    <row r="76" spans="2:93">
      <c r="B76" s="1">
        <v>3</v>
      </c>
      <c r="C76" s="3"/>
      <c r="D76" s="3"/>
      <c r="E76" s="3"/>
      <c r="F76" s="3"/>
      <c r="G76" s="3"/>
      <c r="H76" s="3"/>
      <c r="I76" s="10"/>
      <c r="J76" s="3"/>
      <c r="P76" t="s">
        <v>196</v>
      </c>
      <c r="Q76" s="1" cm="1">
        <f t="array" ref="Q76:V76">_xlfn.ANCHORARRAY(Q67)</f>
        <v>0</v>
      </c>
      <c r="R76" s="1">
        <v>1</v>
      </c>
      <c r="S76" s="1">
        <v>2</v>
      </c>
      <c r="T76" s="1">
        <v>3</v>
      </c>
      <c r="U76" s="1">
        <v>4</v>
      </c>
      <c r="V76" s="1">
        <v>5</v>
      </c>
      <c r="W76" s="2"/>
      <c r="X76" s="2"/>
      <c r="Y76" s="2"/>
      <c r="AR76" t="s">
        <v>196</v>
      </c>
      <c r="AS76" s="1" cm="1">
        <f t="array" ref="AS76:AX76">_xlfn.ANCHORARRAY(AS67)</f>
        <v>0</v>
      </c>
      <c r="AT76" s="1">
        <v>1</v>
      </c>
      <c r="AU76" s="1">
        <v>2</v>
      </c>
      <c r="AV76" s="1">
        <v>3</v>
      </c>
      <c r="AW76" s="1">
        <v>4</v>
      </c>
      <c r="AX76" s="1">
        <v>5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2:93">
      <c r="B77" s="31">
        <v>4</v>
      </c>
      <c r="C77" s="5" cm="1">
        <f t="array" ref="C77:H77">AS81:AX81+C67:H67</f>
        <v>-0.15372516197796826</v>
      </c>
      <c r="D77" s="5">
        <v>0.97155240042710178</v>
      </c>
      <c r="E77" s="5">
        <v>7.1760794056946464E-3</v>
      </c>
      <c r="F77" s="5">
        <v>-1.8467685242617149</v>
      </c>
      <c r="G77" s="5">
        <v>5.9936059132487234</v>
      </c>
      <c r="H77" s="5">
        <v>-4.7642639044672752E-2</v>
      </c>
      <c r="I77" s="38">
        <f>AVERAGE(C77:H77)</f>
        <v>0.82069967796619403</v>
      </c>
      <c r="J77" s="5">
        <f>STDEV(_xlfn.ANCHORARRAY(C77))</f>
        <v>2.6930445546415513</v>
      </c>
      <c r="P77" s="1" cm="1">
        <f t="array" ref="P77:P81">_xlfn.ANCHORARRAY(P68)</f>
        <v>0</v>
      </c>
      <c r="Q77" s="35" cm="1">
        <f t="array" ref="Q77:V81">Q68:V72</f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/>
      <c r="X77" s="35"/>
      <c r="Y77" s="35"/>
      <c r="AR77" s="1" cm="1">
        <f t="array" ref="AR77:AR81">_xlfn.ANCHORARRAY(AR68)</f>
        <v>0</v>
      </c>
      <c r="AS77" s="35" cm="1">
        <f t="array" ref="AS77:AX81">AS68:AX72</f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7"/>
    </row>
    <row r="78" spans="2:93">
      <c r="P78" s="1">
        <v>1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/>
      <c r="X78" s="35"/>
      <c r="Y78" s="35"/>
      <c r="AR78" s="1">
        <v>1</v>
      </c>
      <c r="AS78" s="35">
        <v>0</v>
      </c>
      <c r="AT78" s="35">
        <v>0</v>
      </c>
      <c r="AU78" s="35">
        <v>0</v>
      </c>
      <c r="AV78" s="35">
        <v>0</v>
      </c>
      <c r="AW78" s="35">
        <v>0</v>
      </c>
      <c r="AX78" s="35">
        <v>0</v>
      </c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7"/>
    </row>
    <row r="79" spans="2:93">
      <c r="C79" s="14" t="s">
        <v>86</v>
      </c>
      <c r="P79" s="1">
        <v>2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/>
      <c r="X79" s="35"/>
      <c r="Y79" s="35"/>
      <c r="AR79" s="1">
        <v>2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7"/>
    </row>
    <row r="80" spans="2:93">
      <c r="P80" s="1">
        <v>3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/>
      <c r="X80" s="35"/>
      <c r="Y80" s="35"/>
      <c r="AR80" s="1">
        <v>3</v>
      </c>
      <c r="AS80" s="35">
        <v>0</v>
      </c>
      <c r="AT80" s="35">
        <v>0</v>
      </c>
      <c r="AU80" s="35">
        <v>0</v>
      </c>
      <c r="AV80" s="35">
        <v>0</v>
      </c>
      <c r="AW80" s="35">
        <v>0</v>
      </c>
      <c r="AX80" s="35">
        <v>0</v>
      </c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7"/>
    </row>
    <row r="81" spans="2:60">
      <c r="B81" t="s">
        <v>93</v>
      </c>
      <c r="C81" s="1" cm="1">
        <f t="array" ref="C81:H81">_xlfn.ANCHORARRAY(C72)</f>
        <v>0</v>
      </c>
      <c r="D81" s="1">
        <v>1</v>
      </c>
      <c r="E81" s="1">
        <v>2</v>
      </c>
      <c r="F81" s="1">
        <v>3</v>
      </c>
      <c r="G81" s="1">
        <v>4</v>
      </c>
      <c r="H81" s="1">
        <v>5</v>
      </c>
      <c r="I81" s="9" t="s">
        <v>82</v>
      </c>
      <c r="J81" s="1" t="s">
        <v>83</v>
      </c>
      <c r="P81" s="28">
        <v>4</v>
      </c>
      <c r="Q81" s="3">
        <v>-1.4623662158300388</v>
      </c>
      <c r="R81" s="3">
        <v>-0.31205614146591332</v>
      </c>
      <c r="S81" s="3">
        <v>0.13450629355559726</v>
      </c>
      <c r="T81" s="3">
        <v>7.208914192424537E-2</v>
      </c>
      <c r="U81" s="3">
        <v>-1.2655298903499757E-3</v>
      </c>
      <c r="V81" s="3">
        <v>-0.67500000505072411</v>
      </c>
      <c r="W81" s="3"/>
      <c r="X81" s="3"/>
      <c r="Y81" s="3"/>
      <c r="AR81" s="28">
        <v>4</v>
      </c>
      <c r="AS81" s="3">
        <v>0.45743355884477643</v>
      </c>
      <c r="AT81" s="3">
        <v>1.1305065105892789</v>
      </c>
      <c r="AU81" s="3">
        <v>-0.76429504188752939</v>
      </c>
      <c r="AV81" s="3">
        <v>-2.2302727266471685</v>
      </c>
      <c r="AW81" s="3">
        <v>4.8208484897239217</v>
      </c>
      <c r="AX81" s="3">
        <v>0.29257590808890582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2:60">
      <c r="B82" s="1" cm="1">
        <f t="array" ref="B82:B86">_xlfn.ANCHORARRAY(B73)</f>
        <v>0</v>
      </c>
      <c r="C82" s="3"/>
      <c r="D82" s="3"/>
      <c r="E82" s="3"/>
      <c r="F82" s="3"/>
      <c r="G82" s="3"/>
      <c r="H82" s="3"/>
      <c r="I82" s="10"/>
      <c r="J82" s="7"/>
    </row>
    <row r="83" spans="2:60">
      <c r="B83" s="1">
        <v>1</v>
      </c>
      <c r="C83" s="3"/>
      <c r="D83" s="3"/>
      <c r="E83" s="3"/>
      <c r="F83" s="3"/>
      <c r="G83" s="3"/>
      <c r="H83" s="3"/>
      <c r="I83" s="10"/>
      <c r="J83" s="7"/>
    </row>
    <row r="84" spans="2:60">
      <c r="B84" s="1">
        <v>2</v>
      </c>
      <c r="C84" s="3"/>
      <c r="D84" s="3"/>
      <c r="E84" s="3"/>
      <c r="F84" s="3"/>
      <c r="G84" s="3"/>
      <c r="H84" s="3"/>
      <c r="I84" s="10"/>
      <c r="J84" s="7"/>
    </row>
    <row r="85" spans="2:60">
      <c r="B85" s="1">
        <v>3</v>
      </c>
      <c r="C85" s="3"/>
      <c r="D85" s="3"/>
      <c r="E85" s="3"/>
      <c r="F85" s="3"/>
      <c r="G85" s="3"/>
      <c r="H85" s="3"/>
      <c r="I85" s="10"/>
      <c r="J85" s="7"/>
    </row>
    <row r="86" spans="2:60">
      <c r="B86" s="31">
        <v>4</v>
      </c>
      <c r="C86" s="5" cm="1">
        <f t="array" ref="C86:H86">(_xlfn.ANCHORARRAY(C77)-I77)/J77</f>
        <v>-0.36183019633474273</v>
      </c>
      <c r="D86" s="5">
        <v>5.6015680171688245E-2</v>
      </c>
      <c r="E86" s="5">
        <v>-0.30208323035664769</v>
      </c>
      <c r="F86" s="5">
        <v>-0.99050281126260586</v>
      </c>
      <c r="G86" s="5">
        <v>1.9208394552428978</v>
      </c>
      <c r="H86" s="5">
        <v>-0.32243889746058979</v>
      </c>
      <c r="I86" s="37">
        <f>AVERAGE(C86:H86)</f>
        <v>0</v>
      </c>
      <c r="J86" s="32">
        <f>STDEV(_xlfn.ANCHORARRAY(C86))</f>
        <v>1.0000000000000002</v>
      </c>
    </row>
    <row r="88" spans="2:60">
      <c r="C88" s="13" t="s">
        <v>87</v>
      </c>
    </row>
    <row r="90" spans="2:60">
      <c r="B90" t="s">
        <v>93</v>
      </c>
      <c r="C90" s="25" cm="1">
        <f t="array" ref="C90:H90">TRANSPOSE(BL27:BL32)</f>
        <v>0</v>
      </c>
      <c r="D90" s="25">
        <v>1</v>
      </c>
      <c r="E90" s="25">
        <v>2</v>
      </c>
      <c r="F90" s="25">
        <v>3</v>
      </c>
      <c r="G90" s="25">
        <v>4</v>
      </c>
      <c r="H90" s="25">
        <v>5</v>
      </c>
    </row>
    <row r="91" spans="2:60">
      <c r="B91" s="25" t="str" cm="1">
        <f t="array" ref="B91:B92">TRANSPOSE(BM25:BN25)</f>
        <v>γ</v>
      </c>
      <c r="C91" s="3" cm="1">
        <f t="array" ref="C91:H92">TRANSPOSE(BM27:BN32)</f>
        <v>1.0445841550827026</v>
      </c>
      <c r="D91" s="3">
        <v>0.65399909019470215</v>
      </c>
      <c r="E91" s="3">
        <v>0.76088684797286987</v>
      </c>
      <c r="F91" s="3">
        <v>0.93258219957351685</v>
      </c>
      <c r="G91" s="3">
        <v>0.89566606283187866</v>
      </c>
      <c r="H91" s="3">
        <v>1.1040136814117432</v>
      </c>
    </row>
    <row r="92" spans="2:60">
      <c r="B92" s="25" t="str">
        <v>β</v>
      </c>
      <c r="C92" s="3">
        <v>0.33190825581550598</v>
      </c>
      <c r="D92" s="3">
        <v>0.30630543828010559</v>
      </c>
      <c r="E92" s="3">
        <v>-0.38758286833763123</v>
      </c>
      <c r="F92" s="3">
        <v>-0.17824086546897888</v>
      </c>
      <c r="G92" s="3">
        <v>-0.45959478616714478</v>
      </c>
      <c r="H92" s="3">
        <v>0.35948958992958069</v>
      </c>
    </row>
    <row r="94" spans="2:60">
      <c r="C94" s="13" t="s">
        <v>69</v>
      </c>
    </row>
    <row r="96" spans="2:60">
      <c r="B96" t="s">
        <v>93</v>
      </c>
      <c r="C96" s="1" cm="1">
        <f t="array" ref="C96:H96">_xlfn.ANCHORARRAY(C81)</f>
        <v>0</v>
      </c>
      <c r="D96" s="1">
        <v>1</v>
      </c>
      <c r="E96" s="1">
        <v>2</v>
      </c>
      <c r="F96" s="1">
        <v>3</v>
      </c>
      <c r="G96" s="1">
        <v>4</v>
      </c>
      <c r="H96" s="1">
        <v>5</v>
      </c>
      <c r="I96" s="1" t="s">
        <v>74</v>
      </c>
    </row>
    <row r="97" spans="2:15">
      <c r="B97" s="1" cm="1">
        <f t="array" ref="B97:B101">_xlfn.ANCHORARRAY(B82)</f>
        <v>0</v>
      </c>
      <c r="C97" s="3"/>
      <c r="D97" s="3"/>
      <c r="E97" s="3"/>
      <c r="F97" s="3"/>
      <c r="G97" s="3"/>
      <c r="H97" s="3"/>
      <c r="I97" s="7"/>
    </row>
    <row r="98" spans="2:15">
      <c r="B98" s="1">
        <v>1</v>
      </c>
      <c r="C98" s="3"/>
      <c r="D98" s="3"/>
      <c r="E98" s="3"/>
      <c r="F98" s="3"/>
      <c r="G98" s="3"/>
      <c r="H98" s="3"/>
      <c r="I98" s="7"/>
    </row>
    <row r="99" spans="2:15">
      <c r="B99" s="1">
        <v>2</v>
      </c>
      <c r="C99" s="3"/>
      <c r="D99" s="3"/>
      <c r="E99" s="3"/>
      <c r="F99" s="3"/>
      <c r="G99" s="3"/>
      <c r="H99" s="3"/>
      <c r="I99" s="7"/>
    </row>
    <row r="100" spans="2:15">
      <c r="B100" s="1">
        <v>3</v>
      </c>
      <c r="C100" s="3"/>
      <c r="D100" s="3"/>
      <c r="E100" s="3"/>
      <c r="F100" s="3"/>
      <c r="G100" s="3"/>
      <c r="H100" s="3"/>
      <c r="I100" s="7"/>
    </row>
    <row r="101" spans="2:15">
      <c r="B101" s="31">
        <v>4</v>
      </c>
      <c r="C101" s="5">
        <f t="shared" ref="C101:H101" si="2">C86*C$91+C$92</f>
        <v>-4.6053834106229652E-2</v>
      </c>
      <c r="D101" s="5">
        <f t="shared" si="2"/>
        <v>0.34293964214902711</v>
      </c>
      <c r="E101" s="5">
        <f t="shared" si="2"/>
        <v>-0.61743402530916325</v>
      </c>
      <c r="F101" s="5">
        <f t="shared" si="2"/>
        <v>-1.101966155880012</v>
      </c>
      <c r="G101" s="5">
        <f t="shared" si="2"/>
        <v>1.260835926042392</v>
      </c>
      <c r="H101" s="5">
        <f t="shared" si="2"/>
        <v>3.512635713771417E-3</v>
      </c>
      <c r="I101" s="32">
        <v>1</v>
      </c>
    </row>
    <row r="104" spans="2:15">
      <c r="C104" s="13" t="s">
        <v>189</v>
      </c>
      <c r="E104" s="11"/>
    </row>
    <row r="106" spans="2:15">
      <c r="B106" t="s">
        <v>93</v>
      </c>
      <c r="C106" s="1" cm="1">
        <f t="array" ref="C106:H106">_xlfn.ANCHORARRAY(C96)</f>
        <v>0</v>
      </c>
      <c r="D106" s="1">
        <v>1</v>
      </c>
      <c r="E106" s="1">
        <v>2</v>
      </c>
      <c r="F106" s="1">
        <v>3</v>
      </c>
      <c r="G106" s="1">
        <v>4</v>
      </c>
      <c r="H106" s="1">
        <v>5</v>
      </c>
      <c r="I106" s="9" t="s">
        <v>82</v>
      </c>
      <c r="J106" s="1" t="s">
        <v>83</v>
      </c>
    </row>
    <row r="107" spans="2:15">
      <c r="B107" s="1" cm="1">
        <f t="array" ref="B107:B111">_xlfn.ANCHORARRAY(B97)</f>
        <v>0</v>
      </c>
      <c r="C107" s="35"/>
      <c r="D107" s="35"/>
      <c r="E107" s="35"/>
      <c r="F107" s="35"/>
      <c r="G107" s="35"/>
      <c r="H107" s="35"/>
      <c r="I107" s="40"/>
      <c r="J107" s="3"/>
    </row>
    <row r="108" spans="2:15">
      <c r="B108" s="1">
        <v>1</v>
      </c>
      <c r="C108" s="35"/>
      <c r="D108" s="35"/>
      <c r="E108" s="35"/>
      <c r="F108" s="35"/>
      <c r="G108" s="35"/>
      <c r="H108" s="35"/>
      <c r="I108" s="40"/>
      <c r="J108" s="3"/>
    </row>
    <row r="109" spans="2:15">
      <c r="B109" s="1">
        <v>2</v>
      </c>
      <c r="C109" s="35"/>
      <c r="D109" s="35"/>
      <c r="E109" s="35"/>
      <c r="F109" s="35"/>
      <c r="G109" s="35"/>
      <c r="H109" s="35"/>
      <c r="I109" s="40"/>
      <c r="J109" s="3"/>
    </row>
    <row r="110" spans="2:15">
      <c r="B110" s="1">
        <v>3</v>
      </c>
      <c r="C110" s="35"/>
      <c r="D110" s="35"/>
      <c r="E110" s="35"/>
      <c r="F110" s="35"/>
      <c r="G110" s="35"/>
      <c r="H110" s="35"/>
      <c r="I110" s="40"/>
      <c r="J110" s="3"/>
    </row>
    <row r="111" spans="2:15">
      <c r="B111" s="31">
        <v>4</v>
      </c>
      <c r="C111" s="5" cm="1">
        <f t="array" ref="C111:H111">BZ68:CE68+C101:H101</f>
        <v>-7.8611337437064166E-2</v>
      </c>
      <c r="D111" s="5">
        <v>0.28920740653452948</v>
      </c>
      <c r="E111" s="5">
        <v>-0.42849373225899579</v>
      </c>
      <c r="F111" s="5">
        <v>-0.59901039527580413</v>
      </c>
      <c r="G111" s="5">
        <v>-0.40643776587162272</v>
      </c>
      <c r="H111" s="5">
        <v>0.30034159995843474</v>
      </c>
      <c r="I111" s="36">
        <f>AVERAGE(C111:H111)</f>
        <v>-0.15383403739175375</v>
      </c>
      <c r="J111" s="5">
        <f>STDEV(_xlfn.ANCHORARRAY(C111))</f>
        <v>0.38617308721158061</v>
      </c>
      <c r="N111" s="42"/>
      <c r="O111" s="42"/>
    </row>
    <row r="112" spans="2:15">
      <c r="B112" s="112"/>
      <c r="C112" s="3"/>
      <c r="D112" s="3"/>
      <c r="E112" s="3"/>
      <c r="F112" s="3"/>
      <c r="G112" s="3"/>
      <c r="H112" s="3"/>
      <c r="I112" s="43"/>
    </row>
    <row r="113" spans="2:10">
      <c r="B113" s="11"/>
      <c r="C113" s="43"/>
      <c r="D113" s="43"/>
      <c r="E113" s="43"/>
      <c r="F113" s="43"/>
      <c r="G113" s="43"/>
      <c r="H113" s="43"/>
      <c r="I113" s="43"/>
    </row>
    <row r="114" spans="2:10">
      <c r="C114" s="3"/>
      <c r="D114" s="3"/>
      <c r="E114" s="3"/>
      <c r="F114" s="3"/>
      <c r="G114" s="3"/>
      <c r="H114" s="3"/>
      <c r="I114" s="43"/>
    </row>
    <row r="115" spans="2:10">
      <c r="C115" s="14" t="s">
        <v>86</v>
      </c>
      <c r="E115" s="11"/>
    </row>
    <row r="117" spans="2:10">
      <c r="B117" t="s">
        <v>93</v>
      </c>
      <c r="C117" s="1" cm="1">
        <f t="array" ref="C117:H117">_xlfn.ANCHORARRAY(C106)</f>
        <v>0</v>
      </c>
      <c r="D117" s="1">
        <v>1</v>
      </c>
      <c r="E117" s="1">
        <v>2</v>
      </c>
      <c r="F117" s="1">
        <v>3</v>
      </c>
      <c r="G117" s="1">
        <v>4</v>
      </c>
      <c r="H117" s="1">
        <v>5</v>
      </c>
      <c r="I117" s="9" t="s">
        <v>82</v>
      </c>
      <c r="J117" s="1" t="s">
        <v>83</v>
      </c>
    </row>
    <row r="118" spans="2:10">
      <c r="B118" s="1" cm="1">
        <f t="array" ref="B118:B122">_xlfn.ANCHORARRAY(B107)</f>
        <v>0</v>
      </c>
      <c r="C118" s="35"/>
      <c r="D118" s="35"/>
      <c r="E118" s="35"/>
      <c r="F118" s="35"/>
      <c r="G118" s="35"/>
      <c r="H118" s="35"/>
      <c r="I118" s="40"/>
      <c r="J118" s="3"/>
    </row>
    <row r="119" spans="2:10">
      <c r="B119" s="1">
        <v>1</v>
      </c>
      <c r="C119" s="35"/>
      <c r="D119" s="35"/>
      <c r="E119" s="35"/>
      <c r="F119" s="35"/>
      <c r="G119" s="35"/>
      <c r="H119" s="35"/>
      <c r="I119" s="40"/>
      <c r="J119" s="3"/>
    </row>
    <row r="120" spans="2:10">
      <c r="B120" s="1">
        <v>2</v>
      </c>
      <c r="C120" s="35"/>
      <c r="D120" s="35"/>
      <c r="E120" s="35"/>
      <c r="F120" s="35"/>
      <c r="G120" s="35"/>
      <c r="H120" s="35"/>
      <c r="I120" s="40"/>
      <c r="J120" s="3"/>
    </row>
    <row r="121" spans="2:10">
      <c r="B121" s="1">
        <v>3</v>
      </c>
      <c r="C121" s="35"/>
      <c r="D121" s="35"/>
      <c r="E121" s="35"/>
      <c r="F121" s="35"/>
      <c r="G121" s="35"/>
      <c r="H121" s="35"/>
      <c r="I121" s="40"/>
      <c r="J121" s="3"/>
    </row>
    <row r="122" spans="2:10">
      <c r="B122" s="31">
        <v>4</v>
      </c>
      <c r="C122" s="5" cm="1">
        <f t="array" ref="C122:H122">(C111:H111-I111)/J111</f>
        <v>0.19479011470697274</v>
      </c>
      <c r="D122" s="5">
        <v>1.1472613151924411</v>
      </c>
      <c r="E122" s="5">
        <v>-0.71123468714628113</v>
      </c>
      <c r="F122" s="5">
        <v>-1.1527897013707287</v>
      </c>
      <c r="G122" s="5">
        <v>-0.65412048857115146</v>
      </c>
      <c r="H122" s="5">
        <v>1.1760934471887472</v>
      </c>
      <c r="I122" s="41">
        <f>AVERAGE(C122:H122)</f>
        <v>0</v>
      </c>
      <c r="J122" s="32">
        <f>STDEV(_xlfn.ANCHORARRAY(C122))</f>
        <v>1</v>
      </c>
    </row>
    <row r="123" spans="2:10">
      <c r="B123" s="112"/>
      <c r="C123" s="3"/>
      <c r="D123" s="3"/>
      <c r="E123" s="3"/>
      <c r="F123" s="3"/>
      <c r="G123" s="3"/>
      <c r="H123" s="3"/>
      <c r="I123" s="35"/>
    </row>
    <row r="124" spans="2:10">
      <c r="B124" s="2"/>
      <c r="C124" s="3"/>
      <c r="D124" s="3"/>
      <c r="E124" s="3"/>
      <c r="F124" s="3"/>
      <c r="G124" s="3"/>
      <c r="H124" s="3"/>
      <c r="I124" s="35"/>
    </row>
    <row r="126" spans="2:10">
      <c r="C126" s="13" t="s">
        <v>190</v>
      </c>
    </row>
    <row r="128" spans="2:10">
      <c r="B128" t="s">
        <v>93</v>
      </c>
      <c r="C128" s="25" cm="1">
        <f t="array" ref="C128:H128">TRANSPOSE(BL48:BL53)</f>
        <v>0</v>
      </c>
      <c r="D128" s="25">
        <v>1</v>
      </c>
      <c r="E128" s="25">
        <v>2</v>
      </c>
      <c r="F128" s="25">
        <v>3</v>
      </c>
      <c r="G128" s="25">
        <v>4</v>
      </c>
      <c r="H128" s="25">
        <v>5</v>
      </c>
    </row>
    <row r="129" spans="2:8">
      <c r="B129" s="25" t="str" cm="1">
        <f t="array" ref="B129:B130">TRANSPOSE(BM46:BN46)</f>
        <v>γ</v>
      </c>
      <c r="C129" s="3" cm="1">
        <f t="array" ref="C129:H130">TRANSPOSE(BM48:BN53)</f>
        <v>8.289250373840332</v>
      </c>
      <c r="D129" s="3">
        <v>9.4211072921752912</v>
      </c>
      <c r="E129" s="3">
        <v>9.8017568588256836</v>
      </c>
      <c r="F129" s="3">
        <v>11.084342956542969</v>
      </c>
      <c r="G129" s="3">
        <v>8.1177949905395508</v>
      </c>
      <c r="H129" s="3">
        <v>11.403157234191896</v>
      </c>
    </row>
    <row r="130" spans="2:8">
      <c r="B130" s="25" t="str">
        <v>β</v>
      </c>
      <c r="C130" s="3">
        <v>-0.14678245782852173</v>
      </c>
      <c r="D130" s="3">
        <v>-3.9160676300525665E-2</v>
      </c>
      <c r="E130" s="3">
        <v>-4.9242459237575531E-2</v>
      </c>
      <c r="F130" s="3">
        <v>-7.1114018559455872E-2</v>
      </c>
      <c r="G130" s="3">
        <v>-0.17510581016540527</v>
      </c>
      <c r="H130" s="3">
        <v>0.28288373351097107</v>
      </c>
    </row>
    <row r="132" spans="2:8">
      <c r="C132" s="13" t="s">
        <v>191</v>
      </c>
      <c r="D132" s="11"/>
    </row>
    <row r="134" spans="2:8">
      <c r="B134" t="s">
        <v>97</v>
      </c>
      <c r="C134" s="1" cm="1">
        <f t="array" ref="C134:H134">_xlfn.ANCHORARRAY(C117)</f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</row>
    <row r="135" spans="2:8">
      <c r="B135" s="1" cm="1">
        <f t="array" ref="B135:B139">_xlfn.ANCHORARRAY(B118)</f>
        <v>0</v>
      </c>
      <c r="C135" s="35"/>
      <c r="D135" s="35"/>
      <c r="E135" s="35"/>
      <c r="F135" s="35"/>
      <c r="G135" s="35"/>
      <c r="H135" s="35"/>
    </row>
    <row r="136" spans="2:8">
      <c r="B136" s="1">
        <v>1</v>
      </c>
      <c r="C136" s="35"/>
      <c r="D136" s="35"/>
      <c r="E136" s="35"/>
      <c r="F136" s="35"/>
      <c r="G136" s="35"/>
      <c r="H136" s="35"/>
    </row>
    <row r="137" spans="2:8">
      <c r="B137" s="1">
        <v>2</v>
      </c>
      <c r="C137" s="35"/>
      <c r="D137" s="35"/>
      <c r="E137" s="35"/>
      <c r="F137" s="35"/>
      <c r="G137" s="35"/>
      <c r="H137" s="35"/>
    </row>
    <row r="138" spans="2:8">
      <c r="B138" s="1">
        <v>3</v>
      </c>
      <c r="C138" s="35"/>
      <c r="D138" s="35"/>
      <c r="E138" s="35"/>
      <c r="F138" s="35"/>
      <c r="G138" s="35"/>
      <c r="H138" s="35"/>
    </row>
    <row r="139" spans="2:8">
      <c r="B139" s="31">
        <v>4</v>
      </c>
      <c r="C139" s="5">
        <f t="shared" ref="C139:H139" si="3">C122*C$129+C$130</f>
        <v>1.4678815733266533</v>
      </c>
      <c r="D139" s="5">
        <f t="shared" si="3"/>
        <v>10.769311266289597</v>
      </c>
      <c r="E139" s="5">
        <f t="shared" si="3"/>
        <v>-7.0205919322083759</v>
      </c>
      <c r="F139" s="5">
        <f t="shared" si="3"/>
        <v>-12.849030425323365</v>
      </c>
      <c r="G139" s="5">
        <f t="shared" si="3"/>
        <v>-5.4851218354975817</v>
      </c>
      <c r="H139" s="5">
        <f t="shared" si="3"/>
        <v>13.694062233907019</v>
      </c>
    </row>
  </sheetData>
  <mergeCells count="1">
    <mergeCell ref="J28:J3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topLeftCell="A31" zoomScaleNormal="100" workbookViewId="0">
      <selection activeCell="J69" sqref="J69"/>
    </sheetView>
  </sheetViews>
  <sheetFormatPr defaultRowHeight="15"/>
  <cols>
    <col min="1" max="1" width="2.85546875" customWidth="1"/>
    <col min="2" max="17" width="7.140625" customWidth="1"/>
    <col min="18" max="18" width="7.5703125" bestFit="1" customWidth="1"/>
    <col min="19" max="20" width="9.28515625" bestFit="1" customWidth="1"/>
    <col min="21" max="47" width="8.5703125" customWidth="1"/>
    <col min="48" max="48" width="29.7109375" bestFit="1" customWidth="1"/>
    <col min="49" max="49" width="25.7109375" customWidth="1"/>
  </cols>
  <sheetData>
    <row r="2" spans="1:42">
      <c r="B2" t="s">
        <v>278</v>
      </c>
      <c r="U2" t="s">
        <v>277</v>
      </c>
      <c r="AP2" t="s">
        <v>276</v>
      </c>
    </row>
    <row r="4" spans="1:42">
      <c r="A4" s="18" t="s">
        <v>114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  <c r="U4" s="1" cm="1">
        <f t="array" ref="U4:AA4">B57:H57</f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 t="str">
        <v>HB</v>
      </c>
      <c r="AB4" s="9" t="s">
        <v>76</v>
      </c>
      <c r="AC4" s="1" t="s">
        <v>275</v>
      </c>
      <c r="AD4" s="1" t="s">
        <v>287</v>
      </c>
      <c r="AF4" s="1"/>
      <c r="AG4" s="1" t="s">
        <v>275</v>
      </c>
      <c r="AH4" s="1"/>
      <c r="AI4" s="1" t="s">
        <v>275</v>
      </c>
      <c r="AJ4" s="1"/>
      <c r="AK4" s="1" t="s">
        <v>275</v>
      </c>
    </row>
    <row r="5" spans="1:42"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AB5" s="45"/>
      <c r="AF5">
        <v>0.5</v>
      </c>
      <c r="AH5">
        <v>2</v>
      </c>
      <c r="AJ5">
        <v>4</v>
      </c>
    </row>
    <row r="6" spans="1:42">
      <c r="A6" s="25">
        <v>0</v>
      </c>
      <c r="B6" s="3">
        <v>0.1754336804151535</v>
      </c>
      <c r="C6" s="3">
        <v>-2.0035954192280769E-2</v>
      </c>
      <c r="D6" s="3">
        <v>-0.24773381650447845</v>
      </c>
      <c r="E6" s="3">
        <v>-4.3209217488765717E-2</v>
      </c>
      <c r="F6" s="3">
        <v>-0.66199058294296265</v>
      </c>
      <c r="G6" s="3">
        <v>0.10088560730218887</v>
      </c>
      <c r="H6" s="3">
        <v>0.1763799637556076</v>
      </c>
      <c r="I6" s="3"/>
      <c r="J6" s="3"/>
      <c r="K6" s="3"/>
      <c r="L6" s="3"/>
      <c r="M6" s="3"/>
      <c r="N6" s="3"/>
      <c r="O6" s="3"/>
      <c r="P6" s="3"/>
      <c r="Q6" s="3"/>
      <c r="R6" s="3"/>
      <c r="T6" s="1">
        <v>0</v>
      </c>
      <c r="U6" s="27">
        <f>snapshot20250225215948__104[[#This Row],[fcW.1]]*B$62</f>
        <v>0.25751586682228078</v>
      </c>
      <c r="V6" s="27">
        <f>snapshot20250225215948__104[[#This Row],[fcW.2]]*C$62</f>
        <v>-0.21577342721379156</v>
      </c>
      <c r="W6" s="27">
        <f>snapshot20250225215948__104[[#This Row],[fcW.3]]*D$62</f>
        <v>1.7392380334865316</v>
      </c>
      <c r="X6" s="27">
        <f>snapshot20250225215948__104[[#This Row],[fcW.4]]*E$62</f>
        <v>0.55519655016756508</v>
      </c>
      <c r="Y6" s="27">
        <f>snapshot20250225215948__104[[#This Row],[fcW.5]]*F$62</f>
        <v>3.6310990013942175</v>
      </c>
      <c r="Z6" s="27">
        <f>snapshot20250225215948__104[[#This Row],[fcW.6]]*G$62</f>
        <v>1.3815337849016789</v>
      </c>
      <c r="AA6" s="27">
        <f>snapshot20250225215948__104[[#This Row],[fcW.1]]*H$62</f>
        <v>0.1754336804151535</v>
      </c>
      <c r="AB6" s="10">
        <f t="shared" ref="AB6:AB51" si="0">SUM(U6:AA6)</f>
        <v>7.5242434899736352</v>
      </c>
      <c r="AC6" s="3">
        <f t="shared" ref="AC6:AC51" si="1">(AB6-$AL$52)/$AL$53</f>
        <v>0.29513731556984713</v>
      </c>
      <c r="AD6" s="75" t="str" cm="1">
        <f t="array" ref="AD6:AD51">emb!S6:S51</f>
        <v>*</v>
      </c>
      <c r="AF6">
        <f t="shared" ref="AF6:AF51" si="2">POWER(ABS(AB6-$AL$52),AF$5)</f>
        <v>2.612625767349444</v>
      </c>
      <c r="AG6" s="3">
        <f t="shared" ref="AG6:AG51" si="3">(AB6-$AL$52)/$AP$53</f>
        <v>3.4274258186484166</v>
      </c>
      <c r="AH6">
        <f t="shared" ref="AH6:AH51" si="4">POWER(AB6-$AL$52,AH$5)</f>
        <v>46.591728574599315</v>
      </c>
      <c r="AI6" s="3">
        <f t="shared" ref="AI6:AI51" si="5">(AB6-$AL$52)/$AR$53</f>
        <v>0.29839860038105159</v>
      </c>
      <c r="AJ6">
        <f t="shared" ref="AJ6:AJ51" si="6">POWER(AB6-$AL$52,AJ$5)</f>
        <v>2170.7891715691344</v>
      </c>
      <c r="AK6" s="3">
        <f t="shared" ref="AK6:AK51" si="7">(AB6-$AL$52)/$AT$53</f>
        <v>8.2270043219640349E-3</v>
      </c>
    </row>
    <row r="7" spans="1:42">
      <c r="A7" s="25">
        <v>1</v>
      </c>
      <c r="B7" s="3">
        <v>1.6383930444717407</v>
      </c>
      <c r="C7" s="3">
        <v>9.8764458671212196E-3</v>
      </c>
      <c r="D7" s="3">
        <v>0.39079824090003967</v>
      </c>
      <c r="E7" s="3">
        <v>-0.37626662850379944</v>
      </c>
      <c r="F7" s="3">
        <v>-1.881178617477417</v>
      </c>
      <c r="G7" s="3">
        <v>1.1524169445037842</v>
      </c>
      <c r="H7" s="3">
        <v>-1.7257196828722954E-2</v>
      </c>
      <c r="I7" s="3"/>
      <c r="J7" s="3"/>
      <c r="K7" s="3"/>
      <c r="L7" s="3"/>
      <c r="M7" s="3"/>
      <c r="N7" s="3"/>
      <c r="O7" s="3"/>
      <c r="P7" s="3"/>
      <c r="Q7" s="3"/>
      <c r="R7" s="3"/>
      <c r="T7" s="1">
        <v>1</v>
      </c>
      <c r="U7" s="27">
        <f>snapshot20250225215948__104[[#This Row],[fcW.1]]*B$62</f>
        <v>2.4049669598466243</v>
      </c>
      <c r="V7" s="27">
        <f>snapshot20250225215948__104[[#This Row],[fcW.2]]*C$62</f>
        <v>0.10636251974768787</v>
      </c>
      <c r="W7" s="27">
        <f>snapshot20250225215948__104[[#This Row],[fcW.3]]*D$62</f>
        <v>-2.743634977184044</v>
      </c>
      <c r="X7" s="27">
        <f>snapshot20250225215948__104[[#This Row],[fcW.4]]*E$62</f>
        <v>4.8346613576791624</v>
      </c>
      <c r="Y7" s="27">
        <f>snapshot20250225215948__104[[#This Row],[fcW.5]]*F$62</f>
        <v>10.318493911196533</v>
      </c>
      <c r="Z7" s="27">
        <f>snapshot20250225215948__104[[#This Row],[fcW.6]]*G$62</f>
        <v>15.781269357443792</v>
      </c>
      <c r="AA7" s="27">
        <f>snapshot20250225215948__104[[#This Row],[fcW.1]]*H$62</f>
        <v>1.6383930444717407</v>
      </c>
      <c r="AB7" s="10">
        <f t="shared" si="0"/>
        <v>32.340512173201496</v>
      </c>
      <c r="AC7" s="3">
        <f t="shared" si="1"/>
        <v>1.3681533053409309</v>
      </c>
      <c r="AD7" s="75" t="str">
        <v>1</v>
      </c>
      <c r="AF7">
        <f t="shared" si="2"/>
        <v>5.6251295170374638</v>
      </c>
      <c r="AG7" s="3">
        <f t="shared" si="3"/>
        <v>15.88834659399388</v>
      </c>
      <c r="AH7">
        <f t="shared" si="4"/>
        <v>1001.2213585755426</v>
      </c>
      <c r="AI7" s="3">
        <f t="shared" si="5"/>
        <v>1.3832714803690278</v>
      </c>
      <c r="AJ7">
        <f t="shared" si="6"/>
        <v>1002444.2088678553</v>
      </c>
      <c r="AK7" s="3">
        <f t="shared" si="7"/>
        <v>3.8137512819809538E-2</v>
      </c>
    </row>
    <row r="8" spans="1:42">
      <c r="A8" s="25">
        <v>2</v>
      </c>
      <c r="B8" s="3">
        <v>0.77022188901901245</v>
      </c>
      <c r="C8" s="3">
        <v>-1.1733324527740479</v>
      </c>
      <c r="D8" s="3">
        <v>0.98986899852752686</v>
      </c>
      <c r="E8" s="3">
        <v>1.2541912794113159</v>
      </c>
      <c r="F8" s="3">
        <v>-1.1246119737625122</v>
      </c>
      <c r="G8" s="3">
        <v>-0.83852303028106689</v>
      </c>
      <c r="H8" s="3">
        <v>-0.15938542783260343</v>
      </c>
      <c r="I8" s="3"/>
      <c r="J8" s="3"/>
      <c r="K8" s="3"/>
      <c r="L8" s="3"/>
      <c r="M8" s="3"/>
      <c r="N8" s="3"/>
      <c r="O8" s="3"/>
      <c r="P8" s="3"/>
      <c r="Q8" s="3"/>
      <c r="R8" s="3"/>
      <c r="T8" s="1">
        <v>2</v>
      </c>
      <c r="U8" s="27">
        <f>snapshot20250225215948__104[[#This Row],[fcW.1]]*B$62</f>
        <v>1.1305945182638548</v>
      </c>
      <c r="V8" s="27">
        <f>snapshot20250225215948__104[[#This Row],[fcW.2]]*C$62</f>
        <v>-12.63598240276276</v>
      </c>
      <c r="W8" s="27">
        <f>snapshot20250225215948__104[[#This Row],[fcW.3]]*D$62</f>
        <v>-6.9494663050055401</v>
      </c>
      <c r="X8" s="27">
        <f>snapshot20250225215948__104[[#This Row],[fcW.4]]*E$62</f>
        <v>-16.115141908331235</v>
      </c>
      <c r="Y8" s="27">
        <f>snapshot20250225215948__104[[#This Row],[fcW.5]]*F$62</f>
        <v>6.1686336937467887</v>
      </c>
      <c r="Z8" s="27">
        <f>snapshot20250225215948__104[[#This Row],[fcW.6]]*G$62</f>
        <v>-11.48278656123323</v>
      </c>
      <c r="AA8" s="27">
        <f>snapshot20250225215948__104[[#This Row],[fcW.1]]*H$62</f>
        <v>0.77022188901901245</v>
      </c>
      <c r="AB8" s="10">
        <f t="shared" si="0"/>
        <v>-39.113927076303113</v>
      </c>
      <c r="AC8" s="3">
        <f t="shared" si="1"/>
        <v>-1.7214230058094948</v>
      </c>
      <c r="AD8" s="75" t="str">
        <v>10</v>
      </c>
      <c r="AF8">
        <f t="shared" si="2"/>
        <v>6.3097034134782017</v>
      </c>
      <c r="AG8" s="3">
        <f t="shared" si="3"/>
        <v>-19.990863044664788</v>
      </c>
      <c r="AH8">
        <f t="shared" si="4"/>
        <v>1585.0237831178076</v>
      </c>
      <c r="AI8" s="3">
        <f t="shared" si="5"/>
        <v>-1.7404448319437638</v>
      </c>
      <c r="AJ8">
        <f t="shared" si="6"/>
        <v>2512300.3930490869</v>
      </c>
      <c r="AK8" s="3">
        <f t="shared" si="7"/>
        <v>-4.7984967544273206E-2</v>
      </c>
    </row>
    <row r="9" spans="1:42">
      <c r="A9" s="25">
        <v>3</v>
      </c>
      <c r="B9" s="3">
        <v>1.3420672416687012</v>
      </c>
      <c r="C9" s="3">
        <v>1.1593469381332397</v>
      </c>
      <c r="D9" s="3">
        <v>-0.9242674708366394</v>
      </c>
      <c r="E9" s="3">
        <v>-0.32399916648864746</v>
      </c>
      <c r="F9" s="3">
        <v>-1.1043926477432251</v>
      </c>
      <c r="G9" s="3">
        <v>-0.97105872631072998</v>
      </c>
      <c r="H9" s="3">
        <v>2.0861851051449776E-2</v>
      </c>
      <c r="I9" s="3"/>
      <c r="J9" s="3"/>
      <c r="K9" s="3"/>
      <c r="L9" s="3"/>
      <c r="M9" s="3"/>
      <c r="N9" s="3"/>
      <c r="O9" s="3"/>
      <c r="P9" s="3"/>
      <c r="Q9" s="3"/>
      <c r="R9" s="3"/>
      <c r="T9" s="1">
        <v>3</v>
      </c>
      <c r="U9" s="27">
        <f>snapshot20250225215948__104[[#This Row],[fcW.1]]*B$62</f>
        <v>1.969995774210815</v>
      </c>
      <c r="V9" s="27">
        <f>snapshot20250225215948__104[[#This Row],[fcW.2]]*C$62</f>
        <v>12.485368042376647</v>
      </c>
      <c r="W9" s="27">
        <f>snapshot20250225215948__104[[#This Row],[fcW.3]]*D$62</f>
        <v>6.4889047489583511</v>
      </c>
      <c r="X9" s="27">
        <f>snapshot20250225215948__104[[#This Row],[fcW.4]]*E$62</f>
        <v>4.1630751479920418</v>
      </c>
      <c r="Y9" s="27">
        <f>snapshot20250225215948__104[[#This Row],[fcW.5]]*F$62</f>
        <v>6.0577282270993527</v>
      </c>
      <c r="Z9" s="27">
        <f>snapshot20250225215948__104[[#This Row],[fcW.6]]*G$62</f>
        <v>-13.297738630877619</v>
      </c>
      <c r="AA9" s="27">
        <f>snapshot20250225215948__104[[#This Row],[fcW.1]]*H$62</f>
        <v>1.3420672416687012</v>
      </c>
      <c r="AB9" s="10">
        <f t="shared" si="0"/>
        <v>19.209400551428288</v>
      </c>
      <c r="AC9" s="3">
        <f t="shared" si="1"/>
        <v>0.80038492269304917</v>
      </c>
      <c r="AD9" s="75" t="str">
        <v>100</v>
      </c>
      <c r="AF9">
        <f t="shared" si="2"/>
        <v>4.3024377347816349</v>
      </c>
      <c r="AG9" s="3">
        <f t="shared" si="3"/>
        <v>9.2948597285925185</v>
      </c>
      <c r="AH9">
        <f t="shared" si="4"/>
        <v>342.65602743292743</v>
      </c>
      <c r="AI9" s="3">
        <f t="shared" si="5"/>
        <v>0.80922922347709614</v>
      </c>
      <c r="AJ9">
        <f t="shared" si="6"/>
        <v>117413.15313611511</v>
      </c>
      <c r="AK9" s="3">
        <f t="shared" si="7"/>
        <v>2.2310869791292841E-2</v>
      </c>
    </row>
    <row r="10" spans="1:42">
      <c r="A10" s="25">
        <v>4</v>
      </c>
      <c r="B10" s="3">
        <v>-0.64171433448791504</v>
      </c>
      <c r="C10" s="3">
        <v>-1.6114922761917114</v>
      </c>
      <c r="D10" s="3">
        <v>0.80107831954956055</v>
      </c>
      <c r="E10" s="3">
        <v>0.85743623971939087</v>
      </c>
      <c r="F10" s="3">
        <v>1.2054760456085205</v>
      </c>
      <c r="G10" s="3">
        <v>1.274095892906189</v>
      </c>
      <c r="H10" s="3">
        <v>-0.20999252796173096</v>
      </c>
      <c r="I10" s="3"/>
      <c r="J10" s="3"/>
      <c r="K10" s="3"/>
      <c r="L10" s="3"/>
      <c r="M10" s="3"/>
      <c r="N10" s="3"/>
      <c r="O10" s="3"/>
      <c r="P10" s="3"/>
      <c r="Q10" s="3"/>
      <c r="R10" s="3"/>
      <c r="T10" s="1">
        <v>4</v>
      </c>
      <c r="U10" s="27">
        <f>snapshot20250225215948__104[[#This Row],[fcW.1]]*B$62</f>
        <v>-0.94196064693438697</v>
      </c>
      <c r="V10" s="27">
        <f>snapshot20250225215948__104[[#This Row],[fcW.2]]*C$62</f>
        <v>-17.354661925530063</v>
      </c>
      <c r="W10" s="27">
        <f>snapshot20250225215948__104[[#This Row],[fcW.3]]*D$62</f>
        <v>-5.6240439872966883</v>
      </c>
      <c r="X10" s="27">
        <f>snapshot20250225215948__104[[#This Row],[fcW.4]]*E$62</f>
        <v>-11.017224331929311</v>
      </c>
      <c r="Y10" s="27">
        <f>snapshot20250225215948__104[[#This Row],[fcW.5]]*F$62</f>
        <v>-6.6121829799365743</v>
      </c>
      <c r="Z10" s="27">
        <f>snapshot20250225215948__104[[#This Row],[fcW.6]]*G$62</f>
        <v>17.447548449422683</v>
      </c>
      <c r="AA10" s="27">
        <f>snapshot20250225215948__104[[#This Row],[fcW.1]]*H$62</f>
        <v>-0.64171433448791504</v>
      </c>
      <c r="AB10" s="10">
        <f t="shared" si="0"/>
        <v>-24.744239756692259</v>
      </c>
      <c r="AC10" s="3">
        <f t="shared" si="1"/>
        <v>-1.1001005798327752</v>
      </c>
      <c r="AD10" s="75" t="str">
        <v>12</v>
      </c>
      <c r="AF10">
        <f t="shared" si="2"/>
        <v>5.0440727439686697</v>
      </c>
      <c r="AG10" s="3">
        <f t="shared" si="3"/>
        <v>-12.775453768524294</v>
      </c>
      <c r="AH10">
        <f t="shared" si="4"/>
        <v>647.32944891533521</v>
      </c>
      <c r="AI10" s="3">
        <f t="shared" si="5"/>
        <v>-1.1122567563734431</v>
      </c>
      <c r="AJ10">
        <f t="shared" si="6"/>
        <v>419035.41543303157</v>
      </c>
      <c r="AK10" s="3">
        <f t="shared" si="7"/>
        <v>-3.0665496185749121E-2</v>
      </c>
    </row>
    <row r="11" spans="1:42">
      <c r="A11" s="25">
        <v>5</v>
      </c>
      <c r="B11" s="3">
        <v>-0.82641696929931641</v>
      </c>
      <c r="C11" s="3">
        <v>-1.6185956001281738</v>
      </c>
      <c r="D11" s="3">
        <v>1.7353446483612061</v>
      </c>
      <c r="E11" s="3">
        <v>0.74079442024230957</v>
      </c>
      <c r="F11" s="3">
        <v>-1.1420676484704018E-2</v>
      </c>
      <c r="G11" s="3">
        <v>-0.25421890616416931</v>
      </c>
      <c r="H11" s="3">
        <v>-3.6396857351064682E-2</v>
      </c>
      <c r="I11" s="3"/>
      <c r="J11" s="3"/>
      <c r="K11" s="3"/>
      <c r="L11" s="3"/>
      <c r="M11" s="3"/>
      <c r="N11" s="3"/>
      <c r="O11" s="3"/>
      <c r="P11" s="3"/>
      <c r="Q11" s="3"/>
      <c r="R11" s="3"/>
      <c r="T11" s="1">
        <v>5</v>
      </c>
      <c r="U11" s="27">
        <f>snapshot20250225215948__104[[#This Row],[fcW.1]]*B$62</f>
        <v>-1.213082241118925</v>
      </c>
      <c r="V11" s="27">
        <f>snapshot20250225215948__104[[#This Row],[fcW.2]]*C$62</f>
        <v>-17.431159832027113</v>
      </c>
      <c r="W11" s="27">
        <f>snapshot20250225215948__104[[#This Row],[fcW.3]]*D$62</f>
        <v>-12.183146637885665</v>
      </c>
      <c r="X11" s="27">
        <f>snapshot20250225215948__104[[#This Row],[fcW.4]]*E$62</f>
        <v>-9.5184900446032188</v>
      </c>
      <c r="Y11" s="27">
        <f>snapshot20250225215948__104[[#This Row],[fcW.5]]*F$62</f>
        <v>6.2643801962403767E-2</v>
      </c>
      <c r="Z11" s="27">
        <f>snapshot20250225215948__104[[#This Row],[fcW.6]]*G$62</f>
        <v>-3.481289522047903</v>
      </c>
      <c r="AA11" s="27">
        <f>snapshot20250225215948__104[[#This Row],[fcW.1]]*H$62</f>
        <v>-0.82641696929931641</v>
      </c>
      <c r="AB11" s="10">
        <f t="shared" si="0"/>
        <v>-44.590941445019737</v>
      </c>
      <c r="AC11" s="3">
        <f t="shared" si="1"/>
        <v>-1.9582403964033859</v>
      </c>
      <c r="AD11" s="75" t="str">
        <v>14</v>
      </c>
      <c r="AF11">
        <f t="shared" si="2"/>
        <v>6.7297378503753844</v>
      </c>
      <c r="AG11" s="3">
        <f t="shared" si="3"/>
        <v>-22.741020330805576</v>
      </c>
      <c r="AH11">
        <f t="shared" si="4"/>
        <v>2051.1271740148973</v>
      </c>
      <c r="AI11" s="3">
        <f t="shared" si="5"/>
        <v>-1.9798790687249346</v>
      </c>
      <c r="AJ11">
        <f t="shared" si="6"/>
        <v>4207122.6839823388</v>
      </c>
      <c r="AK11" s="3">
        <f t="shared" si="7"/>
        <v>-5.4586293751264142E-2</v>
      </c>
    </row>
    <row r="12" spans="1:42">
      <c r="A12" s="25">
        <v>6</v>
      </c>
      <c r="B12" s="3">
        <v>1.4021754264831543</v>
      </c>
      <c r="C12" s="3">
        <v>-0.72379696369171143</v>
      </c>
      <c r="D12" s="3">
        <v>0.81230002641677856</v>
      </c>
      <c r="E12" s="3">
        <v>-1.5605971813201904</v>
      </c>
      <c r="F12" s="3">
        <v>0.4228527843952179</v>
      </c>
      <c r="G12" s="3">
        <v>-0.81699877977371216</v>
      </c>
      <c r="H12" s="3">
        <v>0.12430445104837418</v>
      </c>
      <c r="I12" s="3"/>
      <c r="J12" s="3"/>
      <c r="K12" s="3"/>
      <c r="L12" s="3"/>
      <c r="M12" s="3"/>
      <c r="N12" s="3"/>
      <c r="O12" s="3"/>
      <c r="P12" s="3"/>
      <c r="Q12" s="3"/>
      <c r="R12" s="3"/>
      <c r="T12" s="1">
        <v>6</v>
      </c>
      <c r="U12" s="27">
        <f>snapshot20250225215948__104[[#This Row],[fcW.1]]*B$62</f>
        <v>2.0582274711060635</v>
      </c>
      <c r="V12" s="27">
        <f>snapshot20250225215948__104[[#This Row],[fcW.2]]*C$62</f>
        <v>-7.7947947955913497</v>
      </c>
      <c r="W12" s="27">
        <f>snapshot20250225215948__104[[#This Row],[fcW.3]]*D$62</f>
        <v>-5.7028270119942865</v>
      </c>
      <c r="X12" s="27">
        <f>snapshot20250225215948__104[[#This Row],[fcW.4]]*E$62</f>
        <v>20.052160664457009</v>
      </c>
      <c r="Y12" s="27">
        <f>snapshot20250225215948__104[[#This Row],[fcW.5]]*F$62</f>
        <v>-2.3193990408871605</v>
      </c>
      <c r="Z12" s="27">
        <f>snapshot20250225215948__104[[#This Row],[fcW.6]]*G$62</f>
        <v>-11.18803213524731</v>
      </c>
      <c r="AA12" s="27">
        <f>snapshot20250225215948__104[[#This Row],[fcW.1]]*H$62</f>
        <v>1.4021754264831543</v>
      </c>
      <c r="AB12" s="10">
        <f t="shared" si="0"/>
        <v>-3.4924894216738807</v>
      </c>
      <c r="AC12" s="3">
        <f t="shared" si="1"/>
        <v>-0.18120869438548817</v>
      </c>
      <c r="AD12" s="75" t="str">
        <v>15</v>
      </c>
      <c r="AF12">
        <f t="shared" si="2"/>
        <v>2.0471735420890056</v>
      </c>
      <c r="AG12" s="3">
        <f t="shared" si="3"/>
        <v>-2.104374218154085</v>
      </c>
      <c r="AH12">
        <f t="shared" si="4"/>
        <v>17.563806351278341</v>
      </c>
      <c r="AI12" s="3">
        <f t="shared" si="5"/>
        <v>-0.18321106118724803</v>
      </c>
      <c r="AJ12">
        <f t="shared" si="6"/>
        <v>308.48729354520538</v>
      </c>
      <c r="AK12" s="3">
        <f t="shared" si="7"/>
        <v>-5.051224068391506E-3</v>
      </c>
    </row>
    <row r="13" spans="1:42">
      <c r="A13" s="25">
        <v>7</v>
      </c>
      <c r="B13" s="3">
        <v>-0.39560911059379578</v>
      </c>
      <c r="C13" s="3">
        <v>0.20863881707191467</v>
      </c>
      <c r="D13" s="3">
        <v>-1.2550510168075562</v>
      </c>
      <c r="E13" s="3">
        <v>1.3160194158554077</v>
      </c>
      <c r="F13" s="3">
        <v>-0.89167946577072144</v>
      </c>
      <c r="G13" s="3">
        <v>1.3543281555175781</v>
      </c>
      <c r="H13" s="3">
        <v>-0.92753326892852783</v>
      </c>
      <c r="I13" s="3"/>
      <c r="J13" s="3"/>
      <c r="K13" s="3"/>
      <c r="L13" s="3"/>
      <c r="M13" s="3"/>
      <c r="N13" s="3"/>
      <c r="O13" s="3"/>
      <c r="P13" s="3"/>
      <c r="Q13" s="3"/>
      <c r="R13" s="3"/>
      <c r="T13" s="1">
        <v>7</v>
      </c>
      <c r="U13" s="27">
        <f>snapshot20250225215948__104[[#This Row],[fcW.1]]*B$62</f>
        <v>-0.58070732368077893</v>
      </c>
      <c r="V13" s="27">
        <f>snapshot20250225215948__104[[#This Row],[fcW.2]]*C$62</f>
        <v>2.2468963632779051</v>
      </c>
      <c r="W13" s="27">
        <f>snapshot20250225215948__104[[#This Row],[fcW.3]]*D$62</f>
        <v>8.8112010431090475</v>
      </c>
      <c r="X13" s="27">
        <f>snapshot20250225215948__104[[#This Row],[fcW.4]]*E$62</f>
        <v>-16.909573514642414</v>
      </c>
      <c r="Y13" s="27">
        <f>snapshot20250225215948__104[[#This Row],[fcW.5]]*F$62</f>
        <v>4.8909705079638028</v>
      </c>
      <c r="Z13" s="27">
        <f>snapshot20250225215948__104[[#This Row],[fcW.6]]*G$62</f>
        <v>18.546254046790217</v>
      </c>
      <c r="AA13" s="27">
        <f>snapshot20250225215948__104[[#This Row],[fcW.1]]*H$62</f>
        <v>-0.39560911059379578</v>
      </c>
      <c r="AB13" s="10">
        <f t="shared" si="0"/>
        <v>16.609432012223984</v>
      </c>
      <c r="AC13" s="3">
        <f t="shared" si="1"/>
        <v>0.68796641807903836</v>
      </c>
      <c r="AD13" s="75" t="str">
        <v>16</v>
      </c>
      <c r="AF13">
        <f t="shared" si="2"/>
        <v>3.9888597270985375</v>
      </c>
      <c r="AG13" s="3">
        <f t="shared" si="3"/>
        <v>7.9893450922478628</v>
      </c>
      <c r="AH13">
        <f t="shared" si="4"/>
        <v>253.1599821768001</v>
      </c>
      <c r="AI13" s="3">
        <f t="shared" si="5"/>
        <v>0.69556848773115232</v>
      </c>
      <c r="AJ13">
        <f t="shared" si="6"/>
        <v>64089.976575757741</v>
      </c>
      <c r="AK13" s="3">
        <f t="shared" si="7"/>
        <v>1.9177184301396456E-2</v>
      </c>
    </row>
    <row r="14" spans="1:42">
      <c r="A14" s="25">
        <v>8</v>
      </c>
      <c r="B14" s="3">
        <v>-0.99007719755172729</v>
      </c>
      <c r="C14" s="3">
        <v>-0.8785393238067627</v>
      </c>
      <c r="D14" s="3">
        <v>0.13663163781166077</v>
      </c>
      <c r="E14" s="3">
        <v>-0.88260054588317871</v>
      </c>
      <c r="F14" s="3">
        <v>1.3643193244934082</v>
      </c>
      <c r="G14" s="3">
        <v>1.5922775268554688</v>
      </c>
      <c r="H14" s="3">
        <v>-0.91892307996749878</v>
      </c>
      <c r="I14" s="3"/>
      <c r="J14" s="3"/>
      <c r="K14" s="3"/>
      <c r="L14" s="3"/>
      <c r="M14" s="3"/>
      <c r="N14" s="3"/>
      <c r="O14" s="3"/>
      <c r="P14" s="3"/>
      <c r="Q14" s="3"/>
      <c r="R14" s="3"/>
      <c r="T14" s="1">
        <v>8</v>
      </c>
      <c r="U14" s="27">
        <f>snapshot20250225215948__104[[#This Row],[fcW.1]]*B$62</f>
        <v>-1.4533160744570732</v>
      </c>
      <c r="V14" s="27">
        <f>snapshot20250225215948__104[[#This Row],[fcW.2]]*C$62</f>
        <v>-9.4612634377506133</v>
      </c>
      <c r="W14" s="27">
        <f>snapshot20250225215948__104[[#This Row],[fcW.3]]*D$62</f>
        <v>-0.9592349741049625</v>
      </c>
      <c r="X14" s="27">
        <f>snapshot20250225215948__104[[#This Row],[fcW.4]]*E$62</f>
        <v>11.340561267459973</v>
      </c>
      <c r="Y14" s="27">
        <f>snapshot20250225215948__104[[#This Row],[fcW.5]]*F$62</f>
        <v>-7.4834577173701042</v>
      </c>
      <c r="Z14" s="27">
        <f>snapshot20250225215948__104[[#This Row],[fcW.6]]*G$62</f>
        <v>21.804747546410344</v>
      </c>
      <c r="AA14" s="27">
        <f>snapshot20250225215948__104[[#This Row],[fcW.1]]*H$62</f>
        <v>-0.99007719755172729</v>
      </c>
      <c r="AB14" s="10">
        <f t="shared" si="0"/>
        <v>12.797959412635837</v>
      </c>
      <c r="AC14" s="3">
        <f t="shared" si="1"/>
        <v>0.52316440468463454</v>
      </c>
      <c r="AD14" s="75" t="str">
        <v>18</v>
      </c>
      <c r="AF14">
        <f t="shared" si="2"/>
        <v>3.4784377704481755</v>
      </c>
      <c r="AG14" s="3">
        <f t="shared" si="3"/>
        <v>6.0755014476967713</v>
      </c>
      <c r="AH14">
        <f t="shared" si="4"/>
        <v>146.3986098352444</v>
      </c>
      <c r="AI14" s="3">
        <f t="shared" si="5"/>
        <v>0.52894540233132836</v>
      </c>
      <c r="AJ14">
        <f t="shared" si="6"/>
        <v>21432.552961692119</v>
      </c>
      <c r="AK14" s="3">
        <f t="shared" si="7"/>
        <v>1.4583299336879779E-2</v>
      </c>
    </row>
    <row r="15" spans="1:42">
      <c r="A15" s="25">
        <v>9</v>
      </c>
      <c r="B15" s="3">
        <v>1.3675187826156616</v>
      </c>
      <c r="C15" s="3">
        <v>-1.595747709274292</v>
      </c>
      <c r="D15" s="3">
        <v>1.1527887582778931</v>
      </c>
      <c r="E15" s="3">
        <v>0.64830362796783447</v>
      </c>
      <c r="F15" s="3">
        <v>-1.5388402938842773</v>
      </c>
      <c r="G15" s="3">
        <v>1.0187598466873169</v>
      </c>
      <c r="H15" s="3">
        <v>0.12523451447486875</v>
      </c>
      <c r="I15" s="3"/>
      <c r="J15" s="3"/>
      <c r="K15" s="3"/>
      <c r="L15" s="3"/>
      <c r="M15" s="3"/>
      <c r="N15" s="3"/>
      <c r="O15" s="3"/>
      <c r="P15" s="3"/>
      <c r="Q15" s="3"/>
      <c r="R15" s="3"/>
      <c r="T15" s="1">
        <v>9</v>
      </c>
      <c r="U15" s="27">
        <f>snapshot20250225215948__104[[#This Row],[fcW.1]]*B$62</f>
        <v>2.0073556221796269</v>
      </c>
      <c r="V15" s="27">
        <f>snapshot20250225215948__104[[#This Row],[fcW.2]]*C$62</f>
        <v>-17.185103783643449</v>
      </c>
      <c r="W15" s="27">
        <f>snapshot20250225215948__104[[#This Row],[fcW.3]]*D$62</f>
        <v>-8.0932594559062885</v>
      </c>
      <c r="X15" s="27">
        <f>snapshot20250225215948__104[[#This Row],[fcW.4]]*E$62</f>
        <v>-8.3300730406062247</v>
      </c>
      <c r="Y15" s="27">
        <f>snapshot20250225215948__104[[#This Row],[fcW.5]]*F$62</f>
        <v>8.4407264973281659</v>
      </c>
      <c r="Z15" s="27">
        <f>snapshot20250225215948__104[[#This Row],[fcW.6]]*G$62</f>
        <v>13.950960741941691</v>
      </c>
      <c r="AA15" s="27">
        <f>snapshot20250225215948__104[[#This Row],[fcW.1]]*H$62</f>
        <v>1.3675187826156616</v>
      </c>
      <c r="AB15" s="10">
        <f t="shared" si="0"/>
        <v>-7.8418746360908163</v>
      </c>
      <c r="AC15" s="3">
        <f t="shared" si="1"/>
        <v>-0.3692691937424073</v>
      </c>
      <c r="AD15" s="75" t="str">
        <v>2</v>
      </c>
      <c r="AF15">
        <f t="shared" si="2"/>
        <v>2.9223799762943523</v>
      </c>
      <c r="AG15" s="3">
        <f t="shared" si="3"/>
        <v>-4.2883183585936102</v>
      </c>
      <c r="AH15">
        <f t="shared" si="4"/>
        <v>72.936804810310605</v>
      </c>
      <c r="AI15" s="3">
        <f t="shared" si="5"/>
        <v>-0.37334964019653533</v>
      </c>
      <c r="AJ15">
        <f t="shared" si="6"/>
        <v>5319.7774959373482</v>
      </c>
      <c r="AK15" s="3">
        <f t="shared" si="7"/>
        <v>-1.0293443399460587E-2</v>
      </c>
    </row>
    <row r="16" spans="1:42">
      <c r="A16" s="25">
        <v>10</v>
      </c>
      <c r="B16" s="3">
        <v>-1.6806457042694092</v>
      </c>
      <c r="C16" s="3">
        <v>0.68848896026611328</v>
      </c>
      <c r="D16" s="3">
        <v>1.3499780893325806</v>
      </c>
      <c r="E16" s="3">
        <v>1.1132568120956421</v>
      </c>
      <c r="F16" s="3">
        <v>-1.3902355432510376</v>
      </c>
      <c r="G16" s="3">
        <v>3.5314422566443682E-3</v>
      </c>
      <c r="H16" s="3">
        <v>1.9214265048503876E-2</v>
      </c>
      <c r="I16" s="3"/>
      <c r="J16" s="3"/>
      <c r="K16" s="3"/>
      <c r="L16" s="3"/>
      <c r="M16" s="3"/>
      <c r="N16" s="3"/>
      <c r="O16" s="3"/>
      <c r="P16" s="3"/>
      <c r="Q16" s="3"/>
      <c r="R16" s="3"/>
      <c r="T16" s="1">
        <v>10</v>
      </c>
      <c r="U16" s="27">
        <f>snapshot20250225215948__104[[#This Row],[fcW.1]]*B$62</f>
        <v>-2.4669888605876618</v>
      </c>
      <c r="V16" s="27">
        <f>snapshot20250225215948__104[[#This Row],[fcW.2]]*C$62</f>
        <v>7.4145519165098639</v>
      </c>
      <c r="W16" s="27">
        <f>snapshot20250225215948__104[[#This Row],[fcW.3]]*D$62</f>
        <v>-9.4776452826263924</v>
      </c>
      <c r="X16" s="27">
        <f>snapshot20250225215948__104[[#This Row],[fcW.4]]*E$62</f>
        <v>-14.304270649815402</v>
      </c>
      <c r="Y16" s="27">
        <f>snapshot20250225215948__104[[#This Row],[fcW.5]]*F$62</f>
        <v>7.6256113347711088</v>
      </c>
      <c r="Z16" s="27">
        <f>snapshot20250225215948__104[[#This Row],[fcW.6]]*G$62</f>
        <v>4.8359790037937021E-2</v>
      </c>
      <c r="AA16" s="27">
        <f>snapshot20250225215948__104[[#This Row],[fcW.1]]*H$62</f>
        <v>-1.6806457042694092</v>
      </c>
      <c r="AB16" s="10">
        <f t="shared" si="0"/>
        <v>-12.841027455979956</v>
      </c>
      <c r="AC16" s="3">
        <f t="shared" si="1"/>
        <v>-0.58542461096174292</v>
      </c>
      <c r="AD16" s="75" t="str">
        <v>20</v>
      </c>
      <c r="AF16">
        <f t="shared" si="2"/>
        <v>3.6796001882997182</v>
      </c>
      <c r="AG16" s="3">
        <f t="shared" si="3"/>
        <v>-6.7985284158608028</v>
      </c>
      <c r="AH16">
        <f t="shared" si="4"/>
        <v>183.31691063276912</v>
      </c>
      <c r="AI16" s="3">
        <f t="shared" si="5"/>
        <v>-0.59189358757403099</v>
      </c>
      <c r="AJ16">
        <f t="shared" si="6"/>
        <v>33605.089723942663</v>
      </c>
      <c r="AK16" s="3">
        <f t="shared" si="7"/>
        <v>-1.631881348269074E-2</v>
      </c>
    </row>
    <row r="17" spans="1:38">
      <c r="A17" s="25">
        <v>11</v>
      </c>
      <c r="B17" s="3">
        <v>-0.63315033912658691</v>
      </c>
      <c r="C17" s="3">
        <v>-1.2020971775054932</v>
      </c>
      <c r="D17" s="3">
        <v>1.2435545921325684</v>
      </c>
      <c r="E17" s="3">
        <v>-1.3908339738845825</v>
      </c>
      <c r="F17" s="3">
        <v>0.90337276458740234</v>
      </c>
      <c r="G17" s="3">
        <v>-0.45958378911018372</v>
      </c>
      <c r="H17" s="3">
        <v>4.9605213105678558E-2</v>
      </c>
      <c r="I17" s="3"/>
      <c r="J17" s="3"/>
      <c r="K17" s="3"/>
      <c r="L17" s="3"/>
      <c r="M17" s="3"/>
      <c r="N17" s="3"/>
      <c r="O17" s="3"/>
      <c r="P17" s="3"/>
      <c r="Q17" s="3"/>
      <c r="R17" s="3"/>
      <c r="T17" s="1">
        <v>11</v>
      </c>
      <c r="U17" s="27">
        <f>snapshot20250225215948__104[[#This Row],[fcW.1]]*B$62</f>
        <v>-0.92938971594943842</v>
      </c>
      <c r="V17" s="27">
        <f>snapshot20250225215948__104[[#This Row],[fcW.2]]*C$62</f>
        <v>-12.945758676884832</v>
      </c>
      <c r="W17" s="27">
        <f>snapshot20250225215948__104[[#This Row],[fcW.3]]*D$62</f>
        <v>-8.7304893367865866</v>
      </c>
      <c r="X17" s="27">
        <f>snapshot20250225215948__104[[#This Row],[fcW.4]]*E$62</f>
        <v>17.870868047016405</v>
      </c>
      <c r="Y17" s="27">
        <f>snapshot20250225215948__104[[#This Row],[fcW.5]]*F$62</f>
        <v>-4.9551096766321772</v>
      </c>
      <c r="Z17" s="27">
        <f>snapshot20250225215948__104[[#This Row],[fcW.6]]*G$62</f>
        <v>-6.2935690097696551</v>
      </c>
      <c r="AA17" s="27">
        <f>snapshot20250225215948__104[[#This Row],[fcW.1]]*H$62</f>
        <v>-0.63315033912658691</v>
      </c>
      <c r="AB17" s="72">
        <f t="shared" si="0"/>
        <v>-16.616598708132873</v>
      </c>
      <c r="AC17" s="66">
        <f t="shared" si="1"/>
        <v>-0.74867430719098149</v>
      </c>
      <c r="AD17" s="75" t="str">
        <v>21</v>
      </c>
      <c r="AF17" s="67">
        <f t="shared" si="2"/>
        <v>4.1611331146561801</v>
      </c>
      <c r="AG17" s="66">
        <f t="shared" si="3"/>
        <v>-8.6943450213018245</v>
      </c>
      <c r="AH17" s="67">
        <f t="shared" si="4"/>
        <v>299.81022227169905</v>
      </c>
      <c r="AI17" s="66">
        <f t="shared" si="5"/>
        <v>-0.7569472026121068</v>
      </c>
      <c r="AJ17" s="67">
        <f t="shared" si="6"/>
        <v>89886.169378605584</v>
      </c>
      <c r="AK17" s="66">
        <f t="shared" si="7"/>
        <v>-2.0869427334565441E-2</v>
      </c>
      <c r="AL17" s="67" t="s">
        <v>279</v>
      </c>
    </row>
    <row r="18" spans="1:38">
      <c r="A18" s="25">
        <v>12</v>
      </c>
      <c r="B18" s="3">
        <v>-0.62274497747421265</v>
      </c>
      <c r="C18" s="3">
        <v>-0.34208741784095764</v>
      </c>
      <c r="D18" s="3">
        <v>-1.3168855905532837</v>
      </c>
      <c r="E18" s="3">
        <v>0.99914181232452393</v>
      </c>
      <c r="F18" s="3">
        <v>1.3945343494415283</v>
      </c>
      <c r="G18" s="3">
        <v>0.75108397006988525</v>
      </c>
      <c r="H18" s="3">
        <v>-3.9679419249296188E-2</v>
      </c>
      <c r="I18" s="3"/>
      <c r="J18" s="3"/>
      <c r="K18" s="3"/>
      <c r="L18" s="3"/>
      <c r="M18" s="3"/>
      <c r="N18" s="3"/>
      <c r="O18" s="3"/>
      <c r="P18" s="3"/>
      <c r="Q18" s="3"/>
      <c r="R18" s="3"/>
      <c r="T18" s="1">
        <v>12</v>
      </c>
      <c r="U18" s="27">
        <f>snapshot20250225215948__104[[#This Row],[fcW.1]]*B$62</f>
        <v>-0.91411587731611854</v>
      </c>
      <c r="V18" s="27">
        <f>snapshot20250225215948__104[[#This Row],[fcW.2]]*C$62</f>
        <v>-3.6840458830105418</v>
      </c>
      <c r="W18" s="27">
        <f>snapshot20250225215948__104[[#This Row],[fcW.3]]*D$62</f>
        <v>9.2453163526798452</v>
      </c>
      <c r="X18" s="27">
        <f>snapshot20250225215948__104[[#This Row],[fcW.4]]*E$62</f>
        <v>-12.838003545770535</v>
      </c>
      <c r="Y18" s="27">
        <f>snapshot20250225215948__104[[#This Row],[fcW.5]]*F$62</f>
        <v>-7.6491908104731419</v>
      </c>
      <c r="Z18" s="27">
        <f>snapshot20250225215948__104[[#This Row],[fcW.6]]*G$62</f>
        <v>10.285390629026965</v>
      </c>
      <c r="AA18" s="27">
        <f>snapshot20250225215948__104[[#This Row],[fcW.1]]*H$62</f>
        <v>-0.62274497747421265</v>
      </c>
      <c r="AB18" s="10">
        <f t="shared" si="0"/>
        <v>-6.1773941123377405</v>
      </c>
      <c r="AC18" s="3">
        <f t="shared" si="1"/>
        <v>-0.29729970310513515</v>
      </c>
      <c r="AD18" s="75" t="str">
        <v>24</v>
      </c>
      <c r="AF18">
        <f t="shared" si="2"/>
        <v>2.6221792848874967</v>
      </c>
      <c r="AG18" s="3">
        <f t="shared" si="3"/>
        <v>-3.4525375970559007</v>
      </c>
      <c r="AH18">
        <f t="shared" si="4"/>
        <v>47.276958458089275</v>
      </c>
      <c r="AI18" s="3">
        <f t="shared" si="5"/>
        <v>-0.30058488242663278</v>
      </c>
      <c r="AJ18">
        <f t="shared" si="6"/>
        <v>2235.1108010478993</v>
      </c>
      <c r="AK18" s="3">
        <f t="shared" si="7"/>
        <v>-8.2872812529384415E-3</v>
      </c>
    </row>
    <row r="19" spans="1:38">
      <c r="A19" s="25">
        <v>13</v>
      </c>
      <c r="B19" s="3">
        <v>0.57592594623565674</v>
      </c>
      <c r="C19" s="3">
        <v>1.0704872608184814</v>
      </c>
      <c r="D19" s="3">
        <v>0.88614064455032349</v>
      </c>
      <c r="E19" s="3">
        <v>-1.300168514251709</v>
      </c>
      <c r="F19" s="3">
        <v>-1.1055700778961182</v>
      </c>
      <c r="G19" s="3">
        <v>-0.29523965716362</v>
      </c>
      <c r="H19" s="3">
        <v>3.1862735748291016E-2</v>
      </c>
      <c r="I19" s="3"/>
      <c r="J19" s="3"/>
      <c r="K19" s="3"/>
      <c r="L19" s="3"/>
      <c r="M19" s="3"/>
      <c r="N19" s="3"/>
      <c r="O19" s="3"/>
      <c r="P19" s="3"/>
      <c r="Q19" s="3"/>
      <c r="R19" s="3"/>
      <c r="T19" s="1">
        <v>13</v>
      </c>
      <c r="U19" s="27">
        <f>snapshot20250225215948__104[[#This Row],[fcW.1]]*B$62</f>
        <v>0.84539108408003738</v>
      </c>
      <c r="V19" s="27">
        <f>snapshot20250225215948__104[[#This Row],[fcW.2]]*C$62</f>
        <v>11.528410518351961</v>
      </c>
      <c r="W19" s="27">
        <f>snapshot20250225215948__104[[#This Row],[fcW.3]]*D$62</f>
        <v>-6.2212318599319314</v>
      </c>
      <c r="X19" s="27">
        <f>snapshot20250225215948__104[[#This Row],[fcW.4]]*E$62</f>
        <v>16.705904797667685</v>
      </c>
      <c r="Y19" s="27">
        <f>snapshot20250225215948__104[[#This Row],[fcW.5]]*F$62</f>
        <v>6.0641865749407602</v>
      </c>
      <c r="Z19" s="27">
        <f>snapshot20250225215948__104[[#This Row],[fcW.6]]*G$62</f>
        <v>-4.0430302391159847</v>
      </c>
      <c r="AA19" s="27">
        <f>snapshot20250225215948__104[[#This Row],[fcW.1]]*H$62</f>
        <v>0.57592594623565674</v>
      </c>
      <c r="AB19" s="10">
        <f t="shared" si="0"/>
        <v>25.455556822228186</v>
      </c>
      <c r="AC19" s="3">
        <f t="shared" si="1"/>
        <v>1.0704587858805046</v>
      </c>
      <c r="AD19" s="75" t="str">
        <v>25</v>
      </c>
      <c r="AF19">
        <f t="shared" si="2"/>
        <v>4.9756533975421577</v>
      </c>
      <c r="AG19" s="3">
        <f t="shared" si="3"/>
        <v>12.43122399972359</v>
      </c>
      <c r="AH19">
        <f t="shared" si="4"/>
        <v>612.91532404772033</v>
      </c>
      <c r="AI19" s="3">
        <f t="shared" si="5"/>
        <v>1.0822874188430018</v>
      </c>
      <c r="AJ19">
        <f t="shared" si="6"/>
        <v>375665.19445252203</v>
      </c>
      <c r="AK19" s="3">
        <f t="shared" si="7"/>
        <v>2.9839225991872585E-2</v>
      </c>
    </row>
    <row r="20" spans="1:38">
      <c r="A20" s="25">
        <v>14</v>
      </c>
      <c r="B20" s="3">
        <v>0.60186713933944702</v>
      </c>
      <c r="C20" s="3">
        <v>-1.1839905977249146</v>
      </c>
      <c r="D20" s="3">
        <v>-0.90763646364212036</v>
      </c>
      <c r="E20" s="3">
        <v>-1.2878499031066895</v>
      </c>
      <c r="F20" s="3">
        <v>-0.12910008430480957</v>
      </c>
      <c r="G20" s="3">
        <v>1.4818497896194458</v>
      </c>
      <c r="H20" s="3">
        <v>-0.7517247200012207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T20" s="1">
        <v>14</v>
      </c>
      <c r="U20" s="27">
        <f>snapshot20250225215948__104[[#This Row],[fcW.1]]*B$62</f>
        <v>0.88346968342719956</v>
      </c>
      <c r="V20" s="27">
        <f>snapshot20250225215948__104[[#This Row],[fcW.2]]*C$62</f>
        <v>-12.750763283259875</v>
      </c>
      <c r="W20" s="27">
        <f>snapshot20250225215948__104[[#This Row],[fcW.3]]*D$62</f>
        <v>6.3721452340240115</v>
      </c>
      <c r="X20" s="27">
        <f>snapshot20250225215948__104[[#This Row],[fcW.4]]*E$62</f>
        <v>16.5476225882676</v>
      </c>
      <c r="Y20" s="27">
        <f>snapshot20250225215948__104[[#This Row],[fcW.5]]*F$62</f>
        <v>0.70812969138488957</v>
      </c>
      <c r="Z20" s="27">
        <f>snapshot20250225215948__104[[#This Row],[fcW.6]]*G$62</f>
        <v>20.292543240350714</v>
      </c>
      <c r="AA20" s="27">
        <f>snapshot20250225215948__104[[#This Row],[fcW.1]]*H$62</f>
        <v>0.60186713933944702</v>
      </c>
      <c r="AB20" s="10">
        <f t="shared" si="0"/>
        <v>32.655014293533988</v>
      </c>
      <c r="AC20" s="3">
        <f t="shared" si="1"/>
        <v>1.3817518768361594</v>
      </c>
      <c r="AD20" s="75" t="str">
        <v>27</v>
      </c>
      <c r="AF20">
        <f t="shared" si="2"/>
        <v>5.653015496509683</v>
      </c>
      <c r="AG20" s="3">
        <f t="shared" si="3"/>
        <v>16.046266628434431</v>
      </c>
      <c r="AH20">
        <f t="shared" si="4"/>
        <v>1021.2232739731934</v>
      </c>
      <c r="AI20" s="3">
        <f t="shared" si="5"/>
        <v>1.3970203168844073</v>
      </c>
      <c r="AJ20">
        <f t="shared" si="6"/>
        <v>1042896.975304528</v>
      </c>
      <c r="AK20" s="3">
        <f t="shared" si="7"/>
        <v>3.8516575380054666E-2</v>
      </c>
    </row>
    <row r="21" spans="1:38">
      <c r="A21" s="25">
        <v>15</v>
      </c>
      <c r="B21" s="3">
        <v>-1.2286592721939087</v>
      </c>
      <c r="C21" s="3">
        <v>-0.74547046422958374</v>
      </c>
      <c r="D21" s="3">
        <v>-0.10555379837751389</v>
      </c>
      <c r="E21" s="3">
        <v>1.6191037893295288</v>
      </c>
      <c r="F21" s="3">
        <v>0.70778161287307739</v>
      </c>
      <c r="G21" s="3">
        <v>-0.55866414308547974</v>
      </c>
      <c r="H21" s="3">
        <v>-0.15306805074214935</v>
      </c>
      <c r="I21" s="3"/>
      <c r="J21" s="3"/>
      <c r="K21" s="3"/>
      <c r="L21" s="3"/>
      <c r="M21" s="3"/>
      <c r="N21" s="3"/>
      <c r="O21" s="3"/>
      <c r="P21" s="3"/>
      <c r="Q21" s="3"/>
      <c r="R21" s="3"/>
      <c r="T21" s="1">
        <v>15</v>
      </c>
      <c r="U21" s="27">
        <f>snapshot20250225215948__104[[#This Row],[fcW.1]]*B$62</f>
        <v>-1.8035263055503754</v>
      </c>
      <c r="V21" s="27">
        <f>snapshot20250225215948__104[[#This Row],[fcW.2]]*C$62</f>
        <v>-8.0282034691137927</v>
      </c>
      <c r="W21" s="27">
        <f>snapshot20250225215948__104[[#This Row],[fcW.3]]*D$62</f>
        <v>0.74105014530312352</v>
      </c>
      <c r="X21" s="27">
        <f>snapshot20250225215948__104[[#This Row],[fcW.4]]*E$62</f>
        <v>-20.803913850851469</v>
      </c>
      <c r="Y21" s="27">
        <f>snapshot20250225215948__104[[#This Row],[fcW.5]]*F$62</f>
        <v>-3.8822683795338131</v>
      </c>
      <c r="Z21" s="27">
        <f>snapshot20250225215948__104[[#This Row],[fcW.6]]*G$62</f>
        <v>-7.6503815432648947</v>
      </c>
      <c r="AA21" s="27">
        <f>snapshot20250225215948__104[[#This Row],[fcW.1]]*H$62</f>
        <v>-1.2286592721939087</v>
      </c>
      <c r="AB21" s="10">
        <f t="shared" si="0"/>
        <v>-42.655902675205127</v>
      </c>
      <c r="AC21" s="3">
        <f t="shared" si="1"/>
        <v>-1.874572397505496</v>
      </c>
      <c r="AD21" s="75" t="str">
        <v>28</v>
      </c>
      <c r="AF21">
        <f t="shared" si="2"/>
        <v>6.5844007141850422</v>
      </c>
      <c r="AG21" s="3">
        <f t="shared" si="3"/>
        <v>-21.769384944532611</v>
      </c>
      <c r="AH21">
        <f t="shared" si="4"/>
        <v>1879.5981694949267</v>
      </c>
      <c r="AI21" s="3">
        <f t="shared" si="5"/>
        <v>-1.8952865334855025</v>
      </c>
      <c r="AJ21">
        <f t="shared" si="6"/>
        <v>3532889.2787686791</v>
      </c>
      <c r="AK21" s="3">
        <f t="shared" si="7"/>
        <v>-5.2254033639681875E-2</v>
      </c>
    </row>
    <row r="22" spans="1:38">
      <c r="A22" s="25">
        <v>16</v>
      </c>
      <c r="B22" s="3">
        <v>1.4701740741729736</v>
      </c>
      <c r="C22" s="3">
        <v>-1.184174656867981</v>
      </c>
      <c r="D22" s="3">
        <v>1.4444200992584229</v>
      </c>
      <c r="E22" s="3">
        <v>-1.0797977447509766</v>
      </c>
      <c r="F22" s="3">
        <v>-0.23169462382793427</v>
      </c>
      <c r="G22" s="3">
        <v>1.0092662572860718</v>
      </c>
      <c r="H22" s="3">
        <v>0.14868122339248657</v>
      </c>
      <c r="I22" s="3"/>
      <c r="J22" s="3"/>
      <c r="K22" s="3"/>
      <c r="L22" s="3"/>
      <c r="M22" s="3"/>
      <c r="N22" s="3"/>
      <c r="O22" s="3"/>
      <c r="P22" s="3"/>
      <c r="Q22" s="3"/>
      <c r="R22" s="3"/>
      <c r="T22" s="1">
        <v>16</v>
      </c>
      <c r="U22" s="27">
        <f>snapshot20250225215948__104[[#This Row],[fcW.1]]*B$62</f>
        <v>2.1580414330610802</v>
      </c>
      <c r="V22" s="27">
        <f>snapshot20250225215948__104[[#This Row],[fcW.2]]*C$62</f>
        <v>-12.752745473462964</v>
      </c>
      <c r="W22" s="27">
        <f>snapshot20250225215948__104[[#This Row],[fcW.3]]*D$62</f>
        <v>-10.140684095573304</v>
      </c>
      <c r="X22" s="27">
        <f>snapshot20250225215948__104[[#This Row],[fcW.4]]*E$62</f>
        <v>13.87435407550085</v>
      </c>
      <c r="Y22" s="27">
        <f>snapshot20250225215948__104[[#This Row],[fcW.5]]*F$62</f>
        <v>1.2708732403260006</v>
      </c>
      <c r="Z22" s="27">
        <f>snapshot20250225215948__104[[#This Row],[fcW.6]]*G$62</f>
        <v>13.820954937857881</v>
      </c>
      <c r="AA22" s="27">
        <f>snapshot20250225215948__104[[#This Row],[fcW.1]]*H$62</f>
        <v>1.4701740741729736</v>
      </c>
      <c r="AB22" s="10">
        <f t="shared" si="0"/>
        <v>9.7009681918825201</v>
      </c>
      <c r="AC22" s="3">
        <f t="shared" si="1"/>
        <v>0.38925542979128491</v>
      </c>
      <c r="AD22" s="75" t="str">
        <v>3</v>
      </c>
      <c r="AF22">
        <f t="shared" si="2"/>
        <v>3.0004229872014974</v>
      </c>
      <c r="AG22" s="3">
        <f t="shared" si="3"/>
        <v>4.5204182586664405</v>
      </c>
      <c r="AH22">
        <f t="shared" si="4"/>
        <v>81.045692280251217</v>
      </c>
      <c r="AI22" s="3">
        <f t="shared" si="5"/>
        <v>0.39355672533707559</v>
      </c>
      <c r="AJ22">
        <f t="shared" si="6"/>
        <v>6568.404237185172</v>
      </c>
      <c r="AK22" s="3">
        <f t="shared" si="7"/>
        <v>1.0850563227010812E-2</v>
      </c>
    </row>
    <row r="23" spans="1:38">
      <c r="A23" s="25">
        <v>17</v>
      </c>
      <c r="B23" s="3">
        <v>1.6615394502878189E-2</v>
      </c>
      <c r="C23" s="3">
        <v>1.4906892776489258</v>
      </c>
      <c r="D23" s="3">
        <v>0.78494101762771606</v>
      </c>
      <c r="E23" s="3">
        <v>-0.8184664249420166</v>
      </c>
      <c r="F23" s="3">
        <v>1.1067397594451904</v>
      </c>
      <c r="G23" s="3">
        <v>-1.0352749824523926</v>
      </c>
      <c r="H23" s="3">
        <v>-0.28033357858657837</v>
      </c>
      <c r="I23" s="3"/>
      <c r="J23" s="3"/>
      <c r="K23" s="3"/>
      <c r="L23" s="3"/>
      <c r="M23" s="3"/>
      <c r="N23" s="3"/>
      <c r="O23" s="3"/>
      <c r="P23" s="3"/>
      <c r="Q23" s="3"/>
      <c r="R23" s="3"/>
      <c r="T23" s="1">
        <v>17</v>
      </c>
      <c r="U23" s="27">
        <f>snapshot20250225215948__104[[#This Row],[fcW.1]]*B$62</f>
        <v>2.4389431424327861E-2</v>
      </c>
      <c r="V23" s="27">
        <f>snapshot20250225215948__104[[#This Row],[fcW.2]]*C$62</f>
        <v>16.053696832321677</v>
      </c>
      <c r="W23" s="27">
        <f>snapshot20250225215948__104[[#This Row],[fcW.3]]*D$62</f>
        <v>-5.5107505756165756</v>
      </c>
      <c r="X23" s="27">
        <f>snapshot20250225215948__104[[#This Row],[fcW.4]]*E$62</f>
        <v>10.516499996185614</v>
      </c>
      <c r="Y23" s="27">
        <f>snapshot20250225215948__104[[#This Row],[fcW.5]]*F$62</f>
        <v>-6.0706024207461553</v>
      </c>
      <c r="Z23" s="27">
        <f>snapshot20250225215948__104[[#This Row],[fcW.6]]*G$62</f>
        <v>-14.177120038910061</v>
      </c>
      <c r="AA23" s="27">
        <f>snapshot20250225215948__104[[#This Row],[fcW.1]]*H$62</f>
        <v>1.6615394502878189E-2</v>
      </c>
      <c r="AB23" s="10">
        <f t="shared" si="0"/>
        <v>0.85272861916170228</v>
      </c>
      <c r="AC23" s="3">
        <f t="shared" si="1"/>
        <v>6.6716230132961791E-3</v>
      </c>
      <c r="AD23" s="75" t="str">
        <v>30</v>
      </c>
      <c r="AF23">
        <f t="shared" si="2"/>
        <v>0.39280851493614266</v>
      </c>
      <c r="AG23" s="3">
        <f t="shared" si="3"/>
        <v>7.7477471542051396E-2</v>
      </c>
      <c r="AH23">
        <f t="shared" si="4"/>
        <v>2.3808036176958494E-2</v>
      </c>
      <c r="AI23" s="3">
        <f t="shared" si="5"/>
        <v>6.7453448425990412E-3</v>
      </c>
      <c r="AJ23">
        <f t="shared" si="6"/>
        <v>5.6682258660336444E-4</v>
      </c>
      <c r="AK23" s="3">
        <f t="shared" si="7"/>
        <v>1.8597265906185532E-4</v>
      </c>
    </row>
    <row r="24" spans="1:38">
      <c r="A24" s="25">
        <v>18</v>
      </c>
      <c r="B24" s="3">
        <v>-1.2254911661148071</v>
      </c>
      <c r="C24" s="3">
        <v>1.4738500118255615</v>
      </c>
      <c r="D24" s="3">
        <v>-1.0015950202941895</v>
      </c>
      <c r="E24" s="3">
        <v>0.40405330061912537</v>
      </c>
      <c r="F24" s="3">
        <v>-1.4332371950149536</v>
      </c>
      <c r="G24" s="3">
        <v>0.35187578201293945</v>
      </c>
      <c r="H24" s="3">
        <v>0.20115363597869873</v>
      </c>
      <c r="I24" s="3"/>
      <c r="J24" s="3"/>
      <c r="K24" s="3"/>
      <c r="L24" s="3"/>
      <c r="M24" s="3"/>
      <c r="N24" s="3"/>
      <c r="O24" s="3"/>
      <c r="P24" s="3"/>
      <c r="Q24" s="3"/>
      <c r="R24" s="3"/>
      <c r="T24" s="1">
        <v>18</v>
      </c>
      <c r="U24" s="27">
        <f>snapshot20250225215948__104[[#This Row],[fcW.1]]*B$62</f>
        <v>-1.7988759010145181</v>
      </c>
      <c r="V24" s="27">
        <f>snapshot20250225215948__104[[#This Row],[fcW.2]]*C$62</f>
        <v>15.872349537174076</v>
      </c>
      <c r="W24" s="27">
        <f>snapshot20250225215948__104[[#This Row],[fcW.3]]*D$62</f>
        <v>7.0317899188174708</v>
      </c>
      <c r="X24" s="27">
        <f>snapshot20250225215948__104[[#This Row],[fcW.4]]*E$62</f>
        <v>-5.1916931531074697</v>
      </c>
      <c r="Y24" s="27">
        <f>snapshot20250225215948__104[[#This Row],[fcW.5]]*F$62</f>
        <v>7.8614806338238274</v>
      </c>
      <c r="Z24" s="27">
        <f>snapshot20250225215948__104[[#This Row],[fcW.6]]*G$62</f>
        <v>4.8186088574898926</v>
      </c>
      <c r="AA24" s="27">
        <f>snapshot20250225215948__104[[#This Row],[fcW.1]]*H$62</f>
        <v>-1.2254911661148071</v>
      </c>
      <c r="AB24" s="10">
        <f t="shared" si="0"/>
        <v>27.368168727068472</v>
      </c>
      <c r="AC24" s="3">
        <f t="shared" si="1"/>
        <v>1.1531570828048598</v>
      </c>
      <c r="AD24" s="75" t="str">
        <v>32</v>
      </c>
      <c r="AF24">
        <f t="shared" si="2"/>
        <v>5.1642752286563027</v>
      </c>
      <c r="AG24" s="3">
        <f t="shared" si="3"/>
        <v>13.391598249552088</v>
      </c>
      <c r="AH24">
        <f t="shared" si="4"/>
        <v>711.27495898259156</v>
      </c>
      <c r="AI24" s="3">
        <f t="shared" si="5"/>
        <v>1.165899536844679</v>
      </c>
      <c r="AJ24">
        <f t="shared" si="6"/>
        <v>505912.0672756873</v>
      </c>
      <c r="AK24" s="3">
        <f t="shared" si="7"/>
        <v>3.2144455491240051E-2</v>
      </c>
    </row>
    <row r="25" spans="1:38">
      <c r="A25" s="25">
        <v>19</v>
      </c>
      <c r="B25" s="3">
        <v>1.5458093881607056</v>
      </c>
      <c r="C25" s="3">
        <v>0.16699330508708954</v>
      </c>
      <c r="D25" s="3">
        <v>0.69003671407699585</v>
      </c>
      <c r="E25" s="3">
        <v>-7.9775914549827576E-2</v>
      </c>
      <c r="F25" s="3">
        <v>0.32950615882873535</v>
      </c>
      <c r="G25" s="3">
        <v>-1.6758701801300049</v>
      </c>
      <c r="H25" s="3">
        <v>-1.460735872387886E-2</v>
      </c>
      <c r="I25" s="3"/>
      <c r="J25" s="3"/>
      <c r="K25" s="3"/>
      <c r="L25" s="3"/>
      <c r="M25" s="3"/>
      <c r="N25" s="3"/>
      <c r="O25" s="3"/>
      <c r="P25" s="3"/>
      <c r="Q25" s="3"/>
      <c r="R25" s="3"/>
      <c r="T25" s="1">
        <v>19</v>
      </c>
      <c r="U25" s="27">
        <f>snapshot20250225215948__104[[#This Row],[fcW.1]]*B$62</f>
        <v>2.269065116756448</v>
      </c>
      <c r="V25" s="27">
        <f>snapshot20250225215948__104[[#This Row],[fcW.2]]*C$62</f>
        <v>1.7984028818693292</v>
      </c>
      <c r="W25" s="27">
        <f>snapshot20250225215948__104[[#This Row],[fcW.3]]*D$62</f>
        <v>-4.8444661877765345</v>
      </c>
      <c r="X25" s="27">
        <f>snapshot20250225215948__104[[#This Row],[fcW.4]]*E$62</f>
        <v>1.0250431532587314</v>
      </c>
      <c r="Y25" s="27">
        <f>snapshot20250225215948__104[[#This Row],[fcW.5]]*F$62</f>
        <v>-1.8073814267224306</v>
      </c>
      <c r="Z25" s="27">
        <f>snapshot20250225215948__104[[#This Row],[fcW.6]]*G$62</f>
        <v>-22.949470542649252</v>
      </c>
      <c r="AA25" s="27">
        <f>snapshot20250225215948__104[[#This Row],[fcW.1]]*H$62</f>
        <v>1.5458093881607056</v>
      </c>
      <c r="AB25" s="10">
        <f t="shared" si="0"/>
        <v>-22.962997617103003</v>
      </c>
      <c r="AC25" s="3">
        <f t="shared" si="1"/>
        <v>-1.0230825026258223</v>
      </c>
      <c r="AD25" s="75" t="str">
        <v>35</v>
      </c>
      <c r="AF25">
        <f t="shared" si="2"/>
        <v>4.8643013585568866</v>
      </c>
      <c r="AG25" s="3">
        <f t="shared" si="3"/>
        <v>-11.881043836618224</v>
      </c>
      <c r="AH25">
        <f t="shared" si="4"/>
        <v>559.86316112688485</v>
      </c>
      <c r="AI25" s="3">
        <f t="shared" si="5"/>
        <v>-1.0343876248533539</v>
      </c>
      <c r="AJ25">
        <f t="shared" si="6"/>
        <v>313446.75918698823</v>
      </c>
      <c r="AK25" s="3">
        <f t="shared" si="7"/>
        <v>-2.8518603805070111E-2</v>
      </c>
    </row>
    <row r="26" spans="1:38">
      <c r="A26" s="25">
        <v>20</v>
      </c>
      <c r="B26" s="3">
        <v>-1.597256064414978</v>
      </c>
      <c r="C26" s="3">
        <v>0.73223841190338135</v>
      </c>
      <c r="D26" s="3">
        <v>-0.68559402227401733</v>
      </c>
      <c r="E26" s="3">
        <v>-7.3582306504249573E-2</v>
      </c>
      <c r="F26" s="3">
        <v>0.51446336507797241</v>
      </c>
      <c r="G26" s="3">
        <v>1.5918971300125122</v>
      </c>
      <c r="H26" s="3">
        <v>-0.25728330016136169</v>
      </c>
      <c r="I26" s="3"/>
      <c r="J26" s="3"/>
      <c r="K26" s="3"/>
      <c r="L26" s="3"/>
      <c r="M26" s="3"/>
      <c r="N26" s="3"/>
      <c r="O26" s="3"/>
      <c r="P26" s="3"/>
      <c r="Q26" s="3"/>
      <c r="R26" s="3"/>
      <c r="T26" s="1">
        <v>20</v>
      </c>
      <c r="U26" s="27">
        <f>snapshot20250225215948__104[[#This Row],[fcW.1]]*B$62</f>
        <v>-2.3445827448389962</v>
      </c>
      <c r="V26" s="27">
        <f>snapshot20250225215948__104[[#This Row],[fcW.2]]*C$62</f>
        <v>7.8857033789210869</v>
      </c>
      <c r="W26" s="27">
        <f>snapshot20250225215948__104[[#This Row],[fcW.3]]*D$62</f>
        <v>4.8132758615472557</v>
      </c>
      <c r="X26" s="27">
        <f>snapshot20250225215948__104[[#This Row],[fcW.4]]*E$62</f>
        <v>0.94546129503857212</v>
      </c>
      <c r="Y26" s="27">
        <f>snapshot20250225215948__104[[#This Row],[fcW.5]]*F$62</f>
        <v>-2.8218942373527507</v>
      </c>
      <c r="Z26" s="27">
        <f>snapshot20250225215948__104[[#This Row],[fcW.6]]*G$62</f>
        <v>21.799538368369316</v>
      </c>
      <c r="AA26" s="27">
        <f>snapshot20250225215948__104[[#This Row],[fcW.1]]*H$62</f>
        <v>-1.597256064414978</v>
      </c>
      <c r="AB26" s="10">
        <f t="shared" si="0"/>
        <v>28.680245857269504</v>
      </c>
      <c r="AC26" s="3">
        <f t="shared" si="1"/>
        <v>1.2098892111715303</v>
      </c>
      <c r="AD26" s="75" t="str">
        <v>36</v>
      </c>
      <c r="AF26">
        <f t="shared" si="2"/>
        <v>5.28978409460293</v>
      </c>
      <c r="AG26" s="3">
        <f t="shared" si="3"/>
        <v>14.050427720625137</v>
      </c>
      <c r="AH26">
        <f t="shared" si="4"/>
        <v>782.9820136471028</v>
      </c>
      <c r="AI26" s="3">
        <f t="shared" si="5"/>
        <v>1.223258558588733</v>
      </c>
      <c r="AJ26">
        <f t="shared" si="6"/>
        <v>613060.83369487186</v>
      </c>
      <c r="AK26" s="3">
        <f t="shared" si="7"/>
        <v>3.3725873497857238E-2</v>
      </c>
    </row>
    <row r="27" spans="1:38">
      <c r="A27" s="25">
        <v>21</v>
      </c>
      <c r="B27" s="3">
        <v>-0.66116678714752197</v>
      </c>
      <c r="C27" s="3">
        <v>-0.58046597242355347</v>
      </c>
      <c r="D27" s="3">
        <v>1.9905261993408203</v>
      </c>
      <c r="E27" s="3">
        <v>0.90825784206390381</v>
      </c>
      <c r="F27" s="3">
        <v>-1.4945211410522461</v>
      </c>
      <c r="G27" s="3">
        <v>1.3155586719512939</v>
      </c>
      <c r="H27" s="3">
        <v>7.0624751970171928E-3</v>
      </c>
      <c r="I27" s="3"/>
      <c r="J27" s="3"/>
      <c r="K27" s="3"/>
      <c r="L27" s="3"/>
      <c r="M27" s="3"/>
      <c r="N27" s="3"/>
      <c r="O27" s="3"/>
      <c r="P27" s="3"/>
      <c r="Q27" s="3"/>
      <c r="R27" s="3"/>
      <c r="T27" s="1">
        <v>21</v>
      </c>
      <c r="U27" s="27">
        <f>snapshot20250225215948__104[[#This Row],[fcW.1]]*B$62</f>
        <v>-0.97051454374943302</v>
      </c>
      <c r="V27" s="27">
        <f>snapshot20250225215948__104[[#This Row],[fcW.2]]*C$62</f>
        <v>-6.2512187365187204</v>
      </c>
      <c r="W27" s="27">
        <f>snapshot20250225215948__104[[#This Row],[fcW.3]]*D$62</f>
        <v>-13.974672175941564</v>
      </c>
      <c r="X27" s="27">
        <f>snapshot20250225215948__104[[#This Row],[fcW.4]]*E$62</f>
        <v>-11.670232646717643</v>
      </c>
      <c r="Y27" s="27">
        <f>snapshot20250225215948__104[[#This Row],[fcW.5]]*F$62</f>
        <v>8.1976305443984359</v>
      </c>
      <c r="Z27" s="27">
        <f>snapshot20250225215948__104[[#This Row],[fcW.6]]*G$62</f>
        <v>18.015342326057088</v>
      </c>
      <c r="AA27" s="27">
        <f>snapshot20250225215948__104[[#This Row],[fcW.1]]*H$62</f>
        <v>-0.66116678714752197</v>
      </c>
      <c r="AB27" s="10">
        <f t="shared" si="0"/>
        <v>-7.3148320196193595</v>
      </c>
      <c r="AC27" s="3">
        <f t="shared" si="1"/>
        <v>-0.34648070922108709</v>
      </c>
      <c r="AD27" s="75" t="str">
        <v>4</v>
      </c>
      <c r="AF27">
        <f t="shared" si="2"/>
        <v>2.8307705857901526</v>
      </c>
      <c r="AG27" s="3">
        <f t="shared" si="3"/>
        <v>-4.0236759833472373</v>
      </c>
      <c r="AH27">
        <f t="shared" si="4"/>
        <v>64.212369633540646</v>
      </c>
      <c r="AI27" s="3">
        <f t="shared" si="5"/>
        <v>-0.35030934157201959</v>
      </c>
      <c r="AJ27">
        <f t="shared" si="6"/>
        <v>4123.2284139544527</v>
      </c>
      <c r="AK27" s="3">
        <f t="shared" si="7"/>
        <v>-9.6582104053340185E-3</v>
      </c>
    </row>
    <row r="28" spans="1:38">
      <c r="A28" s="25">
        <v>22</v>
      </c>
      <c r="B28" s="3">
        <v>-1.31076630204916E-2</v>
      </c>
      <c r="C28" s="3">
        <v>0.7135278582572937</v>
      </c>
      <c r="D28" s="3">
        <v>-0.62822651863098145</v>
      </c>
      <c r="E28" s="3">
        <v>1.3087441921234131</v>
      </c>
      <c r="F28" s="3">
        <v>-1.4407585859298706</v>
      </c>
      <c r="G28" s="3">
        <v>-0.83432543277740479</v>
      </c>
      <c r="H28" s="3">
        <v>-5.4029978811740875E-2</v>
      </c>
      <c r="I28" s="3"/>
      <c r="J28" s="3"/>
      <c r="K28" s="3"/>
      <c r="L28" s="3"/>
      <c r="M28" s="3"/>
      <c r="N28" s="3"/>
      <c r="O28" s="3"/>
      <c r="P28" s="3"/>
      <c r="Q28" s="3"/>
      <c r="R28" s="3"/>
      <c r="T28" s="1">
        <v>22</v>
      </c>
      <c r="U28" s="27">
        <f>snapshot20250225215948__104[[#This Row],[fcW.1]]*B$62</f>
        <v>-1.9240497017154801E-2</v>
      </c>
      <c r="V28" s="27">
        <f>snapshot20250225215948__104[[#This Row],[fcW.2]]*C$62</f>
        <v>7.6842036027417597</v>
      </c>
      <c r="W28" s="27">
        <f>snapshot20250225215948__104[[#This Row],[fcW.3]]*D$62</f>
        <v>4.410522028300023</v>
      </c>
      <c r="X28" s="27">
        <f>snapshot20250225215948__104[[#This Row],[fcW.4]]*E$62</f>
        <v>-16.816093943558982</v>
      </c>
      <c r="Y28" s="27">
        <f>snapshot20250225215948__104[[#This Row],[fcW.5]]*F$62</f>
        <v>7.9027363793645522</v>
      </c>
      <c r="Z28" s="27">
        <f>snapshot20250225215948__104[[#This Row],[fcW.6]]*G$62</f>
        <v>-11.425304399785189</v>
      </c>
      <c r="AA28" s="27">
        <f>snapshot20250225215948__104[[#This Row],[fcW.1]]*H$62</f>
        <v>-1.31076630204916E-2</v>
      </c>
      <c r="AB28" s="10">
        <f t="shared" si="0"/>
        <v>-8.2762844929754813</v>
      </c>
      <c r="AC28" s="3">
        <f t="shared" si="1"/>
        <v>-0.3880523850634478</v>
      </c>
      <c r="AD28" s="75" t="str">
        <v>40</v>
      </c>
      <c r="AF28">
        <f t="shared" si="2"/>
        <v>2.9957827996586879</v>
      </c>
      <c r="AG28" s="3">
        <f t="shared" si="3"/>
        <v>-4.5064473158420251</v>
      </c>
      <c r="AH28">
        <f t="shared" si="4"/>
        <v>80.545501841481695</v>
      </c>
      <c r="AI28" s="3">
        <f t="shared" si="5"/>
        <v>-0.39234038689376732</v>
      </c>
      <c r="AJ28">
        <f t="shared" si="6"/>
        <v>6487.5778668961311</v>
      </c>
      <c r="AK28" s="3">
        <f t="shared" si="7"/>
        <v>-1.0817028144683719E-2</v>
      </c>
    </row>
    <row r="29" spans="1:38">
      <c r="A29" s="25">
        <v>23</v>
      </c>
      <c r="B29" s="3">
        <v>-2.1011371612548828</v>
      </c>
      <c r="C29" s="3">
        <v>0.27507433295249939</v>
      </c>
      <c r="D29" s="3">
        <v>9.2309489846229553E-2</v>
      </c>
      <c r="E29" s="3">
        <v>-0.33688324689865112</v>
      </c>
      <c r="F29" s="3">
        <v>1.4745938777923584</v>
      </c>
      <c r="G29" s="3">
        <v>-0.19752900302410126</v>
      </c>
      <c r="H29" s="3">
        <v>7.8096672892570496E-2</v>
      </c>
      <c r="I29" s="3"/>
      <c r="J29" s="3"/>
      <c r="K29" s="3"/>
      <c r="L29" s="3"/>
      <c r="M29" s="3"/>
      <c r="N29" s="3"/>
      <c r="O29" s="3"/>
      <c r="P29" s="3"/>
      <c r="Q29" s="3"/>
      <c r="R29" s="3"/>
      <c r="T29" s="1">
        <v>23</v>
      </c>
      <c r="U29" s="27">
        <f>snapshot20250225215948__104[[#This Row],[fcW.1]]*B$62</f>
        <v>-3.0842205220379153</v>
      </c>
      <c r="V29" s="27">
        <f>snapshot20250225215948__104[[#This Row],[fcW.2]]*C$62</f>
        <v>2.9623611129324474</v>
      </c>
      <c r="W29" s="27">
        <f>snapshot20250225215948__104[[#This Row],[fcW.3]]*D$62</f>
        <v>-0.64806725968071022</v>
      </c>
      <c r="X29" s="27">
        <f>snapshot20250225215948__104[[#This Row],[fcW.4]]*E$62</f>
        <v>4.3286230891824911</v>
      </c>
      <c r="Y29" s="27">
        <f>snapshot20250225215948__104[[#This Row],[fcW.5]]*F$62</f>
        <v>-8.0883270775699181</v>
      </c>
      <c r="Z29" s="27">
        <f>snapshot20250225215948__104[[#This Row],[fcW.6]]*G$62</f>
        <v>-2.7049744604136503</v>
      </c>
      <c r="AA29" s="27">
        <f>snapshot20250225215948__104[[#This Row],[fcW.1]]*H$62</f>
        <v>-2.1011371612548828</v>
      </c>
      <c r="AB29" s="10">
        <f t="shared" si="0"/>
        <v>-9.3357422788421385</v>
      </c>
      <c r="AC29" s="3">
        <f t="shared" si="1"/>
        <v>-0.43386165474993821</v>
      </c>
      <c r="AD29" s="75" t="str">
        <v>42</v>
      </c>
      <c r="AF29">
        <f t="shared" si="2"/>
        <v>3.1676761779887639</v>
      </c>
      <c r="AG29" s="3">
        <f t="shared" si="3"/>
        <v>-5.038429770699544</v>
      </c>
      <c r="AH29">
        <f t="shared" si="4"/>
        <v>100.68461512272562</v>
      </c>
      <c r="AI29" s="3">
        <f t="shared" si="5"/>
        <v>-0.43865585172251709</v>
      </c>
      <c r="AJ29">
        <f t="shared" si="6"/>
        <v>10137.391722411388</v>
      </c>
      <c r="AK29" s="3">
        <f t="shared" si="7"/>
        <v>-1.2093969554037909E-2</v>
      </c>
    </row>
    <row r="30" spans="1:38">
      <c r="A30" s="25">
        <v>24</v>
      </c>
      <c r="B30" s="3">
        <v>1.2036852836608887</v>
      </c>
      <c r="C30" s="3">
        <v>1.010033130645752</v>
      </c>
      <c r="D30" s="3">
        <v>-0.60046201944351196</v>
      </c>
      <c r="E30" s="3">
        <v>-1.466900110244751</v>
      </c>
      <c r="F30" s="3">
        <v>0.52190440893173218</v>
      </c>
      <c r="G30" s="3">
        <v>-8.4850214421749115E-2</v>
      </c>
      <c r="H30" s="3">
        <v>-4.0241070091724403E-2</v>
      </c>
      <c r="I30" s="3"/>
      <c r="J30" s="3"/>
      <c r="K30" s="3"/>
      <c r="L30" s="3"/>
      <c r="M30" s="3"/>
      <c r="N30" s="3"/>
      <c r="O30" s="3"/>
      <c r="P30" s="3"/>
      <c r="Q30" s="3"/>
      <c r="R30" s="3"/>
      <c r="T30" s="1">
        <v>24</v>
      </c>
      <c r="U30" s="27">
        <f>snapshot20250225215948__104[[#This Row],[fcW.1]]*B$62</f>
        <v>1.7668674479702842</v>
      </c>
      <c r="V30" s="27">
        <f>snapshot20250225215948__104[[#This Row],[fcW.2]]*C$62</f>
        <v>10.877361173189049</v>
      </c>
      <c r="W30" s="27">
        <f>snapshot20250225215948__104[[#This Row],[fcW.3]]*D$62</f>
        <v>4.2155988093026693</v>
      </c>
      <c r="X30" s="27">
        <f>snapshot20250225215948__104[[#This Row],[fcW.4]]*E$62</f>
        <v>18.848244147445005</v>
      </c>
      <c r="Y30" s="27">
        <f>snapshot20250225215948__104[[#This Row],[fcW.5]]*F$62</f>
        <v>-2.8627092694739034</v>
      </c>
      <c r="Z30" s="27">
        <f>snapshot20250225215948__104[[#This Row],[fcW.6]]*G$62</f>
        <v>-1.1619441168517872</v>
      </c>
      <c r="AA30" s="27">
        <f>snapshot20250225215948__104[[#This Row],[fcW.1]]*H$62</f>
        <v>1.2036852836608887</v>
      </c>
      <c r="AB30" s="10">
        <f t="shared" si="0"/>
        <v>32.887103475242199</v>
      </c>
      <c r="AC30" s="3">
        <f t="shared" si="1"/>
        <v>1.3917870439358013</v>
      </c>
      <c r="AD30" s="75" t="str">
        <v>45</v>
      </c>
      <c r="AF30">
        <f t="shared" si="2"/>
        <v>5.6735062690973415</v>
      </c>
      <c r="AG30" s="3">
        <f t="shared" si="3"/>
        <v>16.162804893835929</v>
      </c>
      <c r="AH30">
        <f t="shared" si="4"/>
        <v>1036.1106943175487</v>
      </c>
      <c r="AI30" s="3">
        <f t="shared" si="5"/>
        <v>1.4071663731746511</v>
      </c>
      <c r="AJ30">
        <f t="shared" si="6"/>
        <v>1073525.3708791928</v>
      </c>
      <c r="AK30" s="3">
        <f t="shared" si="7"/>
        <v>3.8796307419159855E-2</v>
      </c>
    </row>
    <row r="31" spans="1:38">
      <c r="A31" s="25">
        <v>25</v>
      </c>
      <c r="B31" s="3">
        <v>-1.2959378957748413</v>
      </c>
      <c r="C31" s="3">
        <v>1.3545666933059692</v>
      </c>
      <c r="D31" s="3">
        <v>-1.3437912464141846</v>
      </c>
      <c r="E31" s="3">
        <v>-0.107942134141922</v>
      </c>
      <c r="F31" s="3">
        <v>1.2834604978561401</v>
      </c>
      <c r="G31" s="3">
        <v>6.8697087466716766E-2</v>
      </c>
      <c r="H31" s="3">
        <v>-1.023063063621521</v>
      </c>
      <c r="I31" s="3"/>
      <c r="J31" s="3"/>
      <c r="K31" s="3"/>
      <c r="L31" s="3"/>
      <c r="M31" s="3"/>
      <c r="N31" s="3"/>
      <c r="O31" s="3"/>
      <c r="P31" s="3"/>
      <c r="Q31" s="3"/>
      <c r="R31" s="3"/>
      <c r="T31" s="1">
        <v>25</v>
      </c>
      <c r="U31" s="27">
        <f>snapshot20250225215948__104[[#This Row],[fcW.1]]*B$62</f>
        <v>-1.9022833573836064</v>
      </c>
      <c r="V31" s="27">
        <f>snapshot20250225215948__104[[#This Row],[fcW.2]]*C$62</f>
        <v>14.587750351160619</v>
      </c>
      <c r="W31" s="27">
        <f>snapshot20250225215948__104[[#This Row],[fcW.3]]*D$62</f>
        <v>9.434209983147662</v>
      </c>
      <c r="X31" s="27">
        <f>snapshot20250225215948__104[[#This Row],[fcW.4]]*E$62</f>
        <v>1.3869517657638917</v>
      </c>
      <c r="Y31" s="27">
        <f>snapshot20250225215948__104[[#This Row],[fcW.5]]*F$62</f>
        <v>-7.0399372017893116</v>
      </c>
      <c r="Z31" s="27">
        <f>snapshot20250225215948__104[[#This Row],[fcW.6]]*G$62</f>
        <v>0.94074219105737322</v>
      </c>
      <c r="AA31" s="27">
        <f>snapshot20250225215948__104[[#This Row],[fcW.1]]*H$62</f>
        <v>-1.2959378957748413</v>
      </c>
      <c r="AB31" s="10">
        <f t="shared" si="0"/>
        <v>16.111495836181788</v>
      </c>
      <c r="AC31" s="3">
        <f t="shared" si="1"/>
        <v>0.66643644975064698</v>
      </c>
      <c r="AD31" s="75" t="str">
        <v>48</v>
      </c>
      <c r="AF31">
        <f t="shared" si="2"/>
        <v>3.9259477513622647</v>
      </c>
      <c r="AG31" s="3">
        <f t="shared" si="3"/>
        <v>7.739317849230714</v>
      </c>
      <c r="AH31">
        <f t="shared" si="4"/>
        <v>237.56259570366353</v>
      </c>
      <c r="AI31" s="3">
        <f t="shared" si="5"/>
        <v>0.67380061197801022</v>
      </c>
      <c r="AJ31">
        <f t="shared" si="6"/>
        <v>56435.986877462296</v>
      </c>
      <c r="AK31" s="3">
        <f t="shared" si="7"/>
        <v>1.8577032666394187E-2</v>
      </c>
    </row>
    <row r="32" spans="1:38">
      <c r="A32" s="25">
        <v>26</v>
      </c>
      <c r="B32" s="3">
        <v>-0.9501117467880249</v>
      </c>
      <c r="C32" s="3">
        <v>-0.79524749517440796</v>
      </c>
      <c r="D32" s="3">
        <v>0.72950202226638794</v>
      </c>
      <c r="E32" s="3">
        <v>2.9165845364332199E-2</v>
      </c>
      <c r="F32" s="3">
        <v>0.96225607395172119</v>
      </c>
      <c r="G32" s="3">
        <v>-1.5607372522354126</v>
      </c>
      <c r="H32" s="3">
        <v>3.3262688666582108E-2</v>
      </c>
      <c r="I32" s="3"/>
      <c r="J32" s="3"/>
      <c r="K32" s="3"/>
      <c r="L32" s="3"/>
      <c r="M32" s="3"/>
      <c r="N32" s="3"/>
      <c r="O32" s="3"/>
      <c r="P32" s="3"/>
      <c r="Q32" s="3"/>
      <c r="R32" s="3"/>
      <c r="T32" s="1">
        <v>26</v>
      </c>
      <c r="U32" s="27">
        <f>snapshot20250225215948__104[[#This Row],[fcW.1]]*B$62</f>
        <v>-1.3946515257113408</v>
      </c>
      <c r="V32" s="27">
        <f>snapshot20250225215948__104[[#This Row],[fcW.2]]*C$62</f>
        <v>-8.5642678092703335</v>
      </c>
      <c r="W32" s="27">
        <f>snapshot20250225215948__104[[#This Row],[fcW.3]]*D$62</f>
        <v>-5.1215360120530979</v>
      </c>
      <c r="X32" s="27">
        <f>snapshot20250225215948__104[[#This Row],[fcW.4]]*E$62</f>
        <v>-0.37475283446658086</v>
      </c>
      <c r="Y32" s="27">
        <f>snapshot20250225215948__104[[#This Row],[fcW.5]]*F$62</f>
        <v>-5.2780918025727619</v>
      </c>
      <c r="Z32" s="27">
        <f>snapshot20250225215948__104[[#This Row],[fcW.6]]*G$62</f>
        <v>-21.372833062888777</v>
      </c>
      <c r="AA32" s="27">
        <f>snapshot20250225215948__104[[#This Row],[fcW.1]]*H$62</f>
        <v>-0.9501117467880249</v>
      </c>
      <c r="AB32" s="10">
        <f t="shared" si="0"/>
        <v>-43.056244793750921</v>
      </c>
      <c r="AC32" s="3">
        <f t="shared" si="1"/>
        <v>-1.8918825540025037</v>
      </c>
      <c r="AD32" s="75" t="str">
        <v>49</v>
      </c>
      <c r="AF32">
        <f t="shared" si="2"/>
        <v>6.6147316561978746</v>
      </c>
      <c r="AG32" s="3">
        <f t="shared" si="3"/>
        <v>-21.97040756747047</v>
      </c>
      <c r="AH32">
        <f t="shared" si="4"/>
        <v>1914.4715741613356</v>
      </c>
      <c r="AI32" s="3">
        <f t="shared" si="5"/>
        <v>-1.9127879682366824</v>
      </c>
      <c r="AJ32">
        <f t="shared" si="6"/>
        <v>3665201.4082717826</v>
      </c>
      <c r="AK32" s="3">
        <f t="shared" si="7"/>
        <v>-5.2736557281396895E-2</v>
      </c>
    </row>
    <row r="33" spans="1:37">
      <c r="A33" s="25">
        <v>27</v>
      </c>
      <c r="B33" s="3">
        <v>2.238178014755249</v>
      </c>
      <c r="C33" s="3">
        <v>-0.57128727436065674</v>
      </c>
      <c r="D33" s="3">
        <v>0.50780618190765381</v>
      </c>
      <c r="E33" s="3">
        <v>-0.45017817616462708</v>
      </c>
      <c r="F33" s="3">
        <v>-1.1609662771224976</v>
      </c>
      <c r="G33" s="3">
        <v>-0.81798827648162842</v>
      </c>
      <c r="H33" s="3">
        <v>0.13808971643447876</v>
      </c>
      <c r="I33" s="3"/>
      <c r="J33" s="3"/>
      <c r="K33" s="3"/>
      <c r="L33" s="3"/>
      <c r="M33" s="3"/>
      <c r="N33" s="3"/>
      <c r="O33" s="3"/>
      <c r="P33" s="3"/>
      <c r="Q33" s="3"/>
      <c r="R33" s="3"/>
      <c r="T33" s="1">
        <v>27</v>
      </c>
      <c r="U33" s="27">
        <f>snapshot20250225215948__104[[#This Row],[fcW.1]]*B$62</f>
        <v>3.2853802656840605</v>
      </c>
      <c r="V33" s="27">
        <f>snapshot20250225215948__104[[#This Row],[fcW.2]]*C$62</f>
        <v>-6.152370480060096</v>
      </c>
      <c r="W33" s="27">
        <f>snapshot20250225215948__104[[#This Row],[fcW.3]]*D$62</f>
        <v>-3.5650999838264132</v>
      </c>
      <c r="X33" s="27">
        <f>snapshot20250225215948__104[[#This Row],[fcW.4]]*E$62</f>
        <v>5.7843530823558753</v>
      </c>
      <c r="Y33" s="27">
        <f>snapshot20250225215948__104[[#This Row],[fcW.5]]*F$62</f>
        <v>6.3680414769209479</v>
      </c>
      <c r="Z33" s="27">
        <f>snapshot20250225215948__104[[#This Row],[fcW.6]]*G$62</f>
        <v>-11.201582364745761</v>
      </c>
      <c r="AA33" s="27">
        <f>snapshot20250225215948__104[[#This Row],[fcW.1]]*H$62</f>
        <v>2.238178014755249</v>
      </c>
      <c r="AB33" s="10">
        <f t="shared" si="0"/>
        <v>-3.2430999889161374</v>
      </c>
      <c r="AC33" s="3">
        <f t="shared" si="1"/>
        <v>-0.17042549194499171</v>
      </c>
      <c r="AD33" s="75" t="str">
        <v>5</v>
      </c>
      <c r="AF33">
        <f t="shared" si="2"/>
        <v>1.9853287079653843</v>
      </c>
      <c r="AG33" s="3">
        <f t="shared" si="3"/>
        <v>-1.9791490280390671</v>
      </c>
      <c r="AH33">
        <f t="shared" si="4"/>
        <v>15.535659361072176</v>
      </c>
      <c r="AI33" s="3">
        <f t="shared" si="5"/>
        <v>-0.17230870372134438</v>
      </c>
      <c r="AJ33">
        <f t="shared" si="6"/>
        <v>241.35671178326953</v>
      </c>
      <c r="AK33" s="3">
        <f t="shared" si="7"/>
        <v>-4.750640413250201E-3</v>
      </c>
    </row>
    <row r="34" spans="1:37">
      <c r="A34" s="25">
        <v>28</v>
      </c>
      <c r="B34" s="3">
        <v>1.017582893371582</v>
      </c>
      <c r="C34" s="3">
        <v>1.1349449157714844</v>
      </c>
      <c r="D34" s="3">
        <v>1.2275971174240112</v>
      </c>
      <c r="E34" s="3">
        <v>0.50754112005233765</v>
      </c>
      <c r="F34" s="3">
        <v>-1.274113655090332</v>
      </c>
      <c r="G34" s="3">
        <v>-0.85400372743606567</v>
      </c>
      <c r="H34" s="3">
        <v>1.3966267928481102E-2</v>
      </c>
      <c r="I34" s="3"/>
      <c r="J34" s="3"/>
      <c r="K34" s="3"/>
      <c r="L34" s="3"/>
      <c r="M34" s="3"/>
      <c r="N34" s="3"/>
      <c r="O34" s="3"/>
      <c r="P34" s="3"/>
      <c r="Q34" s="3"/>
      <c r="R34" s="3"/>
      <c r="T34" s="1">
        <v>28</v>
      </c>
      <c r="U34" s="27">
        <f>snapshot20250225215948__104[[#This Row],[fcW.1]]*B$62</f>
        <v>1.4936911785125659</v>
      </c>
      <c r="V34" s="27">
        <f>snapshot20250225215948__104[[#This Row],[fcW.2]]*C$62</f>
        <v>12.222575068035944</v>
      </c>
      <c r="W34" s="27">
        <f>snapshot20250225215948__104[[#This Row],[fcW.3]]*D$62</f>
        <v>-8.6184584185892721</v>
      </c>
      <c r="X34" s="27">
        <f>snapshot20250225215948__104[[#This Row],[fcW.4]]*E$62</f>
        <v>-6.5214112936551851</v>
      </c>
      <c r="Y34" s="27">
        <f>snapshot20250225215948__104[[#This Row],[fcW.5]]*F$62</f>
        <v>6.988668630441615</v>
      </c>
      <c r="Z34" s="27">
        <f>snapshot20250225215948__104[[#This Row],[fcW.6]]*G$62</f>
        <v>-11.694780191498051</v>
      </c>
      <c r="AA34" s="27">
        <f>snapshot20250225215948__104[[#This Row],[fcW.1]]*H$62</f>
        <v>1.017582893371582</v>
      </c>
      <c r="AB34" s="10">
        <f t="shared" si="0"/>
        <v>-5.1121321333808005</v>
      </c>
      <c r="AC34" s="3">
        <f t="shared" si="1"/>
        <v>-0.25123946934047925</v>
      </c>
      <c r="AD34" s="75" t="str">
        <v>50</v>
      </c>
      <c r="AF34">
        <f t="shared" si="2"/>
        <v>2.4105107805475927</v>
      </c>
      <c r="AG34" s="3">
        <f t="shared" si="3"/>
        <v>-2.9176406996129129</v>
      </c>
      <c r="AH34">
        <f t="shared" si="4"/>
        <v>33.762633348937086</v>
      </c>
      <c r="AI34" s="3">
        <f t="shared" si="5"/>
        <v>-0.254015680351795</v>
      </c>
      <c r="AJ34">
        <f t="shared" si="6"/>
        <v>1139.9154106547587</v>
      </c>
      <c r="AK34" s="3">
        <f t="shared" si="7"/>
        <v>-7.0033441759854648E-3</v>
      </c>
    </row>
    <row r="35" spans="1:37">
      <c r="A35" s="25">
        <v>29</v>
      </c>
      <c r="B35" s="3">
        <v>0.12574052810668945</v>
      </c>
      <c r="C35" s="3">
        <v>1.0068165063858032</v>
      </c>
      <c r="D35" s="3">
        <v>-0.92175507545471191</v>
      </c>
      <c r="E35" s="3">
        <v>-1.1129510402679443</v>
      </c>
      <c r="F35" s="3">
        <v>-0.57346081733703613</v>
      </c>
      <c r="G35" s="3">
        <v>1.27016282081604</v>
      </c>
      <c r="H35" s="3">
        <v>5.7551056146621704E-2</v>
      </c>
      <c r="I35" s="3"/>
      <c r="J35" s="3"/>
      <c r="K35" s="3"/>
      <c r="L35" s="3"/>
      <c r="M35" s="3"/>
      <c r="N35" s="3"/>
      <c r="O35" s="3"/>
      <c r="P35" s="3"/>
      <c r="Q35" s="3"/>
      <c r="R35" s="3"/>
      <c r="T35" s="1">
        <v>29</v>
      </c>
      <c r="U35" s="27">
        <f>snapshot20250225215948__104[[#This Row],[fcW.1]]*B$62</f>
        <v>0.18457220422817158</v>
      </c>
      <c r="V35" s="27">
        <f>snapshot20250225215948__104[[#This Row],[fcW.2]]*C$62</f>
        <v>10.842720345306962</v>
      </c>
      <c r="W35" s="27">
        <f>snapshot20250225215948__104[[#This Row],[fcW.3]]*D$62</f>
        <v>6.4712662462094732</v>
      </c>
      <c r="X35" s="27">
        <f>snapshot20250225215948__104[[#This Row],[fcW.4]]*E$62</f>
        <v>14.300341778298106</v>
      </c>
      <c r="Y35" s="27">
        <f>snapshot20250225215948__104[[#This Row],[fcW.5]]*F$62</f>
        <v>3.1455024509776672</v>
      </c>
      <c r="Z35" s="27">
        <f>snapshot20250225215948__104[[#This Row],[fcW.6]]*G$62</f>
        <v>17.393688715449741</v>
      </c>
      <c r="AA35" s="27">
        <f>snapshot20250225215948__104[[#This Row],[fcW.1]]*H$62</f>
        <v>0.12574052810668945</v>
      </c>
      <c r="AB35" s="10">
        <f t="shared" si="0"/>
        <v>52.463832268576809</v>
      </c>
      <c r="AC35" s="3">
        <f t="shared" si="1"/>
        <v>2.2382536618950541</v>
      </c>
      <c r="AD35" s="75" t="str">
        <v>54</v>
      </c>
      <c r="AF35">
        <f t="shared" si="2"/>
        <v>7.1948177307574266</v>
      </c>
      <c r="AG35" s="3">
        <f t="shared" si="3"/>
        <v>25.992810752010616</v>
      </c>
      <c r="AH35">
        <f t="shared" si="4"/>
        <v>2679.6568627351321</v>
      </c>
      <c r="AI35" s="3">
        <f t="shared" si="5"/>
        <v>2.2629864973789959</v>
      </c>
      <c r="AJ35">
        <f t="shared" si="6"/>
        <v>7180560.9020034904</v>
      </c>
      <c r="AK35" s="3">
        <f t="shared" si="7"/>
        <v>6.2391712530517195E-2</v>
      </c>
    </row>
    <row r="36" spans="1:37">
      <c r="A36" s="25">
        <v>30</v>
      </c>
      <c r="B36" s="3">
        <v>-1.7294636964797974</v>
      </c>
      <c r="C36" s="3">
        <v>1.3225557804107666</v>
      </c>
      <c r="D36" s="3">
        <v>-0.29284796118736267</v>
      </c>
      <c r="E36" s="3">
        <v>1.329938530921936</v>
      </c>
      <c r="F36" s="3">
        <v>0.26314479112625122</v>
      </c>
      <c r="G36" s="3">
        <v>-0.29436501860618591</v>
      </c>
      <c r="H36" s="3">
        <v>-0.20254477858543396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T36" s="1">
        <v>30</v>
      </c>
      <c r="U36" s="27">
        <f>snapshot20250225215948__104[[#This Row],[fcW.1]]*B$62</f>
        <v>-2.5386478918000943</v>
      </c>
      <c r="V36" s="27">
        <f>snapshot20250225215948__104[[#This Row],[fcW.2]]*C$62</f>
        <v>14.243014866274098</v>
      </c>
      <c r="W36" s="27">
        <f>snapshot20250225215948__104[[#This Row],[fcW.3]]*D$62</f>
        <v>2.05596603367567</v>
      </c>
      <c r="X36" s="27">
        <f>snapshot20250225215948__104[[#This Row],[fcW.4]]*E$62</f>
        <v>-17.088420647625814</v>
      </c>
      <c r="Y36" s="27">
        <f>snapshot20250225215948__104[[#This Row],[fcW.5]]*F$62</f>
        <v>-1.4433812397040509</v>
      </c>
      <c r="Z36" s="27">
        <f>snapshot20250225215948__104[[#This Row],[fcW.6]]*G$62</f>
        <v>-4.0310528842783073</v>
      </c>
      <c r="AA36" s="27">
        <f>snapshot20250225215948__104[[#This Row],[fcW.1]]*H$62</f>
        <v>-1.7294636964797974</v>
      </c>
      <c r="AB36" s="10">
        <f t="shared" si="0"/>
        <v>-10.531985459938294</v>
      </c>
      <c r="AC36" s="3">
        <f t="shared" si="1"/>
        <v>-0.48558530738101718</v>
      </c>
      <c r="AD36" s="75" t="str">
        <v>56</v>
      </c>
      <c r="AF36">
        <f t="shared" si="2"/>
        <v>3.3511812170775932</v>
      </c>
      <c r="AG36" s="3">
        <f t="shared" si="3"/>
        <v>-5.6390958780003926</v>
      </c>
      <c r="AH36">
        <f t="shared" si="4"/>
        <v>126.12223341880112</v>
      </c>
      <c r="AI36" s="3">
        <f t="shared" si="5"/>
        <v>-0.49095105377756526</v>
      </c>
      <c r="AJ36">
        <f t="shared" si="6"/>
        <v>15906.817762546552</v>
      </c>
      <c r="AK36" s="3">
        <f t="shared" si="7"/>
        <v>-1.3535775423018061E-2</v>
      </c>
    </row>
    <row r="37" spans="1:37">
      <c r="A37" s="25">
        <v>31</v>
      </c>
      <c r="B37" s="3">
        <v>-1.0311508178710938</v>
      </c>
      <c r="C37" s="3">
        <v>-1.6770598888397217</v>
      </c>
      <c r="D37" s="3">
        <v>1.5598570108413696</v>
      </c>
      <c r="E37" s="3">
        <v>-0.79452532529830933</v>
      </c>
      <c r="F37" s="3">
        <v>-0.48111295700073242</v>
      </c>
      <c r="G37" s="3">
        <v>1.0457648038864136</v>
      </c>
      <c r="H37" s="3">
        <v>-5.8946136385202408E-2</v>
      </c>
      <c r="I37" s="3"/>
      <c r="J37" s="3"/>
      <c r="K37" s="3"/>
      <c r="L37" s="3"/>
      <c r="M37" s="3"/>
      <c r="N37" s="3"/>
      <c r="O37" s="3"/>
      <c r="P37" s="3"/>
      <c r="Q37" s="3"/>
      <c r="R37" s="3"/>
      <c r="T37" s="1">
        <v>31</v>
      </c>
      <c r="U37" s="27">
        <f>snapshot20250225215948__104[[#This Row],[fcW.1]]*B$62</f>
        <v>-1.5136072848736863</v>
      </c>
      <c r="V37" s="27">
        <f>snapshot20250225215948__104[[#This Row],[fcW.2]]*C$62</f>
        <v>-18.060779955123994</v>
      </c>
      <c r="W37" s="27">
        <f>snapshot20250225215948__104[[#This Row],[fcW.3]]*D$62</f>
        <v>-10.951119545711594</v>
      </c>
      <c r="X37" s="27">
        <f>snapshot20250225215948__104[[#This Row],[fcW.4]]*E$62</f>
        <v>10.208880078447921</v>
      </c>
      <c r="Y37" s="27">
        <f>snapshot20250225215948__104[[#This Row],[fcW.5]]*F$62</f>
        <v>2.6389631857855265</v>
      </c>
      <c r="Z37" s="27">
        <f>snapshot20250225215948__104[[#This Row],[fcW.6]]*G$62</f>
        <v>14.320768306450116</v>
      </c>
      <c r="AA37" s="27">
        <f>snapshot20250225215948__104[[#This Row],[fcW.1]]*H$62</f>
        <v>-1.0311508178710938</v>
      </c>
      <c r="AB37" s="10">
        <f t="shared" si="0"/>
        <v>-4.3880460328968063</v>
      </c>
      <c r="AC37" s="3">
        <f t="shared" si="1"/>
        <v>-0.21993113795077981</v>
      </c>
      <c r="AD37" s="75" t="str">
        <v>6</v>
      </c>
      <c r="AF37">
        <f t="shared" si="2"/>
        <v>2.2553217337338305</v>
      </c>
      <c r="AG37" s="3">
        <f t="shared" si="3"/>
        <v>-2.5540574531614451</v>
      </c>
      <c r="AH37">
        <f t="shared" si="4"/>
        <v>25.872239346310657</v>
      </c>
      <c r="AI37" s="3">
        <f t="shared" si="5"/>
        <v>-0.22236139004657099</v>
      </c>
      <c r="AJ37">
        <f t="shared" si="6"/>
        <v>669.37276879278534</v>
      </c>
      <c r="AK37" s="3">
        <f t="shared" si="7"/>
        <v>-6.1306189593885079E-3</v>
      </c>
    </row>
    <row r="38" spans="1:37">
      <c r="A38" s="25">
        <v>32</v>
      </c>
      <c r="B38" s="3">
        <v>-0.56024789810180664</v>
      </c>
      <c r="C38" s="3">
        <v>0.45550867915153503</v>
      </c>
      <c r="D38" s="3">
        <v>-1.0162235498428345</v>
      </c>
      <c r="E38" s="3">
        <v>3.9205104112625122E-3</v>
      </c>
      <c r="F38" s="3">
        <v>1.4772138595581055</v>
      </c>
      <c r="G38" s="3">
        <v>-1.4103521108627319</v>
      </c>
      <c r="H38" s="3">
        <v>6.8494104780256748E-3</v>
      </c>
      <c r="I38" s="3"/>
      <c r="J38" s="3"/>
      <c r="K38" s="3"/>
      <c r="L38" s="3"/>
      <c r="M38" s="3"/>
      <c r="N38" s="3"/>
      <c r="O38" s="3"/>
      <c r="P38" s="3"/>
      <c r="Q38" s="3"/>
      <c r="R38" s="3"/>
      <c r="T38" s="1">
        <v>32</v>
      </c>
      <c r="U38" s="27">
        <f>snapshot20250225215948__104[[#This Row],[fcW.1]]*B$62</f>
        <v>-0.82237756611863044</v>
      </c>
      <c r="V38" s="27">
        <f>snapshot20250225215948__104[[#This Row],[fcW.2]]*C$62</f>
        <v>4.9055147502793197</v>
      </c>
      <c r="W38" s="27">
        <f>snapshot20250225215948__104[[#This Row],[fcW.3]]*D$62</f>
        <v>7.1344908553467601</v>
      </c>
      <c r="X38" s="27">
        <f>snapshot20250225215948__104[[#This Row],[fcW.4]]*E$62</f>
        <v>-5.0374757557109039E-2</v>
      </c>
      <c r="Y38" s="27">
        <f>snapshot20250225215948__104[[#This Row],[fcW.5]]*F$62</f>
        <v>-8.1026979967618225</v>
      </c>
      <c r="Z38" s="27">
        <f>snapshot20250225215948__104[[#This Row],[fcW.6]]*G$62</f>
        <v>-19.313449577876384</v>
      </c>
      <c r="AA38" s="27">
        <f>snapshot20250225215948__104[[#This Row],[fcW.1]]*H$62</f>
        <v>-0.56024789810180664</v>
      </c>
      <c r="AB38" s="10">
        <f t="shared" si="0"/>
        <v>-16.809142190789672</v>
      </c>
      <c r="AC38" s="3">
        <f t="shared" si="1"/>
        <v>-0.75699958115759469</v>
      </c>
      <c r="AD38" s="75" t="str">
        <v>60</v>
      </c>
      <c r="AF38">
        <f t="shared" si="2"/>
        <v>4.1842050954207588</v>
      </c>
      <c r="AG38" s="3">
        <f t="shared" si="3"/>
        <v>-8.7910263199217518</v>
      </c>
      <c r="AH38">
        <f t="shared" si="4"/>
        <v>306.51508715850895</v>
      </c>
      <c r="AI38" s="3">
        <f t="shared" si="5"/>
        <v>-0.76536447134896457</v>
      </c>
      <c r="AJ38">
        <f t="shared" si="6"/>
        <v>93951.498655788339</v>
      </c>
      <c r="AK38" s="3">
        <f t="shared" si="7"/>
        <v>-2.1101495803347907E-2</v>
      </c>
    </row>
    <row r="39" spans="1:37">
      <c r="A39" s="25">
        <v>33</v>
      </c>
      <c r="B39" s="3">
        <v>-0.61976993083953857</v>
      </c>
      <c r="C39" s="3">
        <v>0.79887139797210693</v>
      </c>
      <c r="D39" s="3">
        <v>0.78495281934738159</v>
      </c>
      <c r="E39" s="3">
        <v>-1.5371463298797607</v>
      </c>
      <c r="F39" s="3">
        <v>0.67167448997497559</v>
      </c>
      <c r="G39" s="3">
        <v>0.63135266304016113</v>
      </c>
      <c r="H39" s="3">
        <v>-2.7191422879695892E-2</v>
      </c>
      <c r="I39" s="3"/>
      <c r="J39" s="3"/>
      <c r="K39" s="3"/>
      <c r="L39" s="3"/>
      <c r="M39" s="3"/>
      <c r="N39" s="3"/>
      <c r="O39" s="3"/>
      <c r="P39" s="3"/>
      <c r="Q39" s="3"/>
      <c r="R39" s="3"/>
      <c r="T39" s="1">
        <v>33</v>
      </c>
      <c r="U39" s="27">
        <f>snapshot20250225215948__104[[#This Row],[fcW.1]]*B$62</f>
        <v>-0.90974886118129294</v>
      </c>
      <c r="V39" s="27">
        <f>snapshot20250225215948__104[[#This Row],[fcW.2]]*C$62</f>
        <v>8.6032947464975305</v>
      </c>
      <c r="W39" s="27">
        <f>snapshot20250225215948__104[[#This Row],[fcW.3]]*D$62</f>
        <v>-5.5108334306744462</v>
      </c>
      <c r="X39" s="27">
        <f>snapshot20250225215948__104[[#This Row],[fcW.4]]*E$62</f>
        <v>19.75083996079919</v>
      </c>
      <c r="Y39" s="27">
        <f>snapshot20250225215948__104[[#This Row],[fcW.5]]*F$62</f>
        <v>-3.6842164113084399</v>
      </c>
      <c r="Z39" s="27">
        <f>snapshot20250225215948__104[[#This Row],[fcW.6]]*G$62</f>
        <v>8.6457826592148947</v>
      </c>
      <c r="AA39" s="27">
        <f>snapshot20250225215948__104[[#This Row],[fcW.1]]*H$62</f>
        <v>-0.61976993083953857</v>
      </c>
      <c r="AB39" s="10">
        <f t="shared" si="0"/>
        <v>26.275348732507897</v>
      </c>
      <c r="AC39" s="3">
        <f t="shared" si="1"/>
        <v>1.1059052842741017</v>
      </c>
      <c r="AD39" s="75" t="str">
        <v>63</v>
      </c>
      <c r="AF39">
        <f t="shared" si="2"/>
        <v>5.0573628150205447</v>
      </c>
      <c r="AG39" s="3">
        <f t="shared" si="3"/>
        <v>12.84286372593145</v>
      </c>
      <c r="AH39">
        <f t="shared" si="4"/>
        <v>654.17876725798203</v>
      </c>
      <c r="AI39" s="3">
        <f t="shared" si="5"/>
        <v>1.1181256031425246</v>
      </c>
      <c r="AJ39">
        <f t="shared" si="6"/>
        <v>427949.85953117302</v>
      </c>
      <c r="AK39" s="3">
        <f t="shared" si="7"/>
        <v>3.0827303337902387E-2</v>
      </c>
    </row>
    <row r="40" spans="1:37">
      <c r="A40" s="25">
        <v>34</v>
      </c>
      <c r="B40" s="3">
        <v>0.25654232501983643</v>
      </c>
      <c r="C40" s="3">
        <v>1.331194281578064</v>
      </c>
      <c r="D40" s="3">
        <v>-1.5387008190155029</v>
      </c>
      <c r="E40" s="3">
        <v>0.8859562873840332</v>
      </c>
      <c r="F40" s="3">
        <v>0.26880601048469543</v>
      </c>
      <c r="G40" s="3">
        <v>-0.37619230151176453</v>
      </c>
      <c r="H40" s="3">
        <v>0.17618124186992645</v>
      </c>
      <c r="I40" s="3"/>
      <c r="J40" s="3"/>
      <c r="K40" s="3"/>
      <c r="L40" s="3"/>
      <c r="M40" s="3"/>
      <c r="N40" s="3"/>
      <c r="O40" s="3"/>
      <c r="P40" s="3"/>
      <c r="Q40" s="3"/>
      <c r="R40" s="3"/>
      <c r="T40" s="1">
        <v>34</v>
      </c>
      <c r="U40" s="27">
        <f>snapshot20250225215948__104[[#This Row],[fcW.1]]*B$62</f>
        <v>0.37657375167499513</v>
      </c>
      <c r="V40" s="27">
        <f>snapshot20250225215948__104[[#This Row],[fcW.2]]*C$62</f>
        <v>14.336045574218931</v>
      </c>
      <c r="W40" s="27">
        <f>snapshot20250225215948__104[[#This Row],[fcW.3]]*D$62</f>
        <v>10.802590556062659</v>
      </c>
      <c r="X40" s="27">
        <f>snapshot20250225215948__104[[#This Row],[fcW.4]]*E$62</f>
        <v>-11.383679292103974</v>
      </c>
      <c r="Y40" s="27">
        <f>snapshot20250225215948__104[[#This Row],[fcW.5]]*F$62</f>
        <v>-1.4744337176225948</v>
      </c>
      <c r="Z40" s="27">
        <f>snapshot20250225215948__104[[#This Row],[fcW.6]]*G$62</f>
        <v>-5.1516007888188167</v>
      </c>
      <c r="AA40" s="27">
        <f>snapshot20250225215948__104[[#This Row],[fcW.1]]*H$62</f>
        <v>0.25654232501983643</v>
      </c>
      <c r="AB40" s="10">
        <f t="shared" si="0"/>
        <v>7.762038408431037</v>
      </c>
      <c r="AC40" s="3">
        <f t="shared" si="1"/>
        <v>0.30541918965205161</v>
      </c>
      <c r="AD40" s="75" t="str">
        <v>64</v>
      </c>
      <c r="AF40">
        <f t="shared" si="2"/>
        <v>2.6577449687047991</v>
      </c>
      <c r="AG40" s="3">
        <f t="shared" si="3"/>
        <v>3.5468290890393463</v>
      </c>
      <c r="AH40">
        <f t="shared" si="4"/>
        <v>49.894562479664167</v>
      </c>
      <c r="AI40" s="3">
        <f t="shared" si="5"/>
        <v>0.30879408978062206</v>
      </c>
      <c r="AJ40">
        <f t="shared" si="6"/>
        <v>2489.4673650371114</v>
      </c>
      <c r="AK40" s="3">
        <f t="shared" si="7"/>
        <v>8.513613361383069E-3</v>
      </c>
    </row>
    <row r="41" spans="1:37">
      <c r="A41" s="25">
        <v>35</v>
      </c>
      <c r="B41" s="3">
        <v>1.4264252185821533</v>
      </c>
      <c r="C41" s="3">
        <v>-2.0260586738586426</v>
      </c>
      <c r="D41" s="3">
        <v>1.3663939237594604</v>
      </c>
      <c r="E41" s="3">
        <v>-2.866029366850853E-2</v>
      </c>
      <c r="F41" s="3">
        <v>0.55698919296264648</v>
      </c>
      <c r="G41" s="3">
        <v>-0.27318909764289856</v>
      </c>
      <c r="H41" s="3">
        <v>-0.19888167083263397</v>
      </c>
      <c r="I41" s="3"/>
      <c r="J41" s="3"/>
      <c r="K41" s="3"/>
      <c r="L41" s="3"/>
      <c r="M41" s="3"/>
      <c r="N41" s="3"/>
      <c r="O41" s="3"/>
      <c r="P41" s="3"/>
      <c r="Q41" s="3"/>
      <c r="R41" s="3"/>
      <c r="T41" s="1">
        <v>35</v>
      </c>
      <c r="U41" s="27">
        <f>snapshot20250225215948__104[[#This Row],[fcW.1]]*B$62</f>
        <v>2.0938232940851864</v>
      </c>
      <c r="V41" s="27">
        <f>snapshot20250225215948__104[[#This Row],[fcW.2]]*C$62</f>
        <v>-21.819256502549639</v>
      </c>
      <c r="W41" s="27">
        <f>snapshot20250225215948__104[[#This Row],[fcW.3]]*D$62</f>
        <v>-9.5928941573642152</v>
      </c>
      <c r="X41" s="27">
        <f>snapshot20250225215948__104[[#This Row],[fcW.4]]*E$62</f>
        <v>0.36825698534536871</v>
      </c>
      <c r="Y41" s="27">
        <f>snapshot20250225215948__104[[#This Row],[fcW.5]]*F$62</f>
        <v>-3.0551535844555882</v>
      </c>
      <c r="Z41" s="27">
        <f>snapshot20250225215948__104[[#This Row],[fcW.6]]*G$62</f>
        <v>-3.741068504746754</v>
      </c>
      <c r="AA41" s="27">
        <f>snapshot20250225215948__104[[#This Row],[fcW.1]]*H$62</f>
        <v>1.4264252185821533</v>
      </c>
      <c r="AB41" s="10">
        <f t="shared" si="0"/>
        <v>-34.319867251103489</v>
      </c>
      <c r="AC41" s="3">
        <f t="shared" si="1"/>
        <v>-1.5141354834981726</v>
      </c>
      <c r="AD41" s="75" t="str">
        <v>7</v>
      </c>
      <c r="AF41">
        <f t="shared" si="2"/>
        <v>5.9176259885919498</v>
      </c>
      <c r="AG41" s="3">
        <f t="shared" si="3"/>
        <v>-17.5836357359738</v>
      </c>
      <c r="AH41">
        <f t="shared" si="4"/>
        <v>1226.2811486528021</v>
      </c>
      <c r="AI41" s="3">
        <f t="shared" si="5"/>
        <v>-1.5308667702380552</v>
      </c>
      <c r="AJ41">
        <f t="shared" si="6"/>
        <v>1503765.4555412359</v>
      </c>
      <c r="AK41" s="3">
        <f t="shared" si="7"/>
        <v>-4.220679158352833E-2</v>
      </c>
    </row>
    <row r="42" spans="1:37">
      <c r="A42" s="25">
        <v>36</v>
      </c>
      <c r="B42" s="3">
        <v>9.108162485063076E-3</v>
      </c>
      <c r="C42" s="3">
        <v>1.4670062065124512</v>
      </c>
      <c r="D42" s="3">
        <v>0.55181759595870972</v>
      </c>
      <c r="E42" s="3">
        <v>0.92565244436264038</v>
      </c>
      <c r="F42" s="3">
        <v>0.3644140362739563</v>
      </c>
      <c r="G42" s="3">
        <v>-1.3930027484893799</v>
      </c>
      <c r="H42" s="3">
        <v>8.2075618207454681E-2</v>
      </c>
      <c r="I42" s="3"/>
      <c r="J42" s="3"/>
      <c r="K42" s="3"/>
      <c r="L42" s="3"/>
      <c r="M42" s="3"/>
      <c r="N42" s="3"/>
      <c r="O42" s="3"/>
      <c r="P42" s="3"/>
      <c r="Q42" s="3"/>
      <c r="R42" s="3"/>
      <c r="T42" s="1">
        <v>36</v>
      </c>
      <c r="U42" s="27">
        <f>snapshot20250225215948__104[[#This Row],[fcW.1]]*B$62</f>
        <v>1.3369703878689188E-2</v>
      </c>
      <c r="V42" s="27">
        <f>snapshot20250225215948__104[[#This Row],[fcW.2]]*C$62</f>
        <v>15.798646467511302</v>
      </c>
      <c r="W42" s="27">
        <f>snapshot20250225215948__104[[#This Row],[fcW.3]]*D$62</f>
        <v>-3.8740861622383389</v>
      </c>
      <c r="X42" s="27">
        <f>snapshot20250225215948__104[[#This Row],[fcW.4]]*E$62</f>
        <v>-11.893736420890509</v>
      </c>
      <c r="Y42" s="27">
        <f>snapshot20250225215948__104[[#This Row],[fcW.5]]*F$62</f>
        <v>-1.9988553875280854</v>
      </c>
      <c r="Z42" s="27">
        <f>snapshot20250225215948__104[[#This Row],[fcW.6]]*G$62</f>
        <v>-19.075866329817096</v>
      </c>
      <c r="AA42" s="27">
        <f>snapshot20250225215948__104[[#This Row],[fcW.1]]*H$62</f>
        <v>9.108162485063076E-3</v>
      </c>
      <c r="AB42" s="10">
        <f t="shared" si="0"/>
        <v>-21.021419966598973</v>
      </c>
      <c r="AC42" s="3">
        <f t="shared" si="1"/>
        <v>-0.93913177292643646</v>
      </c>
      <c r="AD42" s="75" t="str">
        <v>70</v>
      </c>
      <c r="AF42">
        <f t="shared" si="2"/>
        <v>4.6604559923203155</v>
      </c>
      <c r="AG42" s="3">
        <f t="shared" si="3"/>
        <v>-10.906125101213672</v>
      </c>
      <c r="AH42">
        <f t="shared" si="4"/>
        <v>471.75188647051556</v>
      </c>
      <c r="AI42" s="3">
        <f t="shared" si="5"/>
        <v>-0.94950923462032955</v>
      </c>
      <c r="AJ42">
        <f t="shared" si="6"/>
        <v>222549.84238849019</v>
      </c>
      <c r="AK42" s="3">
        <f t="shared" si="7"/>
        <v>-2.617846252291689E-2</v>
      </c>
    </row>
    <row r="43" spans="1:37">
      <c r="A43" s="25">
        <v>37</v>
      </c>
      <c r="B43" s="3">
        <v>0.38737735152244568</v>
      </c>
      <c r="C43" s="3">
        <v>0.70082622766494751</v>
      </c>
      <c r="D43" s="3">
        <v>-1.8504154682159424</v>
      </c>
      <c r="E43" s="3">
        <v>-0.41477411985397339</v>
      </c>
      <c r="F43" s="3">
        <v>0.73858171701431274</v>
      </c>
      <c r="G43" s="3">
        <v>1.0225129127502441</v>
      </c>
      <c r="H43" s="3">
        <v>-9.2861048877239241E-2</v>
      </c>
      <c r="I43" s="3"/>
      <c r="J43" s="3"/>
      <c r="K43" s="3"/>
      <c r="L43" s="3"/>
      <c r="M43" s="3"/>
      <c r="N43" s="3"/>
      <c r="O43" s="3"/>
      <c r="P43" s="3"/>
      <c r="Q43" s="3"/>
      <c r="R43" s="3"/>
      <c r="T43" s="1">
        <v>37</v>
      </c>
      <c r="U43" s="27">
        <f>snapshot20250225215948__104[[#This Row],[fcW.1]]*B$62</f>
        <v>0.56862407622387956</v>
      </c>
      <c r="V43" s="27">
        <f>snapshot20250225215948__104[[#This Row],[fcW.2]]*C$62</f>
        <v>7.5474157893033569</v>
      </c>
      <c r="W43" s="27">
        <f>snapshot20250225215948__104[[#This Row],[fcW.3]]*D$62</f>
        <v>12.99101190739043</v>
      </c>
      <c r="X43" s="27">
        <f>snapshot20250225215948__104[[#This Row],[fcW.4]]*E$62</f>
        <v>5.329445285640424</v>
      </c>
      <c r="Y43" s="27">
        <f>snapshot20250225215948__104[[#This Row],[fcW.5]]*F$62</f>
        <v>-4.0512107032945028</v>
      </c>
      <c r="Z43" s="27">
        <f>snapshot20250225215948__104[[#This Row],[fcW.6]]*G$62</f>
        <v>14.00235546217538</v>
      </c>
      <c r="AA43" s="27">
        <f>snapshot20250225215948__104[[#This Row],[fcW.1]]*H$62</f>
        <v>0.38737735152244568</v>
      </c>
      <c r="AB43" s="10">
        <f t="shared" si="0"/>
        <v>36.775019168961414</v>
      </c>
      <c r="AC43" s="3">
        <f t="shared" si="1"/>
        <v>1.5598943351444177</v>
      </c>
      <c r="AD43" s="75" t="str">
        <v>72</v>
      </c>
      <c r="AF43">
        <f t="shared" si="2"/>
        <v>6.006379032262787</v>
      </c>
      <c r="AG43" s="3">
        <f t="shared" si="3"/>
        <v>18.115032686783724</v>
      </c>
      <c r="AH43">
        <f t="shared" si="4"/>
        <v>1301.5202795898895</v>
      </c>
      <c r="AI43" s="3">
        <f t="shared" si="5"/>
        <v>1.57713125990423</v>
      </c>
      <c r="AJ43">
        <f t="shared" si="6"/>
        <v>1693955.0381837441</v>
      </c>
      <c r="AK43" s="3">
        <f t="shared" si="7"/>
        <v>4.348232758118728E-2</v>
      </c>
    </row>
    <row r="44" spans="1:37">
      <c r="A44" s="25">
        <v>38</v>
      </c>
      <c r="B44" s="3">
        <v>-6.0261137783527374E-2</v>
      </c>
      <c r="C44" s="3">
        <v>-1.5836306810379028</v>
      </c>
      <c r="D44" s="3">
        <v>1.3314273208379745E-2</v>
      </c>
      <c r="E44" s="3">
        <v>1.2616349458694458</v>
      </c>
      <c r="F44" s="3">
        <v>-1.3635485172271729</v>
      </c>
      <c r="G44" s="3">
        <v>1.4996422529220581</v>
      </c>
      <c r="H44" s="3">
        <v>-0.22833393514156344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T44" s="1">
        <v>38</v>
      </c>
      <c r="U44" s="27">
        <f>snapshot20250225215948__104[[#This Row],[fcW.1]]*B$62</f>
        <v>-8.8456213740138387E-2</v>
      </c>
      <c r="V44" s="27">
        <f>snapshot20250225215948__104[[#This Row],[fcW.2]]*C$62</f>
        <v>-17.054611734943354</v>
      </c>
      <c r="W44" s="27">
        <f>snapshot20250225215948__104[[#This Row],[fcW.3]]*D$62</f>
        <v>-9.3474079069968963E-2</v>
      </c>
      <c r="X44" s="27">
        <f>snapshot20250225215948__104[[#This Row],[fcW.4]]*E$62</f>
        <v>-16.210785805127706</v>
      </c>
      <c r="Y44" s="27">
        <f>snapshot20250225215948__104[[#This Row],[fcW.5]]*F$62</f>
        <v>7.4792297456031163</v>
      </c>
      <c r="Z44" s="27">
        <f>snapshot20250225215948__104[[#This Row],[fcW.6]]*G$62</f>
        <v>20.536194340111194</v>
      </c>
      <c r="AA44" s="27">
        <f>snapshot20250225215948__104[[#This Row],[fcW.1]]*H$62</f>
        <v>-6.0261137783527374E-2</v>
      </c>
      <c r="AB44" s="10">
        <f t="shared" si="0"/>
        <v>-5.4921648849503875</v>
      </c>
      <c r="AC44" s="3">
        <f t="shared" si="1"/>
        <v>-0.26767148110969691</v>
      </c>
      <c r="AD44" s="75" t="str">
        <v>8</v>
      </c>
      <c r="AF44">
        <f t="shared" si="2"/>
        <v>2.4880906283143611</v>
      </c>
      <c r="AG44" s="3">
        <f t="shared" si="3"/>
        <v>-3.1084654392139033</v>
      </c>
      <c r="AH44">
        <f t="shared" si="4"/>
        <v>38.323466140852105</v>
      </c>
      <c r="AI44" s="3">
        <f t="shared" si="5"/>
        <v>-0.27062926682395061</v>
      </c>
      <c r="AJ44">
        <f t="shared" si="6"/>
        <v>1468.6880570490378</v>
      </c>
      <c r="AK44" s="3">
        <f t="shared" si="7"/>
        <v>-7.4613893797337684E-3</v>
      </c>
    </row>
    <row r="45" spans="1:37">
      <c r="A45" s="25">
        <v>39</v>
      </c>
      <c r="B45" s="3">
        <v>1.171149730682373</v>
      </c>
      <c r="C45" s="3">
        <v>-0.36300992965698242</v>
      </c>
      <c r="D45" s="3">
        <v>-1.0060924291610718</v>
      </c>
      <c r="E45" s="3">
        <v>0.77105945348739624</v>
      </c>
      <c r="F45" s="3">
        <v>0.17864181101322174</v>
      </c>
      <c r="G45" s="3">
        <v>-1.0527622699737549</v>
      </c>
      <c r="H45" s="3">
        <v>0.10015731304883956</v>
      </c>
      <c r="I45" s="3"/>
      <c r="J45" s="3"/>
      <c r="K45" s="3"/>
      <c r="L45" s="3"/>
      <c r="M45" s="3"/>
      <c r="N45" s="3"/>
      <c r="O45" s="3"/>
      <c r="P45" s="3"/>
      <c r="Q45" s="3"/>
      <c r="R45" s="3"/>
      <c r="T45" s="1">
        <v>39</v>
      </c>
      <c r="U45" s="27">
        <f>snapshot20250225215948__104[[#This Row],[fcW.1]]*B$62</f>
        <v>1.7191091092751281</v>
      </c>
      <c r="V45" s="27">
        <f>snapshot20250225215948__104[[#This Row],[fcW.2]]*C$62</f>
        <v>-3.9093669252299348</v>
      </c>
      <c r="W45" s="27">
        <f>snapshot20250225215948__104[[#This Row],[fcW.3]]*D$62</f>
        <v>7.0633643912241473</v>
      </c>
      <c r="X45" s="27">
        <f>snapshot20250225215948__104[[#This Row],[fcW.4]]*E$62</f>
        <v>-9.9073663775927603</v>
      </c>
      <c r="Y45" s="27">
        <f>snapshot20250225215948__104[[#This Row],[fcW.5]]*F$62</f>
        <v>-0.97987209832145494</v>
      </c>
      <c r="Z45" s="27">
        <f>snapshot20250225215948__104[[#This Row],[fcW.6]]*G$62</f>
        <v>-14.416592042529821</v>
      </c>
      <c r="AA45" s="27">
        <f>snapshot20250225215948__104[[#This Row],[fcW.1]]*H$62</f>
        <v>1.171149730682373</v>
      </c>
      <c r="AB45" s="10">
        <f t="shared" si="0"/>
        <v>-19.259574212492325</v>
      </c>
      <c r="AC45" s="3">
        <f t="shared" si="1"/>
        <v>-0.86295236457950719</v>
      </c>
      <c r="AD45" s="75" t="str">
        <v>80</v>
      </c>
      <c r="AF45">
        <f t="shared" si="2"/>
        <v>4.467438225901696</v>
      </c>
      <c r="AG45" s="3">
        <f t="shared" si="3"/>
        <v>-10.021454619903984</v>
      </c>
      <c r="AH45">
        <f t="shared" si="4"/>
        <v>398.32193572853731</v>
      </c>
      <c r="AI45" s="3">
        <f t="shared" si="5"/>
        <v>-0.87248803930082219</v>
      </c>
      <c r="AJ45">
        <f t="shared" si="6"/>
        <v>158660.364482529</v>
      </c>
      <c r="AK45" s="3">
        <f t="shared" si="7"/>
        <v>-2.4054948183482139E-2</v>
      </c>
    </row>
    <row r="46" spans="1:37">
      <c r="A46" s="25">
        <v>40</v>
      </c>
      <c r="B46" s="3">
        <v>1.9364103078842163</v>
      </c>
      <c r="C46" s="3">
        <v>3.4774707164615393E-3</v>
      </c>
      <c r="D46" s="3">
        <v>-1.3085914850234985</v>
      </c>
      <c r="E46" s="3">
        <v>-0.54911327362060547</v>
      </c>
      <c r="F46" s="3">
        <v>-0.66228002309799194</v>
      </c>
      <c r="G46" s="3">
        <v>0.33844059705734253</v>
      </c>
      <c r="H46" s="3">
        <v>0.10046935826539992</v>
      </c>
      <c r="I46" s="3"/>
      <c r="J46" s="3"/>
      <c r="K46" s="3"/>
      <c r="L46" s="3"/>
      <c r="M46" s="3"/>
      <c r="N46" s="3"/>
      <c r="O46" s="3"/>
      <c r="P46" s="3"/>
      <c r="Q46" s="3"/>
      <c r="R46" s="3"/>
      <c r="T46" s="1">
        <v>40</v>
      </c>
      <c r="U46" s="27">
        <f>snapshot20250225215948__104[[#This Row],[fcW.1]]*B$62</f>
        <v>2.8424210093430324</v>
      </c>
      <c r="V46" s="27">
        <f>snapshot20250225215948__104[[#This Row],[fcW.2]]*C$62</f>
        <v>3.7449964564981411E-2</v>
      </c>
      <c r="W46" s="27">
        <f>snapshot20250225215948__104[[#This Row],[fcW.3]]*D$62</f>
        <v>9.1870868223125512</v>
      </c>
      <c r="X46" s="27">
        <f>snapshot20250225215948__104[[#This Row],[fcW.4]]*E$62</f>
        <v>7.0555731597000735</v>
      </c>
      <c r="Y46" s="27">
        <f>snapshot20250225215948__104[[#This Row],[fcW.5]]*F$62</f>
        <v>3.6326866159086384</v>
      </c>
      <c r="Z46" s="27">
        <f>snapshot20250225215948__104[[#This Row],[fcW.6]]*G$62</f>
        <v>4.634626598583897</v>
      </c>
      <c r="AA46" s="27">
        <f>snapshot20250225215948__104[[#This Row],[fcW.1]]*H$62</f>
        <v>1.9364103078842163</v>
      </c>
      <c r="AB46" s="10">
        <f t="shared" si="0"/>
        <v>29.32625447829739</v>
      </c>
      <c r="AC46" s="3">
        <f t="shared" si="1"/>
        <v>1.2378215965249082</v>
      </c>
      <c r="AD46" s="75" t="str">
        <v>81</v>
      </c>
      <c r="AF46">
        <f t="shared" si="2"/>
        <v>5.3504975832666277</v>
      </c>
      <c r="AG46" s="3">
        <f t="shared" si="3"/>
        <v>14.374806149532912</v>
      </c>
      <c r="AH46">
        <f t="shared" si="4"/>
        <v>819.55232922120149</v>
      </c>
      <c r="AI46" s="3">
        <f t="shared" si="5"/>
        <v>1.2514995984540551</v>
      </c>
      <c r="AJ46">
        <f t="shared" si="6"/>
        <v>671666.02033189661</v>
      </c>
      <c r="AK46" s="3">
        <f t="shared" si="7"/>
        <v>3.4504493627884887E-2</v>
      </c>
    </row>
    <row r="47" spans="1:37">
      <c r="A47" s="25">
        <v>41</v>
      </c>
      <c r="B47" s="3">
        <v>0.86142778396606445</v>
      </c>
      <c r="C47" s="3">
        <v>-1.6591483354568481</v>
      </c>
      <c r="D47" s="3">
        <v>4.8075269907712936E-2</v>
      </c>
      <c r="E47" s="3">
        <v>-1.2258507013320923</v>
      </c>
      <c r="F47" s="3">
        <v>1.5708122253417969</v>
      </c>
      <c r="G47" s="3">
        <v>0.71702557802200317</v>
      </c>
      <c r="H47" s="3">
        <v>-0.12991321086883545</v>
      </c>
      <c r="I47" s="3"/>
      <c r="J47" s="3"/>
      <c r="K47" s="3"/>
      <c r="L47" s="3"/>
      <c r="M47" s="3"/>
      <c r="N47" s="3"/>
      <c r="O47" s="3"/>
      <c r="P47" s="3"/>
      <c r="Q47" s="3"/>
      <c r="R47" s="3"/>
      <c r="T47" s="1">
        <v>41</v>
      </c>
      <c r="U47" s="27">
        <f>snapshot20250225215948__104[[#This Row],[fcW.1]]*B$62</f>
        <v>1.2644739708353991</v>
      </c>
      <c r="V47" s="27">
        <f>snapshot20250225215948__104[[#This Row],[fcW.2]]*C$62</f>
        <v>-17.867884861481066</v>
      </c>
      <c r="W47" s="27">
        <f>snapshot20250225215948__104[[#This Row],[fcW.3]]*D$62</f>
        <v>-0.33751685205282955</v>
      </c>
      <c r="X47" s="27">
        <f>snapshot20250225215948__104[[#This Row],[fcW.4]]*E$62</f>
        <v>15.750992958320039</v>
      </c>
      <c r="Y47" s="27">
        <f>snapshot20250225215948__104[[#This Row],[fcW.5]]*F$62</f>
        <v>-8.6160964366888386</v>
      </c>
      <c r="Z47" s="27">
        <f>snapshot20250225215948__104[[#This Row],[fcW.6]]*G$62</f>
        <v>9.8189928887364637</v>
      </c>
      <c r="AA47" s="27">
        <f>snapshot20250225215948__104[[#This Row],[fcW.1]]*H$62</f>
        <v>0.86142778396606445</v>
      </c>
      <c r="AB47" s="10">
        <f t="shared" si="0"/>
        <v>0.87438945163523307</v>
      </c>
      <c r="AC47" s="3">
        <f t="shared" si="1"/>
        <v>7.6082029598035974E-3</v>
      </c>
      <c r="AD47" s="75" t="str">
        <v>9</v>
      </c>
      <c r="AF47">
        <f t="shared" si="2"/>
        <v>0.41947510281287087</v>
      </c>
      <c r="AG47" s="3">
        <f t="shared" si="3"/>
        <v>8.8353962316150711E-2</v>
      </c>
      <c r="AH47">
        <f t="shared" si="4"/>
        <v>3.0961697033170556E-2</v>
      </c>
      <c r="AI47" s="3">
        <f t="shared" si="5"/>
        <v>7.6922740529673369E-3</v>
      </c>
      <c r="AJ47">
        <f t="shared" si="6"/>
        <v>9.5862668317384244E-4</v>
      </c>
      <c r="AK47" s="3">
        <f t="shared" si="7"/>
        <v>2.1207998897676013E-4</v>
      </c>
    </row>
    <row r="48" spans="1:37">
      <c r="A48" s="25">
        <v>42</v>
      </c>
      <c r="B48" s="3">
        <v>1.2149721384048462</v>
      </c>
      <c r="C48" s="3">
        <v>-0.25409948825836182</v>
      </c>
      <c r="D48" s="3">
        <v>-1.1294174194335938</v>
      </c>
      <c r="E48" s="3">
        <v>-0.71791285276412964</v>
      </c>
      <c r="F48" s="3">
        <v>1.690990686416626</v>
      </c>
      <c r="G48" s="3">
        <v>-0.36916974186897278</v>
      </c>
      <c r="H48" s="3">
        <v>9.7003482282161727E-2</v>
      </c>
      <c r="I48" s="3"/>
      <c r="J48" s="3"/>
      <c r="K48" s="3"/>
      <c r="L48" s="3"/>
      <c r="M48" s="3"/>
      <c r="N48" s="3"/>
      <c r="O48" s="3"/>
      <c r="P48" s="3"/>
      <c r="Q48" s="3"/>
      <c r="R48" s="3"/>
      <c r="T48" s="1">
        <v>42</v>
      </c>
      <c r="U48" s="27">
        <f>snapshot20250225215948__104[[#This Row],[fcW.1]]*B$62</f>
        <v>1.783435214069754</v>
      </c>
      <c r="V48" s="27">
        <f>snapshot20250225215948__104[[#This Row],[fcW.2]]*C$62</f>
        <v>-2.7364764816591971</v>
      </c>
      <c r="W48" s="27">
        <f>snapshot20250225215948__104[[#This Row],[fcW.3]]*D$62</f>
        <v>7.9291788229710916</v>
      </c>
      <c r="X48" s="27">
        <f>snapshot20250225215948__104[[#This Row],[fcW.4]]*E$62</f>
        <v>9.2244840878969949</v>
      </c>
      <c r="Y48" s="27">
        <f>snapshot20250225215948__104[[#This Row],[fcW.5]]*F$62</f>
        <v>-9.2752899376868783</v>
      </c>
      <c r="Z48" s="27">
        <f>snapshot20250225215948__104[[#This Row],[fcW.6]]*G$62</f>
        <v>-5.0554334200291029</v>
      </c>
      <c r="AA48" s="27">
        <f>snapshot20250225215948__104[[#This Row],[fcW.1]]*H$62</f>
        <v>1.2149721384048462</v>
      </c>
      <c r="AB48" s="10">
        <f t="shared" si="0"/>
        <v>3.0848704239675095</v>
      </c>
      <c r="AC48" s="3">
        <f t="shared" si="1"/>
        <v>0.10318588462797104</v>
      </c>
      <c r="AD48" s="75" t="str">
        <v>90</v>
      </c>
      <c r="AF48">
        <f t="shared" si="2"/>
        <v>1.5448107761833307</v>
      </c>
      <c r="AG48" s="3">
        <f t="shared" si="3"/>
        <v>1.1982963401667424</v>
      </c>
      <c r="AH48">
        <f t="shared" si="4"/>
        <v>5.6950974687545743</v>
      </c>
      <c r="AI48" s="3">
        <f t="shared" si="5"/>
        <v>0.10432609476242373</v>
      </c>
      <c r="AJ48">
        <f t="shared" si="6"/>
        <v>32.43413517861476</v>
      </c>
      <c r="AK48" s="3">
        <f t="shared" si="7"/>
        <v>2.8763245920324738E-3</v>
      </c>
    </row>
    <row r="49" spans="1:47">
      <c r="A49" s="25">
        <v>43</v>
      </c>
      <c r="B49" s="3">
        <v>0.13338236510753632</v>
      </c>
      <c r="C49" s="3">
        <v>5.3312316536903381E-2</v>
      </c>
      <c r="D49" s="3">
        <v>-0.1738276332616806</v>
      </c>
      <c r="E49" s="3">
        <v>-5.721566453576088E-2</v>
      </c>
      <c r="F49" s="3">
        <v>-0.54479193687438965</v>
      </c>
      <c r="G49" s="3">
        <v>0.10453034192323685</v>
      </c>
      <c r="H49" s="3">
        <v>0.13955245912075043</v>
      </c>
      <c r="I49" s="3"/>
      <c r="J49" s="3"/>
      <c r="K49" s="3"/>
      <c r="L49" s="3"/>
      <c r="M49" s="3"/>
      <c r="N49" s="3"/>
      <c r="O49" s="3"/>
      <c r="P49" s="3"/>
      <c r="Q49" s="3"/>
      <c r="R49" s="3"/>
      <c r="T49" s="1">
        <v>43</v>
      </c>
      <c r="U49" s="27">
        <f>snapshot20250225215948__104[[#This Row],[fcW.1]]*B$62</f>
        <v>0.1957895159480805</v>
      </c>
      <c r="V49" s="27">
        <f>snapshot20250225215948__104[[#This Row],[fcW.2]]*C$62</f>
        <v>0.57413693111287079</v>
      </c>
      <c r="W49" s="27">
        <f>snapshot20250225215948__104[[#This Row],[fcW.3]]*D$62</f>
        <v>1.2203728796718312</v>
      </c>
      <c r="X49" s="27">
        <f>snapshot20250225215948__104[[#This Row],[fcW.4]]*E$62</f>
        <v>0.73516581442508655</v>
      </c>
      <c r="Y49" s="27">
        <f>snapshot20250225215948__104[[#This Row],[fcW.5]]*F$62</f>
        <v>2.9882501487527349</v>
      </c>
      <c r="Z49" s="27">
        <f>snapshot20250225215948__104[[#This Row],[fcW.6]]*G$62</f>
        <v>1.4314450076283853</v>
      </c>
      <c r="AA49" s="27">
        <f>snapshot20250225215948__104[[#This Row],[fcW.1]]*H$62</f>
        <v>0.13338236510753632</v>
      </c>
      <c r="AB49" s="10">
        <f t="shared" si="0"/>
        <v>7.2785426626465259</v>
      </c>
      <c r="AC49" s="3">
        <f t="shared" si="1"/>
        <v>0.28451360256176889</v>
      </c>
      <c r="AD49" s="75" t="str">
        <v>=</v>
      </c>
      <c r="AF49">
        <f t="shared" si="2"/>
        <v>2.5651730103233117</v>
      </c>
      <c r="AG49" s="3">
        <f t="shared" si="3"/>
        <v>3.3040527772439621</v>
      </c>
      <c r="AH49">
        <f t="shared" si="4"/>
        <v>43.297881471920348</v>
      </c>
      <c r="AI49" s="3">
        <f t="shared" si="5"/>
        <v>0.28765749471523727</v>
      </c>
      <c r="AJ49">
        <f t="shared" si="6"/>
        <v>1874.7065399564633</v>
      </c>
      <c r="AK49" s="3">
        <f t="shared" si="7"/>
        <v>7.9308664626628073E-3</v>
      </c>
    </row>
    <row r="50" spans="1:47">
      <c r="A50" s="25">
        <v>44</v>
      </c>
      <c r="B50" s="3">
        <v>-0.14067050814628601</v>
      </c>
      <c r="C50" s="3">
        <v>-8.3507023751735687E-2</v>
      </c>
      <c r="D50" s="3">
        <v>-0.33424943685531616</v>
      </c>
      <c r="E50" s="3">
        <v>-0.18156863749027252</v>
      </c>
      <c r="F50" s="3">
        <v>-0.87186753749847412</v>
      </c>
      <c r="G50" s="3">
        <v>-3.0181204900145531E-2</v>
      </c>
      <c r="H50" s="3">
        <v>0.16137216985225675</v>
      </c>
      <c r="I50" s="3"/>
      <c r="J50" s="3"/>
      <c r="K50" s="3"/>
      <c r="L50" s="3"/>
      <c r="M50" s="3"/>
      <c r="N50" s="3"/>
      <c r="O50" s="3"/>
      <c r="P50" s="3"/>
      <c r="Q50" s="3"/>
      <c r="R50" s="3"/>
      <c r="T50" s="1">
        <v>44</v>
      </c>
      <c r="U50" s="27">
        <f>snapshot20250225215948__104[[#This Row],[fcW.1]]*B$62</f>
        <v>-0.2064876468184301</v>
      </c>
      <c r="V50" s="27">
        <f>snapshot20250225215948__104[[#This Row],[fcW.2]]*C$62</f>
        <v>-0.89931313170388005</v>
      </c>
      <c r="W50" s="27">
        <f>snapshot20250225215948__104[[#This Row],[fcW.3]]*D$62</f>
        <v>2.3466288997316256</v>
      </c>
      <c r="X50" s="27">
        <f>snapshot20250225215948__104[[#This Row],[fcW.4]]*E$62</f>
        <v>2.33298094739702</v>
      </c>
      <c r="Y50" s="27">
        <f>snapshot20250225215948__104[[#This Row],[fcW.5]]*F$62</f>
        <v>4.782299667594387</v>
      </c>
      <c r="Z50" s="27">
        <f>snapshot20250225215948__104[[#This Row],[fcW.6]]*G$62</f>
        <v>-0.41330329819689238</v>
      </c>
      <c r="AA50" s="27">
        <f>snapshot20250225215948__104[[#This Row],[fcW.1]]*H$62</f>
        <v>-0.14067050814628601</v>
      </c>
      <c r="AB50" s="10">
        <f t="shared" si="0"/>
        <v>7.8021349298575444</v>
      </c>
      <c r="AC50" s="3">
        <f t="shared" si="1"/>
        <v>0.30715289946854463</v>
      </c>
      <c r="AD50" s="75" t="str">
        <v>equals</v>
      </c>
      <c r="AF50">
        <f t="shared" si="2"/>
        <v>2.6652776290852294</v>
      </c>
      <c r="AG50" s="3">
        <f t="shared" si="3"/>
        <v>3.5669626386571553</v>
      </c>
      <c r="AH50">
        <f t="shared" si="4"/>
        <v>50.46262245529114</v>
      </c>
      <c r="AI50" s="3">
        <f t="shared" si="5"/>
        <v>0.31054695719323488</v>
      </c>
      <c r="AJ50">
        <f t="shared" si="6"/>
        <v>2546.4762650652538</v>
      </c>
      <c r="AK50" s="3">
        <f t="shared" si="7"/>
        <v>8.5619408259253963E-3</v>
      </c>
    </row>
    <row r="51" spans="1:47">
      <c r="A51" s="25">
        <v>45</v>
      </c>
      <c r="B51" s="3">
        <v>0.16358992457389832</v>
      </c>
      <c r="C51" s="3">
        <v>0.1098356619477272</v>
      </c>
      <c r="D51" s="3">
        <v>-0.13154911994934082</v>
      </c>
      <c r="E51" s="3">
        <v>-3.3557042479515076E-2</v>
      </c>
      <c r="F51" s="3">
        <v>-0.50135529041290283</v>
      </c>
      <c r="G51" s="3">
        <v>0.13138210773468018</v>
      </c>
      <c r="H51" s="3">
        <v>0.20193050801754001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T51" s="1">
        <v>45</v>
      </c>
      <c r="U51" s="27">
        <f>snapshot20250225215948__104[[#This Row],[fcW.1]]*B$62</f>
        <v>0.24013063586392239</v>
      </c>
      <c r="V51" s="27">
        <f>snapshot20250225215948__104[[#This Row],[fcW.2]]*C$62</f>
        <v>1.1828544316540341</v>
      </c>
      <c r="W51" s="27">
        <f>snapshot20250225215948__104[[#This Row],[fcW.3]]*D$62</f>
        <v>0.92355269020545405</v>
      </c>
      <c r="X51" s="27">
        <f>snapshot20250225215948__104[[#This Row],[fcW.4]]*E$62</f>
        <v>0.4311754598031578</v>
      </c>
      <c r="Y51" s="27">
        <f>snapshot20250225215948__104[[#This Row],[fcW.5]]*F$62</f>
        <v>2.7499948507860448</v>
      </c>
      <c r="Z51" s="27">
        <f>snapshot20250225215948__104[[#This Row],[fcW.6]]*G$62</f>
        <v>1.799154759740587</v>
      </c>
      <c r="AA51" s="27">
        <f>snapshot20250225215948__104[[#This Row],[fcW.1]]*H$62</f>
        <v>0.16358992457389832</v>
      </c>
      <c r="AB51" s="10">
        <f t="shared" si="0"/>
        <v>7.4904527526270979</v>
      </c>
      <c r="AC51" s="3">
        <f t="shared" si="1"/>
        <v>0.29367625782817725</v>
      </c>
      <c r="AD51" s="75" t="str">
        <v>times</v>
      </c>
      <c r="AF51">
        <f t="shared" si="2"/>
        <v>2.6061509286439519</v>
      </c>
      <c r="AG51" s="3">
        <f t="shared" si="3"/>
        <v>3.4104585740400326</v>
      </c>
      <c r="AH51">
        <f t="shared" si="4"/>
        <v>46.131571852963233</v>
      </c>
      <c r="AI51" s="3">
        <f t="shared" si="5"/>
        <v>0.29692139786483163</v>
      </c>
      <c r="AJ51">
        <f t="shared" si="6"/>
        <v>2128.1219216251097</v>
      </c>
      <c r="AK51" s="3">
        <f t="shared" si="7"/>
        <v>8.1862770817228304E-3</v>
      </c>
    </row>
    <row r="52" spans="1:47">
      <c r="AL52" s="5">
        <f>AVERAGEA(AB6:AB51)</f>
        <v>0.69843008975536447</v>
      </c>
      <c r="AM52" s="5">
        <f>AVERAGEA(AC6:AC51)</f>
        <v>1.3274405729213829E-17</v>
      </c>
      <c r="AN52" s="1" t="s">
        <v>82</v>
      </c>
      <c r="AQ52" s="3">
        <f>AVERAGEA(AG6:AG51)</f>
        <v>0</v>
      </c>
      <c r="AS52" s="3">
        <f>AVERAGEA(AI6:AI51)</f>
        <v>-1.2067641572012571E-17</v>
      </c>
      <c r="AU52" s="3">
        <f>AVERAGEA(AK6:AK51)</f>
        <v>-3.7711379912539284E-19</v>
      </c>
    </row>
    <row r="53" spans="1:47">
      <c r="U53" t="s">
        <v>283</v>
      </c>
      <c r="W53">
        <v>7.4999999999999997E-2</v>
      </c>
      <c r="AL53" s="3">
        <f>_xlfn.STDEV.S(AB6:AB51)</f>
        <v>23.127585161635977</v>
      </c>
      <c r="AM53" s="3">
        <f>_xlfn.STDEV.S(AC6:AC51)</f>
        <v>1</v>
      </c>
      <c r="AN53" s="1" t="s">
        <v>83</v>
      </c>
      <c r="AP53">
        <f>SQRT(SUM(AF6:AF51)/46)</f>
        <v>1.9915276832774711</v>
      </c>
      <c r="AR53">
        <f>SQRT(SUM(AH6:AH51)/46)</f>
        <v>22.874817078571365</v>
      </c>
      <c r="AT53">
        <f>SQRT(SUM(AJ6:AJ51)/46)</f>
        <v>829.68394485889166</v>
      </c>
    </row>
    <row r="55" spans="1:47">
      <c r="B55" t="s">
        <v>68</v>
      </c>
      <c r="T55" s="1">
        <v>11</v>
      </c>
      <c r="U55" s="67">
        <f t="shared" ref="U55:AA55" si="8">IF(ABS(U17)&gt;$AB$17*$W$53,U17,"")</f>
        <v>-0.92938971594943842</v>
      </c>
      <c r="V55" s="67">
        <f t="shared" si="8"/>
        <v>-12.945758676884832</v>
      </c>
      <c r="W55" s="67">
        <f t="shared" si="8"/>
        <v>-8.7304893367865866</v>
      </c>
      <c r="X55" s="67">
        <f t="shared" si="8"/>
        <v>17.870868047016405</v>
      </c>
      <c r="Y55" s="67">
        <f t="shared" si="8"/>
        <v>-4.9551096766321772</v>
      </c>
      <c r="Z55" s="67">
        <f t="shared" si="8"/>
        <v>-6.2935690097696551</v>
      </c>
      <c r="AA55" s="67">
        <f t="shared" si="8"/>
        <v>-0.63315033912658691</v>
      </c>
      <c r="AB55" s="67" t="e">
        <f>IF(ABS(#REF!)&gt;$AB$17*$W$53,#REF!,"")</f>
        <v>#REF!</v>
      </c>
      <c r="AC55" s="67" t="e">
        <f>IF(ABS(#REF!)&gt;$AB$17*$W$53,#REF!,"")</f>
        <v>#REF!</v>
      </c>
      <c r="AD55" s="67" t="e">
        <f>IF(ABS(#REF!)&gt;$AB$17*$W$53,#REF!,"")</f>
        <v>#REF!</v>
      </c>
      <c r="AE55" s="67" t="e">
        <f>IF(ABS(#REF!)&gt;$AB$17*$W$53,#REF!,"")</f>
        <v>#REF!</v>
      </c>
      <c r="AF55" s="67" t="e">
        <f>IF(ABS(#REF!)&gt;$AB$17*$W$53,#REF!,"")</f>
        <v>#REF!</v>
      </c>
      <c r="AG55" s="67" t="e">
        <f>IF(ABS(#REF!)&gt;$AB$17*$W$53,#REF!,"")</f>
        <v>#REF!</v>
      </c>
      <c r="AH55" s="67" t="e">
        <f>IF(ABS(#REF!)&gt;$AB$17*$W$53,#REF!,"")</f>
        <v>#REF!</v>
      </c>
      <c r="AI55" s="67" t="e">
        <f>IF(ABS(#REF!)&gt;$AB$17*$W$53,#REF!,"")</f>
        <v>#REF!</v>
      </c>
      <c r="AJ55" s="67" t="e">
        <f>IF(ABS(#REF!)&gt;$AB$17*$W$53,#REF!,"")</f>
        <v>#REF!</v>
      </c>
      <c r="AK55" s="67" t="e">
        <f>IF(ABS(#REF!)&gt;$AB$17*$W$53,#REF!,"")</f>
        <v>#REF!</v>
      </c>
      <c r="AL55" s="74" t="e">
        <f t="shared" ref="AL55" si="9">SUM(U55:AK55)</f>
        <v>#REF!</v>
      </c>
    </row>
    <row r="57" spans="1:47">
      <c r="A57" t="s">
        <v>92</v>
      </c>
      <c r="B57" s="1" cm="1">
        <f t="array" ref="B57:G57">pipeline!V11:AA11</f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 t="s">
        <v>74</v>
      </c>
      <c r="I57" s="2"/>
      <c r="J57" s="2"/>
      <c r="K57" s="2"/>
      <c r="L57" s="2"/>
      <c r="M57" s="2"/>
      <c r="N57" s="2"/>
      <c r="O57" s="2"/>
      <c r="P57" s="2"/>
      <c r="Q57" s="2"/>
      <c r="R57" s="2"/>
      <c r="T57" s="1">
        <v>11</v>
      </c>
      <c r="U57" t="s">
        <v>284</v>
      </c>
      <c r="V57">
        <v>4.0393801894250263</v>
      </c>
      <c r="W57">
        <v>4.8572496847481332</v>
      </c>
      <c r="X57">
        <v>3.9885225612022728</v>
      </c>
      <c r="Y57" t="s">
        <v>284</v>
      </c>
      <c r="Z57" t="s">
        <v>284</v>
      </c>
      <c r="AA57" t="s">
        <v>284</v>
      </c>
      <c r="AB57" t="s">
        <v>284</v>
      </c>
      <c r="AC57" t="s">
        <v>284</v>
      </c>
      <c r="AD57">
        <v>3.645876946278062</v>
      </c>
      <c r="AE57" t="s">
        <v>284</v>
      </c>
      <c r="AF57" t="s">
        <v>284</v>
      </c>
      <c r="AG57">
        <v>3.4712600711789467</v>
      </c>
      <c r="AH57" t="s">
        <v>284</v>
      </c>
      <c r="AI57" t="s">
        <v>284</v>
      </c>
      <c r="AJ57">
        <v>9.0277744966382727</v>
      </c>
      <c r="AK57" t="s">
        <v>284</v>
      </c>
      <c r="AL57">
        <v>29.030063949470712</v>
      </c>
      <c r="AN57" t="s">
        <v>286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7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284</v>
      </c>
      <c r="V58">
        <v>4.0393801894250254</v>
      </c>
      <c r="W58">
        <v>4.8572496847481341</v>
      </c>
      <c r="X58">
        <v>3.9885225612022728</v>
      </c>
      <c r="Y58" t="s">
        <v>284</v>
      </c>
      <c r="Z58" t="s">
        <v>284</v>
      </c>
      <c r="AA58" t="s">
        <v>284</v>
      </c>
      <c r="AB58" t="s">
        <v>284</v>
      </c>
      <c r="AC58" t="s">
        <v>284</v>
      </c>
      <c r="AD58">
        <v>3.645876946278062</v>
      </c>
      <c r="AE58" t="s">
        <v>284</v>
      </c>
      <c r="AF58" t="s">
        <v>284</v>
      </c>
      <c r="AG58">
        <v>3.471260071178949</v>
      </c>
      <c r="AH58" t="s">
        <v>284</v>
      </c>
      <c r="AI58" t="s">
        <v>284</v>
      </c>
      <c r="AJ58">
        <v>9.0277744966382745</v>
      </c>
      <c r="AK58" t="s">
        <v>284</v>
      </c>
      <c r="AL58">
        <v>29.030063949470716</v>
      </c>
      <c r="AN58" t="s">
        <v>285</v>
      </c>
    </row>
    <row r="59" spans="1:47">
      <c r="A59" s="1">
        <v>1</v>
      </c>
      <c r="B59" s="3"/>
      <c r="C59" s="3"/>
      <c r="D59" s="3"/>
      <c r="E59" s="3"/>
      <c r="F59" s="3"/>
      <c r="G59" s="3"/>
      <c r="H59" s="7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7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7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G62">_xlfn.ANCHORARRAY(pipeline!V16)</f>
        <v>1.4678815733266533</v>
      </c>
      <c r="C62" s="5">
        <v>10.769311266289597</v>
      </c>
      <c r="D62" s="5">
        <v>-7.0205919322083759</v>
      </c>
      <c r="E62" s="5">
        <v>-12.849030425323365</v>
      </c>
      <c r="F62" s="5">
        <v>-5.4851218354975817</v>
      </c>
      <c r="G62" s="5">
        <v>13.694062233907019</v>
      </c>
      <c r="H62" s="32">
        <v>1</v>
      </c>
      <c r="I62" s="3"/>
      <c r="J62" s="3"/>
      <c r="K62" s="3"/>
      <c r="L62" s="3"/>
      <c r="M62" s="3"/>
      <c r="N62" s="3"/>
      <c r="O62" s="3"/>
      <c r="P62" s="3"/>
      <c r="Q62" s="3"/>
      <c r="R62" s="7"/>
    </row>
    <row r="64" spans="1:47">
      <c r="B64" t="s">
        <v>210</v>
      </c>
    </row>
    <row r="66" spans="1:49">
      <c r="A66" t="s">
        <v>93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76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AV67" s="45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AV68" s="45"/>
    </row>
    <row r="69" spans="1:49">
      <c r="A69" s="1">
        <v>2</v>
      </c>
      <c r="AV69" s="45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AV70" s="45"/>
    </row>
    <row r="71" spans="1:49">
      <c r="A71" s="31">
        <v>4</v>
      </c>
      <c r="B71" s="113" cm="1">
        <f t="array" ref="B71:AU71">EXP(MMULT(B62:H62,TRANSPOSE(B6:H51)))</f>
        <v>1854.1650637545595</v>
      </c>
      <c r="C71" s="113">
        <v>21196600519631.09</v>
      </c>
      <c r="D71" s="113">
        <v>4.0673727731402719E-18</v>
      </c>
      <c r="E71" s="113">
        <v>58714375.982040949</v>
      </c>
      <c r="F71" s="113">
        <v>2.7618978570007739E-11</v>
      </c>
      <c r="G71" s="113">
        <v>9.4951441593608231E-20</v>
      </c>
      <c r="H71" s="113">
        <v>8.4773244061387681E-3</v>
      </c>
      <c r="I71" s="113">
        <v>9602248.5588244889</v>
      </c>
      <c r="J71" s="113">
        <v>388136.9538713707</v>
      </c>
      <c r="K71" s="113">
        <v>1.1344880225872067E-4</v>
      </c>
      <c r="L71" s="113">
        <v>1.4502819391264467E-5</v>
      </c>
      <c r="M71" s="113">
        <v>1.202319364470661E-7</v>
      </c>
      <c r="N71" s="113">
        <v>3.7188955344834361E-3</v>
      </c>
      <c r="O71" s="113">
        <v>65905887326.507118</v>
      </c>
      <c r="P71" s="113">
        <v>39267661528360.563</v>
      </c>
      <c r="Q71" s="113">
        <v>8.7478268815834144E-19</v>
      </c>
      <c r="R71" s="113">
        <v>4356.7225332231947</v>
      </c>
      <c r="S71" s="113">
        <v>1.7432996117762214</v>
      </c>
      <c r="T71" s="113">
        <v>3202053789757.6157</v>
      </c>
      <c r="U71" s="113">
        <v>2.2367449438353522E-11</v>
      </c>
      <c r="V71" s="113">
        <v>10904739438399.34</v>
      </c>
      <c r="W71" s="113">
        <v>1.2984256884347269E-3</v>
      </c>
      <c r="X71" s="113">
        <v>2.4427722520079236E-4</v>
      </c>
      <c r="Y71" s="113">
        <v>7.7977242420269573E-4</v>
      </c>
      <c r="Z71" s="113">
        <v>55265895786488.039</v>
      </c>
      <c r="AA71" s="113">
        <v>13050939.328462254</v>
      </c>
      <c r="AB71" s="113">
        <v>5.3454536179345726E-19</v>
      </c>
      <c r="AC71" s="113">
        <v>4.7806044464699981E-3</v>
      </c>
      <c r="AD71" s="113">
        <v>2.2078220241426561E-3</v>
      </c>
      <c r="AE71" s="113">
        <v>5.6903442702625545E+22</v>
      </c>
      <c r="AF71" s="113">
        <v>1.2278612440944078E-4</v>
      </c>
      <c r="AG71" s="113">
        <v>3.2848757723233757E-2</v>
      </c>
      <c r="AH71" s="113">
        <v>8.8342469011016529E-8</v>
      </c>
      <c r="AI71" s="113">
        <v>466221761287.82202</v>
      </c>
      <c r="AJ71" s="113">
        <v>2168.2535900104072</v>
      </c>
      <c r="AK71" s="113">
        <v>2.4502433530181127E-16</v>
      </c>
      <c r="AL71" s="113">
        <v>7.9836717051066048E-10</v>
      </c>
      <c r="AM71" s="113">
        <v>5789259402531810</v>
      </c>
      <c r="AN71" s="113">
        <v>3.481689263917084E-3</v>
      </c>
      <c r="AO71" s="113">
        <v>1.4809728557919304E-9</v>
      </c>
      <c r="AP71" s="113">
        <v>868743306179.47144</v>
      </c>
      <c r="AQ71" s="113">
        <v>0.88962830065991305</v>
      </c>
      <c r="AR71" s="113">
        <v>7.1484944481749837</v>
      </c>
      <c r="AS71" s="113">
        <v>1457.8423172121934</v>
      </c>
      <c r="AT71" s="113">
        <v>3308.2598592710292</v>
      </c>
      <c r="AU71" s="113">
        <v>1860.8587171796216</v>
      </c>
      <c r="AV71" s="46">
        <f>SUM(_xlfn.ANCHORARRAY(B71))</f>
        <v>5.6903448623122846E+22</v>
      </c>
    </row>
    <row r="72" spans="1:49">
      <c r="A72" s="28">
        <v>4</v>
      </c>
      <c r="B72" s="68" cm="1">
        <f t="array" ref="B72:AU72">EXP(TRANSPOSE(AC6:AC51))</f>
        <v>1.3433108035108798</v>
      </c>
      <c r="C72" s="68">
        <v>3.9280900105570238</v>
      </c>
      <c r="D72" s="68">
        <v>0.17881151695636335</v>
      </c>
      <c r="E72" s="68">
        <v>2.2263977545954803</v>
      </c>
      <c r="F72" s="68">
        <v>0.33283760526380141</v>
      </c>
      <c r="G72" s="68">
        <v>0.14110649409632967</v>
      </c>
      <c r="H72" s="68">
        <v>0.83426123489133908</v>
      </c>
      <c r="I72" s="68">
        <v>1.9896652690469681</v>
      </c>
      <c r="J72" s="68">
        <v>1.6873586962190532</v>
      </c>
      <c r="K72" s="68">
        <v>0.69123930810639089</v>
      </c>
      <c r="L72" s="68">
        <v>0.55686935877084254</v>
      </c>
      <c r="M72" s="68">
        <v>0.47299318094968651</v>
      </c>
      <c r="N72" s="68">
        <v>0.74282135313168085</v>
      </c>
      <c r="O72" s="68">
        <v>2.9167173417959007</v>
      </c>
      <c r="P72" s="68">
        <v>3.9818712687759992</v>
      </c>
      <c r="Q72" s="68">
        <v>0.15342055583330408</v>
      </c>
      <c r="R72" s="68">
        <v>1.4758814872909289</v>
      </c>
      <c r="S72" s="68">
        <v>1.0066939278657108</v>
      </c>
      <c r="T72" s="68">
        <v>3.1681793419214137</v>
      </c>
      <c r="U72" s="68">
        <v>0.3594851167187712</v>
      </c>
      <c r="V72" s="68">
        <v>3.3531131444929279</v>
      </c>
      <c r="W72" s="68">
        <v>0.70717246106329035</v>
      </c>
      <c r="X72" s="68">
        <v>0.67837680552128998</v>
      </c>
      <c r="Y72" s="68">
        <v>0.64800189726896829</v>
      </c>
      <c r="Z72" s="68">
        <v>4.0220311810191083</v>
      </c>
      <c r="AA72" s="68">
        <v>1.9472856913413421</v>
      </c>
      <c r="AB72" s="68">
        <v>0.15078767553004124</v>
      </c>
      <c r="AC72" s="68">
        <v>0.84330592037178997</v>
      </c>
      <c r="AD72" s="68">
        <v>0.77783608136104765</v>
      </c>
      <c r="AE72" s="68">
        <v>9.3769416701550181</v>
      </c>
      <c r="AF72" s="68">
        <v>0.61533693009420309</v>
      </c>
      <c r="AG72" s="68">
        <v>0.80257406295425238</v>
      </c>
      <c r="AH72" s="68">
        <v>0.46907172936302899</v>
      </c>
      <c r="AI72" s="68">
        <v>3.0219589627986143</v>
      </c>
      <c r="AJ72" s="68">
        <v>1.3571938053789039</v>
      </c>
      <c r="AK72" s="68">
        <v>0.21999829481556096</v>
      </c>
      <c r="AL72" s="68">
        <v>0.39096713629468205</v>
      </c>
      <c r="AM72" s="68">
        <v>4.7583184315435751</v>
      </c>
      <c r="AN72" s="68">
        <v>0.76515910903902307</v>
      </c>
      <c r="AO72" s="68">
        <v>0.42191459599787373</v>
      </c>
      <c r="AP72" s="68">
        <v>3.4480939376380952</v>
      </c>
      <c r="AQ72" s="68">
        <v>1.0076372188755891</v>
      </c>
      <c r="AR72" s="68">
        <v>1.1086974797412836</v>
      </c>
      <c r="AS72" s="68">
        <v>1.3291153925512293</v>
      </c>
      <c r="AT72" s="68">
        <v>1.3595488264738844</v>
      </c>
      <c r="AU72" s="68">
        <v>1.3413495819398045</v>
      </c>
      <c r="AV72" s="69">
        <f>SUM(_xlfn.ANCHORARRAY(B72))</f>
        <v>73.109799649922309</v>
      </c>
      <c r="AW72" t="s">
        <v>274</v>
      </c>
    </row>
    <row r="74" spans="1:49">
      <c r="B74" t="s">
        <v>209</v>
      </c>
    </row>
    <row r="76" spans="1:49">
      <c r="A76" t="s">
        <v>93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76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66"/>
      <c r="N77" s="3"/>
      <c r="O77" s="3"/>
      <c r="P77" s="3"/>
      <c r="Q77" s="3"/>
      <c r="R77" s="7"/>
      <c r="AV77" s="45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66"/>
      <c r="N78" s="3"/>
      <c r="O78" s="3"/>
      <c r="P78" s="3"/>
      <c r="Q78" s="3"/>
      <c r="R78" s="7"/>
      <c r="AV78" s="45"/>
    </row>
    <row r="79" spans="1:49">
      <c r="A79" s="1">
        <v>2</v>
      </c>
      <c r="M79" s="67"/>
      <c r="AV79" s="45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66"/>
      <c r="N80" s="3"/>
      <c r="O80" s="3"/>
      <c r="P80" s="3"/>
      <c r="Q80" s="3"/>
      <c r="R80" s="7"/>
      <c r="AV80" s="45"/>
    </row>
    <row r="81" spans="1:49">
      <c r="A81" s="31">
        <v>4</v>
      </c>
      <c r="B81" s="5">
        <f>B71/$AV71</f>
        <v>3.2584405842163936E-20</v>
      </c>
      <c r="C81" s="5">
        <f t="shared" ref="C81:AU81" si="10">C71/$AV71</f>
        <v>3.725011582341567E-10</v>
      </c>
      <c r="D81" s="5">
        <f t="shared" si="10"/>
        <v>7.1478493334892281E-41</v>
      </c>
      <c r="E81" s="5">
        <f t="shared" si="10"/>
        <v>1.0318245625306834E-15</v>
      </c>
      <c r="F81" s="5">
        <f t="shared" si="10"/>
        <v>4.8536563667574802E-34</v>
      </c>
      <c r="G81" s="5">
        <f t="shared" si="10"/>
        <v>1.6686412491882696E-42</v>
      </c>
      <c r="H81" s="5">
        <f t="shared" si="10"/>
        <v>1.4897733988470408E-25</v>
      </c>
      <c r="I81" s="5">
        <f t="shared" si="10"/>
        <v>1.6874633772060335E-16</v>
      </c>
      <c r="J81" s="5">
        <f t="shared" si="10"/>
        <v>6.820974181056056E-18</v>
      </c>
      <c r="K81" s="5">
        <f t="shared" si="10"/>
        <v>1.9937069721398305E-27</v>
      </c>
      <c r="L81" s="5">
        <f t="shared" si="10"/>
        <v>2.5486714324325175E-28</v>
      </c>
      <c r="M81" s="70">
        <f t="shared" si="10"/>
        <v>2.1129112445077641E-30</v>
      </c>
      <c r="N81" s="5">
        <f t="shared" si="10"/>
        <v>6.5354484209103879E-26</v>
      </c>
      <c r="O81" s="5">
        <f t="shared" si="10"/>
        <v>1.1582055028511244E-12</v>
      </c>
      <c r="P81" s="5">
        <f t="shared" si="10"/>
        <v>6.9007524989274652E-10</v>
      </c>
      <c r="Q81" s="5">
        <f t="shared" si="10"/>
        <v>1.5373104958051199E-41</v>
      </c>
      <c r="R81" s="5">
        <f t="shared" si="10"/>
        <v>7.6563418187150617E-20</v>
      </c>
      <c r="S81" s="5">
        <f t="shared" si="10"/>
        <v>3.0636097705119187E-23</v>
      </c>
      <c r="T81" s="5">
        <f t="shared" si="10"/>
        <v>5.6271699997747654E-11</v>
      </c>
      <c r="U81" s="5">
        <f t="shared" si="10"/>
        <v>3.9307722079368767E-34</v>
      </c>
      <c r="V81" s="5">
        <f t="shared" si="10"/>
        <v>1.9163582704138909E-10</v>
      </c>
      <c r="W81" s="5">
        <f t="shared" si="10"/>
        <v>2.2818049166656461E-26</v>
      </c>
      <c r="X81" s="5">
        <f t="shared" si="10"/>
        <v>4.2928369213378353E-27</v>
      </c>
      <c r="Y81" s="5">
        <f t="shared" si="10"/>
        <v>1.3703429986593701E-26</v>
      </c>
      <c r="Z81" s="5">
        <f t="shared" si="10"/>
        <v>9.7122225671276131E-10</v>
      </c>
      <c r="AA81" s="5">
        <f t="shared" si="10"/>
        <v>2.2935234408901844E-16</v>
      </c>
      <c r="AB81" s="5">
        <f t="shared" si="10"/>
        <v>9.3939009801287076E-42</v>
      </c>
      <c r="AC81" s="5">
        <f t="shared" si="10"/>
        <v>8.4012560963262753E-26</v>
      </c>
      <c r="AD81" s="5">
        <f t="shared" si="10"/>
        <v>3.8799441467340219E-26</v>
      </c>
      <c r="AE81" s="5">
        <f t="shared" si="10"/>
        <v>0.99999989595538685</v>
      </c>
      <c r="AF81" s="5">
        <f t="shared" si="10"/>
        <v>2.1577975918940414E-27</v>
      </c>
      <c r="AG81" s="5">
        <f t="shared" si="10"/>
        <v>5.7727182654243539E-25</v>
      </c>
      <c r="AH81" s="5">
        <f t="shared" si="10"/>
        <v>1.5524976279753696E-30</v>
      </c>
      <c r="AI81" s="5">
        <f t="shared" si="10"/>
        <v>8.1932074868722767E-12</v>
      </c>
      <c r="AJ81" s="5">
        <f t="shared" si="10"/>
        <v>3.8104080551795106E-20</v>
      </c>
      <c r="AK81" s="5">
        <f t="shared" si="10"/>
        <v>4.3059663558290047E-39</v>
      </c>
      <c r="AL81" s="5">
        <f t="shared" si="10"/>
        <v>1.4030207128540222E-32</v>
      </c>
      <c r="AM81" s="5">
        <f t="shared" si="10"/>
        <v>1.0173828726751952E-7</v>
      </c>
      <c r="AN81" s="5">
        <f t="shared" si="10"/>
        <v>6.118590960939214E-26</v>
      </c>
      <c r="AO81" s="5">
        <f t="shared" si="10"/>
        <v>2.6026065056277338E-32</v>
      </c>
      <c r="AP81" s="5">
        <f t="shared" si="10"/>
        <v>1.5266971109839829E-11</v>
      </c>
      <c r="AQ81" s="5">
        <f t="shared" si="10"/>
        <v>1.5633996219666915E-23</v>
      </c>
      <c r="AR81" s="5">
        <f t="shared" si="10"/>
        <v>1.2562497741604674E-22</v>
      </c>
      <c r="AS81" s="5">
        <f t="shared" si="10"/>
        <v>2.5619577591291994E-20</v>
      </c>
      <c r="AT81" s="5">
        <f t="shared" si="10"/>
        <v>5.8138125883757251E-20</v>
      </c>
      <c r="AU81" s="5">
        <f t="shared" si="10"/>
        <v>3.270203761294456E-20</v>
      </c>
      <c r="AV81" s="46">
        <f>SUM(B81:AU81)</f>
        <v>1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1">IF(C81=MAX($B81:$AU81),C81,"")</f>
        <v/>
      </c>
      <c r="D82" s="3" t="str">
        <f t="shared" si="11"/>
        <v/>
      </c>
      <c r="E82" s="3" t="str">
        <f t="shared" si="11"/>
        <v/>
      </c>
      <c r="F82" s="3" t="str">
        <f t="shared" si="11"/>
        <v/>
      </c>
      <c r="G82" s="3" t="str">
        <f t="shared" si="11"/>
        <v/>
      </c>
      <c r="H82" s="3" t="str">
        <f t="shared" si="11"/>
        <v/>
      </c>
      <c r="I82" s="3" t="str">
        <f t="shared" si="11"/>
        <v/>
      </c>
      <c r="J82" s="3" t="str">
        <f t="shared" si="11"/>
        <v/>
      </c>
      <c r="K82" s="3" t="str">
        <f t="shared" si="11"/>
        <v/>
      </c>
      <c r="L82" s="3" t="str">
        <f t="shared" si="11"/>
        <v/>
      </c>
      <c r="M82" s="66" t="str">
        <f t="shared" si="11"/>
        <v/>
      </c>
      <c r="N82" s="3" t="str">
        <f t="shared" si="11"/>
        <v/>
      </c>
      <c r="O82" s="3" t="str">
        <f t="shared" si="11"/>
        <v/>
      </c>
      <c r="P82" s="3" t="str">
        <f t="shared" si="11"/>
        <v/>
      </c>
      <c r="Q82" s="3" t="str">
        <f t="shared" si="11"/>
        <v/>
      </c>
      <c r="R82" s="3" t="str">
        <f t="shared" si="11"/>
        <v/>
      </c>
      <c r="S82" s="3" t="str">
        <f t="shared" si="11"/>
        <v/>
      </c>
      <c r="T82" s="3" t="str">
        <f t="shared" si="11"/>
        <v/>
      </c>
      <c r="U82" s="3" t="str">
        <f t="shared" si="11"/>
        <v/>
      </c>
      <c r="V82" s="3" t="str">
        <f t="shared" si="11"/>
        <v/>
      </c>
      <c r="W82" s="3" t="str">
        <f t="shared" si="11"/>
        <v/>
      </c>
      <c r="X82" s="3" t="str">
        <f t="shared" si="11"/>
        <v/>
      </c>
      <c r="Y82" s="3" t="str">
        <f t="shared" si="11"/>
        <v/>
      </c>
      <c r="Z82" s="3" t="str">
        <f t="shared" si="11"/>
        <v/>
      </c>
      <c r="AA82" s="3" t="str">
        <f t="shared" si="11"/>
        <v/>
      </c>
      <c r="AB82" s="3" t="str">
        <f t="shared" si="11"/>
        <v/>
      </c>
      <c r="AC82" s="3" t="str">
        <f t="shared" si="11"/>
        <v/>
      </c>
      <c r="AD82" s="3" t="str">
        <f t="shared" si="11"/>
        <v/>
      </c>
      <c r="AE82" s="3">
        <f t="shared" si="11"/>
        <v>0.99999989595538685</v>
      </c>
      <c r="AF82" s="3" t="str">
        <f t="shared" si="11"/>
        <v/>
      </c>
      <c r="AG82" s="3" t="str">
        <f t="shared" si="11"/>
        <v/>
      </c>
      <c r="AH82" s="3" t="str">
        <f t="shared" si="11"/>
        <v/>
      </c>
      <c r="AI82" s="3" t="str">
        <f t="shared" si="11"/>
        <v/>
      </c>
      <c r="AJ82" s="3" t="str">
        <f t="shared" si="11"/>
        <v/>
      </c>
      <c r="AK82" s="3" t="str">
        <f t="shared" si="11"/>
        <v/>
      </c>
      <c r="AL82" s="3" t="str">
        <f t="shared" si="11"/>
        <v/>
      </c>
      <c r="AM82" s="3" t="str">
        <f t="shared" si="11"/>
        <v/>
      </c>
      <c r="AN82" s="3" t="str">
        <f t="shared" si="11"/>
        <v/>
      </c>
      <c r="AO82" s="3" t="str">
        <f t="shared" si="11"/>
        <v/>
      </c>
      <c r="AP82" s="3" t="str">
        <f t="shared" si="11"/>
        <v/>
      </c>
      <c r="AQ82" s="3" t="str">
        <f t="shared" si="11"/>
        <v/>
      </c>
      <c r="AR82" s="3" t="str">
        <f t="shared" si="11"/>
        <v/>
      </c>
      <c r="AS82" s="3" t="str">
        <f t="shared" si="11"/>
        <v/>
      </c>
      <c r="AT82" s="3" t="str">
        <f t="shared" si="11"/>
        <v/>
      </c>
      <c r="AU82" s="3" t="str">
        <f t="shared" si="11"/>
        <v/>
      </c>
      <c r="AV82" s="69"/>
      <c r="AW82" t="s">
        <v>280</v>
      </c>
    </row>
    <row r="83" spans="1:49">
      <c r="A83" s="31">
        <v>4</v>
      </c>
      <c r="B83" s="5">
        <f>B72/$AV$72</f>
        <v>1.8373881612905055E-2</v>
      </c>
      <c r="C83" s="5">
        <f t="shared" ref="C83:AU83" si="12">C72/$AV$72</f>
        <v>5.3728638696402146E-2</v>
      </c>
      <c r="D83" s="5">
        <f t="shared" si="12"/>
        <v>2.4457941043824673E-3</v>
      </c>
      <c r="E83" s="5">
        <f t="shared" si="12"/>
        <v>3.045279518281167E-2</v>
      </c>
      <c r="F83" s="5">
        <f t="shared" si="12"/>
        <v>4.5525717052646185E-3</v>
      </c>
      <c r="G83" s="5">
        <f t="shared" si="12"/>
        <v>1.9300626560598106E-3</v>
      </c>
      <c r="H83" s="5">
        <f t="shared" si="12"/>
        <v>1.1411072645337575E-2</v>
      </c>
      <c r="I83" s="5">
        <f t="shared" si="12"/>
        <v>2.7214754773973483E-2</v>
      </c>
      <c r="J83" s="5">
        <f t="shared" si="12"/>
        <v>2.3079788267766733E-2</v>
      </c>
      <c r="K83" s="5">
        <f t="shared" si="12"/>
        <v>9.4548105919631722E-3</v>
      </c>
      <c r="L83" s="5">
        <f t="shared" si="12"/>
        <v>7.6168907784913385E-3</v>
      </c>
      <c r="M83" s="70">
        <f t="shared" si="12"/>
        <v>6.4696276451933783E-3</v>
      </c>
      <c r="N83" s="5">
        <f t="shared" si="12"/>
        <v>1.0160352739148427E-2</v>
      </c>
      <c r="O83" s="5">
        <f t="shared" si="12"/>
        <v>3.989502577988531E-2</v>
      </c>
      <c r="P83" s="5">
        <f t="shared" si="12"/>
        <v>5.446426180679912E-2</v>
      </c>
      <c r="Q83" s="5">
        <f t="shared" si="12"/>
        <v>2.0984950932424981E-3</v>
      </c>
      <c r="R83" s="5">
        <f t="shared" si="12"/>
        <v>2.0187190969719711E-2</v>
      </c>
      <c r="S83" s="5">
        <f t="shared" si="12"/>
        <v>1.3769616832300819E-2</v>
      </c>
      <c r="T83" s="5">
        <f t="shared" si="12"/>
        <v>4.3334537327305897E-2</v>
      </c>
      <c r="U83" s="5">
        <f t="shared" si="12"/>
        <v>4.9170578833497491E-3</v>
      </c>
      <c r="V83" s="5">
        <f t="shared" si="12"/>
        <v>4.5864072402727357E-2</v>
      </c>
      <c r="W83" s="5">
        <f t="shared" si="12"/>
        <v>9.6727451648001041E-3</v>
      </c>
      <c r="X83" s="5">
        <f t="shared" si="12"/>
        <v>9.2788765496502196E-3</v>
      </c>
      <c r="Y83" s="5">
        <f t="shared" si="12"/>
        <v>8.8634068260595601E-3</v>
      </c>
      <c r="Z83" s="5">
        <f t="shared" si="12"/>
        <v>5.501357137180149E-2</v>
      </c>
      <c r="AA83" s="5">
        <f t="shared" si="12"/>
        <v>2.6635084498462462E-2</v>
      </c>
      <c r="AB83" s="5">
        <f t="shared" si="12"/>
        <v>2.0624824066277068E-3</v>
      </c>
      <c r="AC83" s="5">
        <f t="shared" si="12"/>
        <v>1.1534786368036315E-2</v>
      </c>
      <c r="AD83" s="5">
        <f t="shared" si="12"/>
        <v>1.0639286184418839E-2</v>
      </c>
      <c r="AE83" s="5">
        <f t="shared" si="12"/>
        <v>0.12825834176889284</v>
      </c>
      <c r="AF83" s="5">
        <f t="shared" si="12"/>
        <v>8.4166135462095601E-3</v>
      </c>
      <c r="AG83" s="5">
        <f t="shared" si="12"/>
        <v>1.0977653704390985E-2</v>
      </c>
      <c r="AH83" s="5">
        <f t="shared" si="12"/>
        <v>6.4159898072368394E-3</v>
      </c>
      <c r="AI83" s="5">
        <f t="shared" si="12"/>
        <v>4.1334526660843141E-2</v>
      </c>
      <c r="AJ83" s="5">
        <f t="shared" si="12"/>
        <v>1.8563774102482389E-2</v>
      </c>
      <c r="AK83" s="5">
        <f t="shared" si="12"/>
        <v>3.0091491957165381E-3</v>
      </c>
      <c r="AL83" s="5">
        <f t="shared" si="12"/>
        <v>5.3476707386257696E-3</v>
      </c>
      <c r="AM83" s="5">
        <f t="shared" si="12"/>
        <v>6.5084550283658615E-2</v>
      </c>
      <c r="AN83" s="5">
        <f t="shared" si="12"/>
        <v>1.0465889835602035E-2</v>
      </c>
      <c r="AO83" s="5">
        <f t="shared" si="12"/>
        <v>5.770971853543058E-3</v>
      </c>
      <c r="AP83" s="5">
        <f t="shared" si="12"/>
        <v>4.7163225096346705E-2</v>
      </c>
      <c r="AQ83" s="5">
        <f t="shared" si="12"/>
        <v>1.3782519220412881E-2</v>
      </c>
      <c r="AR83" s="5">
        <f t="shared" si="12"/>
        <v>1.5164827219471964E-2</v>
      </c>
      <c r="AS83" s="5">
        <f t="shared" si="12"/>
        <v>1.8179715973994488E-2</v>
      </c>
      <c r="AT83" s="5">
        <f t="shared" si="12"/>
        <v>1.8595986215034433E-2</v>
      </c>
      <c r="AU83" s="5">
        <f t="shared" si="12"/>
        <v>1.8347055912650553E-2</v>
      </c>
      <c r="AV83" s="46">
        <f>SUM(B83:AU83)</f>
        <v>0.99999999999999944</v>
      </c>
      <c r="AW83" t="s">
        <v>274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3">IF(C83=MAX($B83:$AU83),C83,"")</f>
        <v/>
      </c>
      <c r="D84" s="3" t="str">
        <f t="shared" si="13"/>
        <v/>
      </c>
      <c r="E84" s="3" t="str">
        <f t="shared" si="13"/>
        <v/>
      </c>
      <c r="F84" s="3" t="str">
        <f t="shared" si="13"/>
        <v/>
      </c>
      <c r="G84" s="3" t="str">
        <f t="shared" si="13"/>
        <v/>
      </c>
      <c r="H84" s="3" t="str">
        <f t="shared" si="13"/>
        <v/>
      </c>
      <c r="I84" s="3" t="str">
        <f t="shared" si="13"/>
        <v/>
      </c>
      <c r="J84" s="3" t="str">
        <f t="shared" si="13"/>
        <v/>
      </c>
      <c r="K84" s="3" t="str">
        <f t="shared" si="13"/>
        <v/>
      </c>
      <c r="L84" s="3" t="str">
        <f t="shared" si="13"/>
        <v/>
      </c>
      <c r="M84" s="66" t="str">
        <f t="shared" si="13"/>
        <v/>
      </c>
      <c r="N84" s="3" t="str">
        <f t="shared" si="13"/>
        <v/>
      </c>
      <c r="O84" s="3" t="str">
        <f t="shared" si="13"/>
        <v/>
      </c>
      <c r="P84" s="3" t="str">
        <f t="shared" si="13"/>
        <v/>
      </c>
      <c r="Q84" s="3" t="str">
        <f t="shared" si="13"/>
        <v/>
      </c>
      <c r="R84" s="3" t="str">
        <f t="shared" si="13"/>
        <v/>
      </c>
      <c r="S84" s="3" t="str">
        <f t="shared" si="13"/>
        <v/>
      </c>
      <c r="T84" s="3" t="str">
        <f t="shared" si="13"/>
        <v/>
      </c>
      <c r="U84" s="3" t="str">
        <f t="shared" si="13"/>
        <v/>
      </c>
      <c r="V84" s="3" t="str">
        <f t="shared" si="13"/>
        <v/>
      </c>
      <c r="W84" s="3" t="str">
        <f t="shared" si="13"/>
        <v/>
      </c>
      <c r="X84" s="3" t="str">
        <f t="shared" si="13"/>
        <v/>
      </c>
      <c r="Y84" s="3" t="str">
        <f t="shared" si="13"/>
        <v/>
      </c>
      <c r="Z84" s="3" t="str">
        <f t="shared" si="13"/>
        <v/>
      </c>
      <c r="AA84" s="3" t="str">
        <f t="shared" si="13"/>
        <v/>
      </c>
      <c r="AB84" s="3" t="str">
        <f t="shared" si="13"/>
        <v/>
      </c>
      <c r="AC84" s="3" t="str">
        <f t="shared" si="13"/>
        <v/>
      </c>
      <c r="AD84" s="3" t="str">
        <f t="shared" si="13"/>
        <v/>
      </c>
      <c r="AE84" s="3">
        <f t="shared" si="13"/>
        <v>0.12825834176889284</v>
      </c>
      <c r="AF84" s="3" t="str">
        <f t="shared" si="13"/>
        <v/>
      </c>
      <c r="AG84" s="3" t="str">
        <f t="shared" si="13"/>
        <v/>
      </c>
      <c r="AH84" s="3" t="str">
        <f t="shared" si="13"/>
        <v/>
      </c>
      <c r="AI84" s="3" t="str">
        <f t="shared" si="13"/>
        <v/>
      </c>
      <c r="AJ84" s="3" t="str">
        <f t="shared" si="13"/>
        <v/>
      </c>
      <c r="AK84" s="3" t="str">
        <f t="shared" si="13"/>
        <v/>
      </c>
      <c r="AL84" s="3" t="str">
        <f t="shared" si="13"/>
        <v/>
      </c>
      <c r="AM84" s="3" t="str">
        <f t="shared" si="13"/>
        <v/>
      </c>
      <c r="AN84" s="3" t="str">
        <f t="shared" si="13"/>
        <v/>
      </c>
      <c r="AO84" s="3" t="str">
        <f t="shared" si="13"/>
        <v/>
      </c>
      <c r="AP84" s="3" t="str">
        <f t="shared" si="13"/>
        <v/>
      </c>
      <c r="AQ84" s="3" t="str">
        <f t="shared" si="13"/>
        <v/>
      </c>
      <c r="AR84" s="3" t="str">
        <f t="shared" si="13"/>
        <v/>
      </c>
      <c r="AS84" s="3" t="str">
        <f t="shared" si="13"/>
        <v/>
      </c>
      <c r="AT84" s="3" t="str">
        <f t="shared" si="13"/>
        <v/>
      </c>
      <c r="AU84" s="3" t="str">
        <f t="shared" si="13"/>
        <v/>
      </c>
      <c r="AV84" s="73"/>
      <c r="AW84" t="s">
        <v>280</v>
      </c>
    </row>
    <row r="86" spans="1:49">
      <c r="B86" t="s">
        <v>208</v>
      </c>
      <c r="D86" s="11">
        <v>2.3662924899783913</v>
      </c>
      <c r="E86" s="11" t="s">
        <v>211</v>
      </c>
      <c r="F86" t="s">
        <v>212</v>
      </c>
      <c r="I86" t="s">
        <v>213</v>
      </c>
      <c r="K86" s="11" t="s">
        <v>273</v>
      </c>
    </row>
    <row r="88" spans="1:49">
      <c r="A88" t="s">
        <v>93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66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66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66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66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-46.111918547647711</v>
      </c>
      <c r="C93" s="5">
        <v>-22.311469884112633</v>
      </c>
      <c r="D93" s="5">
        <v>-94.996763279533525</v>
      </c>
      <c r="E93" s="5">
        <v>-35.462191900562601</v>
      </c>
      <c r="F93" s="5">
        <v>-78.83050467652653</v>
      </c>
      <c r="G93" s="5">
        <v>-98.858108740737251</v>
      </c>
      <c r="H93" s="5">
        <v>-58.747659184095554</v>
      </c>
      <c r="I93" s="5">
        <v>-37.322976889184645</v>
      </c>
      <c r="J93" s="5">
        <v>-40.620140332172042</v>
      </c>
      <c r="K93" s="5">
        <v>-63.180810880310155</v>
      </c>
      <c r="L93" s="5">
        <v>-65.294732305075854</v>
      </c>
      <c r="M93" s="70">
        <v>-70.220010627048694</v>
      </c>
      <c r="N93" s="5">
        <v>-59.594424703351578</v>
      </c>
      <c r="O93" s="5">
        <v>-28.244574436661562</v>
      </c>
      <c r="P93" s="5">
        <v>-21.677850527055799</v>
      </c>
      <c r="Q93" s="5">
        <v>-96.576059535871721</v>
      </c>
      <c r="R93" s="5">
        <v>-45.233996802430035</v>
      </c>
      <c r="S93" s="5">
        <v>-53.274156718063232</v>
      </c>
      <c r="T93" s="5">
        <v>-24.253811713174692</v>
      </c>
      <c r="U93" s="5">
        <v>-79.047236124023371</v>
      </c>
      <c r="V93" s="5">
        <v>-22.994502393376649</v>
      </c>
      <c r="W93" s="5">
        <v>-60.67581298816085</v>
      </c>
      <c r="X93" s="5">
        <v>-62.392638929925511</v>
      </c>
      <c r="Y93" s="5">
        <v>-61.199826629354867</v>
      </c>
      <c r="Z93" s="5">
        <v>-21.326640249344614</v>
      </c>
      <c r="AA93" s="5">
        <v>-37.007623864670499</v>
      </c>
      <c r="AB93" s="5">
        <v>-97.08224644737318</v>
      </c>
      <c r="AC93" s="5">
        <v>-59.336335945091214</v>
      </c>
      <c r="AD93" s="5">
        <v>-60.130271442864014</v>
      </c>
      <c r="AE93" s="5">
        <v>-1.0692330123655745E-7</v>
      </c>
      <c r="AF93" s="5">
        <v>-63.09953020876025</v>
      </c>
      <c r="AG93" s="5">
        <v>-57.355663615671375</v>
      </c>
      <c r="AH93" s="5">
        <v>-70.53673960813299</v>
      </c>
      <c r="AI93" s="5">
        <v>-26.234010650383439</v>
      </c>
      <c r="AJ93" s="5">
        <v>-45.951101333933707</v>
      </c>
      <c r="AK93" s="5">
        <v>-90.785010534088016</v>
      </c>
      <c r="AL93" s="5">
        <v>-75.373363045145723</v>
      </c>
      <c r="AM93" s="5">
        <v>-16.546337097937318</v>
      </c>
      <c r="AN93" s="5">
        <v>-59.662157390210702</v>
      </c>
      <c r="AO93" s="5">
        <v>-74.738381639362814</v>
      </c>
      <c r="AP93" s="5">
        <v>-25.594404320897556</v>
      </c>
      <c r="AQ93" s="5">
        <v>-53.965500879802086</v>
      </c>
      <c r="AR93" s="5">
        <v>-51.823991992619369</v>
      </c>
      <c r="AS93" s="5">
        <v>-46.35904902732161</v>
      </c>
      <c r="AT93" s="5">
        <v>-45.516911410307088</v>
      </c>
      <c r="AU93" s="5">
        <v>-46.108215282342044</v>
      </c>
      <c r="AW93" t="s">
        <v>281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0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282</v>
      </c>
    </row>
    <row r="95" spans="1:49">
      <c r="B95">
        <f>B94/B93</f>
        <v>0.24123914923438952</v>
      </c>
      <c r="C95">
        <f>C94/C93</f>
        <v>0.84969749184922394</v>
      </c>
      <c r="D95">
        <f t="shared" ref="D95:AB95" si="14">D94/D93</f>
        <v>6.7338083732145143E-2</v>
      </c>
      <c r="E95">
        <f t="shared" si="14"/>
        <v>0.41475157658730794</v>
      </c>
      <c r="F95">
        <f t="shared" si="14"/>
        <v>9.9597231201513453E-2</v>
      </c>
      <c r="G95">
        <f t="shared" si="14"/>
        <v>0.13563884815120328</v>
      </c>
      <c r="H95">
        <f t="shared" si="14"/>
        <v>0.1424533354388636</v>
      </c>
      <c r="I95">
        <f t="shared" si="14"/>
        <v>0.42700238106189708</v>
      </c>
      <c r="J95">
        <f t="shared" si="14"/>
        <v>0.38997895798635585</v>
      </c>
      <c r="K95">
        <f t="shared" si="14"/>
        <v>0.17525890924345228</v>
      </c>
      <c r="L95">
        <f t="shared" si="14"/>
        <v>8.6028379345439674E-5</v>
      </c>
      <c r="M95" s="67">
        <f t="shared" si="14"/>
        <v>9.0898590629681739E-2</v>
      </c>
      <c r="N95">
        <f t="shared" si="14"/>
        <v>0.15537862889176002</v>
      </c>
      <c r="O95">
        <f t="shared" si="14"/>
        <v>0.87117616359130989</v>
      </c>
      <c r="P95">
        <f t="shared" si="14"/>
        <v>0.72511801759963945</v>
      </c>
      <c r="Q95">
        <f t="shared" si="14"/>
        <v>0.20744271506085493</v>
      </c>
      <c r="R95">
        <f t="shared" si="14"/>
        <v>0.37076095825118505</v>
      </c>
      <c r="S95">
        <f t="shared" si="14"/>
        <v>0.3216005856398822</v>
      </c>
      <c r="T95">
        <f t="shared" si="14"/>
        <v>0.95337591770944474</v>
      </c>
      <c r="U95">
        <f t="shared" si="14"/>
        <v>0.26549947890742009</v>
      </c>
      <c r="V95">
        <f t="shared" si="14"/>
        <v>0.8898648750883118</v>
      </c>
      <c r="W95">
        <f t="shared" si="14"/>
        <v>0.2282952517291004</v>
      </c>
      <c r="X95">
        <f t="shared" si="14"/>
        <v>0.12895591752476634</v>
      </c>
      <c r="Y95">
        <f t="shared" si="14"/>
        <v>0.25117718213643969</v>
      </c>
      <c r="Z95">
        <f t="shared" si="14"/>
        <v>0.61772505401570921</v>
      </c>
      <c r="AA95">
        <f t="shared" si="14"/>
        <v>0.43153270413683154</v>
      </c>
      <c r="AB95">
        <f t="shared" si="14"/>
        <v>0.16349024235449652</v>
      </c>
      <c r="AC95">
        <f t="shared" ref="AC95:AU95" si="15">AC94/AC93</f>
        <v>0.266531455778377</v>
      </c>
      <c r="AD95">
        <f t="shared" si="15"/>
        <v>0.21298756338010638</v>
      </c>
      <c r="AE95">
        <f t="shared" si="15"/>
        <v>173479492.1731993</v>
      </c>
      <c r="AF95">
        <f t="shared" si="15"/>
        <v>0.11045248636466724</v>
      </c>
      <c r="AG95">
        <f t="shared" si="15"/>
        <v>0.38935997933250649</v>
      </c>
      <c r="AH95">
        <f t="shared" si="15"/>
        <v>0.1199219023588762</v>
      </c>
      <c r="AI95">
        <f t="shared" si="15"/>
        <v>0.91026874686623516</v>
      </c>
      <c r="AJ95">
        <f t="shared" si="15"/>
        <v>0.45787803532931864</v>
      </c>
      <c r="AK95">
        <f t="shared" si="15"/>
        <v>0.16203115374951332</v>
      </c>
      <c r="AL95">
        <f t="shared" si="15"/>
        <v>0.24625410423683339</v>
      </c>
      <c r="AM95">
        <f t="shared" si="15"/>
        <v>1.134571348866104</v>
      </c>
      <c r="AN95">
        <f t="shared" si="15"/>
        <v>0.36277601995584763</v>
      </c>
      <c r="AO95">
        <f t="shared" si="15"/>
        <v>0.32775662869181765</v>
      </c>
      <c r="AP95">
        <f t="shared" si="15"/>
        <v>0.66780221902037251</v>
      </c>
      <c r="AQ95">
        <f t="shared" si="15"/>
        <v>0.30836367176623947</v>
      </c>
      <c r="AR95">
        <f t="shared" si="15"/>
        <v>0.33766213923644012</v>
      </c>
      <c r="AS95">
        <f t="shared" si="15"/>
        <v>0.44159663387259884</v>
      </c>
      <c r="AT95">
        <f t="shared" si="15"/>
        <v>0.28901345878712481</v>
      </c>
      <c r="AU95">
        <f t="shared" si="15"/>
        <v>0.24221280159323327</v>
      </c>
      <c r="AV95">
        <f>AVERAGE(B95:AU95)</f>
        <v>3771293.66904291</v>
      </c>
      <c r="AW95">
        <f>STDEV(B95:AU95)</f>
        <v>25578155.62437588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31E2-651D-4617-AE06-76D610807A00}">
  <dimension ref="B2:DD68"/>
  <sheetViews>
    <sheetView showGridLines="0" showRowColHeaders="0" zoomScale="60" zoomScaleNormal="60" workbookViewId="0">
      <selection activeCell="AQ43" sqref="AQ43"/>
    </sheetView>
  </sheetViews>
  <sheetFormatPr defaultRowHeight="15"/>
  <cols>
    <col min="1" max="115" width="2.85546875" customWidth="1"/>
  </cols>
  <sheetData>
    <row r="2" spans="2:103">
      <c r="J2" s="18" t="s">
        <v>92</v>
      </c>
      <c r="K2" s="18" t="s">
        <v>92</v>
      </c>
      <c r="L2" s="29" t="s">
        <v>310</v>
      </c>
      <c r="M2" s="29"/>
      <c r="V2" s="15" t="s">
        <v>316</v>
      </c>
      <c r="AA2" s="18"/>
      <c r="AB2" s="18"/>
      <c r="AP2" s="18" t="s">
        <v>92</v>
      </c>
      <c r="AQ2" s="18" t="s">
        <v>92</v>
      </c>
      <c r="AR2" s="99" t="s">
        <v>315</v>
      </c>
      <c r="AS2" s="99"/>
      <c r="BL2" s="18"/>
      <c r="BM2" s="18"/>
      <c r="BX2" s="15" t="s">
        <v>317</v>
      </c>
      <c r="CC2" s="18"/>
      <c r="CD2" s="18"/>
      <c r="CS2" s="18"/>
      <c r="CT2" s="18"/>
    </row>
    <row r="3" spans="2:103">
      <c r="B3" t="s">
        <v>310</v>
      </c>
      <c r="I3" s="92" t="s">
        <v>116</v>
      </c>
      <c r="S3" t="s">
        <v>311</v>
      </c>
      <c r="Z3" s="92"/>
      <c r="AO3" s="92" t="s">
        <v>116</v>
      </c>
      <c r="BD3" t="s">
        <v>310</v>
      </c>
      <c r="BK3" s="92"/>
      <c r="BU3" t="s">
        <v>311</v>
      </c>
      <c r="CB3" s="92"/>
      <c r="CJ3" s="89"/>
      <c r="CR3" s="92"/>
    </row>
    <row r="4" spans="2:103" ht="15.75" thickBot="1">
      <c r="B4" s="85"/>
      <c r="C4" s="91"/>
      <c r="D4" s="39"/>
      <c r="E4" s="39"/>
      <c r="F4" s="39"/>
      <c r="G4" s="39"/>
      <c r="H4" s="39"/>
      <c r="I4" s="47" t="s">
        <v>116</v>
      </c>
      <c r="J4" s="39"/>
      <c r="K4" s="39"/>
      <c r="L4" s="39"/>
      <c r="M4" s="39"/>
      <c r="N4" s="39"/>
      <c r="O4" s="39"/>
      <c r="P4" s="86"/>
      <c r="S4" s="85"/>
      <c r="T4" s="91"/>
      <c r="U4" s="39"/>
      <c r="V4" s="39"/>
      <c r="W4" s="39"/>
      <c r="X4" s="39"/>
      <c r="Y4" s="39"/>
      <c r="Z4" s="47"/>
      <c r="AA4" s="39"/>
      <c r="AB4" s="39"/>
      <c r="AC4" s="39"/>
      <c r="AD4" s="39"/>
      <c r="AE4" s="39"/>
      <c r="AF4" s="39"/>
      <c r="AG4" s="39"/>
      <c r="AH4" s="39"/>
      <c r="AI4" s="91"/>
      <c r="AJ4" s="39"/>
      <c r="AK4" s="39"/>
      <c r="AL4" s="39"/>
      <c r="AM4" s="39"/>
      <c r="AN4" s="39"/>
      <c r="AO4" s="47" t="s">
        <v>116</v>
      </c>
      <c r="AP4" s="39"/>
      <c r="AQ4" s="39"/>
      <c r="AR4" s="39"/>
      <c r="AS4" s="39"/>
      <c r="AT4" s="39"/>
      <c r="AU4" s="39"/>
      <c r="AV4" s="86"/>
      <c r="BD4" s="39"/>
      <c r="BE4" s="91"/>
      <c r="BF4" s="39"/>
      <c r="BG4" s="39"/>
      <c r="BH4" s="39"/>
      <c r="BI4" s="39"/>
      <c r="BJ4" s="39"/>
      <c r="BK4" s="47"/>
      <c r="BL4" s="39"/>
      <c r="BM4" s="39"/>
      <c r="BN4" s="39"/>
      <c r="BO4" s="39"/>
      <c r="BP4" s="39"/>
      <c r="BQ4" s="39"/>
      <c r="BR4" s="39"/>
      <c r="BU4" s="39"/>
      <c r="BV4" s="91"/>
      <c r="BW4" s="39"/>
      <c r="BX4" s="39"/>
      <c r="BY4" s="39"/>
      <c r="BZ4" s="39"/>
      <c r="CA4" s="39"/>
      <c r="CB4" s="47"/>
      <c r="CC4" s="39"/>
      <c r="CD4" s="39"/>
      <c r="CE4" s="39"/>
      <c r="CF4" s="39"/>
      <c r="CG4" s="39"/>
      <c r="CH4" s="39"/>
      <c r="CI4" s="39"/>
      <c r="CK4" s="39"/>
      <c r="CL4" s="91"/>
      <c r="CM4" s="39"/>
      <c r="CN4" s="39"/>
      <c r="CO4" s="39"/>
      <c r="CP4" s="39"/>
      <c r="CQ4" s="39"/>
      <c r="CR4" s="47"/>
      <c r="CS4" s="39"/>
      <c r="CT4" s="39"/>
      <c r="CU4" s="39"/>
      <c r="CV4" s="39"/>
      <c r="CW4" s="39"/>
      <c r="CX4" s="39"/>
      <c r="CY4" s="39"/>
    </row>
    <row r="5" spans="2:103" ht="15.75" thickBot="1">
      <c r="B5" s="45"/>
      <c r="C5" s="140" t="s">
        <v>307</v>
      </c>
      <c r="D5" s="141"/>
      <c r="E5" s="141"/>
      <c r="F5" s="141"/>
      <c r="G5" s="141"/>
      <c r="H5" s="141"/>
      <c r="I5" s="141"/>
      <c r="J5" s="141"/>
      <c r="K5" s="139"/>
      <c r="P5" s="87"/>
      <c r="S5" s="45"/>
      <c r="T5" s="47"/>
      <c r="AI5" s="140" t="s">
        <v>307</v>
      </c>
      <c r="AJ5" s="141"/>
      <c r="AK5" s="141"/>
      <c r="AL5" s="141"/>
      <c r="AM5" s="141"/>
      <c r="AN5" s="141"/>
      <c r="AO5" s="141"/>
      <c r="AP5" s="141"/>
      <c r="AQ5" s="139"/>
      <c r="AV5" s="87"/>
      <c r="BI5" s="47"/>
      <c r="BJ5" s="18" t="s">
        <v>92</v>
      </c>
      <c r="BK5" s="18" t="s">
        <v>92</v>
      </c>
      <c r="BL5" s="29" t="s">
        <v>310</v>
      </c>
      <c r="BM5" s="29"/>
      <c r="BZ5" s="47"/>
      <c r="CA5" s="18" t="s">
        <v>92</v>
      </c>
      <c r="CB5" s="18" t="s">
        <v>92</v>
      </c>
      <c r="CC5" s="99" t="s">
        <v>315</v>
      </c>
      <c r="CD5" s="99"/>
      <c r="CL5" s="101" t="s">
        <v>312</v>
      </c>
      <c r="CM5" s="101"/>
      <c r="CN5" t="s">
        <v>196</v>
      </c>
      <c r="CO5" t="s">
        <v>196</v>
      </c>
      <c r="CQ5" s="18"/>
      <c r="CR5" s="18"/>
      <c r="CU5" s="18"/>
      <c r="CV5" s="18"/>
      <c r="CW5" s="18"/>
    </row>
    <row r="6" spans="2:103" ht="15.75" thickBot="1">
      <c r="B6" s="45"/>
      <c r="C6" s="47"/>
      <c r="G6" s="47" t="s">
        <v>116</v>
      </c>
      <c r="I6" s="47"/>
      <c r="J6" s="47"/>
      <c r="P6" s="87"/>
      <c r="S6" s="45"/>
      <c r="T6" s="47"/>
      <c r="X6" s="47"/>
      <c r="Z6" s="47"/>
      <c r="AA6" s="47"/>
      <c r="AI6" s="47"/>
      <c r="AM6" s="47" t="s">
        <v>116</v>
      </c>
      <c r="AO6" s="47"/>
      <c r="AP6" s="47"/>
      <c r="AV6" s="87"/>
      <c r="BE6" s="47"/>
      <c r="BI6" s="47" t="s">
        <v>116</v>
      </c>
      <c r="BL6" s="47"/>
      <c r="BV6" s="47"/>
      <c r="BZ6" s="47" t="s">
        <v>116</v>
      </c>
      <c r="CC6" s="47"/>
      <c r="CL6" s="47"/>
      <c r="CP6" s="47" t="s">
        <v>116</v>
      </c>
      <c r="CS6" s="47"/>
    </row>
    <row r="7" spans="2:103" ht="15.75" thickBot="1">
      <c r="B7" s="45"/>
      <c r="C7" s="128" t="s">
        <v>76</v>
      </c>
      <c r="D7" s="141"/>
      <c r="E7" s="141"/>
      <c r="F7" s="141"/>
      <c r="G7" s="141"/>
      <c r="H7" s="141"/>
      <c r="I7" s="141"/>
      <c r="J7" s="141"/>
      <c r="K7" s="139"/>
      <c r="P7" s="87"/>
      <c r="S7" s="45"/>
      <c r="T7" s="47"/>
      <c r="AI7" s="128" t="s">
        <v>76</v>
      </c>
      <c r="AJ7" s="141"/>
      <c r="AK7" s="141"/>
      <c r="AL7" s="141"/>
      <c r="AM7" s="141"/>
      <c r="AN7" s="141"/>
      <c r="AO7" s="141"/>
      <c r="AP7" s="141"/>
      <c r="AQ7" s="139"/>
      <c r="AV7" s="87"/>
      <c r="BE7" s="140" t="s">
        <v>307</v>
      </c>
      <c r="BF7" s="141"/>
      <c r="BG7" s="141"/>
      <c r="BH7" s="141"/>
      <c r="BI7" s="141"/>
      <c r="BJ7" s="141"/>
      <c r="BK7" s="141"/>
      <c r="BL7" s="141"/>
      <c r="BM7" s="139"/>
      <c r="BV7" s="140" t="s">
        <v>307</v>
      </c>
      <c r="BW7" s="141"/>
      <c r="BX7" s="141"/>
      <c r="BY7" s="141"/>
      <c r="BZ7" s="141"/>
      <c r="CA7" s="141"/>
      <c r="CB7" s="141"/>
      <c r="CC7" s="141"/>
      <c r="CD7" s="139"/>
      <c r="CL7" s="140" t="s">
        <v>307</v>
      </c>
      <c r="CM7" s="141"/>
      <c r="CN7" s="141"/>
      <c r="CO7" s="141"/>
      <c r="CP7" s="141"/>
      <c r="CQ7" s="141"/>
      <c r="CR7" s="141"/>
      <c r="CS7" s="141"/>
      <c r="CT7" s="139"/>
    </row>
    <row r="8" spans="2:103" ht="15.75" thickBot="1">
      <c r="B8" s="45"/>
      <c r="C8" s="47" t="s">
        <v>116</v>
      </c>
      <c r="E8" t="s">
        <v>207</v>
      </c>
      <c r="J8" s="47" t="s">
        <v>116</v>
      </c>
      <c r="P8" s="87"/>
      <c r="S8" s="45"/>
      <c r="T8" s="47"/>
      <c r="AA8" s="47"/>
      <c r="AI8" s="47" t="s">
        <v>116</v>
      </c>
      <c r="AK8" t="s">
        <v>207</v>
      </c>
      <c r="AP8" s="47" t="s">
        <v>116</v>
      </c>
      <c r="AV8" s="87"/>
      <c r="BE8" s="47"/>
      <c r="BI8" s="47" t="s">
        <v>116</v>
      </c>
      <c r="BK8" s="47"/>
      <c r="BL8" s="47"/>
      <c r="BV8" s="47"/>
      <c r="BZ8" s="47" t="s">
        <v>116</v>
      </c>
      <c r="CB8" s="47"/>
      <c r="CC8" s="47"/>
      <c r="CL8" s="47"/>
      <c r="CP8" s="47" t="s">
        <v>116</v>
      </c>
      <c r="CR8" s="47"/>
      <c r="CS8" s="47"/>
    </row>
    <row r="9" spans="2:103" ht="15.75" thickBot="1">
      <c r="B9" s="45"/>
      <c r="C9" s="47" t="s">
        <v>116</v>
      </c>
      <c r="E9" s="85"/>
      <c r="F9" s="39"/>
      <c r="G9" s="39"/>
      <c r="H9" s="39"/>
      <c r="I9" s="39"/>
      <c r="J9" s="91" t="s">
        <v>116</v>
      </c>
      <c r="K9" s="39"/>
      <c r="L9" s="39"/>
      <c r="M9" s="39"/>
      <c r="N9" s="39"/>
      <c r="O9" s="86"/>
      <c r="P9" s="87"/>
      <c r="S9" s="45"/>
      <c r="T9" s="47"/>
      <c r="AA9" s="47"/>
      <c r="AI9" s="47" t="s">
        <v>116</v>
      </c>
      <c r="AK9" s="85"/>
      <c r="AL9" s="39"/>
      <c r="AM9" s="39"/>
      <c r="AN9" s="39"/>
      <c r="AO9" s="39"/>
      <c r="AP9" s="91" t="s">
        <v>116</v>
      </c>
      <c r="AQ9" s="39"/>
      <c r="AR9" s="39"/>
      <c r="AS9" s="39"/>
      <c r="AT9" s="39"/>
      <c r="AU9" s="86"/>
      <c r="AV9" s="87"/>
      <c r="BE9" s="128" t="s">
        <v>76</v>
      </c>
      <c r="BF9" s="141"/>
      <c r="BG9" s="141"/>
      <c r="BH9" s="141"/>
      <c r="BI9" s="141"/>
      <c r="BJ9" s="141"/>
      <c r="BK9" s="141"/>
      <c r="BL9" s="141"/>
      <c r="BM9" s="139"/>
      <c r="BU9" s="18"/>
      <c r="BV9" s="128" t="s">
        <v>76</v>
      </c>
      <c r="BW9" s="141"/>
      <c r="BX9" s="141"/>
      <c r="BY9" s="141"/>
      <c r="BZ9" s="141"/>
      <c r="CA9" s="141"/>
      <c r="CB9" s="141"/>
      <c r="CC9" s="141"/>
      <c r="CD9" s="139"/>
      <c r="CL9" s="128" t="s">
        <v>76</v>
      </c>
      <c r="CM9" s="141"/>
      <c r="CN9" s="141"/>
      <c r="CO9" s="141"/>
      <c r="CP9" s="141"/>
      <c r="CQ9" s="141"/>
      <c r="CR9" s="141"/>
      <c r="CS9" s="141"/>
      <c r="CT9" s="139"/>
      <c r="CX9" s="47"/>
      <c r="CY9" s="18"/>
    </row>
    <row r="10" spans="2:103" ht="15.75" thickBot="1">
      <c r="B10" s="45"/>
      <c r="C10" s="47" t="s">
        <v>116</v>
      </c>
      <c r="E10" s="45"/>
      <c r="F10" s="142" t="s">
        <v>78</v>
      </c>
      <c r="G10" s="143"/>
      <c r="H10" s="143"/>
      <c r="I10" s="143"/>
      <c r="J10" s="143"/>
      <c r="K10" s="143"/>
      <c r="L10" s="141"/>
      <c r="M10" s="141"/>
      <c r="N10" s="139"/>
      <c r="O10" s="87"/>
      <c r="P10" s="87"/>
      <c r="S10" s="45"/>
      <c r="T10" s="47"/>
      <c r="W10" s="95"/>
      <c r="X10" s="95"/>
      <c r="Y10" s="95"/>
      <c r="Z10" s="95"/>
      <c r="AA10" s="95"/>
      <c r="AB10" s="95"/>
      <c r="AI10" s="47" t="s">
        <v>116</v>
      </c>
      <c r="AK10" s="45"/>
      <c r="AL10" s="142" t="s">
        <v>78</v>
      </c>
      <c r="AM10" s="143"/>
      <c r="AN10" s="143"/>
      <c r="AO10" s="143"/>
      <c r="AP10" s="143"/>
      <c r="AQ10" s="143"/>
      <c r="AR10" s="141"/>
      <c r="AS10" s="141"/>
      <c r="AT10" s="139"/>
      <c r="AU10" s="87"/>
      <c r="AV10" s="87"/>
      <c r="BE10" s="47" t="s">
        <v>116</v>
      </c>
      <c r="BG10" t="s">
        <v>308</v>
      </c>
      <c r="BL10" s="47" t="s">
        <v>116</v>
      </c>
      <c r="BV10" s="47" t="s">
        <v>116</v>
      </c>
      <c r="BX10" t="s">
        <v>312</v>
      </c>
      <c r="CC10" s="47" t="s">
        <v>116</v>
      </c>
      <c r="CL10" s="47" t="s">
        <v>116</v>
      </c>
      <c r="CN10" t="s">
        <v>308</v>
      </c>
      <c r="CS10" s="47" t="s">
        <v>116</v>
      </c>
    </row>
    <row r="11" spans="2:103" ht="15.75" thickBot="1">
      <c r="B11" s="45"/>
      <c r="C11" s="47" t="s">
        <v>116</v>
      </c>
      <c r="E11" s="45"/>
      <c r="J11" s="47" t="s">
        <v>116</v>
      </c>
      <c r="O11" s="87"/>
      <c r="P11" s="87"/>
      <c r="S11" s="45"/>
      <c r="T11" s="47"/>
      <c r="AA11" s="47"/>
      <c r="AI11" s="47" t="s">
        <v>116</v>
      </c>
      <c r="AK11" s="45"/>
      <c r="AP11" s="47" t="s">
        <v>116</v>
      </c>
      <c r="AU11" s="87"/>
      <c r="AV11" s="87"/>
      <c r="BE11" s="47" t="s">
        <v>116</v>
      </c>
      <c r="BG11" s="85"/>
      <c r="BH11" s="39"/>
      <c r="BI11" s="39"/>
      <c r="BJ11" s="39"/>
      <c r="BK11" s="39"/>
      <c r="BL11" s="91" t="s">
        <v>116</v>
      </c>
      <c r="BM11" s="39"/>
      <c r="BN11" s="39"/>
      <c r="BO11" s="39"/>
      <c r="BP11" s="39"/>
      <c r="BQ11" s="86"/>
      <c r="BV11" s="47" t="s">
        <v>116</v>
      </c>
      <c r="BX11" s="85"/>
      <c r="BY11" s="39"/>
      <c r="BZ11" s="39"/>
      <c r="CA11" s="39"/>
      <c r="CB11" s="39"/>
      <c r="CC11" s="91" t="s">
        <v>116</v>
      </c>
      <c r="CD11" s="39"/>
      <c r="CE11" s="39"/>
      <c r="CF11" s="39"/>
      <c r="CG11" s="39"/>
      <c r="CH11" s="86"/>
      <c r="CL11" s="47" t="s">
        <v>116</v>
      </c>
      <c r="CN11" s="85"/>
      <c r="CO11" s="39"/>
      <c r="CP11" s="39"/>
      <c r="CQ11" s="39"/>
      <c r="CR11" s="39"/>
      <c r="CS11" s="91" t="s">
        <v>116</v>
      </c>
      <c r="CT11" s="39"/>
      <c r="CU11" s="39"/>
      <c r="CV11" s="39"/>
      <c r="CW11" s="39"/>
      <c r="CX11" s="86"/>
    </row>
    <row r="12" spans="2:103" ht="15.75" thickBot="1">
      <c r="B12" s="45"/>
      <c r="C12" s="47" t="s">
        <v>116</v>
      </c>
      <c r="E12" s="45"/>
      <c r="F12" s="118" t="s">
        <v>306</v>
      </c>
      <c r="G12" s="119"/>
      <c r="H12" s="119"/>
      <c r="I12" s="119"/>
      <c r="J12" s="119"/>
      <c r="K12" s="119"/>
      <c r="L12" s="119"/>
      <c r="M12" s="119"/>
      <c r="N12" s="139"/>
      <c r="O12" s="87"/>
      <c r="P12" s="87"/>
      <c r="S12" s="45"/>
      <c r="T12" s="47"/>
      <c r="W12" s="18"/>
      <c r="X12" s="18"/>
      <c r="Y12" s="18"/>
      <c r="Z12" s="18"/>
      <c r="AA12" s="18"/>
      <c r="AB12" s="18"/>
      <c r="AC12" s="18"/>
      <c r="AD12" s="18"/>
      <c r="AI12" s="47" t="s">
        <v>116</v>
      </c>
      <c r="AK12" s="45"/>
      <c r="AL12" s="118" t="s">
        <v>306</v>
      </c>
      <c r="AM12" s="119"/>
      <c r="AN12" s="119"/>
      <c r="AO12" s="119"/>
      <c r="AP12" s="119"/>
      <c r="AQ12" s="119"/>
      <c r="AR12" s="119"/>
      <c r="AS12" s="119"/>
      <c r="AT12" s="139"/>
      <c r="AU12" s="87"/>
      <c r="AV12" s="87"/>
      <c r="BE12" s="47" t="s">
        <v>116</v>
      </c>
      <c r="BG12" s="45"/>
      <c r="BH12" s="142" t="s">
        <v>78</v>
      </c>
      <c r="BI12" s="143"/>
      <c r="BJ12" s="143"/>
      <c r="BK12" s="143"/>
      <c r="BL12" s="143"/>
      <c r="BM12" s="143"/>
      <c r="BN12" s="141"/>
      <c r="BO12" s="141"/>
      <c r="BP12" s="139"/>
      <c r="BQ12" s="87"/>
      <c r="BV12" s="47" t="s">
        <v>116</v>
      </c>
      <c r="BX12" s="45"/>
      <c r="BY12" s="142" t="s">
        <v>78</v>
      </c>
      <c r="BZ12" s="143"/>
      <c r="CA12" s="143"/>
      <c r="CB12" s="143"/>
      <c r="CC12" s="143"/>
      <c r="CD12" s="143"/>
      <c r="CE12" s="141"/>
      <c r="CF12" s="141"/>
      <c r="CG12" s="139"/>
      <c r="CH12" s="87"/>
      <c r="CL12" s="47" t="s">
        <v>116</v>
      </c>
      <c r="CN12" s="45"/>
      <c r="CO12" s="142" t="s">
        <v>78</v>
      </c>
      <c r="CP12" s="143"/>
      <c r="CQ12" s="143"/>
      <c r="CR12" s="143"/>
      <c r="CS12" s="143"/>
      <c r="CT12" s="143"/>
      <c r="CU12" s="141"/>
      <c r="CV12" s="141"/>
      <c r="CW12" s="139"/>
      <c r="CX12" s="87"/>
    </row>
    <row r="13" spans="2:103" ht="15.75" thickBot="1">
      <c r="B13" s="45"/>
      <c r="C13" s="47" t="s">
        <v>116</v>
      </c>
      <c r="E13" s="45"/>
      <c r="J13" s="47" t="s">
        <v>116</v>
      </c>
      <c r="O13" s="87"/>
      <c r="P13" s="87"/>
      <c r="S13" s="45"/>
      <c r="T13" s="47"/>
      <c r="AA13" s="47"/>
      <c r="AI13" s="47" t="s">
        <v>116</v>
      </c>
      <c r="AK13" s="45"/>
      <c r="AP13" s="47" t="s">
        <v>116</v>
      </c>
      <c r="AU13" s="87"/>
      <c r="AV13" s="87"/>
      <c r="BE13" s="47" t="s">
        <v>116</v>
      </c>
      <c r="BG13" s="45"/>
      <c r="BL13" s="47" t="s">
        <v>116</v>
      </c>
      <c r="BQ13" s="87"/>
      <c r="BV13" s="47" t="s">
        <v>116</v>
      </c>
      <c r="BX13" s="45"/>
      <c r="CC13" s="47" t="s">
        <v>116</v>
      </c>
      <c r="CH13" s="87"/>
      <c r="CL13" s="47" t="s">
        <v>116</v>
      </c>
      <c r="CN13" s="45"/>
      <c r="CS13" s="47" t="s">
        <v>116</v>
      </c>
      <c r="CX13" s="87"/>
    </row>
    <row r="14" spans="2:103" ht="15.75" thickBot="1">
      <c r="B14" s="45"/>
      <c r="C14" s="47" t="s">
        <v>116</v>
      </c>
      <c r="E14" s="45"/>
      <c r="F14" s="142" t="s">
        <v>78</v>
      </c>
      <c r="G14" s="143"/>
      <c r="H14" s="143"/>
      <c r="I14" s="143"/>
      <c r="J14" s="143"/>
      <c r="K14" s="143"/>
      <c r="L14" s="141"/>
      <c r="M14" s="141"/>
      <c r="N14" s="139"/>
      <c r="O14" s="87"/>
      <c r="P14" s="87"/>
      <c r="S14" s="45"/>
      <c r="T14" s="47"/>
      <c r="W14" s="95"/>
      <c r="X14" s="95"/>
      <c r="Y14" s="95"/>
      <c r="Z14" s="95"/>
      <c r="AA14" s="95"/>
      <c r="AB14" s="95"/>
      <c r="AI14" s="47" t="s">
        <v>116</v>
      </c>
      <c r="AK14" s="45"/>
      <c r="AL14" s="142" t="s">
        <v>78</v>
      </c>
      <c r="AM14" s="143"/>
      <c r="AN14" s="143"/>
      <c r="AO14" s="143"/>
      <c r="AP14" s="143"/>
      <c r="AQ14" s="143"/>
      <c r="AR14" s="141"/>
      <c r="AS14" s="141"/>
      <c r="AT14" s="139"/>
      <c r="AU14" s="87"/>
      <c r="AV14" s="87"/>
      <c r="BE14" s="47" t="s">
        <v>116</v>
      </c>
      <c r="BG14" s="45"/>
      <c r="BH14" s="118" t="s">
        <v>306</v>
      </c>
      <c r="BI14" s="119"/>
      <c r="BJ14" s="119"/>
      <c r="BK14" s="119"/>
      <c r="BL14" s="119"/>
      <c r="BM14" s="119"/>
      <c r="BN14" s="119"/>
      <c r="BO14" s="119"/>
      <c r="BP14" s="139"/>
      <c r="BQ14" s="87"/>
      <c r="BV14" s="47" t="s">
        <v>116</v>
      </c>
      <c r="BX14" s="45"/>
      <c r="BY14" s="118" t="s">
        <v>306</v>
      </c>
      <c r="BZ14" s="119"/>
      <c r="CA14" s="119"/>
      <c r="CB14" s="119"/>
      <c r="CC14" s="119"/>
      <c r="CD14" s="119"/>
      <c r="CE14" s="119"/>
      <c r="CF14" s="119"/>
      <c r="CG14" s="139"/>
      <c r="CH14" s="87"/>
      <c r="CL14" s="47" t="s">
        <v>116</v>
      </c>
      <c r="CN14" s="45"/>
      <c r="CO14" s="118" t="s">
        <v>306</v>
      </c>
      <c r="CP14" s="119"/>
      <c r="CQ14" s="119"/>
      <c r="CR14" s="119"/>
      <c r="CS14" s="119"/>
      <c r="CT14" s="119"/>
      <c r="CU14" s="119"/>
      <c r="CV14" s="119"/>
      <c r="CW14" s="139"/>
      <c r="CX14" s="87"/>
    </row>
    <row r="15" spans="2:103" ht="15.75" thickBot="1">
      <c r="B15" s="45"/>
      <c r="C15" s="47" t="s">
        <v>116</v>
      </c>
      <c r="E15" s="45"/>
      <c r="J15" s="47" t="s">
        <v>116</v>
      </c>
      <c r="O15" s="87"/>
      <c r="P15" s="87"/>
      <c r="S15" s="45"/>
      <c r="T15" s="47"/>
      <c r="AA15" s="47"/>
      <c r="AI15" s="47" t="s">
        <v>116</v>
      </c>
      <c r="AK15" s="45"/>
      <c r="AP15" s="47" t="s">
        <v>116</v>
      </c>
      <c r="AU15" s="87"/>
      <c r="AV15" s="87"/>
      <c r="BE15" s="47" t="s">
        <v>116</v>
      </c>
      <c r="BG15" s="45"/>
      <c r="BL15" s="47" t="s">
        <v>116</v>
      </c>
      <c r="BQ15" s="87"/>
      <c r="BV15" s="47" t="s">
        <v>116</v>
      </c>
      <c r="BX15" s="45"/>
      <c r="CC15" s="47" t="s">
        <v>116</v>
      </c>
      <c r="CH15" s="87"/>
      <c r="CL15" s="47" t="s">
        <v>116</v>
      </c>
      <c r="CN15" s="45"/>
      <c r="CS15" s="47" t="s">
        <v>116</v>
      </c>
      <c r="CX15" s="87"/>
    </row>
    <row r="16" spans="2:103" ht="15.75" thickBot="1">
      <c r="B16" s="45"/>
      <c r="C16" s="47" t="s">
        <v>116</v>
      </c>
      <c r="E16" s="45"/>
      <c r="F16" s="142" t="s">
        <v>309</v>
      </c>
      <c r="G16" s="143"/>
      <c r="H16" s="143"/>
      <c r="I16" s="143"/>
      <c r="J16" s="143"/>
      <c r="K16" s="143"/>
      <c r="L16" s="141"/>
      <c r="M16" s="141"/>
      <c r="N16" s="139"/>
      <c r="O16" s="87"/>
      <c r="P16" s="87"/>
      <c r="S16" s="45"/>
      <c r="T16" s="47"/>
      <c r="W16" s="95"/>
      <c r="X16" s="95"/>
      <c r="Y16" s="95"/>
      <c r="Z16" s="95"/>
      <c r="AA16" s="95"/>
      <c r="AB16" s="95"/>
      <c r="AI16" s="47" t="s">
        <v>116</v>
      </c>
      <c r="AK16" s="45"/>
      <c r="AL16" s="142" t="s">
        <v>309</v>
      </c>
      <c r="AM16" s="143"/>
      <c r="AN16" s="143"/>
      <c r="AO16" s="143"/>
      <c r="AP16" s="143"/>
      <c r="AQ16" s="143"/>
      <c r="AR16" s="141"/>
      <c r="AS16" s="141"/>
      <c r="AT16" s="139"/>
      <c r="AU16" s="87"/>
      <c r="AV16" s="87"/>
      <c r="BE16" s="47" t="s">
        <v>116</v>
      </c>
      <c r="BG16" s="45"/>
      <c r="BH16" s="142" t="s">
        <v>305</v>
      </c>
      <c r="BI16" s="143"/>
      <c r="BJ16" s="143"/>
      <c r="BK16" s="143"/>
      <c r="BL16" s="143"/>
      <c r="BM16" s="143"/>
      <c r="BN16" s="141"/>
      <c r="BO16" s="141"/>
      <c r="BP16" s="139"/>
      <c r="BQ16" s="87"/>
      <c r="BV16" s="47" t="s">
        <v>116</v>
      </c>
      <c r="BX16" s="45"/>
      <c r="BY16" s="142" t="s">
        <v>305</v>
      </c>
      <c r="BZ16" s="143"/>
      <c r="CA16" s="143"/>
      <c r="CB16" s="143"/>
      <c r="CC16" s="143"/>
      <c r="CD16" s="143"/>
      <c r="CE16" s="141"/>
      <c r="CF16" s="141"/>
      <c r="CG16" s="139"/>
      <c r="CH16" s="87"/>
      <c r="CL16" s="47" t="s">
        <v>116</v>
      </c>
      <c r="CN16" s="45"/>
      <c r="CO16" s="142" t="s">
        <v>305</v>
      </c>
      <c r="CP16" s="143"/>
      <c r="CQ16" s="143"/>
      <c r="CR16" s="143"/>
      <c r="CS16" s="143"/>
      <c r="CT16" s="143"/>
      <c r="CU16" s="141"/>
      <c r="CV16" s="141"/>
      <c r="CW16" s="139"/>
      <c r="CX16" s="87"/>
    </row>
    <row r="17" spans="2:103" ht="15.75" thickBot="1">
      <c r="B17" s="45"/>
      <c r="C17" s="47" t="s">
        <v>116</v>
      </c>
      <c r="E17" s="45"/>
      <c r="J17" s="47" t="s">
        <v>116</v>
      </c>
      <c r="O17" s="87"/>
      <c r="P17" s="87"/>
      <c r="S17" s="45"/>
      <c r="T17" s="47"/>
      <c r="AA17" s="47"/>
      <c r="AI17" s="47" t="s">
        <v>116</v>
      </c>
      <c r="AK17" s="45"/>
      <c r="AP17" s="47" t="s">
        <v>116</v>
      </c>
      <c r="AU17" s="87"/>
      <c r="AV17" s="87"/>
      <c r="BE17" s="47" t="s">
        <v>116</v>
      </c>
      <c r="BG17" s="45"/>
      <c r="BJ17" s="127" t="s">
        <v>116</v>
      </c>
      <c r="BK17" s="127"/>
      <c r="BO17" s="47" t="s">
        <v>116</v>
      </c>
      <c r="BQ17" s="87"/>
      <c r="BV17" s="47" t="s">
        <v>116</v>
      </c>
      <c r="BX17" s="45"/>
      <c r="CA17" s="127" t="s">
        <v>116</v>
      </c>
      <c r="CB17" s="127"/>
      <c r="CF17" s="47" t="s">
        <v>116</v>
      </c>
      <c r="CH17" s="87"/>
      <c r="CL17" s="47" t="s">
        <v>116</v>
      </c>
      <c r="CN17" s="45"/>
      <c r="CQ17" s="127" t="s">
        <v>116</v>
      </c>
      <c r="CR17" s="127"/>
      <c r="CV17" s="47" t="s">
        <v>116</v>
      </c>
      <c r="CX17" s="87"/>
    </row>
    <row r="18" spans="2:103" ht="15.75" thickBot="1">
      <c r="B18" s="45"/>
      <c r="C18" s="47" t="s">
        <v>116</v>
      </c>
      <c r="E18" s="45"/>
      <c r="F18" s="118" t="s">
        <v>306</v>
      </c>
      <c r="G18" s="119"/>
      <c r="H18" s="119"/>
      <c r="I18" s="119"/>
      <c r="J18" s="119"/>
      <c r="K18" s="119"/>
      <c r="L18" s="119"/>
      <c r="M18" s="119"/>
      <c r="N18" s="139"/>
      <c r="O18" s="87"/>
      <c r="P18" s="87"/>
      <c r="S18" s="45"/>
      <c r="T18" s="47"/>
      <c r="AI18" s="47" t="s">
        <v>116</v>
      </c>
      <c r="AK18" s="45"/>
      <c r="AL18" s="118" t="s">
        <v>306</v>
      </c>
      <c r="AM18" s="119"/>
      <c r="AN18" s="119"/>
      <c r="AO18" s="119"/>
      <c r="AP18" s="119"/>
      <c r="AQ18" s="119"/>
      <c r="AR18" s="119"/>
      <c r="AS18" s="119"/>
      <c r="AT18" s="139"/>
      <c r="AU18" s="87"/>
      <c r="AV18" s="87"/>
      <c r="BE18" s="47" t="s">
        <v>116</v>
      </c>
      <c r="BG18" s="45"/>
      <c r="BH18" s="138" t="s">
        <v>78</v>
      </c>
      <c r="BI18" s="119"/>
      <c r="BJ18" s="119"/>
      <c r="BK18" s="119"/>
      <c r="BL18" s="119"/>
      <c r="BM18" s="120"/>
      <c r="BO18" s="47" t="s">
        <v>116</v>
      </c>
      <c r="BQ18" s="87"/>
      <c r="BV18" s="47" t="s">
        <v>116</v>
      </c>
      <c r="BX18" s="45"/>
      <c r="BY18" s="138" t="s">
        <v>78</v>
      </c>
      <c r="BZ18" s="119"/>
      <c r="CA18" s="119"/>
      <c r="CB18" s="119"/>
      <c r="CC18" s="119"/>
      <c r="CD18" s="120"/>
      <c r="CF18" s="47" t="s">
        <v>116</v>
      </c>
      <c r="CH18" s="87"/>
      <c r="CL18" s="47" t="s">
        <v>116</v>
      </c>
      <c r="CN18" s="45"/>
      <c r="CO18" s="138" t="s">
        <v>78</v>
      </c>
      <c r="CP18" s="119"/>
      <c r="CQ18" s="119"/>
      <c r="CR18" s="119"/>
      <c r="CS18" s="119"/>
      <c r="CT18" s="120"/>
      <c r="CV18" s="47" t="s">
        <v>116</v>
      </c>
      <c r="CX18" s="87"/>
    </row>
    <row r="19" spans="2:103" ht="15.75" thickBot="1">
      <c r="B19" s="45"/>
      <c r="C19" s="47" t="s">
        <v>116</v>
      </c>
      <c r="E19" s="88"/>
      <c r="F19" s="89"/>
      <c r="G19" s="89"/>
      <c r="H19" s="89"/>
      <c r="I19" s="89"/>
      <c r="J19" s="92" t="s">
        <v>116</v>
      </c>
      <c r="K19" s="89"/>
      <c r="L19" s="89"/>
      <c r="M19" s="89"/>
      <c r="N19" s="89"/>
      <c r="O19" s="90"/>
      <c r="P19" s="87"/>
      <c r="S19" s="45"/>
      <c r="T19" s="47"/>
      <c r="Y19" s="18" t="s">
        <v>92</v>
      </c>
      <c r="Z19" s="18" t="s">
        <v>92</v>
      </c>
      <c r="AA19" s="18" t="s">
        <v>92</v>
      </c>
      <c r="AB19" s="18" t="s">
        <v>92</v>
      </c>
      <c r="AC19" s="18" t="s">
        <v>92</v>
      </c>
      <c r="AD19" s="18" t="s">
        <v>92</v>
      </c>
      <c r="AE19" s="18" t="s">
        <v>92</v>
      </c>
      <c r="AI19" s="47" t="s">
        <v>116</v>
      </c>
      <c r="AK19" s="88"/>
      <c r="AL19" s="89"/>
      <c r="AM19" s="89"/>
      <c r="AN19" s="89"/>
      <c r="AO19" s="89"/>
      <c r="AP19" s="92" t="s">
        <v>116</v>
      </c>
      <c r="AQ19" s="89"/>
      <c r="AR19" s="89"/>
      <c r="AS19" s="89"/>
      <c r="AT19" s="89"/>
      <c r="AU19" s="90"/>
      <c r="AV19" s="87"/>
      <c r="BE19" s="47" t="s">
        <v>116</v>
      </c>
      <c r="BG19" s="45"/>
      <c r="BH19" s="138" t="s">
        <v>209</v>
      </c>
      <c r="BI19" s="119"/>
      <c r="BJ19" s="119"/>
      <c r="BK19" s="119"/>
      <c r="BL19" s="119"/>
      <c r="BM19" s="120"/>
      <c r="BO19" s="47" t="s">
        <v>116</v>
      </c>
      <c r="BQ19" s="87"/>
      <c r="BV19" s="47" t="s">
        <v>116</v>
      </c>
      <c r="BX19" s="45"/>
      <c r="BY19" s="138" t="s">
        <v>209</v>
      </c>
      <c r="BZ19" s="119"/>
      <c r="CA19" s="119"/>
      <c r="CB19" s="119"/>
      <c r="CC19" s="119"/>
      <c r="CD19" s="120"/>
      <c r="CF19" s="47" t="s">
        <v>116</v>
      </c>
      <c r="CH19" s="87"/>
      <c r="CL19" s="47" t="s">
        <v>116</v>
      </c>
      <c r="CN19" s="45"/>
      <c r="CO19" s="138" t="s">
        <v>209</v>
      </c>
      <c r="CP19" s="119"/>
      <c r="CQ19" s="119"/>
      <c r="CR19" s="119"/>
      <c r="CS19" s="119"/>
      <c r="CT19" s="120"/>
      <c r="CV19" s="47" t="s">
        <v>116</v>
      </c>
      <c r="CX19" s="87"/>
    </row>
    <row r="20" spans="2:103" ht="18" thickBot="1">
      <c r="B20" s="45"/>
      <c r="C20" s="47" t="s">
        <v>116</v>
      </c>
      <c r="J20" s="47" t="s">
        <v>116</v>
      </c>
      <c r="P20" s="87"/>
      <c r="S20" s="45"/>
      <c r="T20" s="47"/>
      <c r="X20" s="47" t="s">
        <v>116</v>
      </c>
      <c r="AA20" s="47"/>
      <c r="AF20" t="s">
        <v>93</v>
      </c>
      <c r="AI20" s="47" t="s">
        <v>116</v>
      </c>
      <c r="AP20" s="47" t="s">
        <v>116</v>
      </c>
      <c r="AV20" s="87"/>
      <c r="BE20" s="47" t="s">
        <v>116</v>
      </c>
      <c r="BG20" s="45"/>
      <c r="BH20" s="138" t="s">
        <v>303</v>
      </c>
      <c r="BI20" s="119"/>
      <c r="BJ20" s="119"/>
      <c r="BK20" s="119"/>
      <c r="BL20" s="119"/>
      <c r="BM20" s="120"/>
      <c r="BO20" s="47" t="s">
        <v>116</v>
      </c>
      <c r="BQ20" s="87"/>
      <c r="BV20" s="47" t="s">
        <v>116</v>
      </c>
      <c r="BX20" s="45"/>
      <c r="BY20" s="138" t="s">
        <v>303</v>
      </c>
      <c r="BZ20" s="119"/>
      <c r="CA20" s="119"/>
      <c r="CB20" s="119"/>
      <c r="CC20" s="119"/>
      <c r="CD20" s="120"/>
      <c r="CF20" s="47" t="s">
        <v>116</v>
      </c>
      <c r="CH20" s="87"/>
      <c r="CL20" s="47" t="s">
        <v>116</v>
      </c>
      <c r="CN20" s="45"/>
      <c r="CO20" s="138" t="s">
        <v>303</v>
      </c>
      <c r="CP20" s="119"/>
      <c r="CQ20" s="119"/>
      <c r="CR20" s="119"/>
      <c r="CS20" s="119"/>
      <c r="CT20" s="120"/>
      <c r="CV20" s="47" t="s">
        <v>116</v>
      </c>
      <c r="CX20" s="87"/>
    </row>
    <row r="21" spans="2:103" ht="15.75" thickBot="1">
      <c r="B21" s="45"/>
      <c r="C21" s="140" t="s">
        <v>307</v>
      </c>
      <c r="D21" s="141"/>
      <c r="E21" s="141"/>
      <c r="F21" s="141"/>
      <c r="G21" s="141"/>
      <c r="H21" s="141"/>
      <c r="I21" s="141"/>
      <c r="J21" s="141"/>
      <c r="K21" s="139"/>
      <c r="P21" s="87"/>
      <c r="S21" s="45"/>
      <c r="T21" s="140" t="s">
        <v>307</v>
      </c>
      <c r="U21" s="141"/>
      <c r="V21" s="141"/>
      <c r="W21" s="141"/>
      <c r="X21" s="141"/>
      <c r="Y21" s="141"/>
      <c r="Z21" s="141"/>
      <c r="AA21" s="141"/>
      <c r="AB21" s="139"/>
      <c r="AF21" t="s">
        <v>93</v>
      </c>
      <c r="AI21" s="140" t="s">
        <v>307</v>
      </c>
      <c r="AJ21" s="141"/>
      <c r="AK21" s="141"/>
      <c r="AL21" s="141"/>
      <c r="AM21" s="141"/>
      <c r="AN21" s="141"/>
      <c r="AO21" s="141"/>
      <c r="AP21" s="141"/>
      <c r="AQ21" s="139"/>
      <c r="AV21" s="87"/>
      <c r="BE21" s="47" t="s">
        <v>116</v>
      </c>
      <c r="BG21" s="45"/>
      <c r="BI21" s="47" t="s">
        <v>116</v>
      </c>
      <c r="BL21" s="47" t="s">
        <v>116</v>
      </c>
      <c r="BO21" s="47" t="s">
        <v>116</v>
      </c>
      <c r="BQ21" s="87"/>
      <c r="BV21" s="47" t="s">
        <v>116</v>
      </c>
      <c r="BX21" s="45"/>
      <c r="BZ21" s="47" t="s">
        <v>116</v>
      </c>
      <c r="CC21" s="47" t="s">
        <v>116</v>
      </c>
      <c r="CF21" s="47" t="s">
        <v>116</v>
      </c>
      <c r="CH21" s="87"/>
      <c r="CL21" s="47" t="s">
        <v>116</v>
      </c>
      <c r="CN21" s="45"/>
      <c r="CP21" s="47" t="s">
        <v>116</v>
      </c>
      <c r="CS21" s="47" t="s">
        <v>116</v>
      </c>
      <c r="CV21" s="47" t="s">
        <v>116</v>
      </c>
      <c r="CX21" s="87"/>
    </row>
    <row r="22" spans="2:103" ht="15.75" thickBot="1">
      <c r="B22" s="45"/>
      <c r="C22" s="47"/>
      <c r="G22" s="47" t="s">
        <v>116</v>
      </c>
      <c r="I22" s="47"/>
      <c r="J22" s="47"/>
      <c r="P22" s="87"/>
      <c r="S22" s="45"/>
      <c r="T22" s="47"/>
      <c r="X22" s="47" t="s">
        <v>116</v>
      </c>
      <c r="Z22" s="47"/>
      <c r="AA22" s="47"/>
      <c r="AF22" t="s">
        <v>93</v>
      </c>
      <c r="AI22" s="47"/>
      <c r="AM22" s="47" t="s">
        <v>116</v>
      </c>
      <c r="AO22" s="47"/>
      <c r="AP22" s="47"/>
      <c r="AV22" s="87"/>
      <c r="BE22" s="47" t="s">
        <v>116</v>
      </c>
      <c r="BG22" s="45"/>
      <c r="BH22" s="128" t="s">
        <v>71</v>
      </c>
      <c r="BI22" s="129"/>
      <c r="BJ22" s="130"/>
      <c r="BK22" s="128" t="s">
        <v>72</v>
      </c>
      <c r="BL22" s="129"/>
      <c r="BM22" s="130"/>
      <c r="BN22" s="128" t="s">
        <v>73</v>
      </c>
      <c r="BO22" s="129"/>
      <c r="BP22" s="130"/>
      <c r="BQ22" s="87"/>
      <c r="BV22" s="47" t="s">
        <v>116</v>
      </c>
      <c r="BX22" s="45"/>
      <c r="BY22" s="128" t="s">
        <v>71</v>
      </c>
      <c r="BZ22" s="129"/>
      <c r="CA22" s="130"/>
      <c r="CB22" s="128" t="s">
        <v>72</v>
      </c>
      <c r="CC22" s="129"/>
      <c r="CD22" s="130"/>
      <c r="CE22" s="128" t="s">
        <v>73</v>
      </c>
      <c r="CF22" s="129"/>
      <c r="CG22" s="130"/>
      <c r="CH22" s="87"/>
      <c r="CL22" s="47" t="s">
        <v>116</v>
      </c>
      <c r="CN22" s="45"/>
      <c r="CO22" s="128" t="s">
        <v>71</v>
      </c>
      <c r="CP22" s="129"/>
      <c r="CQ22" s="130"/>
      <c r="CR22" s="128" t="s">
        <v>72</v>
      </c>
      <c r="CS22" s="129"/>
      <c r="CT22" s="130"/>
      <c r="CU22" s="128" t="s">
        <v>73</v>
      </c>
      <c r="CV22" s="129"/>
      <c r="CW22" s="130"/>
      <c r="CX22" s="87"/>
    </row>
    <row r="23" spans="2:103" ht="15.75" thickBot="1">
      <c r="B23" s="45"/>
      <c r="C23" s="128" t="s">
        <v>76</v>
      </c>
      <c r="D23" s="141"/>
      <c r="E23" s="141"/>
      <c r="F23" s="141"/>
      <c r="G23" s="141"/>
      <c r="H23" s="141"/>
      <c r="I23" s="141"/>
      <c r="J23" s="141"/>
      <c r="K23" s="139"/>
      <c r="P23" s="87"/>
      <c r="S23" s="45"/>
      <c r="T23" s="128" t="s">
        <v>76</v>
      </c>
      <c r="U23" s="141"/>
      <c r="V23" s="141"/>
      <c r="W23" s="141"/>
      <c r="X23" s="141"/>
      <c r="Y23" s="141"/>
      <c r="Z23" s="141"/>
      <c r="AA23" s="141"/>
      <c r="AB23" s="139"/>
      <c r="AF23" s="47"/>
      <c r="AG23" s="18" t="s">
        <v>92</v>
      </c>
      <c r="AH23" s="18" t="s">
        <v>92</v>
      </c>
      <c r="AI23" s="128" t="s">
        <v>76</v>
      </c>
      <c r="AJ23" s="141"/>
      <c r="AK23" s="141"/>
      <c r="AL23" s="141"/>
      <c r="AM23" s="141"/>
      <c r="AN23" s="141"/>
      <c r="AO23" s="141"/>
      <c r="AP23" s="141"/>
      <c r="AQ23" s="139"/>
      <c r="AV23" s="87"/>
      <c r="BE23" s="47" t="s">
        <v>116</v>
      </c>
      <c r="BG23" s="45"/>
      <c r="BI23" s="47" t="s">
        <v>116</v>
      </c>
      <c r="BL23" s="47" t="s">
        <v>116</v>
      </c>
      <c r="BO23" s="47" t="s">
        <v>116</v>
      </c>
      <c r="BQ23" s="87"/>
      <c r="BV23" s="47" t="s">
        <v>116</v>
      </c>
      <c r="BX23" s="45"/>
      <c r="BZ23" s="47" t="s">
        <v>116</v>
      </c>
      <c r="CC23" s="47" t="s">
        <v>116</v>
      </c>
      <c r="CF23" s="47" t="s">
        <v>116</v>
      </c>
      <c r="CH23" s="87"/>
      <c r="CL23" s="47" t="s">
        <v>116</v>
      </c>
      <c r="CN23" s="45"/>
      <c r="CP23" s="47" t="s">
        <v>116</v>
      </c>
      <c r="CS23" s="47" t="s">
        <v>116</v>
      </c>
      <c r="CV23" s="47" t="s">
        <v>116</v>
      </c>
      <c r="CX23" s="87"/>
    </row>
    <row r="24" spans="2:103">
      <c r="B24" s="45"/>
      <c r="C24" s="47" t="s">
        <v>116</v>
      </c>
      <c r="E24" t="s">
        <v>308</v>
      </c>
      <c r="J24" s="47" t="s">
        <v>116</v>
      </c>
      <c r="P24" s="87"/>
      <c r="S24" s="45"/>
      <c r="T24" s="47" t="s">
        <v>116</v>
      </c>
      <c r="V24" t="s">
        <v>308</v>
      </c>
      <c r="AA24" s="47" t="s">
        <v>116</v>
      </c>
      <c r="AH24" t="s">
        <v>93</v>
      </c>
      <c r="AI24" s="47"/>
      <c r="AK24" t="s">
        <v>312</v>
      </c>
      <c r="AP24" s="47" t="s">
        <v>116</v>
      </c>
      <c r="AV24" s="87"/>
      <c r="BE24" s="47" t="s">
        <v>116</v>
      </c>
      <c r="BG24" s="45"/>
      <c r="BH24" s="134" t="s">
        <v>300</v>
      </c>
      <c r="BI24" s="122"/>
      <c r="BJ24" s="123"/>
      <c r="BK24" s="134" t="s">
        <v>301</v>
      </c>
      <c r="BL24" s="122"/>
      <c r="BM24" s="123"/>
      <c r="BN24" s="134" t="s">
        <v>302</v>
      </c>
      <c r="BO24" s="122"/>
      <c r="BP24" s="123"/>
      <c r="BQ24" s="87"/>
      <c r="BV24" s="47" t="s">
        <v>116</v>
      </c>
      <c r="BX24" s="45"/>
      <c r="BY24" s="134" t="s">
        <v>300</v>
      </c>
      <c r="BZ24" s="122"/>
      <c r="CA24" s="123"/>
      <c r="CB24" s="134" t="s">
        <v>301</v>
      </c>
      <c r="CC24" s="122"/>
      <c r="CD24" s="123"/>
      <c r="CE24" s="134" t="s">
        <v>302</v>
      </c>
      <c r="CF24" s="122"/>
      <c r="CG24" s="123"/>
      <c r="CH24" s="87"/>
      <c r="CL24" s="47" t="s">
        <v>116</v>
      </c>
      <c r="CN24" s="45"/>
      <c r="CO24" s="134" t="s">
        <v>300</v>
      </c>
      <c r="CP24" s="122"/>
      <c r="CQ24" s="123"/>
      <c r="CR24" s="134" t="s">
        <v>301</v>
      </c>
      <c r="CS24" s="122"/>
      <c r="CT24" s="123"/>
      <c r="CU24" s="134" t="s">
        <v>302</v>
      </c>
      <c r="CV24" s="122"/>
      <c r="CW24" s="123"/>
      <c r="CX24" s="87"/>
    </row>
    <row r="25" spans="2:103" ht="15.75" thickBot="1">
      <c r="B25" s="45"/>
      <c r="C25" s="47" t="s">
        <v>116</v>
      </c>
      <c r="E25" s="85"/>
      <c r="F25" s="39"/>
      <c r="G25" s="39"/>
      <c r="H25" s="39"/>
      <c r="I25" s="39"/>
      <c r="J25" s="91" t="s">
        <v>116</v>
      </c>
      <c r="K25" s="39"/>
      <c r="L25" s="39"/>
      <c r="M25" s="39"/>
      <c r="N25" s="39"/>
      <c r="O25" s="86"/>
      <c r="P25" s="87"/>
      <c r="S25" s="45"/>
      <c r="T25" s="47" t="s">
        <v>116</v>
      </c>
      <c r="V25" s="85"/>
      <c r="W25" s="39"/>
      <c r="X25" s="39"/>
      <c r="Y25" s="39"/>
      <c r="Z25" s="39"/>
      <c r="AA25" s="91" t="s">
        <v>116</v>
      </c>
      <c r="AB25" s="39"/>
      <c r="AC25" s="39"/>
      <c r="AD25" s="39"/>
      <c r="AE25" s="39"/>
      <c r="AF25" s="86"/>
      <c r="AH25" t="s">
        <v>93</v>
      </c>
      <c r="AI25" s="47"/>
      <c r="AK25" s="85"/>
      <c r="AL25" s="39"/>
      <c r="AM25" s="39"/>
      <c r="AN25" s="39"/>
      <c r="AO25" s="39"/>
      <c r="AP25" s="91" t="s">
        <v>116</v>
      </c>
      <c r="AQ25" s="39"/>
      <c r="AR25" s="39"/>
      <c r="AS25" s="39"/>
      <c r="AT25" s="39"/>
      <c r="AU25" s="86"/>
      <c r="AV25" s="87"/>
      <c r="BE25" s="47" t="s">
        <v>116</v>
      </c>
      <c r="BG25" s="45"/>
      <c r="BH25" s="135"/>
      <c r="BI25" s="136"/>
      <c r="BJ25" s="137"/>
      <c r="BK25" s="135"/>
      <c r="BL25" s="136"/>
      <c r="BM25" s="137"/>
      <c r="BN25" s="135"/>
      <c r="BO25" s="136"/>
      <c r="BP25" s="137"/>
      <c r="BQ25" s="87"/>
      <c r="BV25" s="47" t="s">
        <v>116</v>
      </c>
      <c r="BW25" s="18" t="s">
        <v>92</v>
      </c>
      <c r="BX25" s="98" t="s">
        <v>92</v>
      </c>
      <c r="BY25" s="135"/>
      <c r="BZ25" s="136"/>
      <c r="CA25" s="137"/>
      <c r="CB25" s="135"/>
      <c r="CC25" s="136"/>
      <c r="CD25" s="137"/>
      <c r="CE25" s="135"/>
      <c r="CF25" s="136"/>
      <c r="CG25" s="137"/>
      <c r="CH25" s="87"/>
      <c r="CL25" s="47" t="s">
        <v>116</v>
      </c>
      <c r="CN25" s="45"/>
      <c r="CO25" s="135"/>
      <c r="CP25" s="136"/>
      <c r="CQ25" s="137"/>
      <c r="CR25" s="135"/>
      <c r="CS25" s="136"/>
      <c r="CT25" s="137"/>
      <c r="CU25" s="135"/>
      <c r="CV25" s="136"/>
      <c r="CW25" s="137"/>
      <c r="CX25" s="87"/>
    </row>
    <row r="26" spans="2:103" ht="15.75" thickBot="1">
      <c r="B26" s="45"/>
      <c r="C26" s="47" t="s">
        <v>116</v>
      </c>
      <c r="E26" s="45"/>
      <c r="F26" s="142" t="s">
        <v>78</v>
      </c>
      <c r="G26" s="143"/>
      <c r="H26" s="143"/>
      <c r="I26" s="143"/>
      <c r="J26" s="143"/>
      <c r="K26" s="143"/>
      <c r="L26" s="141"/>
      <c r="M26" s="141"/>
      <c r="N26" s="139"/>
      <c r="O26" s="87"/>
      <c r="P26" s="87"/>
      <c r="S26" s="45"/>
      <c r="T26" s="47" t="s">
        <v>116</v>
      </c>
      <c r="V26" s="45"/>
      <c r="W26" s="142" t="s">
        <v>78</v>
      </c>
      <c r="X26" s="143"/>
      <c r="Y26" s="143"/>
      <c r="Z26" s="143"/>
      <c r="AA26" s="143"/>
      <c r="AB26" s="143"/>
      <c r="AC26" s="141"/>
      <c r="AD26" s="141"/>
      <c r="AE26" s="139"/>
      <c r="AF26" s="87"/>
      <c r="AH26" t="s">
        <v>93</v>
      </c>
      <c r="AI26" s="47"/>
      <c r="AK26" s="45"/>
      <c r="AL26" s="142" t="s">
        <v>78</v>
      </c>
      <c r="AM26" s="143"/>
      <c r="AN26" s="143"/>
      <c r="AO26" s="143"/>
      <c r="AP26" s="143"/>
      <c r="AQ26" s="143"/>
      <c r="AR26" s="141"/>
      <c r="AS26" s="141"/>
      <c r="AT26" s="139"/>
      <c r="AU26" s="87"/>
      <c r="AV26" s="87"/>
      <c r="BE26" s="47" t="s">
        <v>116</v>
      </c>
      <c r="BG26" s="88"/>
      <c r="BH26" s="89"/>
      <c r="BI26" s="92" t="s">
        <v>116</v>
      </c>
      <c r="BJ26" s="89"/>
      <c r="BK26" s="92"/>
      <c r="BL26" s="92" t="s">
        <v>116</v>
      </c>
      <c r="BM26" s="89"/>
      <c r="BN26" s="89"/>
      <c r="BO26" s="92" t="s">
        <v>116</v>
      </c>
      <c r="BP26" s="89"/>
      <c r="BQ26" s="90"/>
      <c r="BV26" s="47" t="s">
        <v>116</v>
      </c>
      <c r="BW26" s="87"/>
      <c r="BX26" s="88"/>
      <c r="BY26" s="89"/>
      <c r="BZ26" s="92"/>
      <c r="CA26" s="89"/>
      <c r="CB26" s="92"/>
      <c r="CC26" s="92" t="s">
        <v>116</v>
      </c>
      <c r="CD26" s="89"/>
      <c r="CE26" s="89"/>
      <c r="CF26" s="92" t="s">
        <v>116</v>
      </c>
      <c r="CG26" s="89"/>
      <c r="CH26" s="90"/>
      <c r="CL26" s="47" t="s">
        <v>116</v>
      </c>
      <c r="CN26" s="88"/>
      <c r="CO26" s="89"/>
      <c r="CP26" s="92" t="s">
        <v>116</v>
      </c>
      <c r="CQ26" s="89"/>
      <c r="CR26" s="92"/>
      <c r="CS26" s="92" t="s">
        <v>116</v>
      </c>
      <c r="CT26" s="89"/>
      <c r="CU26" s="89"/>
      <c r="CV26" s="92" t="s">
        <v>116</v>
      </c>
      <c r="CW26" s="89"/>
      <c r="CX26" s="90"/>
    </row>
    <row r="27" spans="2:103" ht="15.75" thickBot="1">
      <c r="B27" s="45"/>
      <c r="C27" s="47" t="s">
        <v>116</v>
      </c>
      <c r="E27" s="45"/>
      <c r="J27" s="47" t="s">
        <v>116</v>
      </c>
      <c r="O27" s="87"/>
      <c r="P27" s="87"/>
      <c r="S27" s="45"/>
      <c r="T27" s="47" t="s">
        <v>116</v>
      </c>
      <c r="V27" s="45"/>
      <c r="AA27" s="47" t="s">
        <v>116</v>
      </c>
      <c r="AF27" s="87"/>
      <c r="AH27" t="s">
        <v>93</v>
      </c>
      <c r="AI27" s="47"/>
      <c r="AK27" s="45"/>
      <c r="AP27" s="47" t="s">
        <v>116</v>
      </c>
      <c r="AU27" s="87"/>
      <c r="AV27" s="87"/>
      <c r="BD27" s="89"/>
      <c r="BE27" s="92" t="s">
        <v>116</v>
      </c>
      <c r="BF27" s="89"/>
      <c r="BG27" s="89"/>
      <c r="BH27" s="89"/>
      <c r="BI27" s="89"/>
      <c r="BJ27" s="89"/>
      <c r="BK27" s="89"/>
      <c r="BL27" s="92" t="s">
        <v>116</v>
      </c>
      <c r="BM27" s="89"/>
      <c r="BN27" s="89"/>
      <c r="BO27" s="89"/>
      <c r="BP27" s="89"/>
      <c r="BQ27" s="89"/>
      <c r="BR27" s="89"/>
      <c r="BU27" s="89"/>
      <c r="BV27" s="92" t="s">
        <v>116</v>
      </c>
      <c r="BW27" s="89"/>
      <c r="BX27" s="89"/>
      <c r="BY27" s="89"/>
      <c r="BZ27" s="92"/>
      <c r="CA27" s="89"/>
      <c r="CB27" s="89"/>
      <c r="CC27" s="92" t="s">
        <v>116</v>
      </c>
      <c r="CD27" s="89"/>
      <c r="CE27" s="89"/>
      <c r="CF27" s="92" t="s">
        <v>116</v>
      </c>
      <c r="CG27" s="89"/>
      <c r="CH27" s="89"/>
      <c r="CI27" s="89"/>
      <c r="CK27" s="89"/>
      <c r="CL27" s="92" t="s">
        <v>116</v>
      </c>
      <c r="CM27" s="89"/>
      <c r="CN27" s="89"/>
      <c r="CO27" s="89"/>
      <c r="CP27" s="89"/>
      <c r="CQ27" s="89"/>
      <c r="CR27" s="89"/>
      <c r="CS27" s="92" t="s">
        <v>116</v>
      </c>
      <c r="CT27" s="89"/>
      <c r="CU27" s="89"/>
      <c r="CV27" s="89"/>
      <c r="CW27" s="89"/>
      <c r="CX27" s="89"/>
      <c r="CY27" s="89"/>
    </row>
    <row r="28" spans="2:103" ht="15.75" thickBot="1">
      <c r="B28" s="45"/>
      <c r="C28" s="47" t="s">
        <v>116</v>
      </c>
      <c r="E28" s="45"/>
      <c r="F28" s="118" t="s">
        <v>306</v>
      </c>
      <c r="G28" s="119"/>
      <c r="H28" s="119"/>
      <c r="I28" s="119"/>
      <c r="J28" s="119"/>
      <c r="K28" s="119"/>
      <c r="L28" s="119"/>
      <c r="M28" s="119"/>
      <c r="N28" s="139"/>
      <c r="O28" s="87"/>
      <c r="P28" s="87"/>
      <c r="S28" s="45"/>
      <c r="T28" s="47" t="s">
        <v>116</v>
      </c>
      <c r="V28" s="45"/>
      <c r="W28" s="118" t="s">
        <v>306</v>
      </c>
      <c r="X28" s="119"/>
      <c r="Y28" s="119"/>
      <c r="Z28" s="119"/>
      <c r="AA28" s="119"/>
      <c r="AB28" s="119"/>
      <c r="AC28" s="119"/>
      <c r="AD28" s="119"/>
      <c r="AE28" s="139"/>
      <c r="AF28" s="87"/>
      <c r="AH28" t="s">
        <v>93</v>
      </c>
      <c r="AI28" s="47"/>
      <c r="AK28" s="45"/>
      <c r="AL28" s="118" t="s">
        <v>306</v>
      </c>
      <c r="AM28" s="119"/>
      <c r="AN28" s="119"/>
      <c r="AO28" s="119"/>
      <c r="AP28" s="119"/>
      <c r="AQ28" s="119"/>
      <c r="AR28" s="119"/>
      <c r="AS28" s="119"/>
      <c r="AT28" s="139"/>
      <c r="AU28" s="87"/>
      <c r="AV28" s="87"/>
      <c r="BK28" s="47"/>
      <c r="BL28" s="47" t="s">
        <v>116</v>
      </c>
      <c r="BU28" s="47"/>
      <c r="BV28" s="47" t="s">
        <v>116</v>
      </c>
      <c r="BZ28" s="47"/>
      <c r="CC28" s="47" t="s">
        <v>116</v>
      </c>
      <c r="CF28" s="47" t="s">
        <v>116</v>
      </c>
      <c r="CR28" s="47"/>
      <c r="CS28" s="47" t="s">
        <v>116</v>
      </c>
    </row>
    <row r="29" spans="2:103" ht="15.75" thickBot="1">
      <c r="B29" s="45"/>
      <c r="C29" s="47" t="s">
        <v>116</v>
      </c>
      <c r="E29" s="45"/>
      <c r="J29" s="47" t="s">
        <v>116</v>
      </c>
      <c r="O29" s="87"/>
      <c r="P29" s="87"/>
      <c r="S29" s="45"/>
      <c r="T29" s="47" t="s">
        <v>116</v>
      </c>
      <c r="V29" s="45"/>
      <c r="AA29" s="47" t="s">
        <v>116</v>
      </c>
      <c r="AF29" s="87"/>
      <c r="AH29" t="s">
        <v>93</v>
      </c>
      <c r="AI29" s="47"/>
      <c r="AK29" s="45"/>
      <c r="AP29" s="47" t="s">
        <v>116</v>
      </c>
      <c r="AU29" s="87"/>
      <c r="AV29" s="87"/>
      <c r="BI29" t="s">
        <v>117</v>
      </c>
      <c r="BL29" s="47" t="s">
        <v>116</v>
      </c>
      <c r="BU29" s="18"/>
      <c r="BW29" t="s">
        <v>196</v>
      </c>
      <c r="BX29" t="s">
        <v>196</v>
      </c>
      <c r="BY29" s="102" t="s">
        <v>312</v>
      </c>
      <c r="BZ29" s="102"/>
      <c r="CA29" s="18"/>
      <c r="CB29" s="18"/>
      <c r="CC29" s="47" t="s">
        <v>116</v>
      </c>
      <c r="CD29" s="18"/>
      <c r="CE29" s="18"/>
      <c r="CF29" s="47" t="s">
        <v>116</v>
      </c>
      <c r="CP29" t="s">
        <v>117</v>
      </c>
      <c r="CS29" s="47" t="s">
        <v>116</v>
      </c>
    </row>
    <row r="30" spans="2:103" ht="15.75" thickBot="1">
      <c r="B30" s="45"/>
      <c r="C30" s="47" t="s">
        <v>116</v>
      </c>
      <c r="E30" s="45"/>
      <c r="F30" s="142" t="s">
        <v>305</v>
      </c>
      <c r="G30" s="143"/>
      <c r="H30" s="143"/>
      <c r="I30" s="143"/>
      <c r="J30" s="143"/>
      <c r="K30" s="143"/>
      <c r="L30" s="141"/>
      <c r="M30" s="141"/>
      <c r="N30" s="139"/>
      <c r="O30" s="87"/>
      <c r="P30" s="87"/>
      <c r="S30" s="45"/>
      <c r="T30" s="47" t="s">
        <v>116</v>
      </c>
      <c r="V30" s="45"/>
      <c r="W30" s="142" t="s">
        <v>305</v>
      </c>
      <c r="X30" s="143"/>
      <c r="Y30" s="143"/>
      <c r="Z30" s="143"/>
      <c r="AA30" s="143"/>
      <c r="AB30" s="143"/>
      <c r="AC30" s="141"/>
      <c r="AD30" s="141"/>
      <c r="AE30" s="139"/>
      <c r="AF30" s="87"/>
      <c r="AH30" t="s">
        <v>93</v>
      </c>
      <c r="AI30" s="47"/>
      <c r="AK30" s="45"/>
      <c r="AL30" s="142" t="s">
        <v>305</v>
      </c>
      <c r="AM30" s="143"/>
      <c r="AN30" s="143"/>
      <c r="AO30" s="143"/>
      <c r="AP30" s="143"/>
      <c r="AQ30" s="143"/>
      <c r="AR30" s="141"/>
      <c r="AS30" s="141"/>
      <c r="AT30" s="139"/>
      <c r="AU30" s="87"/>
      <c r="AV30" s="87"/>
      <c r="BI30" s="85"/>
      <c r="BJ30" s="39"/>
      <c r="BK30" s="39"/>
      <c r="BL30" s="91" t="s">
        <v>116</v>
      </c>
      <c r="BM30" s="39"/>
      <c r="BN30" s="39"/>
      <c r="BO30" s="86"/>
      <c r="BZ30" s="47"/>
      <c r="CC30" s="47" t="s">
        <v>116</v>
      </c>
      <c r="CF30" s="47" t="s">
        <v>116</v>
      </c>
      <c r="CP30" s="85"/>
      <c r="CQ30" s="39"/>
      <c r="CR30" s="39"/>
      <c r="CS30" s="91" t="s">
        <v>116</v>
      </c>
      <c r="CT30" s="39"/>
      <c r="CU30" s="39"/>
      <c r="CV30" s="86"/>
    </row>
    <row r="31" spans="2:103" ht="15.75" thickBot="1">
      <c r="B31" s="45"/>
      <c r="C31" s="47" t="s">
        <v>116</v>
      </c>
      <c r="E31" s="45"/>
      <c r="H31" s="127" t="s">
        <v>116</v>
      </c>
      <c r="I31" s="127"/>
      <c r="M31" s="47" t="s">
        <v>116</v>
      </c>
      <c r="O31" s="87"/>
      <c r="P31" s="87"/>
      <c r="S31" s="45"/>
      <c r="T31" s="47" t="s">
        <v>116</v>
      </c>
      <c r="V31" s="45"/>
      <c r="Y31" s="127" t="s">
        <v>116</v>
      </c>
      <c r="Z31" s="127"/>
      <c r="AD31" s="47" t="s">
        <v>116</v>
      </c>
      <c r="AF31" s="87"/>
      <c r="AH31" t="s">
        <v>93</v>
      </c>
      <c r="AI31" s="47"/>
      <c r="AK31" s="45"/>
      <c r="AN31" s="127" t="s">
        <v>116</v>
      </c>
      <c r="AO31" s="127"/>
      <c r="AS31" s="47" t="s">
        <v>116</v>
      </c>
      <c r="AU31" s="87"/>
      <c r="AV31" s="87"/>
      <c r="BI31" s="45"/>
      <c r="BJ31" s="128" t="s">
        <v>304</v>
      </c>
      <c r="BK31" s="129"/>
      <c r="BL31" s="129"/>
      <c r="BM31" s="129"/>
      <c r="BN31" s="130"/>
      <c r="BO31" s="87"/>
      <c r="BZ31" s="47"/>
      <c r="CC31" s="47" t="s">
        <v>116</v>
      </c>
      <c r="CF31" s="47" t="s">
        <v>116</v>
      </c>
      <c r="CP31" s="45"/>
      <c r="CQ31" s="128" t="s">
        <v>304</v>
      </c>
      <c r="CR31" s="129"/>
      <c r="CS31" s="129"/>
      <c r="CT31" s="129"/>
      <c r="CU31" s="130"/>
      <c r="CV31" s="87"/>
    </row>
    <row r="32" spans="2:103" ht="15.75" thickBot="1">
      <c r="B32" s="45"/>
      <c r="C32" s="47" t="s">
        <v>116</v>
      </c>
      <c r="E32" s="45"/>
      <c r="F32" s="138" t="s">
        <v>78</v>
      </c>
      <c r="G32" s="119"/>
      <c r="H32" s="119"/>
      <c r="I32" s="119"/>
      <c r="J32" s="119"/>
      <c r="K32" s="120"/>
      <c r="M32" s="47" t="s">
        <v>116</v>
      </c>
      <c r="O32" s="87"/>
      <c r="P32" s="87"/>
      <c r="S32" s="45"/>
      <c r="T32" s="47" t="s">
        <v>116</v>
      </c>
      <c r="V32" s="45"/>
      <c r="W32" s="138" t="s">
        <v>78</v>
      </c>
      <c r="X32" s="119"/>
      <c r="Y32" s="119"/>
      <c r="Z32" s="119"/>
      <c r="AA32" s="119"/>
      <c r="AB32" s="120"/>
      <c r="AD32" s="47" t="s">
        <v>116</v>
      </c>
      <c r="AF32" s="87"/>
      <c r="AH32" t="s">
        <v>93</v>
      </c>
      <c r="AI32" s="47"/>
      <c r="AK32" s="45"/>
      <c r="AL32" s="138" t="s">
        <v>78</v>
      </c>
      <c r="AM32" s="119"/>
      <c r="AN32" s="119"/>
      <c r="AO32" s="119"/>
      <c r="AP32" s="119"/>
      <c r="AQ32" s="120"/>
      <c r="AS32" s="47" t="s">
        <v>116</v>
      </c>
      <c r="AU32" s="87"/>
      <c r="AV32" s="87"/>
      <c r="BI32" s="45"/>
      <c r="BL32" s="47" t="s">
        <v>116</v>
      </c>
      <c r="BO32" s="87"/>
      <c r="BZ32" s="47"/>
      <c r="CA32" s="18" t="s">
        <v>92</v>
      </c>
      <c r="CB32" s="18" t="s">
        <v>92</v>
      </c>
      <c r="CC32" s="18" t="s">
        <v>92</v>
      </c>
      <c r="CD32" s="18" t="s">
        <v>92</v>
      </c>
      <c r="CE32" s="18" t="s">
        <v>92</v>
      </c>
      <c r="CP32" s="45"/>
      <c r="CS32" s="47" t="s">
        <v>116</v>
      </c>
      <c r="CV32" s="87"/>
    </row>
    <row r="33" spans="2:104" ht="15.75" thickBot="1">
      <c r="B33" s="45"/>
      <c r="C33" s="47" t="s">
        <v>116</v>
      </c>
      <c r="E33" s="45"/>
      <c r="F33" s="138" t="s">
        <v>209</v>
      </c>
      <c r="G33" s="119"/>
      <c r="H33" s="119"/>
      <c r="I33" s="119"/>
      <c r="J33" s="119"/>
      <c r="K33" s="120"/>
      <c r="M33" s="47" t="s">
        <v>116</v>
      </c>
      <c r="O33" s="87"/>
      <c r="P33" s="87"/>
      <c r="S33" s="45"/>
      <c r="T33" s="47" t="s">
        <v>116</v>
      </c>
      <c r="V33" s="45"/>
      <c r="W33" s="138" t="s">
        <v>209</v>
      </c>
      <c r="X33" s="119"/>
      <c r="Y33" s="119"/>
      <c r="Z33" s="119"/>
      <c r="AA33" s="119"/>
      <c r="AB33" s="120"/>
      <c r="AD33" s="47" t="s">
        <v>116</v>
      </c>
      <c r="AF33" s="87"/>
      <c r="AH33" t="s">
        <v>93</v>
      </c>
      <c r="AI33" s="47"/>
      <c r="AK33" s="45"/>
      <c r="AL33" s="138" t="s">
        <v>209</v>
      </c>
      <c r="AM33" s="119"/>
      <c r="AN33" s="119"/>
      <c r="AO33" s="119"/>
      <c r="AP33" s="119"/>
      <c r="AQ33" s="120"/>
      <c r="AS33" s="47" t="s">
        <v>116</v>
      </c>
      <c r="AU33" s="87"/>
      <c r="AV33" s="87"/>
      <c r="BI33" s="45"/>
      <c r="BJ33" s="79"/>
      <c r="BK33" s="80"/>
      <c r="BL33" s="80"/>
      <c r="BM33" s="80"/>
      <c r="BN33" s="81"/>
      <c r="BO33" s="87"/>
      <c r="BZ33" s="47" t="s">
        <v>116</v>
      </c>
      <c r="CP33" s="45"/>
      <c r="CQ33" s="79"/>
      <c r="CR33" s="80"/>
      <c r="CS33" s="80"/>
      <c r="CT33" s="80"/>
      <c r="CU33" s="81"/>
      <c r="CV33" s="87"/>
    </row>
    <row r="34" spans="2:104" ht="18" thickBot="1">
      <c r="B34" s="45"/>
      <c r="C34" s="47" t="s">
        <v>116</v>
      </c>
      <c r="E34" s="45"/>
      <c r="F34" s="138" t="s">
        <v>303</v>
      </c>
      <c r="G34" s="119"/>
      <c r="H34" s="119"/>
      <c r="I34" s="119"/>
      <c r="J34" s="119"/>
      <c r="K34" s="120"/>
      <c r="M34" s="47" t="s">
        <v>116</v>
      </c>
      <c r="O34" s="87"/>
      <c r="P34" s="87"/>
      <c r="S34" s="45"/>
      <c r="T34" s="47" t="s">
        <v>116</v>
      </c>
      <c r="V34" s="45"/>
      <c r="W34" s="138" t="s">
        <v>303</v>
      </c>
      <c r="X34" s="119"/>
      <c r="Y34" s="119"/>
      <c r="Z34" s="119"/>
      <c r="AA34" s="119"/>
      <c r="AB34" s="120"/>
      <c r="AD34" s="47" t="s">
        <v>116</v>
      </c>
      <c r="AF34" s="87"/>
      <c r="AH34" t="s">
        <v>93</v>
      </c>
      <c r="AI34" s="47"/>
      <c r="AK34" s="45"/>
      <c r="AL34" s="138" t="s">
        <v>303</v>
      </c>
      <c r="AM34" s="119"/>
      <c r="AN34" s="119"/>
      <c r="AO34" s="119"/>
      <c r="AP34" s="119"/>
      <c r="AQ34" s="120"/>
      <c r="AS34" s="47" t="s">
        <v>116</v>
      </c>
      <c r="AU34" s="87"/>
      <c r="AV34" s="87"/>
      <c r="BI34" s="45"/>
      <c r="BJ34" s="131" t="s">
        <v>67</v>
      </c>
      <c r="BK34" s="132"/>
      <c r="BL34" s="132"/>
      <c r="BM34" s="132"/>
      <c r="BN34" s="133"/>
      <c r="BO34" s="87"/>
      <c r="BZ34" s="47" t="s">
        <v>116</v>
      </c>
      <c r="CP34" s="45"/>
      <c r="CQ34" s="131" t="s">
        <v>67</v>
      </c>
      <c r="CR34" s="132"/>
      <c r="CS34" s="132"/>
      <c r="CT34" s="132"/>
      <c r="CU34" s="133"/>
      <c r="CV34" s="87"/>
    </row>
    <row r="35" spans="2:104" ht="15.75" thickBot="1">
      <c r="B35" s="45"/>
      <c r="C35" s="47" t="s">
        <v>116</v>
      </c>
      <c r="E35" s="45"/>
      <c r="G35" s="47" t="s">
        <v>116</v>
      </c>
      <c r="J35" s="47" t="s">
        <v>116</v>
      </c>
      <c r="M35" s="47" t="s">
        <v>116</v>
      </c>
      <c r="O35" s="87"/>
      <c r="P35" s="87"/>
      <c r="S35" s="45"/>
      <c r="T35" s="47" t="s">
        <v>116</v>
      </c>
      <c r="V35" s="45"/>
      <c r="X35" s="47" t="s">
        <v>116</v>
      </c>
      <c r="AA35" s="47" t="s">
        <v>116</v>
      </c>
      <c r="AD35" s="47" t="s">
        <v>116</v>
      </c>
      <c r="AF35" s="87"/>
      <c r="AH35" t="s">
        <v>93</v>
      </c>
      <c r="AI35" s="47"/>
      <c r="AK35" s="45"/>
      <c r="AM35" s="47" t="s">
        <v>116</v>
      </c>
      <c r="AP35" s="47" t="s">
        <v>116</v>
      </c>
      <c r="AS35" s="47" t="s">
        <v>116</v>
      </c>
      <c r="AU35" s="87"/>
      <c r="AV35" s="87"/>
      <c r="BI35" s="45"/>
      <c r="BJ35" s="82"/>
      <c r="BK35" s="83"/>
      <c r="BL35" s="83"/>
      <c r="BM35" s="83"/>
      <c r="BN35" s="84"/>
      <c r="BO35" s="87"/>
      <c r="BZ35" s="47" t="s">
        <v>116</v>
      </c>
      <c r="CP35" s="45"/>
      <c r="CQ35" s="82"/>
      <c r="CR35" s="83"/>
      <c r="CS35" s="83"/>
      <c r="CT35" s="83"/>
      <c r="CU35" s="84"/>
      <c r="CV35" s="87"/>
    </row>
    <row r="36" spans="2:104" ht="15.75" thickBot="1">
      <c r="B36" s="45"/>
      <c r="C36" s="47" t="s">
        <v>116</v>
      </c>
      <c r="E36" s="45"/>
      <c r="F36" s="128" t="s">
        <v>71</v>
      </c>
      <c r="G36" s="129"/>
      <c r="H36" s="130"/>
      <c r="I36" s="128" t="s">
        <v>72</v>
      </c>
      <c r="J36" s="129"/>
      <c r="K36" s="130"/>
      <c r="L36" s="128" t="s">
        <v>73</v>
      </c>
      <c r="M36" s="129"/>
      <c r="N36" s="130"/>
      <c r="O36" s="87"/>
      <c r="P36" s="87"/>
      <c r="S36" s="45"/>
      <c r="T36" s="47" t="s">
        <v>116</v>
      </c>
      <c r="V36" s="45"/>
      <c r="W36" s="128" t="s">
        <v>71</v>
      </c>
      <c r="X36" s="129"/>
      <c r="Y36" s="130"/>
      <c r="Z36" s="128" t="s">
        <v>72</v>
      </c>
      <c r="AA36" s="129"/>
      <c r="AB36" s="130"/>
      <c r="AC36" s="128" t="s">
        <v>73</v>
      </c>
      <c r="AD36" s="129"/>
      <c r="AE36" s="130"/>
      <c r="AF36" s="87"/>
      <c r="AH36" t="s">
        <v>93</v>
      </c>
      <c r="AI36" s="47"/>
      <c r="AK36" s="45"/>
      <c r="AL36" s="128" t="s">
        <v>71</v>
      </c>
      <c r="AM36" s="129"/>
      <c r="AN36" s="130"/>
      <c r="AO36" s="128" t="s">
        <v>72</v>
      </c>
      <c r="AP36" s="129"/>
      <c r="AQ36" s="130"/>
      <c r="AR36" s="128" t="s">
        <v>73</v>
      </c>
      <c r="AS36" s="129"/>
      <c r="AT36" s="130"/>
      <c r="AU36" s="87"/>
      <c r="AV36" s="87"/>
      <c r="BI36" s="45"/>
      <c r="BL36" s="47" t="s">
        <v>116</v>
      </c>
      <c r="BO36" s="87"/>
      <c r="BZ36" s="47" t="s">
        <v>116</v>
      </c>
      <c r="CP36" s="45"/>
      <c r="CS36" s="47" t="s">
        <v>116</v>
      </c>
      <c r="CV36" s="87"/>
    </row>
    <row r="37" spans="2:104" ht="15.75" thickBot="1">
      <c r="B37" s="45"/>
      <c r="C37" s="47" t="s">
        <v>116</v>
      </c>
      <c r="E37" s="45"/>
      <c r="G37" s="47" t="s">
        <v>116</v>
      </c>
      <c r="J37" s="47" t="s">
        <v>116</v>
      </c>
      <c r="M37" s="47" t="s">
        <v>116</v>
      </c>
      <c r="O37" s="87"/>
      <c r="P37" s="87"/>
      <c r="S37" s="45"/>
      <c r="T37" s="47" t="s">
        <v>116</v>
      </c>
      <c r="V37" s="45"/>
      <c r="X37" s="47" t="s">
        <v>116</v>
      </c>
      <c r="AA37" s="47" t="s">
        <v>116</v>
      </c>
      <c r="AD37" s="47" t="s">
        <v>116</v>
      </c>
      <c r="AF37" s="87"/>
      <c r="AH37" t="s">
        <v>93</v>
      </c>
      <c r="AI37" s="47"/>
      <c r="AK37" s="45"/>
      <c r="AM37" s="47" t="s">
        <v>116</v>
      </c>
      <c r="AP37" s="47" t="s">
        <v>116</v>
      </c>
      <c r="AS37" s="47" t="s">
        <v>116</v>
      </c>
      <c r="AU37" s="87"/>
      <c r="AV37" s="87"/>
      <c r="BI37" s="45"/>
      <c r="BJ37" s="128" t="s">
        <v>66</v>
      </c>
      <c r="BK37" s="129"/>
      <c r="BL37" s="129"/>
      <c r="BM37" s="129"/>
      <c r="BN37" s="130"/>
      <c r="BO37" s="87"/>
      <c r="BZ37" s="47" t="s">
        <v>116</v>
      </c>
      <c r="CP37" s="45"/>
      <c r="CQ37" s="121" t="s">
        <v>313</v>
      </c>
      <c r="CR37" s="122"/>
      <c r="CS37" s="122"/>
      <c r="CT37" s="122"/>
      <c r="CU37" s="123"/>
      <c r="CV37" s="87"/>
    </row>
    <row r="38" spans="2:104" ht="15.75" thickBot="1">
      <c r="B38" s="45"/>
      <c r="C38" s="47" t="s">
        <v>116</v>
      </c>
      <c r="E38" s="45"/>
      <c r="F38" s="134" t="s">
        <v>300</v>
      </c>
      <c r="G38" s="122"/>
      <c r="H38" s="123"/>
      <c r="I38" s="134" t="s">
        <v>301</v>
      </c>
      <c r="J38" s="122"/>
      <c r="K38" s="123"/>
      <c r="L38" s="134" t="s">
        <v>302</v>
      </c>
      <c r="M38" s="122"/>
      <c r="N38" s="123"/>
      <c r="O38" s="87"/>
      <c r="P38" s="87"/>
      <c r="S38" s="45"/>
      <c r="T38" s="47" t="s">
        <v>116</v>
      </c>
      <c r="V38" s="45"/>
      <c r="W38" s="134" t="s">
        <v>300</v>
      </c>
      <c r="X38" s="122"/>
      <c r="Y38" s="123"/>
      <c r="Z38" s="134" t="s">
        <v>301</v>
      </c>
      <c r="AA38" s="122"/>
      <c r="AB38" s="123"/>
      <c r="AC38" s="134" t="s">
        <v>302</v>
      </c>
      <c r="AD38" s="122"/>
      <c r="AE38" s="123"/>
      <c r="AF38" s="87"/>
      <c r="AH38" t="s">
        <v>93</v>
      </c>
      <c r="AI38" s="47"/>
      <c r="AK38" s="45"/>
      <c r="AL38" s="134" t="s">
        <v>300</v>
      </c>
      <c r="AM38" s="122"/>
      <c r="AN38" s="123"/>
      <c r="AO38" s="134" t="s">
        <v>301</v>
      </c>
      <c r="AP38" s="122"/>
      <c r="AQ38" s="123"/>
      <c r="AR38" s="134" t="s">
        <v>302</v>
      </c>
      <c r="AS38" s="122"/>
      <c r="AT38" s="123"/>
      <c r="AU38" s="87"/>
      <c r="AV38" s="87"/>
      <c r="BI38" s="45"/>
      <c r="BL38" s="47" t="s">
        <v>116</v>
      </c>
      <c r="BO38" s="87"/>
      <c r="BZ38" s="47" t="s">
        <v>116</v>
      </c>
      <c r="CP38" s="45"/>
      <c r="CQ38" s="124"/>
      <c r="CR38" s="114"/>
      <c r="CS38" s="114"/>
      <c r="CT38" s="114"/>
      <c r="CU38" s="125"/>
      <c r="CV38" s="87" t="s">
        <v>92</v>
      </c>
      <c r="CW38" t="s">
        <v>92</v>
      </c>
      <c r="CX38" s="126" t="s">
        <v>268</v>
      </c>
      <c r="CY38" s="127"/>
      <c r="CZ38" s="127"/>
    </row>
    <row r="39" spans="2:104" ht="15.75" thickBot="1">
      <c r="B39" s="45"/>
      <c r="C39" s="47" t="s">
        <v>116</v>
      </c>
      <c r="E39" s="45"/>
      <c r="F39" s="135"/>
      <c r="G39" s="136"/>
      <c r="H39" s="137"/>
      <c r="I39" s="135"/>
      <c r="J39" s="136"/>
      <c r="K39" s="137"/>
      <c r="L39" s="135"/>
      <c r="M39" s="136"/>
      <c r="N39" s="137"/>
      <c r="O39" s="87"/>
      <c r="P39" s="87"/>
      <c r="S39" s="45"/>
      <c r="T39" s="47" t="s">
        <v>116</v>
      </c>
      <c r="V39" s="45"/>
      <c r="W39" s="135"/>
      <c r="X39" s="136"/>
      <c r="Y39" s="137"/>
      <c r="Z39" s="135"/>
      <c r="AA39" s="136"/>
      <c r="AB39" s="137"/>
      <c r="AC39" s="135"/>
      <c r="AD39" s="136"/>
      <c r="AE39" s="137"/>
      <c r="AF39" s="87"/>
      <c r="AI39" s="18" t="s">
        <v>92</v>
      </c>
      <c r="AJ39" s="18" t="s">
        <v>92</v>
      </c>
      <c r="AK39" s="98" t="s">
        <v>92</v>
      </c>
      <c r="AL39" s="135"/>
      <c r="AM39" s="136"/>
      <c r="AN39" s="137"/>
      <c r="AO39" s="135"/>
      <c r="AP39" s="136"/>
      <c r="AQ39" s="137"/>
      <c r="AR39" s="135"/>
      <c r="AS39" s="136"/>
      <c r="AT39" s="137"/>
      <c r="AU39" s="87"/>
      <c r="AV39" s="87"/>
      <c r="BI39" s="45"/>
      <c r="BJ39" s="79"/>
      <c r="BK39" s="80"/>
      <c r="BL39" s="80"/>
      <c r="BM39" s="80"/>
      <c r="BN39" s="81"/>
      <c r="BO39" s="87"/>
      <c r="BZ39" s="47" t="s">
        <v>116</v>
      </c>
      <c r="CL39" s="18"/>
      <c r="CM39" s="18"/>
      <c r="CN39" s="18"/>
      <c r="CO39" s="100"/>
      <c r="CP39" s="45"/>
      <c r="CQ39" s="77"/>
      <c r="CR39" s="55"/>
      <c r="CS39" s="55"/>
      <c r="CT39" s="55"/>
      <c r="CU39" s="78"/>
      <c r="CV39" s="87"/>
    </row>
    <row r="40" spans="2:104">
      <c r="B40" s="45"/>
      <c r="C40" s="47" t="s">
        <v>116</v>
      </c>
      <c r="E40" s="88"/>
      <c r="F40" s="89"/>
      <c r="G40" s="92" t="s">
        <v>116</v>
      </c>
      <c r="H40" s="89"/>
      <c r="I40" s="92"/>
      <c r="J40" s="92" t="s">
        <v>116</v>
      </c>
      <c r="K40" s="89"/>
      <c r="L40" s="89"/>
      <c r="M40" s="92" t="s">
        <v>116</v>
      </c>
      <c r="N40" s="89"/>
      <c r="O40" s="90"/>
      <c r="P40" s="87"/>
      <c r="S40" s="45"/>
      <c r="T40" s="47" t="s">
        <v>116</v>
      </c>
      <c r="V40" s="88"/>
      <c r="W40" s="89"/>
      <c r="X40" s="92" t="s">
        <v>116</v>
      </c>
      <c r="Y40" s="89"/>
      <c r="Z40" s="92"/>
      <c r="AA40" s="92" t="s">
        <v>116</v>
      </c>
      <c r="AB40" s="89"/>
      <c r="AC40" s="89"/>
      <c r="AD40" s="92" t="s">
        <v>116</v>
      </c>
      <c r="AE40" s="89"/>
      <c r="AF40" s="90"/>
      <c r="AI40" s="47"/>
      <c r="AJ40" s="87"/>
      <c r="AK40" s="88"/>
      <c r="AL40" s="89"/>
      <c r="AM40" s="92"/>
      <c r="AN40" s="89"/>
      <c r="AO40" s="92"/>
      <c r="AP40" s="92" t="s">
        <v>116</v>
      </c>
      <c r="AQ40" s="89"/>
      <c r="AR40" s="89"/>
      <c r="AS40" s="92" t="s">
        <v>116</v>
      </c>
      <c r="AT40" s="89"/>
      <c r="AU40" s="90"/>
      <c r="AV40" s="87"/>
      <c r="BI40" s="45"/>
      <c r="BJ40" s="131" t="s">
        <v>263</v>
      </c>
      <c r="BK40" s="132"/>
      <c r="BL40" s="132"/>
      <c r="BM40" s="132"/>
      <c r="BN40" s="133"/>
      <c r="BO40" s="87"/>
      <c r="BZ40" s="47" t="s">
        <v>116</v>
      </c>
      <c r="CP40" s="88"/>
      <c r="CQ40" s="89"/>
      <c r="CR40" s="89"/>
      <c r="CS40" s="89" t="s">
        <v>116</v>
      </c>
      <c r="CT40" s="89"/>
      <c r="CU40" s="89"/>
      <c r="CV40" s="90"/>
    </row>
    <row r="41" spans="2:104" ht="15.75" thickBot="1">
      <c r="B41" s="88"/>
      <c r="C41" s="92" t="s">
        <v>116</v>
      </c>
      <c r="D41" s="89"/>
      <c r="E41" s="89"/>
      <c r="F41" s="89"/>
      <c r="G41" s="89"/>
      <c r="H41" s="89"/>
      <c r="I41" s="89"/>
      <c r="J41" s="92" t="s">
        <v>116</v>
      </c>
      <c r="K41" s="89"/>
      <c r="L41" s="89"/>
      <c r="M41" s="89"/>
      <c r="N41" s="89"/>
      <c r="O41" s="89"/>
      <c r="P41" s="90"/>
      <c r="S41" s="88"/>
      <c r="T41" s="92" t="s">
        <v>116</v>
      </c>
      <c r="U41" s="89"/>
      <c r="V41" s="89"/>
      <c r="W41" s="89"/>
      <c r="X41" s="89"/>
      <c r="Y41" s="89"/>
      <c r="Z41" s="89"/>
      <c r="AA41" s="92" t="s">
        <v>116</v>
      </c>
      <c r="AB41" s="89"/>
      <c r="AC41" s="89"/>
      <c r="AD41" s="89"/>
      <c r="AE41" s="89"/>
      <c r="AF41" s="89"/>
      <c r="AG41" s="89"/>
      <c r="AH41" s="89"/>
      <c r="AI41" s="92"/>
      <c r="AJ41" s="92"/>
      <c r="AK41" s="97"/>
      <c r="AL41" s="97"/>
      <c r="AM41" s="92"/>
      <c r="AN41" s="89"/>
      <c r="AO41" s="89"/>
      <c r="AP41" s="92" t="s">
        <v>116</v>
      </c>
      <c r="AQ41" s="89"/>
      <c r="AR41" s="89"/>
      <c r="AS41" s="92" t="s">
        <v>116</v>
      </c>
      <c r="AT41" s="89"/>
      <c r="AU41" s="89"/>
      <c r="AV41" s="90"/>
      <c r="BI41" s="45"/>
      <c r="BJ41" s="82"/>
      <c r="BK41" s="83"/>
      <c r="BL41" s="83"/>
      <c r="BM41" s="83"/>
      <c r="BN41" s="84"/>
      <c r="BO41" s="87"/>
      <c r="BZ41" s="47" t="s">
        <v>116</v>
      </c>
      <c r="CS41" t="s">
        <v>116</v>
      </c>
    </row>
    <row r="42" spans="2:104">
      <c r="I42" s="47"/>
      <c r="J42" s="47" t="s">
        <v>116</v>
      </c>
      <c r="Z42" s="47"/>
      <c r="AA42" s="47" t="s">
        <v>116</v>
      </c>
      <c r="AI42" s="47"/>
      <c r="AM42" s="47"/>
      <c r="AO42" s="47"/>
      <c r="AP42" s="47" t="s">
        <v>116</v>
      </c>
      <c r="AS42" s="47" t="s">
        <v>116</v>
      </c>
      <c r="BI42" s="88"/>
      <c r="BJ42" s="89"/>
      <c r="BK42" s="89"/>
      <c r="BL42" s="92" t="s">
        <v>116</v>
      </c>
      <c r="BM42" s="89"/>
      <c r="BN42" s="89"/>
      <c r="BO42" s="90"/>
      <c r="BZ42" s="47" t="s">
        <v>116</v>
      </c>
      <c r="CP42" t="s">
        <v>315</v>
      </c>
      <c r="CS42" s="47" t="s">
        <v>116</v>
      </c>
    </row>
    <row r="43" spans="2:104" ht="15.75" thickBot="1">
      <c r="G43" t="s">
        <v>117</v>
      </c>
      <c r="J43" s="47" t="s">
        <v>116</v>
      </c>
      <c r="X43" t="s">
        <v>117</v>
      </c>
      <c r="AA43" s="47" t="s">
        <v>116</v>
      </c>
      <c r="AI43" s="18"/>
      <c r="AL43" s="18"/>
      <c r="AM43" s="29" t="s">
        <v>310</v>
      </c>
      <c r="AN43" s="29"/>
      <c r="AO43" s="18" t="s">
        <v>92</v>
      </c>
      <c r="AP43" s="18" t="s">
        <v>92</v>
      </c>
      <c r="AQ43" s="18" t="s">
        <v>92</v>
      </c>
      <c r="AR43" s="18" t="s">
        <v>92</v>
      </c>
      <c r="BL43" s="47" t="s">
        <v>116</v>
      </c>
      <c r="BZ43" s="47" t="s">
        <v>116</v>
      </c>
      <c r="CP43" s="85"/>
      <c r="CQ43" s="39"/>
      <c r="CR43" s="39"/>
      <c r="CS43" s="91" t="s">
        <v>116</v>
      </c>
      <c r="CT43" s="39"/>
      <c r="CU43" s="39"/>
      <c r="CV43" s="86"/>
    </row>
    <row r="44" spans="2:104" ht="15.75" thickBot="1">
      <c r="G44" s="85"/>
      <c r="H44" s="39"/>
      <c r="I44" s="39"/>
      <c r="J44" s="91" t="s">
        <v>116</v>
      </c>
      <c r="K44" s="39"/>
      <c r="L44" s="39"/>
      <c r="M44" s="86"/>
      <c r="X44" s="85"/>
      <c r="Y44" s="39"/>
      <c r="Z44" s="39"/>
      <c r="AA44" s="91" t="s">
        <v>116</v>
      </c>
      <c r="AB44" s="39"/>
      <c r="AC44" s="39"/>
      <c r="AD44" s="86"/>
      <c r="BJ44" s="126" t="s">
        <v>299</v>
      </c>
      <c r="BK44" s="127"/>
      <c r="BL44" s="127"/>
      <c r="BM44" s="127"/>
      <c r="BN44" s="127"/>
      <c r="BZ44" s="47" t="s">
        <v>116</v>
      </c>
      <c r="CP44" s="45"/>
      <c r="CQ44" s="128" t="s">
        <v>314</v>
      </c>
      <c r="CR44" s="129"/>
      <c r="CS44" s="129"/>
      <c r="CT44" s="129"/>
      <c r="CU44" s="130"/>
      <c r="CV44" s="87"/>
    </row>
    <row r="45" spans="2:104" ht="15.75" thickBot="1">
      <c r="G45" s="45"/>
      <c r="H45" s="128" t="s">
        <v>304</v>
      </c>
      <c r="I45" s="129"/>
      <c r="J45" s="129"/>
      <c r="K45" s="129"/>
      <c r="L45" s="130"/>
      <c r="M45" s="87"/>
      <c r="X45" s="45"/>
      <c r="Y45" s="128" t="s">
        <v>304</v>
      </c>
      <c r="Z45" s="129"/>
      <c r="AA45" s="129"/>
      <c r="AB45" s="129"/>
      <c r="AC45" s="130"/>
      <c r="AD45" s="87"/>
      <c r="BZ45" s="47" t="s">
        <v>116</v>
      </c>
      <c r="CP45" s="45"/>
      <c r="CS45" s="47" t="s">
        <v>116</v>
      </c>
      <c r="CV45" s="87"/>
    </row>
    <row r="46" spans="2:104" ht="15.75" thickBot="1">
      <c r="G46" s="45"/>
      <c r="J46" s="47" t="s">
        <v>116</v>
      </c>
      <c r="M46" s="87"/>
      <c r="X46" s="45"/>
      <c r="AA46" s="47" t="s">
        <v>116</v>
      </c>
      <c r="AD46" s="87"/>
      <c r="BZ46" s="47" t="s">
        <v>116</v>
      </c>
      <c r="CP46" s="45"/>
      <c r="CQ46" s="128" t="s">
        <v>209</v>
      </c>
      <c r="CR46" s="129"/>
      <c r="CS46" s="129"/>
      <c r="CT46" s="129"/>
      <c r="CU46" s="130"/>
      <c r="CV46" s="87"/>
    </row>
    <row r="47" spans="2:104" ht="15.75" thickBot="1">
      <c r="G47" s="45"/>
      <c r="H47" s="79"/>
      <c r="I47" s="80"/>
      <c r="J47" s="80"/>
      <c r="K47" s="80"/>
      <c r="L47" s="81"/>
      <c r="M47" s="87"/>
      <c r="X47" s="45"/>
      <c r="Y47" s="79"/>
      <c r="Z47" s="80"/>
      <c r="AA47" s="80"/>
      <c r="AB47" s="80"/>
      <c r="AC47" s="81"/>
      <c r="AD47" s="87"/>
      <c r="BZ47" s="47" t="s">
        <v>116</v>
      </c>
      <c r="CP47" s="45"/>
      <c r="CS47" s="47" t="s">
        <v>116</v>
      </c>
      <c r="CV47" s="87"/>
    </row>
    <row r="48" spans="2:104" ht="15.75" thickBot="1">
      <c r="G48" s="45"/>
      <c r="H48" s="131" t="s">
        <v>67</v>
      </c>
      <c r="I48" s="132"/>
      <c r="J48" s="132"/>
      <c r="K48" s="132"/>
      <c r="L48" s="133"/>
      <c r="M48" s="87"/>
      <c r="X48" s="45"/>
      <c r="Y48" s="131" t="s">
        <v>67</v>
      </c>
      <c r="Z48" s="132"/>
      <c r="AA48" s="132"/>
      <c r="AB48" s="132"/>
      <c r="AC48" s="133"/>
      <c r="AD48" s="87"/>
      <c r="BZ48" s="47" t="s">
        <v>116</v>
      </c>
      <c r="CK48" s="47"/>
      <c r="CP48" s="45"/>
      <c r="CQ48" s="118" t="s">
        <v>306</v>
      </c>
      <c r="CR48" s="119"/>
      <c r="CS48" s="119"/>
      <c r="CT48" s="119"/>
      <c r="CU48" s="120"/>
      <c r="CV48" s="87"/>
    </row>
    <row r="49" spans="7:108" ht="15.75" thickBot="1">
      <c r="G49" s="45"/>
      <c r="H49" s="82"/>
      <c r="I49" s="83"/>
      <c r="J49" s="83"/>
      <c r="K49" s="83"/>
      <c r="L49" s="84"/>
      <c r="M49" s="87"/>
      <c r="X49" s="45"/>
      <c r="Y49" s="82"/>
      <c r="Z49" s="83"/>
      <c r="AA49" s="83"/>
      <c r="AB49" s="83"/>
      <c r="AC49" s="84"/>
      <c r="AD49" s="87"/>
      <c r="BZ49" s="47" t="s">
        <v>116</v>
      </c>
      <c r="CP49" s="88"/>
      <c r="CQ49" s="89"/>
      <c r="CR49" s="89"/>
      <c r="CS49" s="92" t="s">
        <v>116</v>
      </c>
      <c r="CT49" s="89"/>
      <c r="CU49" s="89"/>
      <c r="CV49" s="90"/>
      <c r="CW49" s="18"/>
      <c r="CX49" s="18"/>
      <c r="CY49" s="18"/>
    </row>
    <row r="50" spans="7:108" ht="15.75" thickBot="1">
      <c r="G50" s="45"/>
      <c r="J50" s="47" t="s">
        <v>116</v>
      </c>
      <c r="M50" s="87"/>
      <c r="X50" s="45"/>
      <c r="AA50" s="47" t="s">
        <v>116</v>
      </c>
      <c r="AD50" s="87"/>
      <c r="BZ50" s="47" t="s">
        <v>116</v>
      </c>
      <c r="CP50" s="47"/>
      <c r="CS50" s="47" t="s">
        <v>116</v>
      </c>
    </row>
    <row r="51" spans="7:108" ht="15.75" thickBot="1">
      <c r="G51" s="45"/>
      <c r="H51" s="128" t="s">
        <v>66</v>
      </c>
      <c r="I51" s="129"/>
      <c r="J51" s="129"/>
      <c r="K51" s="129"/>
      <c r="L51" s="130"/>
      <c r="M51" s="87"/>
      <c r="X51" s="45"/>
      <c r="Y51" s="121" t="s">
        <v>313</v>
      </c>
      <c r="Z51" s="122"/>
      <c r="AA51" s="122"/>
      <c r="AB51" s="122"/>
      <c r="AC51" s="123"/>
      <c r="AD51" s="87"/>
      <c r="BV51" s="140" t="s">
        <v>307</v>
      </c>
      <c r="BW51" s="141"/>
      <c r="BX51" s="141"/>
      <c r="BY51" s="141"/>
      <c r="BZ51" s="141"/>
      <c r="CA51" s="141"/>
      <c r="CB51" s="141"/>
      <c r="CC51" s="141"/>
      <c r="CD51" s="139"/>
      <c r="CL51" s="140" t="s">
        <v>307</v>
      </c>
      <c r="CM51" s="141"/>
      <c r="CN51" s="141"/>
      <c r="CO51" s="141"/>
      <c r="CP51" s="141"/>
      <c r="CQ51" s="141"/>
      <c r="CR51" s="141"/>
      <c r="CS51" s="141"/>
      <c r="CT51" s="139"/>
    </row>
    <row r="52" spans="7:108" ht="15.75" thickBot="1">
      <c r="G52" s="45"/>
      <c r="J52" s="47" t="s">
        <v>116</v>
      </c>
      <c r="M52" s="87"/>
      <c r="X52" s="45"/>
      <c r="Y52" s="124"/>
      <c r="Z52" s="114"/>
      <c r="AA52" s="114"/>
      <c r="AB52" s="114"/>
      <c r="AC52" s="125"/>
      <c r="AD52" s="87"/>
      <c r="BV52" s="47"/>
      <c r="BZ52" s="47" t="s">
        <v>116</v>
      </c>
      <c r="CB52" s="47"/>
      <c r="CC52" s="47"/>
      <c r="CL52" s="47"/>
      <c r="CP52" s="47" t="s">
        <v>116</v>
      </c>
      <c r="CR52" s="47"/>
      <c r="CS52" s="47"/>
    </row>
    <row r="53" spans="7:108" ht="15.75" thickBot="1">
      <c r="G53" s="45"/>
      <c r="H53" s="79"/>
      <c r="I53" s="80"/>
      <c r="J53" s="80"/>
      <c r="K53" s="80"/>
      <c r="L53" s="81"/>
      <c r="M53" s="87"/>
      <c r="X53" s="45"/>
      <c r="Y53" s="124"/>
      <c r="Z53" s="114"/>
      <c r="AA53" s="114"/>
      <c r="AB53" s="114"/>
      <c r="AC53" s="125"/>
      <c r="AD53" s="87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BV53" s="128" t="s">
        <v>76</v>
      </c>
      <c r="BW53" s="141"/>
      <c r="BX53" s="141"/>
      <c r="BY53" s="141"/>
      <c r="BZ53" s="141"/>
      <c r="CA53" s="141"/>
      <c r="CB53" s="141"/>
      <c r="CC53" s="141"/>
      <c r="CD53" s="139"/>
      <c r="CL53" s="128" t="s">
        <v>76</v>
      </c>
      <c r="CM53" s="141"/>
      <c r="CN53" s="141"/>
      <c r="CO53" s="141"/>
      <c r="CP53" s="141"/>
      <c r="CQ53" s="141"/>
      <c r="CR53" s="141"/>
      <c r="CS53" s="141"/>
      <c r="CT53" s="139"/>
    </row>
    <row r="54" spans="7:108">
      <c r="G54" s="45"/>
      <c r="H54" s="131" t="s">
        <v>263</v>
      </c>
      <c r="I54" s="132"/>
      <c r="J54" s="132"/>
      <c r="K54" s="132"/>
      <c r="L54" s="133"/>
      <c r="M54" s="87"/>
      <c r="X54" s="45"/>
      <c r="Y54" s="93"/>
      <c r="Z54" s="18"/>
      <c r="AA54" s="18"/>
      <c r="AB54" s="18"/>
      <c r="AC54" s="94"/>
      <c r="AD54" s="87"/>
      <c r="AL54" t="s">
        <v>315</v>
      </c>
      <c r="AO54" s="47" t="s">
        <v>116</v>
      </c>
      <c r="BV54" s="47" t="s">
        <v>116</v>
      </c>
      <c r="BX54" t="s">
        <v>207</v>
      </c>
      <c r="CC54" s="47" t="s">
        <v>116</v>
      </c>
      <c r="CL54" s="47" t="s">
        <v>116</v>
      </c>
      <c r="CN54" t="s">
        <v>207</v>
      </c>
      <c r="CS54" s="47" t="s">
        <v>116</v>
      </c>
    </row>
    <row r="55" spans="7:108" ht="15.75" thickBot="1">
      <c r="G55" s="45"/>
      <c r="H55" s="82"/>
      <c r="I55" s="83"/>
      <c r="J55" s="83"/>
      <c r="K55" s="83"/>
      <c r="L55" s="84"/>
      <c r="M55" s="87"/>
      <c r="X55" s="45"/>
      <c r="Y55" s="77"/>
      <c r="Z55" s="55"/>
      <c r="AA55" s="55"/>
      <c r="AB55" s="55"/>
      <c r="AC55" s="78"/>
      <c r="AD55" s="87"/>
      <c r="AL55" s="85"/>
      <c r="AM55" s="39"/>
      <c r="AN55" s="39"/>
      <c r="AO55" s="91" t="s">
        <v>116</v>
      </c>
      <c r="AP55" s="39"/>
      <c r="AQ55" s="39"/>
      <c r="AR55" s="86"/>
      <c r="BV55" s="47" t="s">
        <v>116</v>
      </c>
      <c r="BX55" s="85"/>
      <c r="BY55" s="39"/>
      <c r="BZ55" s="39"/>
      <c r="CA55" s="39"/>
      <c r="CB55" s="39"/>
      <c r="CC55" s="91" t="s">
        <v>116</v>
      </c>
      <c r="CD55" s="39"/>
      <c r="CE55" s="39"/>
      <c r="CF55" s="39"/>
      <c r="CG55" s="39"/>
      <c r="CH55" s="86"/>
      <c r="CL55" s="47" t="s">
        <v>116</v>
      </c>
      <c r="CN55" s="85"/>
      <c r="CO55" s="39"/>
      <c r="CP55" s="39"/>
      <c r="CQ55" s="39"/>
      <c r="CR55" s="39"/>
      <c r="CS55" s="91" t="s">
        <v>116</v>
      </c>
      <c r="CT55" s="39"/>
      <c r="CU55" s="39"/>
      <c r="CV55" s="39"/>
      <c r="CW55" s="39"/>
      <c r="CX55" s="86"/>
    </row>
    <row r="56" spans="7:108" ht="15.75" thickBot="1">
      <c r="G56" s="88"/>
      <c r="H56" s="89"/>
      <c r="I56" s="89"/>
      <c r="J56" s="92" t="s">
        <v>116</v>
      </c>
      <c r="K56" s="89"/>
      <c r="L56" s="89"/>
      <c r="M56" s="90"/>
      <c r="X56" s="88"/>
      <c r="Y56" s="89"/>
      <c r="Z56" s="89"/>
      <c r="AA56" s="89"/>
      <c r="AB56" s="89"/>
      <c r="AC56" s="89"/>
      <c r="AD56" s="90"/>
      <c r="AL56" s="45"/>
      <c r="AM56" s="128" t="s">
        <v>314</v>
      </c>
      <c r="AN56" s="129"/>
      <c r="AO56" s="129"/>
      <c r="AP56" s="129"/>
      <c r="AQ56" s="130"/>
      <c r="AR56" s="87"/>
      <c r="BV56" s="47" t="s">
        <v>116</v>
      </c>
      <c r="BX56" s="45"/>
      <c r="BY56" s="142" t="s">
        <v>78</v>
      </c>
      <c r="BZ56" s="143"/>
      <c r="CA56" s="143"/>
      <c r="CB56" s="143"/>
      <c r="CC56" s="143"/>
      <c r="CD56" s="143"/>
      <c r="CE56" s="141"/>
      <c r="CF56" s="141"/>
      <c r="CG56" s="139"/>
      <c r="CH56" s="87"/>
      <c r="CL56" s="47" t="s">
        <v>116</v>
      </c>
      <c r="CN56" s="45"/>
      <c r="CO56" s="142" t="s">
        <v>78</v>
      </c>
      <c r="CP56" s="143"/>
      <c r="CQ56" s="143"/>
      <c r="CR56" s="143"/>
      <c r="CS56" s="143"/>
      <c r="CT56" s="143"/>
      <c r="CU56" s="141"/>
      <c r="CV56" s="141"/>
      <c r="CW56" s="139"/>
      <c r="CX56" s="87"/>
    </row>
    <row r="57" spans="7:108" ht="15.75" thickBot="1">
      <c r="J57" s="47" t="s">
        <v>116</v>
      </c>
      <c r="AL57" s="45"/>
      <c r="AO57" s="47" t="s">
        <v>116</v>
      </c>
      <c r="AR57" s="87"/>
      <c r="BV57" s="47" t="s">
        <v>116</v>
      </c>
      <c r="BX57" s="45"/>
      <c r="CC57" s="47" t="s">
        <v>116</v>
      </c>
      <c r="CH57" s="87"/>
      <c r="CL57" s="47" t="s">
        <v>116</v>
      </c>
      <c r="CN57" s="45"/>
      <c r="CS57" s="47" t="s">
        <v>116</v>
      </c>
      <c r="CX57" s="87"/>
    </row>
    <row r="58" spans="7:108" ht="15.75" thickBot="1">
      <c r="H58" s="126" t="s">
        <v>299</v>
      </c>
      <c r="I58" s="127"/>
      <c r="J58" s="127"/>
      <c r="K58" s="127"/>
      <c r="L58" s="127"/>
      <c r="AL58" s="45"/>
      <c r="AM58" s="128" t="s">
        <v>209</v>
      </c>
      <c r="AN58" s="129"/>
      <c r="AO58" s="129"/>
      <c r="AP58" s="129"/>
      <c r="AQ58" s="130"/>
      <c r="AR58" s="87"/>
      <c r="BV58" s="47" t="s">
        <v>116</v>
      </c>
      <c r="BX58" s="45"/>
      <c r="BY58" s="118" t="s">
        <v>306</v>
      </c>
      <c r="BZ58" s="119"/>
      <c r="CA58" s="119"/>
      <c r="CB58" s="119"/>
      <c r="CC58" s="119"/>
      <c r="CD58" s="119"/>
      <c r="CE58" s="119"/>
      <c r="CF58" s="119"/>
      <c r="CG58" s="139"/>
      <c r="CH58" s="87"/>
      <c r="CL58" s="47" t="s">
        <v>116</v>
      </c>
      <c r="CN58" s="45"/>
      <c r="CO58" s="118" t="s">
        <v>306</v>
      </c>
      <c r="CP58" s="119"/>
      <c r="CQ58" s="119"/>
      <c r="CR58" s="119"/>
      <c r="CS58" s="119"/>
      <c r="CT58" s="119"/>
      <c r="CU58" s="119"/>
      <c r="CV58" s="119"/>
      <c r="CW58" s="139"/>
      <c r="CX58" s="87"/>
    </row>
    <row r="59" spans="7:108" ht="15.75" thickBot="1">
      <c r="AL59" s="45"/>
      <c r="AO59" s="47" t="s">
        <v>116</v>
      </c>
      <c r="AR59" s="87"/>
      <c r="BV59" s="47" t="s">
        <v>116</v>
      </c>
      <c r="BX59" s="45"/>
      <c r="CC59" s="47" t="s">
        <v>116</v>
      </c>
      <c r="CH59" s="87"/>
      <c r="CL59" s="47" t="s">
        <v>116</v>
      </c>
      <c r="CN59" s="45"/>
      <c r="CS59" s="47" t="s">
        <v>116</v>
      </c>
      <c r="CX59" s="87"/>
    </row>
    <row r="60" spans="7:108" ht="15.75" thickBot="1">
      <c r="AL60" s="45"/>
      <c r="AM60" s="118" t="s">
        <v>306</v>
      </c>
      <c r="AN60" s="119"/>
      <c r="AO60" s="119"/>
      <c r="AP60" s="119"/>
      <c r="AQ60" s="120"/>
      <c r="AR60" s="87"/>
      <c r="BV60" s="47" t="s">
        <v>116</v>
      </c>
      <c r="BX60" s="45"/>
      <c r="BY60" s="142" t="s">
        <v>78</v>
      </c>
      <c r="BZ60" s="143"/>
      <c r="CA60" s="143"/>
      <c r="CB60" s="143"/>
      <c r="CC60" s="143"/>
      <c r="CD60" s="143"/>
      <c r="CE60" s="141"/>
      <c r="CF60" s="141"/>
      <c r="CG60" s="139"/>
      <c r="CH60" s="87"/>
      <c r="CL60" s="47" t="s">
        <v>116</v>
      </c>
      <c r="CN60" s="45"/>
      <c r="CO60" s="142" t="s">
        <v>78</v>
      </c>
      <c r="CP60" s="143"/>
      <c r="CQ60" s="143"/>
      <c r="CR60" s="143"/>
      <c r="CS60" s="143"/>
      <c r="CT60" s="143"/>
      <c r="CU60" s="141"/>
      <c r="CV60" s="141"/>
      <c r="CW60" s="139"/>
      <c r="CX60" s="87"/>
    </row>
    <row r="61" spans="7:108" ht="15.75" thickBot="1">
      <c r="AL61" s="88"/>
      <c r="AM61" s="89"/>
      <c r="AN61" s="89"/>
      <c r="AO61" s="92" t="s">
        <v>116</v>
      </c>
      <c r="AP61" s="89"/>
      <c r="AQ61" s="89"/>
      <c r="AR61" s="90"/>
      <c r="BV61" s="47" t="s">
        <v>116</v>
      </c>
      <c r="BX61" s="45"/>
      <c r="CC61" s="47" t="s">
        <v>116</v>
      </c>
      <c r="CH61" s="87"/>
      <c r="CL61" s="47" t="s">
        <v>116</v>
      </c>
      <c r="CN61" s="45"/>
      <c r="CS61" s="47" t="s">
        <v>116</v>
      </c>
      <c r="CX61" s="87"/>
    </row>
    <row r="62" spans="7:108" ht="15.75" thickBot="1">
      <c r="AO62" s="47" t="s">
        <v>116</v>
      </c>
      <c r="BV62" s="47" t="s">
        <v>116</v>
      </c>
      <c r="BX62" s="45"/>
      <c r="BY62" s="142" t="s">
        <v>309</v>
      </c>
      <c r="BZ62" s="143"/>
      <c r="CA62" s="143"/>
      <c r="CB62" s="143"/>
      <c r="CC62" s="143"/>
      <c r="CD62" s="143"/>
      <c r="CE62" s="141"/>
      <c r="CF62" s="141"/>
      <c r="CG62" s="139"/>
      <c r="CH62" s="87"/>
      <c r="CL62" s="47" t="s">
        <v>116</v>
      </c>
      <c r="CN62" s="45"/>
      <c r="CO62" s="142" t="s">
        <v>309</v>
      </c>
      <c r="CP62" s="143"/>
      <c r="CQ62" s="143"/>
      <c r="CR62" s="143"/>
      <c r="CS62" s="143"/>
      <c r="CT62" s="143"/>
      <c r="CU62" s="141"/>
      <c r="CV62" s="141"/>
      <c r="CW62" s="139"/>
      <c r="CX62" s="87"/>
    </row>
    <row r="63" spans="7:108" ht="15.75" thickBot="1">
      <c r="AP63" t="s">
        <v>196</v>
      </c>
      <c r="AQ63" t="s">
        <v>196</v>
      </c>
      <c r="AR63" s="96" t="s">
        <v>315</v>
      </c>
      <c r="AS63" s="96"/>
      <c r="BV63" s="47" t="s">
        <v>116</v>
      </c>
      <c r="BX63" s="45"/>
      <c r="CC63" s="47" t="s">
        <v>116</v>
      </c>
      <c r="CH63" s="87"/>
      <c r="CL63" s="47" t="s">
        <v>116</v>
      </c>
      <c r="CN63" s="45"/>
      <c r="CS63" s="47" t="s">
        <v>116</v>
      </c>
      <c r="CX63" s="87"/>
      <c r="CZ63" s="18"/>
      <c r="DA63" s="18"/>
      <c r="DB63" s="18"/>
      <c r="DC63" s="18"/>
      <c r="DD63" s="18"/>
    </row>
    <row r="64" spans="7:108" ht="15.75" thickBot="1">
      <c r="BV64" s="47" t="s">
        <v>116</v>
      </c>
      <c r="BX64" s="45"/>
      <c r="BY64" s="118" t="s">
        <v>306</v>
      </c>
      <c r="BZ64" s="119"/>
      <c r="CA64" s="119"/>
      <c r="CB64" s="119"/>
      <c r="CC64" s="119"/>
      <c r="CD64" s="119"/>
      <c r="CE64" s="119"/>
      <c r="CF64" s="119"/>
      <c r="CG64" s="139"/>
      <c r="CH64" s="87"/>
      <c r="CL64" s="47" t="s">
        <v>116</v>
      </c>
      <c r="CN64" s="45"/>
      <c r="CO64" s="118" t="s">
        <v>306</v>
      </c>
      <c r="CP64" s="119"/>
      <c r="CQ64" s="119"/>
      <c r="CR64" s="119"/>
      <c r="CS64" s="119"/>
      <c r="CT64" s="119"/>
      <c r="CU64" s="119"/>
      <c r="CV64" s="119"/>
      <c r="CW64" s="139"/>
      <c r="CX64" s="87"/>
    </row>
    <row r="65" spans="73:103">
      <c r="BV65" s="47" t="s">
        <v>116</v>
      </c>
      <c r="BX65" s="88"/>
      <c r="BY65" s="89"/>
      <c r="BZ65" s="89"/>
      <c r="CA65" s="89"/>
      <c r="CB65" s="89"/>
      <c r="CC65" s="92" t="s">
        <v>116</v>
      </c>
      <c r="CD65" s="89"/>
      <c r="CE65" s="89"/>
      <c r="CF65" s="89"/>
      <c r="CG65" s="89"/>
      <c r="CH65" s="90"/>
      <c r="CL65" s="47" t="s">
        <v>116</v>
      </c>
      <c r="CN65" s="88"/>
      <c r="CO65" s="89"/>
      <c r="CP65" s="89"/>
      <c r="CQ65" s="89"/>
      <c r="CR65" s="89"/>
      <c r="CS65" s="92" t="s">
        <v>116</v>
      </c>
      <c r="CT65" s="89"/>
      <c r="CU65" s="89"/>
      <c r="CV65" s="89"/>
      <c r="CW65" s="89"/>
      <c r="CX65" s="90"/>
    </row>
    <row r="66" spans="73:103">
      <c r="BU66" s="89"/>
      <c r="BV66" s="92" t="s">
        <v>116</v>
      </c>
      <c r="BW66" s="92"/>
      <c r="BX66" s="97"/>
      <c r="BY66" s="97"/>
      <c r="BZ66" s="92"/>
      <c r="CA66" s="89"/>
      <c r="CB66" s="89"/>
      <c r="CC66" s="92" t="s">
        <v>116</v>
      </c>
      <c r="CD66" s="89"/>
      <c r="CE66" s="89"/>
      <c r="CF66" s="92"/>
      <c r="CG66" s="89"/>
      <c r="CH66" s="89"/>
      <c r="CI66" s="89"/>
      <c r="CK66" s="89"/>
      <c r="CL66" s="92" t="s">
        <v>116</v>
      </c>
      <c r="CM66" s="92"/>
      <c r="CN66" s="97"/>
      <c r="CO66" s="97"/>
      <c r="CP66" s="92"/>
      <c r="CQ66" s="89"/>
      <c r="CR66" s="89"/>
      <c r="CS66" s="92" t="s">
        <v>116</v>
      </c>
      <c r="CT66" s="89"/>
      <c r="CU66" s="89"/>
      <c r="CV66" s="92"/>
      <c r="CW66" s="89"/>
      <c r="CX66" s="89"/>
      <c r="CY66" s="89"/>
    </row>
    <row r="67" spans="73:103">
      <c r="BV67" s="47"/>
      <c r="BZ67" s="47"/>
      <c r="CB67" s="47"/>
      <c r="CC67" s="47" t="s">
        <v>116</v>
      </c>
      <c r="CF67" s="47"/>
      <c r="CL67" s="47"/>
      <c r="CP67" s="47"/>
      <c r="CR67" s="47"/>
      <c r="CS67" s="47" t="s">
        <v>116</v>
      </c>
      <c r="CV67" s="47"/>
    </row>
    <row r="68" spans="73:103">
      <c r="BV68" s="18"/>
      <c r="BY68" s="18"/>
      <c r="BZ68" s="29" t="s">
        <v>310</v>
      </c>
      <c r="CA68" s="29"/>
      <c r="CB68" s="18" t="s">
        <v>92</v>
      </c>
      <c r="CC68" s="18"/>
      <c r="CD68" s="18"/>
      <c r="CE68" s="18"/>
      <c r="CL68" s="18"/>
      <c r="CO68" s="18"/>
      <c r="CP68" s="99" t="s">
        <v>315</v>
      </c>
      <c r="CQ68" s="99"/>
      <c r="CR68" s="18" t="s">
        <v>92</v>
      </c>
      <c r="CS68" s="18"/>
      <c r="CT68" s="18"/>
      <c r="CU68" s="18"/>
    </row>
  </sheetData>
  <mergeCells count="141">
    <mergeCell ref="F33:K33"/>
    <mergeCell ref="F34:K34"/>
    <mergeCell ref="F30:N30"/>
    <mergeCell ref="F28:N28"/>
    <mergeCell ref="F16:N16"/>
    <mergeCell ref="H58:L58"/>
    <mergeCell ref="F36:H36"/>
    <mergeCell ref="I36:K36"/>
    <mergeCell ref="L36:N36"/>
    <mergeCell ref="F38:H39"/>
    <mergeCell ref="I38:K39"/>
    <mergeCell ref="L38:N39"/>
    <mergeCell ref="H48:L48"/>
    <mergeCell ref="H51:L51"/>
    <mergeCell ref="H54:L54"/>
    <mergeCell ref="H45:L45"/>
    <mergeCell ref="F18:N18"/>
    <mergeCell ref="F26:N26"/>
    <mergeCell ref="C21:K21"/>
    <mergeCell ref="C23:K23"/>
    <mergeCell ref="H31:I31"/>
    <mergeCell ref="F32:K32"/>
    <mergeCell ref="AL12:AT12"/>
    <mergeCell ref="AL14:AT14"/>
    <mergeCell ref="AL16:AT16"/>
    <mergeCell ref="AI21:AQ21"/>
    <mergeCell ref="AL18:AT18"/>
    <mergeCell ref="F10:N10"/>
    <mergeCell ref="F12:N12"/>
    <mergeCell ref="F14:N14"/>
    <mergeCell ref="C5:K5"/>
    <mergeCell ref="C7:K7"/>
    <mergeCell ref="AI5:AQ5"/>
    <mergeCell ref="AI7:AQ7"/>
    <mergeCell ref="AL10:AT10"/>
    <mergeCell ref="T21:AB21"/>
    <mergeCell ref="T23:AB23"/>
    <mergeCell ref="W26:AE26"/>
    <mergeCell ref="W28:AE28"/>
    <mergeCell ref="W30:AE30"/>
    <mergeCell ref="AL32:AQ32"/>
    <mergeCell ref="AL28:AT28"/>
    <mergeCell ref="AL30:AT30"/>
    <mergeCell ref="AN31:AO31"/>
    <mergeCell ref="AL33:AQ33"/>
    <mergeCell ref="AL34:AQ34"/>
    <mergeCell ref="AL36:AN36"/>
    <mergeCell ref="AO36:AQ36"/>
    <mergeCell ref="AI23:AQ23"/>
    <mergeCell ref="AL26:AT26"/>
    <mergeCell ref="AR36:AT36"/>
    <mergeCell ref="AL38:AN39"/>
    <mergeCell ref="AO38:AQ39"/>
    <mergeCell ref="AR38:AT39"/>
    <mergeCell ref="AC36:AE36"/>
    <mergeCell ref="W38:Y39"/>
    <mergeCell ref="Z38:AB39"/>
    <mergeCell ref="AC38:AE39"/>
    <mergeCell ref="Y45:AC45"/>
    <mergeCell ref="Y48:AC48"/>
    <mergeCell ref="Y31:Z31"/>
    <mergeCell ref="W32:AB32"/>
    <mergeCell ref="W33:AB33"/>
    <mergeCell ref="W34:AB34"/>
    <mergeCell ref="W36:Y36"/>
    <mergeCell ref="Z36:AB36"/>
    <mergeCell ref="Y51:AC53"/>
    <mergeCell ref="AM56:AQ56"/>
    <mergeCell ref="AM58:AQ58"/>
    <mergeCell ref="AM60:AQ60"/>
    <mergeCell ref="BV51:CD51"/>
    <mergeCell ref="CL51:CT51"/>
    <mergeCell ref="BV53:CD53"/>
    <mergeCell ref="CL53:CT53"/>
    <mergeCell ref="BY56:CG56"/>
    <mergeCell ref="CO56:CW56"/>
    <mergeCell ref="BY64:CG64"/>
    <mergeCell ref="CO64:CW64"/>
    <mergeCell ref="BE7:BM7"/>
    <mergeCell ref="CL7:CT7"/>
    <mergeCell ref="BV7:CD7"/>
    <mergeCell ref="BY58:CG58"/>
    <mergeCell ref="CO58:CW58"/>
    <mergeCell ref="BY60:CG60"/>
    <mergeCell ref="CO60:CW60"/>
    <mergeCell ref="BY62:CG62"/>
    <mergeCell ref="CO62:CW62"/>
    <mergeCell ref="BH14:BP14"/>
    <mergeCell ref="CO14:CW14"/>
    <mergeCell ref="BY14:CG14"/>
    <mergeCell ref="BH16:BP16"/>
    <mergeCell ref="CO16:CW16"/>
    <mergeCell ref="BY16:CG16"/>
    <mergeCell ref="BE9:BM9"/>
    <mergeCell ref="CL9:CT9"/>
    <mergeCell ref="BV9:CD9"/>
    <mergeCell ref="BH12:BP12"/>
    <mergeCell ref="CO12:CW12"/>
    <mergeCell ref="BY12:CG12"/>
    <mergeCell ref="BH19:BM19"/>
    <mergeCell ref="CO19:CT19"/>
    <mergeCell ref="BY19:CD19"/>
    <mergeCell ref="BH20:BM20"/>
    <mergeCell ref="CO20:CT20"/>
    <mergeCell ref="BY20:CD20"/>
    <mergeCell ref="BJ17:BK17"/>
    <mergeCell ref="CQ17:CR17"/>
    <mergeCell ref="CA17:CB17"/>
    <mergeCell ref="BH18:BM18"/>
    <mergeCell ref="CO18:CT18"/>
    <mergeCell ref="BY18:CD18"/>
    <mergeCell ref="BY22:CA22"/>
    <mergeCell ref="CB22:CD22"/>
    <mergeCell ref="CE22:CG22"/>
    <mergeCell ref="BH24:BJ25"/>
    <mergeCell ref="BK24:BM25"/>
    <mergeCell ref="BN24:BP25"/>
    <mergeCell ref="CO24:CQ25"/>
    <mergeCell ref="CR24:CT25"/>
    <mergeCell ref="CU24:CW25"/>
    <mergeCell ref="BY24:CA25"/>
    <mergeCell ref="BH22:BJ22"/>
    <mergeCell ref="BK22:BM22"/>
    <mergeCell ref="BN22:BP22"/>
    <mergeCell ref="CO22:CQ22"/>
    <mergeCell ref="CR22:CT22"/>
    <mergeCell ref="CU22:CW22"/>
    <mergeCell ref="CQ48:CU48"/>
    <mergeCell ref="CQ37:CU38"/>
    <mergeCell ref="CX38:CZ38"/>
    <mergeCell ref="BJ37:BN37"/>
    <mergeCell ref="BJ40:BN40"/>
    <mergeCell ref="CQ44:CU44"/>
    <mergeCell ref="BJ44:BN44"/>
    <mergeCell ref="CQ46:CU46"/>
    <mergeCell ref="CB24:CD25"/>
    <mergeCell ref="CE24:CG25"/>
    <mergeCell ref="BJ31:BN31"/>
    <mergeCell ref="CQ31:CU31"/>
    <mergeCell ref="BJ34:BN34"/>
    <mergeCell ref="CQ34:CU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4B0A-3E83-4EBE-A29D-D72D478BF24D}">
  <dimension ref="B1:AY151"/>
  <sheetViews>
    <sheetView workbookViewId="0">
      <selection activeCell="P23" sqref="P23"/>
    </sheetView>
  </sheetViews>
  <sheetFormatPr defaultRowHeight="15"/>
  <cols>
    <col min="1" max="14" width="7.140625" customWidth="1"/>
    <col min="15" max="15" width="2.85546875" customWidth="1"/>
    <col min="16" max="33" width="7.140625" customWidth="1"/>
    <col min="34" max="34" width="2.85546875" customWidth="1"/>
    <col min="35" max="51" width="7.28515625" customWidth="1"/>
  </cols>
  <sheetData>
    <row r="1" spans="2:51">
      <c r="Q1" t="s">
        <v>115</v>
      </c>
    </row>
    <row r="2" spans="2:51" ht="18">
      <c r="B2" s="15" t="s">
        <v>336</v>
      </c>
      <c r="P2" t="s">
        <v>300</v>
      </c>
    </row>
    <row r="3" spans="2:51">
      <c r="P3" s="25" cm="1">
        <f t="array" ref="P3:V3">enc0!C4:I4</f>
        <v>0</v>
      </c>
      <c r="Q3" s="25">
        <v>1</v>
      </c>
      <c r="R3" s="25">
        <v>2</v>
      </c>
      <c r="S3" s="25">
        <v>3</v>
      </c>
      <c r="T3" s="25">
        <v>4</v>
      </c>
      <c r="U3" s="25">
        <v>5</v>
      </c>
      <c r="V3" s="25" t="str">
        <v>B</v>
      </c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spans="2:51">
      <c r="C4" t="s">
        <v>318</v>
      </c>
      <c r="O4" s="25" cm="1">
        <f t="array" ref="O4:O9">enc0!B6:B11</f>
        <v>0</v>
      </c>
      <c r="P4" s="3" cm="1">
        <f t="array" ref="P4:V9">enc0!C6:I11</f>
        <v>0.1882249116897583</v>
      </c>
      <c r="Q4" s="3">
        <v>0.20499962568283081</v>
      </c>
      <c r="R4" s="3">
        <v>0.10940191149711609</v>
      </c>
      <c r="S4" s="3">
        <v>-2.8141593560576439E-2</v>
      </c>
      <c r="T4" s="3">
        <v>-4.2030699551105499E-2</v>
      </c>
      <c r="U4" s="3">
        <v>-0.65276134014129639</v>
      </c>
      <c r="V4" s="3">
        <v>0.20774905383586884</v>
      </c>
      <c r="W4" s="3"/>
      <c r="X4" s="3"/>
      <c r="Y4" s="3"/>
      <c r="Z4" s="3"/>
      <c r="AA4" s="3"/>
      <c r="AB4" s="3"/>
      <c r="AC4" s="3"/>
      <c r="AD4" s="3"/>
      <c r="AE4" s="3"/>
      <c r="AF4" s="3" cm="1">
        <f t="array" ref="AF4:AF9">V4:V9</f>
        <v>0.20774905383586884</v>
      </c>
    </row>
    <row r="5" spans="2:51">
      <c r="B5" s="47" t="s">
        <v>93</v>
      </c>
      <c r="C5" s="1">
        <v>0</v>
      </c>
      <c r="D5" s="1">
        <v>1</v>
      </c>
      <c r="E5" s="1" t="s">
        <v>74</v>
      </c>
      <c r="G5" t="s">
        <v>338</v>
      </c>
      <c r="O5" s="25">
        <v>1</v>
      </c>
      <c r="P5" s="3">
        <v>0.11343412101268768</v>
      </c>
      <c r="Q5" s="3">
        <v>0.42494356632232666</v>
      </c>
      <c r="R5" s="3">
        <v>-4.4745020568370819E-3</v>
      </c>
      <c r="S5" s="3">
        <v>7.5528584420681E-2</v>
      </c>
      <c r="T5" s="3">
        <v>0.20652851462364197</v>
      </c>
      <c r="U5" s="3">
        <v>0.19739440083503723</v>
      </c>
      <c r="V5" s="3">
        <v>0.39985573291778559</v>
      </c>
      <c r="W5" s="3"/>
      <c r="X5" s="3"/>
      <c r="Y5" s="3"/>
      <c r="Z5" s="3"/>
      <c r="AA5" s="3"/>
      <c r="AB5" s="3"/>
      <c r="AC5" s="3"/>
      <c r="AD5" s="3"/>
      <c r="AE5" s="3"/>
      <c r="AF5" s="3">
        <v>0.39985573291778559</v>
      </c>
    </row>
    <row r="6" spans="2:51">
      <c r="B6" s="1">
        <v>0</v>
      </c>
      <c r="C6" s="3" cm="1">
        <f t="array" aca="1" ref="C6:D6" ca="1">_xlfn.RANDARRAY(1,2,-1,1)</f>
        <v>-0.48416326936796783</v>
      </c>
      <c r="D6">
        <f ca="1"/>
        <v>3.8178918858896127E-2</v>
      </c>
      <c r="E6" s="7">
        <v>1</v>
      </c>
      <c r="O6" s="25">
        <v>2</v>
      </c>
      <c r="P6" s="3">
        <v>-0.15573140978813171</v>
      </c>
      <c r="Q6" s="3">
        <v>0.71983623504638672</v>
      </c>
      <c r="R6" s="3">
        <v>-0.38247811794281006</v>
      </c>
      <c r="S6" s="3">
        <v>0.41403403878211975</v>
      </c>
      <c r="T6" s="3">
        <v>-0.53611117601394653</v>
      </c>
      <c r="U6" s="3">
        <v>-1.1710686609148979E-2</v>
      </c>
      <c r="V6" s="3">
        <v>-7.2654490359127522E-3</v>
      </c>
      <c r="W6" s="3"/>
      <c r="X6" s="3"/>
      <c r="Y6" s="3"/>
      <c r="Z6" s="3"/>
      <c r="AA6" s="3"/>
      <c r="AB6" s="3"/>
      <c r="AC6" s="3"/>
      <c r="AD6" s="3"/>
      <c r="AE6" s="3"/>
      <c r="AF6" s="3">
        <v>-7.2654490359127522E-3</v>
      </c>
    </row>
    <row r="7" spans="2:51">
      <c r="O7" s="25">
        <v>3</v>
      </c>
      <c r="P7" s="3">
        <v>7.9890713095664978E-2</v>
      </c>
      <c r="Q7" s="3">
        <v>5.659693107008934E-2</v>
      </c>
      <c r="R7" s="3">
        <v>-0.32802906632423401</v>
      </c>
      <c r="S7" s="3">
        <v>7.4706703424453735E-2</v>
      </c>
      <c r="T7" s="3">
        <v>-0.30399808287620544</v>
      </c>
      <c r="U7" s="3">
        <v>0.39175403118133545</v>
      </c>
      <c r="V7" s="3">
        <v>4.0741872042417526E-2</v>
      </c>
      <c r="W7" s="3"/>
      <c r="X7" s="3"/>
      <c r="Y7" s="3"/>
      <c r="Z7" s="3"/>
      <c r="AA7" s="3"/>
      <c r="AB7" s="3"/>
      <c r="AC7" s="3"/>
      <c r="AD7" s="3"/>
      <c r="AE7" s="3"/>
      <c r="AF7" s="3">
        <v>4.0741872042417526E-2</v>
      </c>
    </row>
    <row r="8" spans="2:51" ht="18">
      <c r="C8" t="s">
        <v>300</v>
      </c>
      <c r="H8" t="s">
        <v>330</v>
      </c>
      <c r="O8" s="25">
        <v>4</v>
      </c>
      <c r="P8" s="3">
        <v>0.17635592818260193</v>
      </c>
      <c r="Q8" s="3">
        <v>-0.87940990924835205</v>
      </c>
      <c r="R8" s="3">
        <v>6.0634121298789978E-2</v>
      </c>
      <c r="S8" s="3">
        <v>0.54338240623474121</v>
      </c>
      <c r="T8" s="3">
        <v>5.6501530110836029E-2</v>
      </c>
      <c r="U8" s="3">
        <v>-0.34735256433486938</v>
      </c>
      <c r="V8" s="3">
        <v>0.38798844814300537</v>
      </c>
      <c r="W8" s="3"/>
      <c r="X8" s="3"/>
      <c r="Y8" s="3"/>
      <c r="Z8" s="3"/>
      <c r="AA8" s="3"/>
      <c r="AB8" s="3"/>
      <c r="AC8" s="3"/>
      <c r="AD8" s="3"/>
      <c r="AE8" s="3"/>
      <c r="AF8" s="3">
        <v>0.38798844814300537</v>
      </c>
    </row>
    <row r="9" spans="2:51">
      <c r="B9" s="18" t="s">
        <v>92</v>
      </c>
      <c r="C9" s="1">
        <v>0</v>
      </c>
      <c r="D9" s="1">
        <v>1</v>
      </c>
      <c r="E9" s="1" t="s">
        <v>24</v>
      </c>
      <c r="G9" s="18" t="s">
        <v>92</v>
      </c>
      <c r="H9" s="1">
        <v>0</v>
      </c>
      <c r="I9" s="9" t="s">
        <v>319</v>
      </c>
      <c r="J9" s="1" t="s">
        <v>320</v>
      </c>
      <c r="K9" s="1" t="s">
        <v>321</v>
      </c>
      <c r="L9" s="1" t="s">
        <v>76</v>
      </c>
      <c r="O9" s="25">
        <v>5</v>
      </c>
      <c r="P9" s="3">
        <v>-0.16540272533893585</v>
      </c>
      <c r="Q9" s="3">
        <v>-0.36293205618858337</v>
      </c>
      <c r="R9" s="3">
        <v>0.43203851580619812</v>
      </c>
      <c r="S9" s="3">
        <v>0.49251723289489746</v>
      </c>
      <c r="T9" s="3">
        <v>5.6184876710176468E-2</v>
      </c>
      <c r="U9" s="3">
        <v>0.63275176286697388</v>
      </c>
      <c r="V9" s="3">
        <v>-0.22680875658988953</v>
      </c>
      <c r="W9" s="3"/>
      <c r="X9" s="3"/>
      <c r="Y9" s="3"/>
      <c r="Z9" s="3"/>
      <c r="AA9" s="3"/>
      <c r="AB9" s="3"/>
      <c r="AC9" s="3"/>
      <c r="AD9" s="3"/>
      <c r="AE9" s="3"/>
      <c r="AF9" s="3">
        <v>-0.22680875658988953</v>
      </c>
    </row>
    <row r="10" spans="2:51">
      <c r="B10" s="1">
        <v>0</v>
      </c>
      <c r="C10" s="3" cm="1">
        <f t="array" aca="1" ref="C10:E11" ca="1">_xlfn.RANDARRAY(2,3,-1,1)</f>
        <v>-1.333778998274826E-2</v>
      </c>
      <c r="D10" s="3">
        <f ca="1"/>
        <v>-6.2824899020630598E-2</v>
      </c>
      <c r="E10" s="3">
        <f ca="1"/>
        <v>0.64413890972741528</v>
      </c>
      <c r="G10" s="1">
        <v>0</v>
      </c>
      <c r="H10" s="3" cm="1">
        <f t="array" aca="1" ref="H10:H11" ca="1">MMULT(_xlfn.ANCHORARRAY(C10),TRANSPOSE(C6:E6))</f>
        <v>0.64819799100957898</v>
      </c>
      <c r="I10" s="10">
        <f ca="1">C10*C6</f>
        <v>6.4576680041907291E-3</v>
      </c>
      <c r="J10" s="3">
        <f ca="1">D10*D6</f>
        <v>-2.3985867220269984E-3</v>
      </c>
      <c r="K10" s="3">
        <f ca="1">E10*E6</f>
        <v>0.64413890972741528</v>
      </c>
      <c r="L10" s="106">
        <f ca="1" xml:space="preserve"> SUM(I10:K10)</f>
        <v>0.64819799100957898</v>
      </c>
      <c r="O10" s="2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I10" t="s">
        <v>341</v>
      </c>
    </row>
    <row r="11" spans="2:51">
      <c r="B11" s="1">
        <v>1</v>
      </c>
      <c r="C11" s="3">
        <f ca="1"/>
        <v>0.15171583424771273</v>
      </c>
      <c r="D11" s="3">
        <f ca="1"/>
        <v>-0.15271858071443734</v>
      </c>
      <c r="E11" s="3">
        <f ca="1"/>
        <v>0.41846698219397838</v>
      </c>
      <c r="G11" s="1">
        <v>1</v>
      </c>
      <c r="H11" s="3">
        <f ca="1"/>
        <v>0.33918111756837477</v>
      </c>
      <c r="I11" s="10">
        <f ca="1">C11*C6</f>
        <v>-7.3455234324261293E-2</v>
      </c>
      <c r="J11" s="3">
        <f ca="1">D11*D6</f>
        <v>-5.8306303013422817E-3</v>
      </c>
      <c r="K11" s="3">
        <f ca="1">E11*E6</f>
        <v>0.41846698219397838</v>
      </c>
      <c r="L11" s="106">
        <f ca="1" xml:space="preserve"> SUM(I11:K11)</f>
        <v>0.33918111756837477</v>
      </c>
      <c r="O11" s="2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H11" s="47">
        <v>2</v>
      </c>
      <c r="AI11" s="1" cm="1">
        <f t="array" ref="AI11:AO11">_xlfn.ANCHORARRAY(P3)</f>
        <v>0</v>
      </c>
      <c r="AJ11" s="1">
        <v>1</v>
      </c>
      <c r="AK11" s="1">
        <v>2</v>
      </c>
      <c r="AL11" s="1">
        <v>3</v>
      </c>
      <c r="AM11" s="1">
        <v>4</v>
      </c>
      <c r="AN11" s="1">
        <v>5</v>
      </c>
      <c r="AO11" s="1" t="str">
        <v>B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2:51">
      <c r="O12" s="2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H12" s="1" cm="1">
        <f t="array" ref="AH12:AH17">_xlfn.ANCHORARRAY(O4)</f>
        <v>0</v>
      </c>
      <c r="AI12" s="3">
        <f t="shared" ref="AI12:AI27" si="0">P4*P23</f>
        <v>1.893426432875156E-2</v>
      </c>
      <c r="AJ12" s="3">
        <f t="shared" ref="AJ12:AJ27" si="1">Q4*Q23</f>
        <v>-2.0426666095577417E-2</v>
      </c>
      <c r="AK12" s="3">
        <f t="shared" ref="AK12:AK27" si="2">R4*R23</f>
        <v>4.2901599287272774E-2</v>
      </c>
      <c r="AL12" s="3">
        <f t="shared" ref="AL12:AL27" si="3">S4*S23</f>
        <v>-2.2200771985603496E-3</v>
      </c>
      <c r="AM12" s="3">
        <f t="shared" ref="AM12:AM27" si="4">T4*T23</f>
        <v>-8.4183692909117758E-3</v>
      </c>
      <c r="AN12" s="3">
        <f t="shared" ref="AN12:AN27" si="5">U4*U23</f>
        <v>-0.38583036647182922</v>
      </c>
      <c r="AO12" s="3">
        <f t="shared" ref="AO12:AO27" si="6">V4*V23</f>
        <v>-2.1137164757471957E-2</v>
      </c>
      <c r="AP12" s="3">
        <f t="shared" ref="AP12:AP27" si="7">W4*W23</f>
        <v>0</v>
      </c>
      <c r="AQ12" s="3">
        <f t="shared" ref="AQ12:AQ27" si="8">X4*X23</f>
        <v>0</v>
      </c>
      <c r="AR12" s="3">
        <f t="shared" ref="AR12:AR27" si="9">Y4*Y23</f>
        <v>0</v>
      </c>
      <c r="AS12" s="3">
        <f t="shared" ref="AS12:AS27" si="10">Z4*Z23</f>
        <v>0</v>
      </c>
      <c r="AT12" s="3">
        <f t="shared" ref="AT12:AT27" si="11">AA4*AA23</f>
        <v>0</v>
      </c>
      <c r="AU12" s="3">
        <f t="shared" ref="AU12:AU27" si="12">AB4*AB23</f>
        <v>0</v>
      </c>
      <c r="AV12" s="3">
        <f t="shared" ref="AV12:AV27" si="13">AC4*AC23</f>
        <v>0</v>
      </c>
      <c r="AW12" s="3">
        <f t="shared" ref="AW12:AW27" si="14">AD4*AD23</f>
        <v>0</v>
      </c>
      <c r="AX12" s="3">
        <f t="shared" ref="AX12:AX27" si="15">AE4*AE23</f>
        <v>0</v>
      </c>
      <c r="AY12" s="3">
        <f t="shared" ref="AY12:AY27" si="16">AF4*AF23</f>
        <v>-2.1137164757471957E-2</v>
      </c>
    </row>
    <row r="13" spans="2:51" ht="18">
      <c r="C13" t="s">
        <v>301</v>
      </c>
      <c r="H13" t="s">
        <v>331</v>
      </c>
      <c r="O13" s="2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H13" s="1">
        <v>1</v>
      </c>
      <c r="AI13" s="3">
        <f t="shared" si="0"/>
        <v>2.5449141735223169E-2</v>
      </c>
      <c r="AJ13" s="3">
        <f t="shared" si="1"/>
        <v>0.20581438589598378</v>
      </c>
      <c r="AK13" s="3">
        <f t="shared" si="2"/>
        <v>-9.3093427773555115E-4</v>
      </c>
      <c r="AL13" s="3">
        <f t="shared" si="3"/>
        <v>5.4468398367507609E-3</v>
      </c>
      <c r="AM13" s="3">
        <f t="shared" si="4"/>
        <v>5.4003913830327654E-2</v>
      </c>
      <c r="AN13" s="3">
        <f t="shared" si="5"/>
        <v>-4.7306220394494947E-2</v>
      </c>
      <c r="AO13" s="3">
        <f t="shared" si="6"/>
        <v>-1.8169387720091464E-2</v>
      </c>
      <c r="AP13" s="3">
        <f t="shared" si="7"/>
        <v>0</v>
      </c>
      <c r="AQ13" s="3">
        <f t="shared" si="8"/>
        <v>0</v>
      </c>
      <c r="AR13" s="3">
        <f t="shared" si="9"/>
        <v>0</v>
      </c>
      <c r="AS13" s="3">
        <f t="shared" si="10"/>
        <v>0</v>
      </c>
      <c r="AT13" s="3">
        <f t="shared" si="11"/>
        <v>0</v>
      </c>
      <c r="AU13" s="3">
        <f t="shared" si="12"/>
        <v>0</v>
      </c>
      <c r="AV13" s="3">
        <f t="shared" si="13"/>
        <v>0</v>
      </c>
      <c r="AW13" s="3">
        <f t="shared" si="14"/>
        <v>0</v>
      </c>
      <c r="AX13" s="3">
        <f t="shared" si="15"/>
        <v>0</v>
      </c>
      <c r="AY13" s="3">
        <f t="shared" si="16"/>
        <v>-1.8169387720091464E-2</v>
      </c>
    </row>
    <row r="14" spans="2:51">
      <c r="B14" s="18" t="s">
        <v>92</v>
      </c>
      <c r="C14" s="1">
        <v>0</v>
      </c>
      <c r="D14" s="1">
        <v>1</v>
      </c>
      <c r="E14" s="1" t="s">
        <v>24</v>
      </c>
      <c r="G14" s="18" t="s">
        <v>92</v>
      </c>
      <c r="H14" s="1">
        <v>0</v>
      </c>
      <c r="I14" s="9" t="s">
        <v>319</v>
      </c>
      <c r="J14" s="1" t="s">
        <v>320</v>
      </c>
      <c r="K14" s="1" t="s">
        <v>321</v>
      </c>
      <c r="L14" s="1" t="s">
        <v>76</v>
      </c>
      <c r="O14" s="2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H14" s="1">
        <v>2</v>
      </c>
      <c r="AI14" s="3">
        <f t="shared" si="0"/>
        <v>-5.5573611922309141E-2</v>
      </c>
      <c r="AJ14" s="3">
        <f t="shared" si="1"/>
        <v>1.1683825813374682E-2</v>
      </c>
      <c r="AK14" s="3">
        <f t="shared" si="2"/>
        <v>-9.7777686402334751E-2</v>
      </c>
      <c r="AL14" s="3">
        <f t="shared" si="3"/>
        <v>-0.10032618070378652</v>
      </c>
      <c r="AM14" s="3">
        <f t="shared" si="4"/>
        <v>-0.13747118628981703</v>
      </c>
      <c r="AN14" s="3">
        <f t="shared" si="5"/>
        <v>-2.7977216641767721E-3</v>
      </c>
      <c r="AO14" s="3">
        <f t="shared" si="6"/>
        <v>1.2152163432583574E-3</v>
      </c>
      <c r="AP14" s="3">
        <f t="shared" si="7"/>
        <v>0</v>
      </c>
      <c r="AQ14" s="3">
        <f t="shared" si="8"/>
        <v>0</v>
      </c>
      <c r="AR14" s="3">
        <f t="shared" si="9"/>
        <v>0</v>
      </c>
      <c r="AS14" s="3">
        <f t="shared" si="10"/>
        <v>0</v>
      </c>
      <c r="AT14" s="3">
        <f t="shared" si="11"/>
        <v>0</v>
      </c>
      <c r="AU14" s="3">
        <f t="shared" si="12"/>
        <v>0</v>
      </c>
      <c r="AV14" s="3">
        <f t="shared" si="13"/>
        <v>0</v>
      </c>
      <c r="AW14" s="3">
        <f t="shared" si="14"/>
        <v>0</v>
      </c>
      <c r="AX14" s="3">
        <f t="shared" si="15"/>
        <v>0</v>
      </c>
      <c r="AY14" s="3">
        <f t="shared" si="16"/>
        <v>1.2152163432583574E-3</v>
      </c>
    </row>
    <row r="15" spans="2:51">
      <c r="B15" s="1">
        <v>0</v>
      </c>
      <c r="C15" s="3" cm="1">
        <f t="array" aca="1" ref="C15:E16" ca="1">_xlfn.RANDARRAY(2,3,-1,1)</f>
        <v>-0.80467167723533461</v>
      </c>
      <c r="D15" s="3">
        <f ca="1"/>
        <v>0.43299781697137907</v>
      </c>
      <c r="E15" s="3">
        <f ca="1"/>
        <v>-0.5271507505441948</v>
      </c>
      <c r="G15" s="1">
        <v>0</v>
      </c>
      <c r="H15" s="3" cm="1">
        <f t="array" aca="1" ref="H15:H16" ca="1">MMULT(_xlfn.ANCHORARRAY(C15),TRANSPOSE(C6:E6))</f>
        <v>-0.12102689200589956</v>
      </c>
      <c r="I15" s="10">
        <f ca="1">C15*C6</f>
        <v>0.3895924700180658</v>
      </c>
      <c r="J15" s="3">
        <f ca="1">D15*D6</f>
        <v>1.6531388520229437E-2</v>
      </c>
      <c r="K15" s="3">
        <f ca="1">E15*E6</f>
        <v>-0.5271507505441948</v>
      </c>
      <c r="L15" s="106">
        <f ca="1" xml:space="preserve"> SUM(I15:K15)</f>
        <v>-0.12102689200589956</v>
      </c>
      <c r="O15" s="2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">
        <v>3</v>
      </c>
      <c r="AI15" s="3">
        <f t="shared" si="0"/>
        <v>3.8864717256281711E-2</v>
      </c>
      <c r="AJ15" s="3">
        <f t="shared" si="1"/>
        <v>3.0130196211577864E-2</v>
      </c>
      <c r="AK15" s="3">
        <f t="shared" si="2"/>
        <v>-8.3747634187439246E-2</v>
      </c>
      <c r="AL15" s="3">
        <f t="shared" si="3"/>
        <v>-2.8937685576470251E-2</v>
      </c>
      <c r="AM15" s="3">
        <f t="shared" si="4"/>
        <v>-8.8476164754027309E-2</v>
      </c>
      <c r="AN15" s="3">
        <f t="shared" si="5"/>
        <v>7.8018076450847573E-2</v>
      </c>
      <c r="AO15" s="3">
        <f t="shared" si="6"/>
        <v>-3.8912770826641241E-3</v>
      </c>
      <c r="AP15" s="3">
        <f t="shared" si="7"/>
        <v>0</v>
      </c>
      <c r="AQ15" s="3">
        <f t="shared" si="8"/>
        <v>0</v>
      </c>
      <c r="AR15" s="3">
        <f t="shared" si="9"/>
        <v>0</v>
      </c>
      <c r="AS15" s="3">
        <f t="shared" si="10"/>
        <v>0</v>
      </c>
      <c r="AT15" s="3">
        <f t="shared" si="11"/>
        <v>0</v>
      </c>
      <c r="AU15" s="3">
        <f t="shared" si="12"/>
        <v>0</v>
      </c>
      <c r="AV15" s="3">
        <f t="shared" si="13"/>
        <v>0</v>
      </c>
      <c r="AW15" s="3">
        <f t="shared" si="14"/>
        <v>0</v>
      </c>
      <c r="AX15" s="3">
        <f t="shared" si="15"/>
        <v>0</v>
      </c>
      <c r="AY15" s="3">
        <f t="shared" si="16"/>
        <v>-3.8912770826641241E-3</v>
      </c>
    </row>
    <row r="16" spans="2:51">
      <c r="B16" s="1">
        <v>1</v>
      </c>
      <c r="C16" s="3">
        <f ca="1"/>
        <v>0.12421090834572079</v>
      </c>
      <c r="D16" s="3">
        <f ca="1"/>
        <v>0.90129751185171769</v>
      </c>
      <c r="E16" s="3">
        <f ca="1"/>
        <v>0.94317983840897268</v>
      </c>
      <c r="G16" s="1">
        <v>1</v>
      </c>
      <c r="H16" s="3">
        <f ca="1"/>
        <v>0.91745204350585519</v>
      </c>
      <c r="I16" s="10">
        <f ca="1">C16*C6</f>
        <v>-6.0138359475829177E-2</v>
      </c>
      <c r="J16" s="3">
        <f ca="1">D16*D6</f>
        <v>3.4410564572711702E-2</v>
      </c>
      <c r="K16" s="3">
        <f ca="1">E16*E6</f>
        <v>0.94317983840897268</v>
      </c>
      <c r="L16" s="106">
        <f ca="1" xml:space="preserve"> SUM(I16:K16)</f>
        <v>0.91745204350585519</v>
      </c>
      <c r="O16" s="2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H16" s="1">
        <v>4</v>
      </c>
      <c r="AI16" s="3">
        <f t="shared" si="0"/>
        <v>-3.1369883125913933E-2</v>
      </c>
      <c r="AJ16" s="3">
        <f t="shared" si="1"/>
        <v>-0.47074467932937125</v>
      </c>
      <c r="AK16" s="3">
        <f t="shared" si="2"/>
        <v>1.4421101759122035E-2</v>
      </c>
      <c r="AL16" s="3">
        <f t="shared" si="3"/>
        <v>-2.8566196239889763E-2</v>
      </c>
      <c r="AM16" s="3">
        <f t="shared" si="4"/>
        <v>5.7145314946668302E-3</v>
      </c>
      <c r="AN16" s="3">
        <f t="shared" si="5"/>
        <v>-3.8619944330438472E-2</v>
      </c>
      <c r="AO16" s="3">
        <f t="shared" si="6"/>
        <v>9.9919656236061027E-4</v>
      </c>
      <c r="AP16" s="3">
        <f t="shared" si="7"/>
        <v>0</v>
      </c>
      <c r="AQ16" s="3">
        <f t="shared" si="8"/>
        <v>0</v>
      </c>
      <c r="AR16" s="3">
        <f t="shared" si="9"/>
        <v>0</v>
      </c>
      <c r="AS16" s="3">
        <f t="shared" si="10"/>
        <v>0</v>
      </c>
      <c r="AT16" s="3">
        <f t="shared" si="11"/>
        <v>0</v>
      </c>
      <c r="AU16" s="3">
        <f t="shared" si="12"/>
        <v>0</v>
      </c>
      <c r="AV16" s="3">
        <f t="shared" si="13"/>
        <v>0</v>
      </c>
      <c r="AW16" s="3">
        <f t="shared" si="14"/>
        <v>0</v>
      </c>
      <c r="AX16" s="3">
        <f t="shared" si="15"/>
        <v>0</v>
      </c>
      <c r="AY16" s="3">
        <f t="shared" si="16"/>
        <v>9.9919656236061027E-4</v>
      </c>
    </row>
    <row r="17" spans="2:51">
      <c r="O17" s="2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H17" s="1">
        <v>5</v>
      </c>
      <c r="AI17" s="3">
        <f t="shared" si="0"/>
        <v>-4.8444008924982129E-3</v>
      </c>
      <c r="AJ17" s="3">
        <f t="shared" si="1"/>
        <v>9.5928789940454173E-2</v>
      </c>
      <c r="AK17" s="3">
        <f t="shared" si="2"/>
        <v>-0.21357180937643427</v>
      </c>
      <c r="AL17" s="3">
        <f t="shared" si="3"/>
        <v>-0.12839500910632751</v>
      </c>
      <c r="AM17" s="3">
        <f t="shared" si="4"/>
        <v>-1.1096996527543923E-2</v>
      </c>
      <c r="AN17" s="3">
        <f t="shared" si="5"/>
        <v>-0.16394088399579054</v>
      </c>
      <c r="AO17" s="3">
        <f t="shared" si="6"/>
        <v>-8.80051967649087E-3</v>
      </c>
      <c r="AP17" s="3">
        <f t="shared" si="7"/>
        <v>0</v>
      </c>
      <c r="AQ17" s="3">
        <f t="shared" si="8"/>
        <v>0</v>
      </c>
      <c r="AR17" s="3">
        <f t="shared" si="9"/>
        <v>0</v>
      </c>
      <c r="AS17" s="3">
        <f t="shared" si="10"/>
        <v>0</v>
      </c>
      <c r="AT17" s="3">
        <f t="shared" si="11"/>
        <v>0</v>
      </c>
      <c r="AU17" s="3">
        <f t="shared" si="12"/>
        <v>0</v>
      </c>
      <c r="AV17" s="3">
        <f t="shared" si="13"/>
        <v>0</v>
      </c>
      <c r="AW17" s="3">
        <f t="shared" si="14"/>
        <v>0</v>
      </c>
      <c r="AX17" s="3">
        <f t="shared" si="15"/>
        <v>0</v>
      </c>
      <c r="AY17" s="3">
        <f t="shared" si="16"/>
        <v>-8.80051967649087E-3</v>
      </c>
    </row>
    <row r="18" spans="2:51" ht="17.25">
      <c r="C18" t="s">
        <v>332</v>
      </c>
      <c r="O18" s="2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"/>
      <c r="AI18" s="3">
        <f t="shared" si="0"/>
        <v>0</v>
      </c>
      <c r="AJ18" s="3">
        <f t="shared" si="1"/>
        <v>0</v>
      </c>
      <c r="AK18" s="3">
        <f t="shared" si="2"/>
        <v>0</v>
      </c>
      <c r="AL18" s="3">
        <f t="shared" si="3"/>
        <v>0</v>
      </c>
      <c r="AM18" s="3">
        <f t="shared" si="4"/>
        <v>0</v>
      </c>
      <c r="AN18" s="3">
        <f t="shared" si="5"/>
        <v>0</v>
      </c>
      <c r="AO18" s="3">
        <f t="shared" si="6"/>
        <v>0</v>
      </c>
      <c r="AP18" s="3">
        <f t="shared" si="7"/>
        <v>0</v>
      </c>
      <c r="AQ18" s="3">
        <f t="shared" si="8"/>
        <v>0</v>
      </c>
      <c r="AR18" s="3">
        <f t="shared" si="9"/>
        <v>0</v>
      </c>
      <c r="AS18" s="3">
        <f t="shared" si="10"/>
        <v>0</v>
      </c>
      <c r="AT18" s="3">
        <f t="shared" si="11"/>
        <v>0</v>
      </c>
      <c r="AU18" s="3">
        <f t="shared" si="12"/>
        <v>0</v>
      </c>
      <c r="AV18" s="3">
        <f t="shared" si="13"/>
        <v>0</v>
      </c>
      <c r="AW18" s="3">
        <f t="shared" si="14"/>
        <v>0</v>
      </c>
      <c r="AX18" s="3">
        <f t="shared" si="15"/>
        <v>0</v>
      </c>
      <c r="AY18" s="3">
        <f t="shared" si="16"/>
        <v>0</v>
      </c>
    </row>
    <row r="19" spans="2:51">
      <c r="B19" s="47" t="s">
        <v>93</v>
      </c>
      <c r="C19" s="1">
        <v>0</v>
      </c>
      <c r="D19" s="9" t="s">
        <v>319</v>
      </c>
      <c r="E19" s="1" t="s">
        <v>320</v>
      </c>
      <c r="F19" s="1">
        <v>0</v>
      </c>
      <c r="G19" s="1">
        <v>1</v>
      </c>
      <c r="H19" s="1" t="s">
        <v>322</v>
      </c>
      <c r="I19" s="1" t="s">
        <v>24</v>
      </c>
      <c r="J19" s="1" t="s">
        <v>76</v>
      </c>
      <c r="K19" s="1" t="s">
        <v>329</v>
      </c>
      <c r="O19" s="2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"/>
      <c r="AI19" s="3">
        <f t="shared" si="0"/>
        <v>0</v>
      </c>
      <c r="AJ19" s="3">
        <f t="shared" si="1"/>
        <v>0</v>
      </c>
      <c r="AK19" s="3">
        <f t="shared" si="2"/>
        <v>0</v>
      </c>
      <c r="AL19" s="3">
        <f t="shared" si="3"/>
        <v>0</v>
      </c>
      <c r="AM19" s="3">
        <f t="shared" si="4"/>
        <v>0</v>
      </c>
      <c r="AN19" s="3">
        <f t="shared" si="5"/>
        <v>0</v>
      </c>
      <c r="AO19" s="3">
        <f t="shared" si="6"/>
        <v>0</v>
      </c>
      <c r="AP19" s="3">
        <f t="shared" si="7"/>
        <v>0</v>
      </c>
      <c r="AQ19" s="3">
        <f t="shared" si="8"/>
        <v>0</v>
      </c>
      <c r="AR19" s="3">
        <f t="shared" si="9"/>
        <v>0</v>
      </c>
      <c r="AS19" s="3">
        <f t="shared" si="10"/>
        <v>0</v>
      </c>
      <c r="AT19" s="3">
        <f t="shared" si="11"/>
        <v>0</v>
      </c>
      <c r="AU19" s="3">
        <f t="shared" si="12"/>
        <v>0</v>
      </c>
      <c r="AV19" s="3">
        <f t="shared" si="13"/>
        <v>0</v>
      </c>
      <c r="AW19" s="3">
        <f t="shared" si="14"/>
        <v>0</v>
      </c>
      <c r="AX19" s="3">
        <f t="shared" si="15"/>
        <v>0</v>
      </c>
      <c r="AY19" s="3">
        <f t="shared" si="16"/>
        <v>0</v>
      </c>
    </row>
    <row r="20" spans="2:51">
      <c r="B20" s="144">
        <v>0</v>
      </c>
      <c r="C20" s="145" cm="1">
        <f t="array" aca="1" ref="C20" ca="1">MMULT(TRANSPOSE(_xlfn.ANCHORARRAY(H10)),_xlfn.ANCHORARRAY(H15))</f>
        <v>0.2327330211753478</v>
      </c>
      <c r="D20" s="10">
        <f ca="1">I10*I15</f>
        <v>2.5158588283092993E-3</v>
      </c>
      <c r="E20" s="3">
        <f ca="1">J10*J15</f>
        <v>-3.9651969001291875E-5</v>
      </c>
      <c r="F20" s="3">
        <f ca="1">I10*K15+I15*K10</f>
        <v>0.24754750434027326</v>
      </c>
      <c r="G20" s="3">
        <f ca="1">J10*K15+J15*K10</f>
        <v>1.1912927368462771E-2</v>
      </c>
      <c r="H20" s="3">
        <f ca="1">I10*J15+J10*I15</f>
        <v>-8.2771710687510258E-4</v>
      </c>
      <c r="I20" s="3">
        <f ca="1">K10*K15</f>
        <v>-0.33955830971752632</v>
      </c>
      <c r="J20" s="106">
        <f ca="1" xml:space="preserve"> SUM(D20:I20)</f>
        <v>-7.8449388256357389E-2</v>
      </c>
      <c r="K20" s="147">
        <f ca="1" xml:space="preserve"> SUM(J20:J21)</f>
        <v>0.23273302117534778</v>
      </c>
      <c r="L20" s="1">
        <v>0</v>
      </c>
      <c r="AH20" s="1"/>
      <c r="AI20" s="3">
        <f t="shared" si="0"/>
        <v>0</v>
      </c>
      <c r="AJ20" s="3">
        <f t="shared" si="1"/>
        <v>0</v>
      </c>
      <c r="AK20" s="3">
        <f t="shared" si="2"/>
        <v>0</v>
      </c>
      <c r="AL20" s="3">
        <f t="shared" si="3"/>
        <v>0</v>
      </c>
      <c r="AM20" s="3">
        <f t="shared" si="4"/>
        <v>0</v>
      </c>
      <c r="AN20" s="3">
        <f t="shared" si="5"/>
        <v>0</v>
      </c>
      <c r="AO20" s="3">
        <f t="shared" si="6"/>
        <v>0</v>
      </c>
      <c r="AP20" s="3">
        <f t="shared" si="7"/>
        <v>0</v>
      </c>
      <c r="AQ20" s="3">
        <f t="shared" si="8"/>
        <v>0</v>
      </c>
      <c r="AR20" s="3">
        <f t="shared" si="9"/>
        <v>0</v>
      </c>
      <c r="AS20" s="3">
        <f t="shared" si="10"/>
        <v>0</v>
      </c>
      <c r="AT20" s="3">
        <f t="shared" si="11"/>
        <v>0</v>
      </c>
      <c r="AU20" s="3">
        <f t="shared" si="12"/>
        <v>0</v>
      </c>
      <c r="AV20" s="3">
        <f t="shared" si="13"/>
        <v>0</v>
      </c>
      <c r="AW20" s="3">
        <f t="shared" si="14"/>
        <v>0</v>
      </c>
      <c r="AX20" s="3">
        <f t="shared" si="15"/>
        <v>0</v>
      </c>
      <c r="AY20" s="3">
        <f t="shared" si="16"/>
        <v>0</v>
      </c>
    </row>
    <row r="21" spans="2:51" ht="18">
      <c r="B21" s="114"/>
      <c r="C21" s="146"/>
      <c r="D21" s="10">
        <f ca="1">I11*I16</f>
        <v>4.4174772871736915E-3</v>
      </c>
      <c r="E21" s="3">
        <f ca="1">J11*J16</f>
        <v>-2.0063528048394809E-4</v>
      </c>
      <c r="F21" s="3">
        <f ca="1">I11*K16+I16*K11</f>
        <v>-9.4447413844196873E-2</v>
      </c>
      <c r="G21" s="3">
        <f ca="1">J11*K16+J16*K11</f>
        <v>8.9003521668912199E-3</v>
      </c>
      <c r="H21" s="3">
        <f ca="1">I11*J16+J11*I16</f>
        <v>-2.1769915428858778E-3</v>
      </c>
      <c r="I21" s="3">
        <f ca="1">K11*K16</f>
        <v>0.39468962064520696</v>
      </c>
      <c r="J21" s="106">
        <f ca="1" xml:space="preserve"> SUM(D21:I21)</f>
        <v>0.31118240943170516</v>
      </c>
      <c r="K21" s="117"/>
      <c r="L21" s="1">
        <v>1</v>
      </c>
      <c r="P21" t="s">
        <v>301</v>
      </c>
      <c r="AH21" s="1"/>
      <c r="AI21" s="3">
        <f t="shared" si="0"/>
        <v>0</v>
      </c>
      <c r="AJ21" s="3">
        <f t="shared" si="1"/>
        <v>0</v>
      </c>
      <c r="AK21" s="3">
        <f t="shared" si="2"/>
        <v>0</v>
      </c>
      <c r="AL21" s="3">
        <f t="shared" si="3"/>
        <v>0</v>
      </c>
      <c r="AM21" s="3">
        <f t="shared" si="4"/>
        <v>0</v>
      </c>
      <c r="AN21" s="3">
        <f t="shared" si="5"/>
        <v>0</v>
      </c>
      <c r="AO21" s="3">
        <f t="shared" si="6"/>
        <v>0</v>
      </c>
      <c r="AP21" s="3">
        <f t="shared" si="7"/>
        <v>0</v>
      </c>
      <c r="AQ21" s="3">
        <f t="shared" si="8"/>
        <v>0</v>
      </c>
      <c r="AR21" s="3">
        <f t="shared" si="9"/>
        <v>0</v>
      </c>
      <c r="AS21" s="3">
        <f t="shared" si="10"/>
        <v>0</v>
      </c>
      <c r="AT21" s="3">
        <f t="shared" si="11"/>
        <v>0</v>
      </c>
      <c r="AU21" s="3">
        <f t="shared" si="12"/>
        <v>0</v>
      </c>
      <c r="AV21" s="3">
        <f t="shared" si="13"/>
        <v>0</v>
      </c>
      <c r="AW21" s="3">
        <f t="shared" si="14"/>
        <v>0</v>
      </c>
      <c r="AX21" s="3">
        <f t="shared" si="15"/>
        <v>0</v>
      </c>
      <c r="AY21" s="3">
        <f t="shared" si="16"/>
        <v>0</v>
      </c>
    </row>
    <row r="22" spans="2:51">
      <c r="P22" s="25" cm="1">
        <f t="array" ref="P22:V22">_xlfn.ANCHORARRAY(P3)</f>
        <v>0</v>
      </c>
      <c r="Q22" s="25">
        <v>1</v>
      </c>
      <c r="R22" s="25">
        <v>2</v>
      </c>
      <c r="S22" s="25">
        <v>3</v>
      </c>
      <c r="T22" s="25">
        <v>4</v>
      </c>
      <c r="U22" s="25">
        <v>5</v>
      </c>
      <c r="V22" s="25" t="str">
        <v>B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H22" s="1"/>
      <c r="AI22" s="3">
        <f t="shared" si="0"/>
        <v>0</v>
      </c>
      <c r="AJ22" s="3">
        <f t="shared" si="1"/>
        <v>0</v>
      </c>
      <c r="AK22" s="3">
        <f t="shared" si="2"/>
        <v>0</v>
      </c>
      <c r="AL22" s="3">
        <f t="shared" si="3"/>
        <v>0</v>
      </c>
      <c r="AM22" s="3">
        <f t="shared" si="4"/>
        <v>0</v>
      </c>
      <c r="AN22" s="3">
        <f t="shared" si="5"/>
        <v>0</v>
      </c>
      <c r="AO22" s="3">
        <f t="shared" si="6"/>
        <v>0</v>
      </c>
      <c r="AP22" s="3">
        <f t="shared" si="7"/>
        <v>0</v>
      </c>
      <c r="AQ22" s="3">
        <f t="shared" si="8"/>
        <v>0</v>
      </c>
      <c r="AR22" s="3">
        <f t="shared" si="9"/>
        <v>0</v>
      </c>
      <c r="AS22" s="3">
        <f t="shared" si="10"/>
        <v>0</v>
      </c>
      <c r="AT22" s="3">
        <f t="shared" si="11"/>
        <v>0</v>
      </c>
      <c r="AU22" s="3">
        <f t="shared" si="12"/>
        <v>0</v>
      </c>
      <c r="AV22" s="3">
        <f t="shared" si="13"/>
        <v>0</v>
      </c>
      <c r="AW22" s="3">
        <f t="shared" si="14"/>
        <v>0</v>
      </c>
      <c r="AX22" s="3">
        <f t="shared" si="15"/>
        <v>0</v>
      </c>
      <c r="AY22" s="3">
        <f t="shared" si="16"/>
        <v>0</v>
      </c>
    </row>
    <row r="23" spans="2:51">
      <c r="D23" t="s">
        <v>328</v>
      </c>
      <c r="O23" s="25" cm="1">
        <f t="array" ref="O23:O28">_xlfn.ANCHORARRAY(O4)</f>
        <v>0</v>
      </c>
      <c r="P23" s="3" cm="1">
        <f t="array" ref="P23:V28">enc0!C12:I17</f>
        <v>0.10059382766485214</v>
      </c>
      <c r="Q23" s="3">
        <v>-9.9642455577850342E-2</v>
      </c>
      <c r="R23" s="3">
        <v>0.39214670658111572</v>
      </c>
      <c r="S23" s="3">
        <v>7.8889533877372742E-2</v>
      </c>
      <c r="T23" s="3">
        <v>0.20029096305370331</v>
      </c>
      <c r="U23" s="3">
        <v>0.59107416868209839</v>
      </c>
      <c r="V23" s="3">
        <v>-0.10174373537302016</v>
      </c>
      <c r="W23" s="3"/>
      <c r="X23" s="3"/>
      <c r="Y23" s="3"/>
      <c r="Z23" s="3"/>
      <c r="AA23" s="3"/>
      <c r="AB23" s="3"/>
      <c r="AC23" s="3"/>
      <c r="AD23" s="3"/>
      <c r="AE23" s="3"/>
      <c r="AF23" s="3" cm="1">
        <f t="array" ref="AF23:AF28">V23:V28</f>
        <v>-0.10174373537302016</v>
      </c>
      <c r="AH23" s="1"/>
      <c r="AI23" s="3">
        <f t="shared" si="0"/>
        <v>0</v>
      </c>
      <c r="AJ23" s="3">
        <f t="shared" si="1"/>
        <v>0</v>
      </c>
      <c r="AK23" s="3">
        <f t="shared" si="2"/>
        <v>0</v>
      </c>
      <c r="AL23" s="3">
        <f t="shared" si="3"/>
        <v>0</v>
      </c>
      <c r="AM23" s="3">
        <f t="shared" si="4"/>
        <v>0</v>
      </c>
      <c r="AN23" s="3">
        <f t="shared" si="5"/>
        <v>0</v>
      </c>
      <c r="AO23" s="3">
        <f t="shared" si="6"/>
        <v>0</v>
      </c>
      <c r="AP23" s="3">
        <f t="shared" si="7"/>
        <v>0</v>
      </c>
      <c r="AQ23" s="3">
        <f t="shared" si="8"/>
        <v>0</v>
      </c>
      <c r="AR23" s="3">
        <f t="shared" si="9"/>
        <v>0</v>
      </c>
      <c r="AS23" s="3">
        <f t="shared" si="10"/>
        <v>0</v>
      </c>
      <c r="AT23" s="3">
        <f t="shared" si="11"/>
        <v>0</v>
      </c>
      <c r="AU23" s="3">
        <f t="shared" si="12"/>
        <v>0</v>
      </c>
      <c r="AV23" s="3">
        <f t="shared" si="13"/>
        <v>0</v>
      </c>
      <c r="AW23" s="3">
        <f t="shared" si="14"/>
        <v>0</v>
      </c>
      <c r="AX23" s="3">
        <f t="shared" si="15"/>
        <v>0</v>
      </c>
      <c r="AY23" s="3">
        <f t="shared" si="16"/>
        <v>0</v>
      </c>
    </row>
    <row r="24" spans="2:51">
      <c r="C24" s="114" t="s">
        <v>93</v>
      </c>
      <c r="D24" s="1" t="s">
        <v>323</v>
      </c>
      <c r="E24" s="1" t="s">
        <v>24</v>
      </c>
      <c r="F24" s="1" t="s">
        <v>324</v>
      </c>
      <c r="G24" s="1" t="s">
        <v>325</v>
      </c>
      <c r="H24" s="1" t="s">
        <v>326</v>
      </c>
      <c r="I24" s="1" t="s">
        <v>327</v>
      </c>
      <c r="O24" s="25">
        <v>1</v>
      </c>
      <c r="P24" s="3">
        <v>0.22435173392295837</v>
      </c>
      <c r="Q24" s="3">
        <v>0.48433345556259155</v>
      </c>
      <c r="R24" s="3">
        <v>0.20805315673351288</v>
      </c>
      <c r="S24" s="3">
        <v>7.2116270661354065E-2</v>
      </c>
      <c r="T24" s="3">
        <v>0.2614840567111969</v>
      </c>
      <c r="U24" s="3">
        <v>-0.23965330421924591</v>
      </c>
      <c r="V24" s="3">
        <v>-4.5439857989549637E-2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-4.5439857989549637E-2</v>
      </c>
      <c r="AH24" s="1"/>
      <c r="AI24" s="3">
        <f t="shared" si="0"/>
        <v>0</v>
      </c>
      <c r="AJ24" s="3">
        <f t="shared" si="1"/>
        <v>0</v>
      </c>
      <c r="AK24" s="3">
        <f t="shared" si="2"/>
        <v>0</v>
      </c>
      <c r="AL24" s="3">
        <f t="shared" si="3"/>
        <v>0</v>
      </c>
      <c r="AM24" s="3">
        <f t="shared" si="4"/>
        <v>0</v>
      </c>
      <c r="AN24" s="3">
        <f t="shared" si="5"/>
        <v>0</v>
      </c>
      <c r="AO24" s="3">
        <f t="shared" si="6"/>
        <v>0</v>
      </c>
      <c r="AP24" s="3">
        <f t="shared" si="7"/>
        <v>0</v>
      </c>
      <c r="AQ24" s="3">
        <f t="shared" si="8"/>
        <v>0</v>
      </c>
      <c r="AR24" s="3">
        <f t="shared" si="9"/>
        <v>0</v>
      </c>
      <c r="AS24" s="3">
        <f t="shared" si="10"/>
        <v>0</v>
      </c>
      <c r="AT24" s="3">
        <f t="shared" si="11"/>
        <v>0</v>
      </c>
      <c r="AU24" s="3">
        <f t="shared" si="12"/>
        <v>0</v>
      </c>
      <c r="AV24" s="3">
        <f t="shared" si="13"/>
        <v>0</v>
      </c>
      <c r="AW24" s="3">
        <f t="shared" si="14"/>
        <v>0</v>
      </c>
      <c r="AX24" s="3">
        <f t="shared" si="15"/>
        <v>0</v>
      </c>
      <c r="AY24" s="3">
        <f t="shared" si="16"/>
        <v>0</v>
      </c>
    </row>
    <row r="25" spans="2:51">
      <c r="C25" s="114"/>
      <c r="D25" s="1" t="s">
        <v>319</v>
      </c>
      <c r="E25" s="1" t="s">
        <v>320</v>
      </c>
      <c r="F25" s="1">
        <v>0</v>
      </c>
      <c r="G25" s="1">
        <v>1</v>
      </c>
      <c r="H25" s="1" t="s">
        <v>322</v>
      </c>
      <c r="I25" s="1" t="s">
        <v>24</v>
      </c>
      <c r="O25" s="25">
        <v>2</v>
      </c>
      <c r="P25" s="3">
        <v>0.35685551166534424</v>
      </c>
      <c r="Q25" s="3">
        <v>1.6231227666139603E-2</v>
      </c>
      <c r="R25" s="3">
        <v>0.25564256310462952</v>
      </c>
      <c r="S25" s="3">
        <v>-0.24231384694576263</v>
      </c>
      <c r="T25" s="3">
        <v>0.25642290711402893</v>
      </c>
      <c r="U25" s="3">
        <v>0.23890329897403717</v>
      </c>
      <c r="V25" s="3">
        <v>-0.16725963354110718</v>
      </c>
      <c r="W25" s="3"/>
      <c r="X25" s="3"/>
      <c r="Y25" s="3"/>
      <c r="Z25" s="3"/>
      <c r="AA25" s="3"/>
      <c r="AB25" s="3"/>
      <c r="AC25" s="3"/>
      <c r="AD25" s="3"/>
      <c r="AE25" s="3"/>
      <c r="AF25" s="3">
        <v>-0.16725963354110718</v>
      </c>
      <c r="AH25" s="1"/>
      <c r="AI25" s="3">
        <f t="shared" si="0"/>
        <v>0</v>
      </c>
      <c r="AJ25" s="3">
        <f t="shared" si="1"/>
        <v>0</v>
      </c>
      <c r="AK25" s="3">
        <f t="shared" si="2"/>
        <v>0</v>
      </c>
      <c r="AL25" s="3">
        <f t="shared" si="3"/>
        <v>0</v>
      </c>
      <c r="AM25" s="3">
        <f t="shared" si="4"/>
        <v>0</v>
      </c>
      <c r="AN25" s="3">
        <f t="shared" si="5"/>
        <v>0</v>
      </c>
      <c r="AO25" s="3">
        <f t="shared" si="6"/>
        <v>0</v>
      </c>
      <c r="AP25" s="3">
        <f t="shared" si="7"/>
        <v>0</v>
      </c>
      <c r="AQ25" s="3">
        <f t="shared" si="8"/>
        <v>0</v>
      </c>
      <c r="AR25" s="3">
        <f t="shared" si="9"/>
        <v>0</v>
      </c>
      <c r="AS25" s="3">
        <f t="shared" si="10"/>
        <v>0</v>
      </c>
      <c r="AT25" s="3">
        <f t="shared" si="11"/>
        <v>0</v>
      </c>
      <c r="AU25" s="3">
        <f t="shared" si="12"/>
        <v>0</v>
      </c>
      <c r="AV25" s="3">
        <f t="shared" si="13"/>
        <v>0</v>
      </c>
      <c r="AW25" s="3">
        <f t="shared" si="14"/>
        <v>0</v>
      </c>
      <c r="AX25" s="3">
        <f t="shared" si="15"/>
        <v>0</v>
      </c>
      <c r="AY25" s="3">
        <f t="shared" si="16"/>
        <v>0</v>
      </c>
    </row>
    <row r="26" spans="2:51">
      <c r="C26" s="1">
        <v>0</v>
      </c>
      <c r="D26" s="3">
        <f ca="1">C10*C15</f>
        <v>1.0732541836030687E-2</v>
      </c>
      <c r="E26" s="3">
        <f ca="1">D10*D15</f>
        <v>-2.720304412738038E-2</v>
      </c>
      <c r="F26" s="3">
        <f ca="1">C10*E15+C15*E10</f>
        <v>-0.51128931086289242</v>
      </c>
      <c r="G26" s="3">
        <f ca="1">D10*E15+D15*E10</f>
        <v>0.31202893440988366</v>
      </c>
      <c r="H26" s="3">
        <f ca="1">C10*D15+C15*D10</f>
        <v>4.4778182921318632E-2</v>
      </c>
      <c r="I26" s="3">
        <f ca="1">E10*E15</f>
        <v>-0.33955830971752632</v>
      </c>
      <c r="J26" s="3"/>
      <c r="O26" s="25">
        <v>3</v>
      </c>
      <c r="P26" s="3">
        <v>0.48647353053092957</v>
      </c>
      <c r="Q26" s="3">
        <v>0.53236448764801025</v>
      </c>
      <c r="R26" s="3">
        <v>0.25530552864074707</v>
      </c>
      <c r="S26" s="3">
        <v>-0.38735058903694153</v>
      </c>
      <c r="T26" s="3">
        <v>0.29104185104370117</v>
      </c>
      <c r="U26" s="3">
        <v>0.19915066659450531</v>
      </c>
      <c r="V26" s="3">
        <v>-9.5510512590408325E-2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-9.5510512590408325E-2</v>
      </c>
      <c r="AH26" s="1"/>
      <c r="AI26" s="3">
        <f t="shared" si="0"/>
        <v>0</v>
      </c>
      <c r="AJ26" s="3">
        <f t="shared" si="1"/>
        <v>0</v>
      </c>
      <c r="AK26" s="3">
        <f t="shared" si="2"/>
        <v>0</v>
      </c>
      <c r="AL26" s="3">
        <f t="shared" si="3"/>
        <v>0</v>
      </c>
      <c r="AM26" s="3">
        <f t="shared" si="4"/>
        <v>0</v>
      </c>
      <c r="AN26" s="3">
        <f t="shared" si="5"/>
        <v>0</v>
      </c>
      <c r="AO26" s="3">
        <f t="shared" si="6"/>
        <v>0</v>
      </c>
      <c r="AP26" s="3">
        <f t="shared" si="7"/>
        <v>0</v>
      </c>
      <c r="AQ26" s="3">
        <f t="shared" si="8"/>
        <v>0</v>
      </c>
      <c r="AR26" s="3">
        <f t="shared" si="9"/>
        <v>0</v>
      </c>
      <c r="AS26" s="3">
        <f t="shared" si="10"/>
        <v>0</v>
      </c>
      <c r="AT26" s="3">
        <f t="shared" si="11"/>
        <v>0</v>
      </c>
      <c r="AU26" s="3">
        <f t="shared" si="12"/>
        <v>0</v>
      </c>
      <c r="AV26" s="3">
        <f t="shared" si="13"/>
        <v>0</v>
      </c>
      <c r="AW26" s="3">
        <f t="shared" si="14"/>
        <v>0</v>
      </c>
      <c r="AX26" s="3">
        <f t="shared" si="15"/>
        <v>0</v>
      </c>
      <c r="AY26" s="3">
        <f t="shared" si="16"/>
        <v>0</v>
      </c>
    </row>
    <row r="27" spans="2:51">
      <c r="C27" s="1">
        <v>1</v>
      </c>
      <c r="D27" s="3">
        <f ca="1">C11*C16</f>
        <v>1.8844761582337215E-2</v>
      </c>
      <c r="E27" s="3">
        <f ca="1">D11*D16</f>
        <v>-0.1376448768114481</v>
      </c>
      <c r="F27" s="3">
        <f ca="1">C11*E16+C16*E11</f>
        <v>0.19507348000084682</v>
      </c>
      <c r="G27" s="3">
        <f ca="1">D11*E16+D16*E11</f>
        <v>0.23312216356323912</v>
      </c>
      <c r="H27" s="3">
        <f ca="1">C11*D16+C16*D11</f>
        <v>0.11777179028416157</v>
      </c>
      <c r="I27" s="3">
        <f ca="1">E11*E16</f>
        <v>0.39468962064520696</v>
      </c>
      <c r="J27" s="3"/>
      <c r="O27" s="25">
        <v>4</v>
      </c>
      <c r="P27" s="3">
        <v>-0.1778782457113266</v>
      </c>
      <c r="Q27" s="3">
        <v>0.53529608249664307</v>
      </c>
      <c r="R27" s="3">
        <v>0.23783805966377258</v>
      </c>
      <c r="S27" s="3">
        <v>-5.2571073174476624E-2</v>
      </c>
      <c r="T27" s="3">
        <v>0.10113941133022308</v>
      </c>
      <c r="U27" s="3">
        <v>0.11118370294570923</v>
      </c>
      <c r="V27" s="3">
        <v>2.5753255467861891E-3</v>
      </c>
      <c r="W27" s="3"/>
      <c r="X27" s="3"/>
      <c r="Y27" s="3"/>
      <c r="Z27" s="3"/>
      <c r="AA27" s="3"/>
      <c r="AB27" s="3"/>
      <c r="AC27" s="3"/>
      <c r="AD27" s="3"/>
      <c r="AE27" s="3"/>
      <c r="AF27" s="3">
        <v>2.5753255467861891E-3</v>
      </c>
      <c r="AH27" s="1"/>
      <c r="AI27" s="3">
        <f t="shared" si="0"/>
        <v>0</v>
      </c>
      <c r="AJ27" s="3">
        <f t="shared" si="1"/>
        <v>0</v>
      </c>
      <c r="AK27" s="3">
        <f t="shared" si="2"/>
        <v>0</v>
      </c>
      <c r="AL27" s="3">
        <f t="shared" si="3"/>
        <v>0</v>
      </c>
      <c r="AM27" s="3">
        <f t="shared" si="4"/>
        <v>0</v>
      </c>
      <c r="AN27" s="3">
        <f t="shared" si="5"/>
        <v>0</v>
      </c>
      <c r="AO27" s="3">
        <f t="shared" si="6"/>
        <v>0</v>
      </c>
      <c r="AP27" s="3">
        <f t="shared" si="7"/>
        <v>0</v>
      </c>
      <c r="AQ27" s="3">
        <f t="shared" si="8"/>
        <v>0</v>
      </c>
      <c r="AR27" s="3">
        <f t="shared" si="9"/>
        <v>0</v>
      </c>
      <c r="AS27" s="3">
        <f t="shared" si="10"/>
        <v>0</v>
      </c>
      <c r="AT27" s="3">
        <f t="shared" si="11"/>
        <v>0</v>
      </c>
      <c r="AU27" s="3">
        <f t="shared" si="12"/>
        <v>0</v>
      </c>
      <c r="AV27" s="3">
        <f t="shared" si="13"/>
        <v>0</v>
      </c>
      <c r="AW27" s="3">
        <f t="shared" si="14"/>
        <v>0</v>
      </c>
      <c r="AX27" s="3">
        <f t="shared" si="15"/>
        <v>0</v>
      </c>
      <c r="AY27" s="3">
        <f t="shared" si="16"/>
        <v>0</v>
      </c>
    </row>
    <row r="28" spans="2:51">
      <c r="D28" s="5">
        <f t="shared" ref="D28:I28" ca="1" si="17">SUM(D26:D27)</f>
        <v>2.9577303418367902E-2</v>
      </c>
      <c r="E28" s="5">
        <f t="shared" ca="1" si="17"/>
        <v>-0.1648479209388285</v>
      </c>
      <c r="F28" s="5">
        <f t="shared" ca="1" si="17"/>
        <v>-0.31621583086204563</v>
      </c>
      <c r="G28" s="5">
        <f t="shared" ca="1" si="17"/>
        <v>0.54515109797312278</v>
      </c>
      <c r="H28" s="5">
        <f t="shared" ca="1" si="17"/>
        <v>0.1625499732054802</v>
      </c>
      <c r="I28" s="5">
        <f t="shared" ca="1" si="17"/>
        <v>5.5131310927680643E-2</v>
      </c>
      <c r="O28" s="25">
        <v>5</v>
      </c>
      <c r="P28" s="3">
        <v>2.928851917386055E-2</v>
      </c>
      <c r="Q28" s="3">
        <v>-0.26431611180305481</v>
      </c>
      <c r="R28" s="3">
        <v>-0.4943351149559021</v>
      </c>
      <c r="S28" s="3">
        <v>-0.26069140434265137</v>
      </c>
      <c r="T28" s="3">
        <v>-0.19750860333442688</v>
      </c>
      <c r="U28" s="3">
        <v>-0.25909194350242615</v>
      </c>
      <c r="V28" s="3">
        <v>3.8801498711109161E-2</v>
      </c>
      <c r="W28" s="3"/>
      <c r="X28" s="3"/>
      <c r="Y28" s="3"/>
      <c r="Z28" s="3"/>
      <c r="AA28" s="3"/>
      <c r="AB28" s="3"/>
      <c r="AC28" s="3"/>
      <c r="AD28" s="3"/>
      <c r="AE28" s="3"/>
      <c r="AF28" s="3">
        <v>3.8801498711109161E-2</v>
      </c>
      <c r="AH28" s="6" t="s">
        <v>76</v>
      </c>
      <c r="AI28" s="5">
        <f>SUM(AI12:AI27)</f>
        <v>-8.5397726204648472E-3</v>
      </c>
      <c r="AJ28" s="5">
        <f t="shared" ref="AJ28:AY28" si="18">SUM(AJ12:AJ27)</f>
        <v>-0.14761414756355817</v>
      </c>
      <c r="AK28" s="5">
        <f t="shared" si="18"/>
        <v>-0.33870536319754901</v>
      </c>
      <c r="AL28" s="5">
        <f t="shared" si="18"/>
        <v>-0.2829983089882836</v>
      </c>
      <c r="AM28" s="5">
        <f t="shared" si="18"/>
        <v>-0.18574427153730555</v>
      </c>
      <c r="AN28" s="5">
        <f t="shared" si="18"/>
        <v>-0.56047706040588241</v>
      </c>
      <c r="AO28" s="5">
        <f t="shared" si="18"/>
        <v>-4.9783936331099447E-2</v>
      </c>
      <c r="AP28" s="5">
        <f t="shared" si="18"/>
        <v>0</v>
      </c>
      <c r="AQ28" s="5">
        <f t="shared" si="18"/>
        <v>0</v>
      </c>
      <c r="AR28" s="5">
        <f t="shared" si="18"/>
        <v>0</v>
      </c>
      <c r="AS28" s="5">
        <f t="shared" si="18"/>
        <v>0</v>
      </c>
      <c r="AT28" s="5">
        <f t="shared" si="18"/>
        <v>0</v>
      </c>
      <c r="AU28" s="5">
        <f t="shared" si="18"/>
        <v>0</v>
      </c>
      <c r="AV28" s="5">
        <f t="shared" si="18"/>
        <v>0</v>
      </c>
      <c r="AW28" s="5">
        <f t="shared" si="18"/>
        <v>0</v>
      </c>
      <c r="AX28" s="5">
        <f t="shared" si="18"/>
        <v>0</v>
      </c>
      <c r="AY28" s="5">
        <f t="shared" si="18"/>
        <v>-4.9783936331099447E-2</v>
      </c>
    </row>
    <row r="29" spans="2:51" s="105" customFormat="1">
      <c r="D29" s="106">
        <f ca="1">SUM(D20:D21)/(C6*C6)</f>
        <v>2.9577303418367899E-2</v>
      </c>
      <c r="E29" s="106">
        <f ca="1">SUM(E20:E21)/(D6*D6)</f>
        <v>-0.1648479209388285</v>
      </c>
      <c r="F29" s="106">
        <f ca="1">SUM(F20:F21)/(C6)</f>
        <v>-0.31621583086204569</v>
      </c>
      <c r="G29" s="106">
        <f ca="1">SUM(G20:G21)/(D6)</f>
        <v>0.54515109797312289</v>
      </c>
      <c r="H29" s="106">
        <f ca="1">SUM(H20:H21)/(C6*D6)</f>
        <v>0.16254997320548017</v>
      </c>
      <c r="I29" s="106">
        <f ca="1">SUM(I20:I21)</f>
        <v>5.5131310927680643E-2</v>
      </c>
      <c r="O29" s="2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2:51">
      <c r="O30" s="2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H30" s="105"/>
      <c r="AI30" t="s">
        <v>340</v>
      </c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</row>
    <row r="31" spans="2:51">
      <c r="D31" t="s">
        <v>337</v>
      </c>
      <c r="O31" s="2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H31" s="47">
        <v>1</v>
      </c>
      <c r="AI31" s="1" cm="1">
        <f t="array" ref="AI31:AX31">AI11:AX11</f>
        <v>0</v>
      </c>
      <c r="AJ31" s="1">
        <v>1</v>
      </c>
      <c r="AK31" s="1">
        <v>2</v>
      </c>
      <c r="AL31" s="1">
        <v>3</v>
      </c>
      <c r="AM31" s="1">
        <v>4</v>
      </c>
      <c r="AN31" s="1">
        <v>5</v>
      </c>
      <c r="AO31" s="1" t="str">
        <v>B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3"/>
    </row>
    <row r="32" spans="2:51">
      <c r="D32" s="1" t="s">
        <v>335</v>
      </c>
      <c r="E32" s="1" t="s">
        <v>334</v>
      </c>
      <c r="F32" s="1" t="s">
        <v>333</v>
      </c>
      <c r="G32" s="1" t="s">
        <v>193</v>
      </c>
      <c r="O32" s="2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H32" s="1" cm="1">
        <f t="array" ref="AH32:AH37">_xlfn.ANCHORARRAY(AH12)</f>
        <v>0</v>
      </c>
      <c r="AI32" s="3">
        <f>P4*$AF23+P23*$AF4</f>
        <v>1.7475669135286233E-3</v>
      </c>
      <c r="AJ32" s="3">
        <f t="shared" ref="AJ32:AX47" si="19">Q4*$AF23+Q23*$AF4</f>
        <v>-4.1558053535223127E-2</v>
      </c>
      <c r="AK32" s="3">
        <f t="shared" si="19"/>
        <v>7.0337148124413718E-2</v>
      </c>
      <c r="AL32" s="3">
        <f t="shared" si="19"/>
        <v>1.9252456868779286E-2</v>
      </c>
      <c r="AM32" s="3">
        <f t="shared" si="19"/>
        <v>4.588661843895242E-2</v>
      </c>
      <c r="AN32" s="3">
        <f t="shared" si="19"/>
        <v>0.18920947634360274</v>
      </c>
      <c r="AO32" s="3">
        <f t="shared" si="19"/>
        <v>-4.2274329514943913E-2</v>
      </c>
      <c r="AP32" s="3">
        <f t="shared" si="19"/>
        <v>0</v>
      </c>
      <c r="AQ32" s="3">
        <f t="shared" si="19"/>
        <v>0</v>
      </c>
      <c r="AR32" s="3">
        <f t="shared" si="19"/>
        <v>0</v>
      </c>
      <c r="AS32" s="3">
        <f t="shared" si="19"/>
        <v>0</v>
      </c>
      <c r="AT32" s="3">
        <f t="shared" si="19"/>
        <v>0</v>
      </c>
      <c r="AU32" s="3">
        <f t="shared" si="19"/>
        <v>0</v>
      </c>
      <c r="AV32" s="3">
        <f t="shared" si="19"/>
        <v>0</v>
      </c>
      <c r="AW32" s="3">
        <f t="shared" si="19"/>
        <v>0</v>
      </c>
      <c r="AX32" s="3">
        <f t="shared" si="19"/>
        <v>0</v>
      </c>
      <c r="AY32" s="3"/>
    </row>
    <row r="33" spans="4:51">
      <c r="D33">
        <f ca="1">4*D28*E28-H28*H28</f>
        <v>-4.5925521691081744E-2</v>
      </c>
      <c r="E33">
        <f ca="1">G28*H28-2*F28*E28</f>
        <v>-1.5640748202635696E-2</v>
      </c>
      <c r="F33">
        <f ca="1">2*D28*G28-F28*H28</f>
        <v>8.3649073700989091E-2</v>
      </c>
      <c r="G33" s="103">
        <v>1E-10</v>
      </c>
      <c r="O33" s="2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H33" s="1">
        <v>1</v>
      </c>
      <c r="AI33" s="3">
        <f t="shared" ref="AI33:AI47" si="20">P5*$AF24+P24*$AF5</f>
        <v>8.4553896649154622E-2</v>
      </c>
      <c r="AJ33" s="3">
        <f t="shared" si="19"/>
        <v>0.17435413354332449</v>
      </c>
      <c r="AK33" s="3">
        <f t="shared" si="19"/>
        <v>8.3394568209574332E-2</v>
      </c>
      <c r="AL33" s="3">
        <f t="shared" si="19"/>
        <v>2.5404096110365672E-2</v>
      </c>
      <c r="AM33" s="3">
        <f t="shared" si="19"/>
        <v>9.5171272767280532E-2</v>
      </c>
      <c r="AN33" s="3">
        <f t="shared" si="19"/>
        <v>-0.10479632114663194</v>
      </c>
      <c r="AO33" s="3">
        <f t="shared" si="19"/>
        <v>-3.6338775440182929E-2</v>
      </c>
      <c r="AP33" s="3">
        <f t="shared" si="19"/>
        <v>0</v>
      </c>
      <c r="AQ33" s="3">
        <f t="shared" si="19"/>
        <v>0</v>
      </c>
      <c r="AR33" s="3">
        <f t="shared" si="19"/>
        <v>0</v>
      </c>
      <c r="AS33" s="3">
        <f t="shared" si="19"/>
        <v>0</v>
      </c>
      <c r="AT33" s="3">
        <f t="shared" si="19"/>
        <v>0</v>
      </c>
      <c r="AU33" s="3">
        <f t="shared" si="19"/>
        <v>0</v>
      </c>
      <c r="AV33" s="3">
        <f t="shared" si="19"/>
        <v>0</v>
      </c>
      <c r="AW33" s="3">
        <f t="shared" si="19"/>
        <v>0</v>
      </c>
      <c r="AX33" s="3">
        <f t="shared" si="19"/>
        <v>0</v>
      </c>
      <c r="AY33" s="3"/>
    </row>
    <row r="34" spans="4:51">
      <c r="D34" s="104" t="str">
        <f ca="1">IF(D33&lt;-G33,"hyperbolic paraboloid","")</f>
        <v>hyperbolic paraboloid</v>
      </c>
      <c r="E34" s="104"/>
      <c r="F34" s="104"/>
      <c r="G34" s="104"/>
      <c r="O34" s="2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H34" s="1">
        <v>2</v>
      </c>
      <c r="AI34" s="3">
        <f t="shared" si="20"/>
        <v>2.3454862998813775E-2</v>
      </c>
      <c r="AJ34" s="3">
        <f t="shared" si="19"/>
        <v>-0.12051747204086757</v>
      </c>
      <c r="AK34" s="3">
        <f t="shared" si="19"/>
        <v>6.2115791830959985E-2</v>
      </c>
      <c r="AL34" s="3">
        <f t="shared" si="19"/>
        <v>-6.7490662694561498E-2</v>
      </c>
      <c r="AM34" s="3">
        <f t="shared" si="19"/>
        <v>8.7806731274107139E-2</v>
      </c>
      <c r="AN34" s="3">
        <f t="shared" si="19"/>
        <v>2.2298540755371493E-4</v>
      </c>
      <c r="AO34" s="3">
        <f t="shared" si="19"/>
        <v>2.4304326865167147E-3</v>
      </c>
      <c r="AP34" s="3">
        <f t="shared" si="19"/>
        <v>0</v>
      </c>
      <c r="AQ34" s="3">
        <f t="shared" si="19"/>
        <v>0</v>
      </c>
      <c r="AR34" s="3">
        <f t="shared" si="19"/>
        <v>0</v>
      </c>
      <c r="AS34" s="3">
        <f t="shared" si="19"/>
        <v>0</v>
      </c>
      <c r="AT34" s="3">
        <f t="shared" si="19"/>
        <v>0</v>
      </c>
      <c r="AU34" s="3">
        <f t="shared" si="19"/>
        <v>0</v>
      </c>
      <c r="AV34" s="3">
        <f t="shared" si="19"/>
        <v>0</v>
      </c>
      <c r="AW34" s="3">
        <f t="shared" si="19"/>
        <v>0</v>
      </c>
      <c r="AX34" s="3">
        <f t="shared" si="19"/>
        <v>0</v>
      </c>
      <c r="AY34" s="3"/>
    </row>
    <row r="35" spans="4:51">
      <c r="D35" s="104" t="str">
        <f ca="1">IF(D33&gt;+G33,"elliptic paraboloid","")</f>
        <v/>
      </c>
      <c r="E35" s="104"/>
      <c r="F35" s="104"/>
      <c r="G35" s="104"/>
      <c r="O35" s="2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H35" s="1">
        <v>3</v>
      </c>
      <c r="AI35" s="3">
        <f t="shared" si="20"/>
        <v>1.2189439373934019E-2</v>
      </c>
      <c r="AJ35" s="3">
        <f t="shared" si="19"/>
        <v>1.6283923938134159E-2</v>
      </c>
      <c r="AK35" s="3">
        <f t="shared" si="19"/>
        <v>4.173184944878372E-2</v>
      </c>
      <c r="AL35" s="3">
        <f t="shared" si="19"/>
        <v>-2.2916663672107318E-2</v>
      </c>
      <c r="AM35" s="3">
        <f t="shared" si="19"/>
        <v>4.0892602576218628E-2</v>
      </c>
      <c r="AN35" s="3">
        <f t="shared" si="19"/>
        <v>-2.9302857351932665E-2</v>
      </c>
      <c r="AO35" s="3">
        <f t="shared" si="19"/>
        <v>-7.7825541653282482E-3</v>
      </c>
      <c r="AP35" s="3">
        <f t="shared" si="19"/>
        <v>0</v>
      </c>
      <c r="AQ35" s="3">
        <f t="shared" si="19"/>
        <v>0</v>
      </c>
      <c r="AR35" s="3">
        <f t="shared" si="19"/>
        <v>0</v>
      </c>
      <c r="AS35" s="3">
        <f t="shared" si="19"/>
        <v>0</v>
      </c>
      <c r="AT35" s="3">
        <f t="shared" si="19"/>
        <v>0</v>
      </c>
      <c r="AU35" s="3">
        <f t="shared" si="19"/>
        <v>0</v>
      </c>
      <c r="AV35" s="3">
        <f t="shared" si="19"/>
        <v>0</v>
      </c>
      <c r="AW35" s="3">
        <f t="shared" si="19"/>
        <v>0</v>
      </c>
      <c r="AX35" s="3">
        <f t="shared" si="19"/>
        <v>0</v>
      </c>
      <c r="AY35" s="3"/>
    </row>
    <row r="36" spans="4:51">
      <c r="D36" s="104" t="str">
        <f ca="1">IF(AND(-G33&lt;=D33,D33&lt;=+G33,ABS(E33)&gt;G33,ABS(F33)&gt;G33),"parabolic cylinder w/o min/max","")</f>
        <v/>
      </c>
      <c r="E36" s="104"/>
      <c r="F36" s="104"/>
      <c r="G36" s="104"/>
      <c r="O36" s="2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H36" s="1">
        <v>4</v>
      </c>
      <c r="AI36" s="3">
        <f t="shared" si="20"/>
        <v>-6.8560530584761969E-2</v>
      </c>
      <c r="AJ36" s="3">
        <f t="shared" si="19"/>
        <v>0.20542392953951852</v>
      </c>
      <c r="AK36" s="3">
        <f t="shared" si="19"/>
        <v>9.2434572279878349E-2</v>
      </c>
      <c r="AL36" s="3">
        <f t="shared" si="19"/>
        <v>-1.8997582505727084E-2</v>
      </c>
      <c r="AM36" s="3">
        <f t="shared" si="19"/>
        <v>3.9386433082037292E-2</v>
      </c>
      <c r="AN36" s="3">
        <f t="shared" si="19"/>
        <v>4.2243446432025336E-2</v>
      </c>
      <c r="AO36" s="3">
        <f t="shared" si="19"/>
        <v>1.9983931247212205E-3</v>
      </c>
      <c r="AP36" s="3">
        <f t="shared" si="19"/>
        <v>0</v>
      </c>
      <c r="AQ36" s="3">
        <f t="shared" si="19"/>
        <v>0</v>
      </c>
      <c r="AR36" s="3">
        <f t="shared" si="19"/>
        <v>0</v>
      </c>
      <c r="AS36" s="3">
        <f t="shared" si="19"/>
        <v>0</v>
      </c>
      <c r="AT36" s="3">
        <f t="shared" si="19"/>
        <v>0</v>
      </c>
      <c r="AU36" s="3">
        <f t="shared" si="19"/>
        <v>0</v>
      </c>
      <c r="AV36" s="3">
        <f t="shared" si="19"/>
        <v>0</v>
      </c>
      <c r="AW36" s="3">
        <f t="shared" si="19"/>
        <v>0</v>
      </c>
      <c r="AX36" s="3">
        <f t="shared" si="19"/>
        <v>0</v>
      </c>
      <c r="AY36" s="3"/>
    </row>
    <row r="37" spans="4:51">
      <c r="D37" s="104" t="str">
        <f ca="1">IF(AND(-G33&lt;=D33,D33&lt;=+G33,ABS(E33)&lt;=G33,ABS(F33)&lt;=G33),"parabolic cylinder","")</f>
        <v/>
      </c>
      <c r="E37" s="104"/>
      <c r="F37" s="104"/>
      <c r="G37" s="104"/>
      <c r="O37" s="2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H37" s="1">
        <v>5</v>
      </c>
      <c r="AI37" s="3">
        <f t="shared" si="20"/>
        <v>-1.3060766250235112E-2</v>
      </c>
      <c r="AJ37" s="3">
        <f t="shared" si="19"/>
        <v>4.5866900954303569E-2</v>
      </c>
      <c r="AK37" s="3">
        <f t="shared" si="19"/>
        <v>0.12888327467607197</v>
      </c>
      <c r="AL37" s="3">
        <f t="shared" si="19"/>
        <v>7.8237500049999298E-2</v>
      </c>
      <c r="AM37" s="3">
        <f t="shared" si="19"/>
        <v>4.6976738159340808E-2</v>
      </c>
      <c r="AN37" s="3">
        <f t="shared" si="19"/>
        <v>8.3316038259578118E-2</v>
      </c>
      <c r="AO37" s="3">
        <f t="shared" si="19"/>
        <v>-1.760103935298174E-2</v>
      </c>
      <c r="AP37" s="3">
        <f t="shared" si="19"/>
        <v>0</v>
      </c>
      <c r="AQ37" s="3">
        <f t="shared" si="19"/>
        <v>0</v>
      </c>
      <c r="AR37" s="3">
        <f t="shared" si="19"/>
        <v>0</v>
      </c>
      <c r="AS37" s="3">
        <f t="shared" si="19"/>
        <v>0</v>
      </c>
      <c r="AT37" s="3">
        <f t="shared" si="19"/>
        <v>0</v>
      </c>
      <c r="AU37" s="3">
        <f t="shared" si="19"/>
        <v>0</v>
      </c>
      <c r="AV37" s="3">
        <f t="shared" si="19"/>
        <v>0</v>
      </c>
      <c r="AW37" s="3">
        <f t="shared" si="19"/>
        <v>0</v>
      </c>
      <c r="AX37" s="3">
        <f t="shared" si="19"/>
        <v>0</v>
      </c>
      <c r="AY37" s="3"/>
    </row>
    <row r="38" spans="4:51">
      <c r="O38" s="2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H38" s="1"/>
      <c r="AI38" s="3">
        <f t="shared" si="20"/>
        <v>0</v>
      </c>
      <c r="AJ38" s="3">
        <f t="shared" si="19"/>
        <v>0</v>
      </c>
      <c r="AK38" s="3">
        <f t="shared" si="19"/>
        <v>0</v>
      </c>
      <c r="AL38" s="3">
        <f t="shared" si="19"/>
        <v>0</v>
      </c>
      <c r="AM38" s="3">
        <f t="shared" si="19"/>
        <v>0</v>
      </c>
      <c r="AN38" s="3">
        <f t="shared" si="19"/>
        <v>0</v>
      </c>
      <c r="AO38" s="3">
        <f t="shared" si="19"/>
        <v>0</v>
      </c>
      <c r="AP38" s="3">
        <f t="shared" si="19"/>
        <v>0</v>
      </c>
      <c r="AQ38" s="3">
        <f t="shared" si="19"/>
        <v>0</v>
      </c>
      <c r="AR38" s="3">
        <f t="shared" si="19"/>
        <v>0</v>
      </c>
      <c r="AS38" s="3">
        <f t="shared" si="19"/>
        <v>0</v>
      </c>
      <c r="AT38" s="3">
        <f t="shared" si="19"/>
        <v>0</v>
      </c>
      <c r="AU38" s="3">
        <f t="shared" si="19"/>
        <v>0</v>
      </c>
      <c r="AV38" s="3">
        <f t="shared" si="19"/>
        <v>0</v>
      </c>
      <c r="AW38" s="3">
        <f t="shared" si="19"/>
        <v>0</v>
      </c>
      <c r="AX38" s="3">
        <f t="shared" si="19"/>
        <v>0</v>
      </c>
      <c r="AY38" s="3"/>
    </row>
    <row r="39" spans="4:51">
      <c r="AH39" s="1"/>
      <c r="AI39" s="3">
        <f t="shared" si="20"/>
        <v>0</v>
      </c>
      <c r="AJ39" s="3">
        <f t="shared" si="19"/>
        <v>0</v>
      </c>
      <c r="AK39" s="3">
        <f t="shared" si="19"/>
        <v>0</v>
      </c>
      <c r="AL39" s="3">
        <f t="shared" si="19"/>
        <v>0</v>
      </c>
      <c r="AM39" s="3">
        <f t="shared" si="19"/>
        <v>0</v>
      </c>
      <c r="AN39" s="3">
        <f t="shared" si="19"/>
        <v>0</v>
      </c>
      <c r="AO39" s="3">
        <f t="shared" si="19"/>
        <v>0</v>
      </c>
      <c r="AP39" s="3">
        <f t="shared" si="19"/>
        <v>0</v>
      </c>
      <c r="AQ39" s="3">
        <f t="shared" si="19"/>
        <v>0</v>
      </c>
      <c r="AR39" s="3">
        <f t="shared" si="19"/>
        <v>0</v>
      </c>
      <c r="AS39" s="3">
        <f t="shared" si="19"/>
        <v>0</v>
      </c>
      <c r="AT39" s="3">
        <f t="shared" si="19"/>
        <v>0</v>
      </c>
      <c r="AU39" s="3">
        <f t="shared" si="19"/>
        <v>0</v>
      </c>
      <c r="AV39" s="3">
        <f t="shared" si="19"/>
        <v>0</v>
      </c>
      <c r="AW39" s="3">
        <f t="shared" si="19"/>
        <v>0</v>
      </c>
      <c r="AX39" s="3">
        <f t="shared" si="19"/>
        <v>0</v>
      </c>
      <c r="AY39" s="3"/>
    </row>
    <row r="40" spans="4:51">
      <c r="AH40" s="1"/>
      <c r="AI40" s="3">
        <f t="shared" si="20"/>
        <v>0</v>
      </c>
      <c r="AJ40" s="3">
        <f t="shared" si="19"/>
        <v>0</v>
      </c>
      <c r="AK40" s="3">
        <f t="shared" si="19"/>
        <v>0</v>
      </c>
      <c r="AL40" s="3">
        <f t="shared" si="19"/>
        <v>0</v>
      </c>
      <c r="AM40" s="3">
        <f t="shared" si="19"/>
        <v>0</v>
      </c>
      <c r="AN40" s="3">
        <f t="shared" si="19"/>
        <v>0</v>
      </c>
      <c r="AO40" s="3">
        <f t="shared" si="19"/>
        <v>0</v>
      </c>
      <c r="AP40" s="3">
        <f t="shared" si="19"/>
        <v>0</v>
      </c>
      <c r="AQ40" s="3">
        <f t="shared" si="19"/>
        <v>0</v>
      </c>
      <c r="AR40" s="3">
        <f t="shared" si="19"/>
        <v>0</v>
      </c>
      <c r="AS40" s="3">
        <f t="shared" si="19"/>
        <v>0</v>
      </c>
      <c r="AT40" s="3">
        <f t="shared" si="19"/>
        <v>0</v>
      </c>
      <c r="AU40" s="3">
        <f t="shared" si="19"/>
        <v>0</v>
      </c>
      <c r="AV40" s="3">
        <f t="shared" si="19"/>
        <v>0</v>
      </c>
      <c r="AW40" s="3">
        <f t="shared" si="19"/>
        <v>0</v>
      </c>
      <c r="AX40" s="3">
        <f t="shared" si="19"/>
        <v>0</v>
      </c>
      <c r="AY40" s="3"/>
    </row>
    <row r="41" spans="4:51">
      <c r="AH41" s="1"/>
      <c r="AI41" s="3">
        <f t="shared" si="20"/>
        <v>0</v>
      </c>
      <c r="AJ41" s="3">
        <f t="shared" si="19"/>
        <v>0</v>
      </c>
      <c r="AK41" s="3">
        <f t="shared" si="19"/>
        <v>0</v>
      </c>
      <c r="AL41" s="3">
        <f t="shared" si="19"/>
        <v>0</v>
      </c>
      <c r="AM41" s="3">
        <f t="shared" si="19"/>
        <v>0</v>
      </c>
      <c r="AN41" s="3">
        <f t="shared" si="19"/>
        <v>0</v>
      </c>
      <c r="AO41" s="3">
        <f t="shared" si="19"/>
        <v>0</v>
      </c>
      <c r="AP41" s="3">
        <f t="shared" si="19"/>
        <v>0</v>
      </c>
      <c r="AQ41" s="3">
        <f t="shared" si="19"/>
        <v>0</v>
      </c>
      <c r="AR41" s="3">
        <f t="shared" si="19"/>
        <v>0</v>
      </c>
      <c r="AS41" s="3">
        <f t="shared" si="19"/>
        <v>0</v>
      </c>
      <c r="AT41" s="3">
        <f t="shared" si="19"/>
        <v>0</v>
      </c>
      <c r="AU41" s="3">
        <f t="shared" si="19"/>
        <v>0</v>
      </c>
      <c r="AV41" s="3">
        <f t="shared" si="19"/>
        <v>0</v>
      </c>
      <c r="AW41" s="3">
        <f t="shared" si="19"/>
        <v>0</v>
      </c>
      <c r="AX41" s="3">
        <f t="shared" si="19"/>
        <v>0</v>
      </c>
      <c r="AY41" s="3"/>
    </row>
    <row r="42" spans="4:51">
      <c r="AH42" s="1"/>
      <c r="AI42" s="3">
        <f t="shared" si="20"/>
        <v>0</v>
      </c>
      <c r="AJ42" s="3">
        <f t="shared" si="19"/>
        <v>0</v>
      </c>
      <c r="AK42" s="3">
        <f t="shared" si="19"/>
        <v>0</v>
      </c>
      <c r="AL42" s="3">
        <f t="shared" si="19"/>
        <v>0</v>
      </c>
      <c r="AM42" s="3">
        <f t="shared" si="19"/>
        <v>0</v>
      </c>
      <c r="AN42" s="3">
        <f t="shared" si="19"/>
        <v>0</v>
      </c>
      <c r="AO42" s="3">
        <f t="shared" si="19"/>
        <v>0</v>
      </c>
      <c r="AP42" s="3">
        <f t="shared" si="19"/>
        <v>0</v>
      </c>
      <c r="AQ42" s="3">
        <f t="shared" si="19"/>
        <v>0</v>
      </c>
      <c r="AR42" s="3">
        <f t="shared" si="19"/>
        <v>0</v>
      </c>
      <c r="AS42" s="3">
        <f t="shared" si="19"/>
        <v>0</v>
      </c>
      <c r="AT42" s="3">
        <f t="shared" si="19"/>
        <v>0</v>
      </c>
      <c r="AU42" s="3">
        <f t="shared" si="19"/>
        <v>0</v>
      </c>
      <c r="AV42" s="3">
        <f t="shared" si="19"/>
        <v>0</v>
      </c>
      <c r="AW42" s="3">
        <f t="shared" si="19"/>
        <v>0</v>
      </c>
      <c r="AX42" s="3">
        <f t="shared" si="19"/>
        <v>0</v>
      </c>
      <c r="AY42" s="3"/>
    </row>
    <row r="43" spans="4:51">
      <c r="AH43" s="1"/>
      <c r="AI43" s="3">
        <f t="shared" si="20"/>
        <v>0</v>
      </c>
      <c r="AJ43" s="3">
        <f t="shared" si="19"/>
        <v>0</v>
      </c>
      <c r="AK43" s="3">
        <f t="shared" si="19"/>
        <v>0</v>
      </c>
      <c r="AL43" s="3">
        <f t="shared" si="19"/>
        <v>0</v>
      </c>
      <c r="AM43" s="3">
        <f t="shared" si="19"/>
        <v>0</v>
      </c>
      <c r="AN43" s="3">
        <f t="shared" si="19"/>
        <v>0</v>
      </c>
      <c r="AO43" s="3">
        <f t="shared" si="19"/>
        <v>0</v>
      </c>
      <c r="AP43" s="3">
        <f t="shared" si="19"/>
        <v>0</v>
      </c>
      <c r="AQ43" s="3">
        <f t="shared" si="19"/>
        <v>0</v>
      </c>
      <c r="AR43" s="3">
        <f t="shared" si="19"/>
        <v>0</v>
      </c>
      <c r="AS43" s="3">
        <f t="shared" si="19"/>
        <v>0</v>
      </c>
      <c r="AT43" s="3">
        <f t="shared" si="19"/>
        <v>0</v>
      </c>
      <c r="AU43" s="3">
        <f t="shared" si="19"/>
        <v>0</v>
      </c>
      <c r="AV43" s="3">
        <f t="shared" si="19"/>
        <v>0</v>
      </c>
      <c r="AW43" s="3">
        <f t="shared" si="19"/>
        <v>0</v>
      </c>
      <c r="AX43" s="3">
        <f t="shared" si="19"/>
        <v>0</v>
      </c>
      <c r="AY43" s="3"/>
    </row>
    <row r="44" spans="4:51">
      <c r="AH44" s="1"/>
      <c r="AI44" s="3">
        <f t="shared" si="20"/>
        <v>0</v>
      </c>
      <c r="AJ44" s="3">
        <f t="shared" si="19"/>
        <v>0</v>
      </c>
      <c r="AK44" s="3">
        <f t="shared" si="19"/>
        <v>0</v>
      </c>
      <c r="AL44" s="3">
        <f t="shared" si="19"/>
        <v>0</v>
      </c>
      <c r="AM44" s="3">
        <f t="shared" si="19"/>
        <v>0</v>
      </c>
      <c r="AN44" s="3">
        <f t="shared" si="19"/>
        <v>0</v>
      </c>
      <c r="AO44" s="3">
        <f t="shared" si="19"/>
        <v>0</v>
      </c>
      <c r="AP44" s="3">
        <f t="shared" si="19"/>
        <v>0</v>
      </c>
      <c r="AQ44" s="3">
        <f t="shared" si="19"/>
        <v>0</v>
      </c>
      <c r="AR44" s="3">
        <f t="shared" si="19"/>
        <v>0</v>
      </c>
      <c r="AS44" s="3">
        <f t="shared" si="19"/>
        <v>0</v>
      </c>
      <c r="AT44" s="3">
        <f t="shared" si="19"/>
        <v>0</v>
      </c>
      <c r="AU44" s="3">
        <f t="shared" si="19"/>
        <v>0</v>
      </c>
      <c r="AV44" s="3">
        <f t="shared" si="19"/>
        <v>0</v>
      </c>
      <c r="AW44" s="3">
        <f t="shared" si="19"/>
        <v>0</v>
      </c>
      <c r="AX44" s="3">
        <f t="shared" si="19"/>
        <v>0</v>
      </c>
      <c r="AY44" s="3"/>
    </row>
    <row r="45" spans="4:51">
      <c r="AH45" s="1"/>
      <c r="AI45" s="3">
        <f t="shared" si="20"/>
        <v>0</v>
      </c>
      <c r="AJ45" s="3">
        <f t="shared" si="19"/>
        <v>0</v>
      </c>
      <c r="AK45" s="3">
        <f t="shared" si="19"/>
        <v>0</v>
      </c>
      <c r="AL45" s="3">
        <f t="shared" si="19"/>
        <v>0</v>
      </c>
      <c r="AM45" s="3">
        <f t="shared" si="19"/>
        <v>0</v>
      </c>
      <c r="AN45" s="3">
        <f t="shared" si="19"/>
        <v>0</v>
      </c>
      <c r="AO45" s="3">
        <f t="shared" si="19"/>
        <v>0</v>
      </c>
      <c r="AP45" s="3">
        <f t="shared" si="19"/>
        <v>0</v>
      </c>
      <c r="AQ45" s="3">
        <f t="shared" si="19"/>
        <v>0</v>
      </c>
      <c r="AR45" s="3">
        <f t="shared" si="19"/>
        <v>0</v>
      </c>
      <c r="AS45" s="3">
        <f t="shared" si="19"/>
        <v>0</v>
      </c>
      <c r="AT45" s="3">
        <f t="shared" si="19"/>
        <v>0</v>
      </c>
      <c r="AU45" s="3">
        <f t="shared" si="19"/>
        <v>0</v>
      </c>
      <c r="AV45" s="3">
        <f t="shared" si="19"/>
        <v>0</v>
      </c>
      <c r="AW45" s="3">
        <f t="shared" si="19"/>
        <v>0</v>
      </c>
      <c r="AX45" s="3">
        <f t="shared" si="19"/>
        <v>0</v>
      </c>
      <c r="AY45" s="3"/>
    </row>
    <row r="46" spans="4:51">
      <c r="AH46" s="1"/>
      <c r="AI46" s="3">
        <f t="shared" si="20"/>
        <v>0</v>
      </c>
      <c r="AJ46" s="3">
        <f t="shared" si="19"/>
        <v>0</v>
      </c>
      <c r="AK46" s="3">
        <f t="shared" si="19"/>
        <v>0</v>
      </c>
      <c r="AL46" s="3">
        <f t="shared" si="19"/>
        <v>0</v>
      </c>
      <c r="AM46" s="3">
        <f t="shared" si="19"/>
        <v>0</v>
      </c>
      <c r="AN46" s="3">
        <f t="shared" si="19"/>
        <v>0</v>
      </c>
      <c r="AO46" s="3">
        <f t="shared" si="19"/>
        <v>0</v>
      </c>
      <c r="AP46" s="3">
        <f t="shared" si="19"/>
        <v>0</v>
      </c>
      <c r="AQ46" s="3">
        <f t="shared" si="19"/>
        <v>0</v>
      </c>
      <c r="AR46" s="3">
        <f t="shared" si="19"/>
        <v>0</v>
      </c>
      <c r="AS46" s="3">
        <f t="shared" si="19"/>
        <v>0</v>
      </c>
      <c r="AT46" s="3">
        <f t="shared" si="19"/>
        <v>0</v>
      </c>
      <c r="AU46" s="3">
        <f t="shared" si="19"/>
        <v>0</v>
      </c>
      <c r="AV46" s="3">
        <f t="shared" si="19"/>
        <v>0</v>
      </c>
      <c r="AW46" s="3">
        <f t="shared" si="19"/>
        <v>0</v>
      </c>
      <c r="AX46" s="3">
        <f t="shared" si="19"/>
        <v>0</v>
      </c>
      <c r="AY46" s="3"/>
    </row>
    <row r="47" spans="4:51">
      <c r="AH47" s="1"/>
      <c r="AI47" s="3">
        <f t="shared" si="20"/>
        <v>0</v>
      </c>
      <c r="AJ47" s="3">
        <f t="shared" si="19"/>
        <v>0</v>
      </c>
      <c r="AK47" s="3">
        <f t="shared" si="19"/>
        <v>0</v>
      </c>
      <c r="AL47" s="3">
        <f t="shared" si="19"/>
        <v>0</v>
      </c>
      <c r="AM47" s="3">
        <f t="shared" si="19"/>
        <v>0</v>
      </c>
      <c r="AN47" s="3">
        <f t="shared" si="19"/>
        <v>0</v>
      </c>
      <c r="AO47" s="3">
        <f t="shared" si="19"/>
        <v>0</v>
      </c>
      <c r="AP47" s="3">
        <f t="shared" si="19"/>
        <v>0</v>
      </c>
      <c r="AQ47" s="3">
        <f t="shared" si="19"/>
        <v>0</v>
      </c>
      <c r="AR47" s="3">
        <f t="shared" si="19"/>
        <v>0</v>
      </c>
      <c r="AS47" s="3">
        <f t="shared" si="19"/>
        <v>0</v>
      </c>
      <c r="AT47" s="3">
        <f t="shared" si="19"/>
        <v>0</v>
      </c>
      <c r="AU47" s="3">
        <f t="shared" si="19"/>
        <v>0</v>
      </c>
      <c r="AV47" s="3">
        <f t="shared" si="19"/>
        <v>0</v>
      </c>
      <c r="AW47" s="3">
        <f t="shared" si="19"/>
        <v>0</v>
      </c>
      <c r="AX47" s="3">
        <f t="shared" si="19"/>
        <v>0</v>
      </c>
      <c r="AY47" s="3"/>
    </row>
    <row r="48" spans="4:51">
      <c r="AH48" s="6" t="s">
        <v>76</v>
      </c>
      <c r="AI48" s="5">
        <f>SUM(AI32:AI47)</f>
        <v>4.0324469100433954E-2</v>
      </c>
      <c r="AJ48" s="5">
        <f t="shared" ref="AJ48" si="21">SUM(AJ32:AJ47)</f>
        <v>0.27985336239919001</v>
      </c>
      <c r="AK48" s="5">
        <f t="shared" ref="AK48" si="22">SUM(AK32:AK47)</f>
        <v>0.47889720456968204</v>
      </c>
      <c r="AL48" s="5">
        <f t="shared" ref="AL48" si="23">SUM(AL32:AL47)</f>
        <v>1.3489144156748359E-2</v>
      </c>
      <c r="AM48" s="5">
        <f t="shared" ref="AM48" si="24">SUM(AM32:AM47)</f>
        <v>0.35612039629793679</v>
      </c>
      <c r="AN48" s="5">
        <f t="shared" ref="AN48" si="25">SUM(AN32:AN47)</f>
        <v>0.18089276794419529</v>
      </c>
      <c r="AO48" s="5">
        <f t="shared" ref="AO48" si="26">SUM(AO32:AO47)</f>
        <v>-9.9567872662198895E-2</v>
      </c>
      <c r="AP48" s="5">
        <f t="shared" ref="AP48" si="27">SUM(AP32:AP47)</f>
        <v>0</v>
      </c>
      <c r="AQ48" s="5">
        <f t="shared" ref="AQ48" si="28">SUM(AQ32:AQ47)</f>
        <v>0</v>
      </c>
      <c r="AR48" s="5">
        <f t="shared" ref="AR48" si="29">SUM(AR32:AR47)</f>
        <v>0</v>
      </c>
      <c r="AS48" s="5">
        <f t="shared" ref="AS48" si="30">SUM(AS32:AS47)</f>
        <v>0</v>
      </c>
      <c r="AT48" s="5">
        <f t="shared" ref="AT48" si="31">SUM(AT32:AT47)</f>
        <v>0</v>
      </c>
      <c r="AU48" s="5">
        <f t="shared" ref="AU48" si="32">SUM(AU32:AU47)</f>
        <v>0</v>
      </c>
      <c r="AV48" s="5">
        <f t="shared" ref="AV48" si="33">SUM(AV32:AV47)</f>
        <v>0</v>
      </c>
      <c r="AW48" s="5">
        <f t="shared" ref="AW48" si="34">SUM(AW32:AW47)</f>
        <v>0</v>
      </c>
      <c r="AX48" s="5">
        <f t="shared" ref="AX48" si="35">SUM(AX32:AX47)</f>
        <v>0</v>
      </c>
    </row>
    <row r="50" spans="34:50">
      <c r="AI50" t="s">
        <v>344</v>
      </c>
    </row>
    <row r="51" spans="34:50">
      <c r="AH51" s="47" t="s">
        <v>339</v>
      </c>
      <c r="AI51" s="1" cm="1">
        <f t="array" ref="AI51:AX51">_xlfn.ANCHORARRAY(AI31)</f>
        <v>0</v>
      </c>
      <c r="AJ51" s="1">
        <v>1</v>
      </c>
      <c r="AK51" s="1">
        <v>2</v>
      </c>
      <c r="AL51" s="1">
        <v>3</v>
      </c>
      <c r="AM51" s="1">
        <v>4</v>
      </c>
      <c r="AN51" s="1">
        <v>5</v>
      </c>
      <c r="AO51" s="1" t="str">
        <v>B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</row>
    <row r="52" spans="34:50">
      <c r="AH52" s="1" cm="1">
        <f t="array" ref="AH52:AH57">_xlfn.ANCHORARRAY(AH32)</f>
        <v>0</v>
      </c>
      <c r="AI52" s="3"/>
      <c r="AJ52" s="3">
        <f>$P4*Q23+$P23*Q4</f>
        <v>1.8665046156063347E-3</v>
      </c>
      <c r="AK52" s="3">
        <f t="shared" ref="AK52:AX67" si="36">$P4*R23+$P23*R4</f>
        <v>8.4816936247006369E-2</v>
      </c>
      <c r="AL52" s="3">
        <f t="shared" si="36"/>
        <v>1.2018104934467741E-2</v>
      </c>
      <c r="AM52" s="3">
        <f t="shared" si="36"/>
        <v>3.3471719885762863E-2</v>
      </c>
      <c r="AN52" s="3">
        <f t="shared" si="36"/>
        <v>4.5591121445833771E-2</v>
      </c>
      <c r="AO52" s="3">
        <f t="shared" si="36"/>
        <v>1.7475669135286233E-3</v>
      </c>
      <c r="AP52" s="3">
        <f t="shared" si="36"/>
        <v>0</v>
      </c>
      <c r="AQ52" s="3">
        <f t="shared" si="36"/>
        <v>0</v>
      </c>
      <c r="AR52" s="3">
        <f t="shared" si="36"/>
        <v>0</v>
      </c>
      <c r="AS52" s="3">
        <f t="shared" si="36"/>
        <v>0</v>
      </c>
      <c r="AT52" s="3">
        <f t="shared" si="36"/>
        <v>0</v>
      </c>
      <c r="AU52" s="3">
        <f t="shared" si="36"/>
        <v>0</v>
      </c>
      <c r="AV52" s="3">
        <f t="shared" si="36"/>
        <v>0</v>
      </c>
      <c r="AW52" s="3">
        <f t="shared" si="36"/>
        <v>0</v>
      </c>
      <c r="AX52" s="3">
        <f t="shared" si="36"/>
        <v>0</v>
      </c>
    </row>
    <row r="53" spans="34:50">
      <c r="AH53" s="1">
        <v>1</v>
      </c>
      <c r="AI53" s="3"/>
      <c r="AJ53" s="3">
        <f t="shared" ref="AJ53:AJ67" si="37">$P5*Q24+$P24*Q5</f>
        <v>0.15027676573259985</v>
      </c>
      <c r="AK53" s="3">
        <f t="shared" si="36"/>
        <v>2.2596464663087734E-2</v>
      </c>
      <c r="AL53" s="3">
        <f t="shared" si="36"/>
        <v>2.5125414648710098E-2</v>
      </c>
      <c r="AM53" s="3">
        <f t="shared" si="36"/>
        <v>7.5996244492213538E-2</v>
      </c>
      <c r="AN53" s="3">
        <f t="shared" si="36"/>
        <v>1.7100914182127669E-2</v>
      </c>
      <c r="AO53" s="3">
        <f t="shared" si="36"/>
        <v>8.4553896649154622E-2</v>
      </c>
      <c r="AP53" s="3">
        <f t="shared" si="36"/>
        <v>0</v>
      </c>
      <c r="AQ53" s="3">
        <f t="shared" si="36"/>
        <v>0</v>
      </c>
      <c r="AR53" s="3">
        <f t="shared" si="36"/>
        <v>0</v>
      </c>
      <c r="AS53" s="3">
        <f t="shared" si="36"/>
        <v>0</v>
      </c>
      <c r="AT53" s="3">
        <f t="shared" si="36"/>
        <v>0</v>
      </c>
      <c r="AU53" s="3">
        <f t="shared" si="36"/>
        <v>0</v>
      </c>
      <c r="AV53" s="3">
        <f t="shared" si="36"/>
        <v>0</v>
      </c>
      <c r="AW53" s="3">
        <f t="shared" si="36"/>
        <v>0</v>
      </c>
      <c r="AX53" s="3">
        <f t="shared" si="36"/>
        <v>0</v>
      </c>
    </row>
    <row r="54" spans="34:50">
      <c r="AH54" s="1">
        <v>2</v>
      </c>
      <c r="AI54" s="3"/>
      <c r="AJ54" s="3">
        <f t="shared" si="37"/>
        <v>0.25434981600569329</v>
      </c>
      <c r="AK54" s="3">
        <f t="shared" si="36"/>
        <v>-0.17630100123341474</v>
      </c>
      <c r="AL54" s="3">
        <f t="shared" si="36"/>
        <v>0.18548620575251151</v>
      </c>
      <c r="AM54" s="3">
        <f t="shared" si="36"/>
        <v>-0.23124732885280519</v>
      </c>
      <c r="AN54" s="3">
        <f t="shared" si="36"/>
        <v>-4.1383770614122684E-2</v>
      </c>
      <c r="AO54" s="3">
        <f t="shared" si="36"/>
        <v>2.3454862998813775E-2</v>
      </c>
      <c r="AP54" s="3">
        <f t="shared" si="36"/>
        <v>0</v>
      </c>
      <c r="AQ54" s="3">
        <f t="shared" si="36"/>
        <v>0</v>
      </c>
      <c r="AR54" s="3">
        <f t="shared" si="36"/>
        <v>0</v>
      </c>
      <c r="AS54" s="3">
        <f t="shared" si="36"/>
        <v>0</v>
      </c>
      <c r="AT54" s="3">
        <f t="shared" si="36"/>
        <v>0</v>
      </c>
      <c r="AU54" s="3">
        <f t="shared" si="36"/>
        <v>0</v>
      </c>
      <c r="AV54" s="3">
        <f t="shared" si="36"/>
        <v>0</v>
      </c>
      <c r="AW54" s="3">
        <f t="shared" si="36"/>
        <v>0</v>
      </c>
      <c r="AX54" s="3">
        <f t="shared" si="36"/>
        <v>0</v>
      </c>
    </row>
    <row r="55" spans="34:50">
      <c r="AH55" s="1">
        <v>3</v>
      </c>
      <c r="AI55" s="3"/>
      <c r="AJ55" s="3">
        <f t="shared" si="37"/>
        <v>7.0063887419889892E-2</v>
      </c>
      <c r="AK55" s="3">
        <f t="shared" si="36"/>
        <v>-0.13918091727113957</v>
      </c>
      <c r="AL55" s="3">
        <f t="shared" si="36"/>
        <v>5.3971189930339669E-3</v>
      </c>
      <c r="AM55" s="3">
        <f t="shared" si="36"/>
        <v>-0.12463547963085819</v>
      </c>
      <c r="AN55" s="3">
        <f t="shared" si="36"/>
        <v>0.20648825541622018</v>
      </c>
      <c r="AO55" s="3">
        <f t="shared" si="36"/>
        <v>1.2189439373934019E-2</v>
      </c>
      <c r="AP55" s="3">
        <f t="shared" si="36"/>
        <v>0</v>
      </c>
      <c r="AQ55" s="3">
        <f t="shared" si="36"/>
        <v>0</v>
      </c>
      <c r="AR55" s="3">
        <f t="shared" si="36"/>
        <v>0</v>
      </c>
      <c r="AS55" s="3">
        <f t="shared" si="36"/>
        <v>0</v>
      </c>
      <c r="AT55" s="3">
        <f t="shared" si="36"/>
        <v>0</v>
      </c>
      <c r="AU55" s="3">
        <f t="shared" si="36"/>
        <v>0</v>
      </c>
      <c r="AV55" s="3">
        <f t="shared" si="36"/>
        <v>0</v>
      </c>
      <c r="AW55" s="3">
        <f t="shared" si="36"/>
        <v>0</v>
      </c>
      <c r="AX55" s="3">
        <f t="shared" si="36"/>
        <v>0</v>
      </c>
    </row>
    <row r="56" spans="34:50">
      <c r="AH56" s="1">
        <v>4</v>
      </c>
      <c r="AI56" s="3"/>
      <c r="AJ56" s="3">
        <f t="shared" si="37"/>
        <v>0.25083052939945993</v>
      </c>
      <c r="AK56" s="3">
        <f t="shared" si="36"/>
        <v>3.1158660642277125E-2</v>
      </c>
      <c r="AL56" s="3">
        <f t="shared" si="36"/>
        <v>-0.10592712957667549</v>
      </c>
      <c r="AM56" s="3">
        <f t="shared" si="36"/>
        <v>7.7861417048622483E-3</v>
      </c>
      <c r="AN56" s="3">
        <f t="shared" si="36"/>
        <v>8.139436991898652E-2</v>
      </c>
      <c r="AO56" s="3">
        <f t="shared" si="36"/>
        <v>-6.8560530584761969E-2</v>
      </c>
      <c r="AP56" s="3">
        <f t="shared" si="36"/>
        <v>0</v>
      </c>
      <c r="AQ56" s="3">
        <f t="shared" si="36"/>
        <v>0</v>
      </c>
      <c r="AR56" s="3">
        <f t="shared" si="36"/>
        <v>0</v>
      </c>
      <c r="AS56" s="3">
        <f t="shared" si="36"/>
        <v>0</v>
      </c>
      <c r="AT56" s="3">
        <f t="shared" si="36"/>
        <v>0</v>
      </c>
      <c r="AU56" s="3">
        <f t="shared" si="36"/>
        <v>0</v>
      </c>
      <c r="AV56" s="3">
        <f t="shared" si="36"/>
        <v>0</v>
      </c>
      <c r="AW56" s="3">
        <f t="shared" si="36"/>
        <v>0</v>
      </c>
      <c r="AX56" s="3">
        <f t="shared" si="36"/>
        <v>0</v>
      </c>
    </row>
    <row r="57" spans="34:50">
      <c r="AH57" s="1">
        <v>5</v>
      </c>
      <c r="AI57" s="3"/>
      <c r="AJ57" s="3">
        <f t="shared" si="37"/>
        <v>3.3088862756728177E-2</v>
      </c>
      <c r="AK57" s="3">
        <f t="shared" si="36"/>
        <v>9.4418143598478443E-2</v>
      </c>
      <c r="AL57" s="3">
        <f t="shared" si="36"/>
        <v>5.7544169169807979E-2</v>
      </c>
      <c r="AM57" s="3">
        <f t="shared" si="36"/>
        <v>3.4314033108208034E-2</v>
      </c>
      <c r="AN57" s="3">
        <f t="shared" si="36"/>
        <v>6.1386875707686306E-2</v>
      </c>
      <c r="AO57" s="3">
        <f t="shared" si="36"/>
        <v>-1.3060766250235112E-2</v>
      </c>
      <c r="AP57" s="3">
        <f t="shared" si="36"/>
        <v>0</v>
      </c>
      <c r="AQ57" s="3">
        <f t="shared" si="36"/>
        <v>0</v>
      </c>
      <c r="AR57" s="3">
        <f t="shared" si="36"/>
        <v>0</v>
      </c>
      <c r="AS57" s="3">
        <f t="shared" si="36"/>
        <v>0</v>
      </c>
      <c r="AT57" s="3">
        <f t="shared" si="36"/>
        <v>0</v>
      </c>
      <c r="AU57" s="3">
        <f t="shared" si="36"/>
        <v>0</v>
      </c>
      <c r="AV57" s="3">
        <f t="shared" si="36"/>
        <v>0</v>
      </c>
      <c r="AW57" s="3">
        <f t="shared" si="36"/>
        <v>0</v>
      </c>
      <c r="AX57" s="3">
        <f t="shared" si="36"/>
        <v>0</v>
      </c>
    </row>
    <row r="58" spans="34:50">
      <c r="AH58" s="1"/>
      <c r="AI58" s="3"/>
      <c r="AJ58" s="3">
        <f t="shared" si="37"/>
        <v>0</v>
      </c>
      <c r="AK58" s="3">
        <f t="shared" si="36"/>
        <v>0</v>
      </c>
      <c r="AL58" s="3">
        <f t="shared" si="36"/>
        <v>0</v>
      </c>
      <c r="AM58" s="3">
        <f t="shared" si="36"/>
        <v>0</v>
      </c>
      <c r="AN58" s="3">
        <f t="shared" si="36"/>
        <v>0</v>
      </c>
      <c r="AO58" s="3">
        <f t="shared" si="36"/>
        <v>0</v>
      </c>
      <c r="AP58" s="3">
        <f t="shared" si="36"/>
        <v>0</v>
      </c>
      <c r="AQ58" s="3">
        <f t="shared" si="36"/>
        <v>0</v>
      </c>
      <c r="AR58" s="3">
        <f t="shared" si="36"/>
        <v>0</v>
      </c>
      <c r="AS58" s="3">
        <f t="shared" si="36"/>
        <v>0</v>
      </c>
      <c r="AT58" s="3">
        <f t="shared" si="36"/>
        <v>0</v>
      </c>
      <c r="AU58" s="3">
        <f t="shared" si="36"/>
        <v>0</v>
      </c>
      <c r="AV58" s="3">
        <f t="shared" si="36"/>
        <v>0</v>
      </c>
      <c r="AW58" s="3">
        <f t="shared" si="36"/>
        <v>0</v>
      </c>
      <c r="AX58" s="3">
        <f t="shared" si="36"/>
        <v>0</v>
      </c>
    </row>
    <row r="59" spans="34:50">
      <c r="AH59" s="1"/>
      <c r="AI59" s="3"/>
      <c r="AJ59" s="3">
        <f t="shared" si="37"/>
        <v>0</v>
      </c>
      <c r="AK59" s="3">
        <f t="shared" si="36"/>
        <v>0</v>
      </c>
      <c r="AL59" s="3">
        <f t="shared" si="36"/>
        <v>0</v>
      </c>
      <c r="AM59" s="3">
        <f t="shared" si="36"/>
        <v>0</v>
      </c>
      <c r="AN59" s="3">
        <f t="shared" si="36"/>
        <v>0</v>
      </c>
      <c r="AO59" s="3">
        <f t="shared" si="36"/>
        <v>0</v>
      </c>
      <c r="AP59" s="3">
        <f t="shared" si="36"/>
        <v>0</v>
      </c>
      <c r="AQ59" s="3">
        <f t="shared" si="36"/>
        <v>0</v>
      </c>
      <c r="AR59" s="3">
        <f t="shared" si="36"/>
        <v>0</v>
      </c>
      <c r="AS59" s="3">
        <f t="shared" si="36"/>
        <v>0</v>
      </c>
      <c r="AT59" s="3">
        <f t="shared" si="36"/>
        <v>0</v>
      </c>
      <c r="AU59" s="3">
        <f t="shared" si="36"/>
        <v>0</v>
      </c>
      <c r="AV59" s="3">
        <f t="shared" si="36"/>
        <v>0</v>
      </c>
      <c r="AW59" s="3">
        <f t="shared" si="36"/>
        <v>0</v>
      </c>
      <c r="AX59" s="3">
        <f t="shared" si="36"/>
        <v>0</v>
      </c>
    </row>
    <row r="60" spans="34:50">
      <c r="AH60" s="1"/>
      <c r="AI60" s="3"/>
      <c r="AJ60" s="3">
        <f t="shared" si="37"/>
        <v>0</v>
      </c>
      <c r="AK60" s="3">
        <f t="shared" si="36"/>
        <v>0</v>
      </c>
      <c r="AL60" s="3">
        <f t="shared" si="36"/>
        <v>0</v>
      </c>
      <c r="AM60" s="3">
        <f t="shared" si="36"/>
        <v>0</v>
      </c>
      <c r="AN60" s="3">
        <f t="shared" si="36"/>
        <v>0</v>
      </c>
      <c r="AO60" s="3">
        <f t="shared" si="36"/>
        <v>0</v>
      </c>
      <c r="AP60" s="3">
        <f t="shared" si="36"/>
        <v>0</v>
      </c>
      <c r="AQ60" s="3">
        <f t="shared" si="36"/>
        <v>0</v>
      </c>
      <c r="AR60" s="3">
        <f t="shared" si="36"/>
        <v>0</v>
      </c>
      <c r="AS60" s="3">
        <f t="shared" si="36"/>
        <v>0</v>
      </c>
      <c r="AT60" s="3">
        <f t="shared" si="36"/>
        <v>0</v>
      </c>
      <c r="AU60" s="3">
        <f t="shared" si="36"/>
        <v>0</v>
      </c>
      <c r="AV60" s="3">
        <f t="shared" si="36"/>
        <v>0</v>
      </c>
      <c r="AW60" s="3">
        <f t="shared" si="36"/>
        <v>0</v>
      </c>
      <c r="AX60" s="3">
        <f t="shared" si="36"/>
        <v>0</v>
      </c>
    </row>
    <row r="61" spans="34:50">
      <c r="AH61" s="1"/>
      <c r="AI61" s="3"/>
      <c r="AJ61" s="3">
        <f t="shared" si="37"/>
        <v>0</v>
      </c>
      <c r="AK61" s="3">
        <f t="shared" si="36"/>
        <v>0</v>
      </c>
      <c r="AL61" s="3">
        <f t="shared" si="36"/>
        <v>0</v>
      </c>
      <c r="AM61" s="3">
        <f t="shared" si="36"/>
        <v>0</v>
      </c>
      <c r="AN61" s="3">
        <f t="shared" si="36"/>
        <v>0</v>
      </c>
      <c r="AO61" s="3">
        <f t="shared" si="36"/>
        <v>0</v>
      </c>
      <c r="AP61" s="3">
        <f t="shared" si="36"/>
        <v>0</v>
      </c>
      <c r="AQ61" s="3">
        <f t="shared" si="36"/>
        <v>0</v>
      </c>
      <c r="AR61" s="3">
        <f t="shared" si="36"/>
        <v>0</v>
      </c>
      <c r="AS61" s="3">
        <f t="shared" si="36"/>
        <v>0</v>
      </c>
      <c r="AT61" s="3">
        <f t="shared" si="36"/>
        <v>0</v>
      </c>
      <c r="AU61" s="3">
        <f t="shared" si="36"/>
        <v>0</v>
      </c>
      <c r="AV61" s="3">
        <f t="shared" si="36"/>
        <v>0</v>
      </c>
      <c r="AW61" s="3">
        <f t="shared" si="36"/>
        <v>0</v>
      </c>
      <c r="AX61" s="3">
        <f t="shared" si="36"/>
        <v>0</v>
      </c>
    </row>
    <row r="62" spans="34:50">
      <c r="AH62" s="1"/>
      <c r="AI62" s="3"/>
      <c r="AJ62" s="3">
        <f t="shared" si="37"/>
        <v>0</v>
      </c>
      <c r="AK62" s="3">
        <f t="shared" si="36"/>
        <v>0</v>
      </c>
      <c r="AL62" s="3">
        <f t="shared" si="36"/>
        <v>0</v>
      </c>
      <c r="AM62" s="3">
        <f t="shared" si="36"/>
        <v>0</v>
      </c>
      <c r="AN62" s="3">
        <f t="shared" si="36"/>
        <v>0</v>
      </c>
      <c r="AO62" s="3">
        <f t="shared" si="36"/>
        <v>0</v>
      </c>
      <c r="AP62" s="3">
        <f t="shared" si="36"/>
        <v>0</v>
      </c>
      <c r="AQ62" s="3">
        <f t="shared" si="36"/>
        <v>0</v>
      </c>
      <c r="AR62" s="3">
        <f t="shared" si="36"/>
        <v>0</v>
      </c>
      <c r="AS62" s="3">
        <f t="shared" si="36"/>
        <v>0</v>
      </c>
      <c r="AT62" s="3">
        <f t="shared" si="36"/>
        <v>0</v>
      </c>
      <c r="AU62" s="3">
        <f t="shared" si="36"/>
        <v>0</v>
      </c>
      <c r="AV62" s="3">
        <f t="shared" si="36"/>
        <v>0</v>
      </c>
      <c r="AW62" s="3">
        <f t="shared" si="36"/>
        <v>0</v>
      </c>
      <c r="AX62" s="3">
        <f t="shared" si="36"/>
        <v>0</v>
      </c>
    </row>
    <row r="63" spans="34:50">
      <c r="AH63" s="1"/>
      <c r="AI63" s="3"/>
      <c r="AJ63" s="3">
        <f t="shared" si="37"/>
        <v>0</v>
      </c>
      <c r="AK63" s="3">
        <f t="shared" si="36"/>
        <v>0</v>
      </c>
      <c r="AL63" s="3">
        <f t="shared" si="36"/>
        <v>0</v>
      </c>
      <c r="AM63" s="3">
        <f t="shared" si="36"/>
        <v>0</v>
      </c>
      <c r="AN63" s="3">
        <f t="shared" si="36"/>
        <v>0</v>
      </c>
      <c r="AO63" s="3">
        <f t="shared" si="36"/>
        <v>0</v>
      </c>
      <c r="AP63" s="3">
        <f t="shared" si="36"/>
        <v>0</v>
      </c>
      <c r="AQ63" s="3">
        <f t="shared" si="36"/>
        <v>0</v>
      </c>
      <c r="AR63" s="3">
        <f t="shared" si="36"/>
        <v>0</v>
      </c>
      <c r="AS63" s="3">
        <f t="shared" si="36"/>
        <v>0</v>
      </c>
      <c r="AT63" s="3">
        <f t="shared" si="36"/>
        <v>0</v>
      </c>
      <c r="AU63" s="3">
        <f t="shared" si="36"/>
        <v>0</v>
      </c>
      <c r="AV63" s="3">
        <f t="shared" si="36"/>
        <v>0</v>
      </c>
      <c r="AW63" s="3">
        <f t="shared" si="36"/>
        <v>0</v>
      </c>
      <c r="AX63" s="3">
        <f t="shared" si="36"/>
        <v>0</v>
      </c>
    </row>
    <row r="64" spans="34:50">
      <c r="AH64" s="1"/>
      <c r="AI64" s="3"/>
      <c r="AJ64" s="3">
        <f t="shared" si="37"/>
        <v>0</v>
      </c>
      <c r="AK64" s="3">
        <f t="shared" si="36"/>
        <v>0</v>
      </c>
      <c r="AL64" s="3">
        <f t="shared" si="36"/>
        <v>0</v>
      </c>
      <c r="AM64" s="3">
        <f t="shared" si="36"/>
        <v>0</v>
      </c>
      <c r="AN64" s="3">
        <f t="shared" si="36"/>
        <v>0</v>
      </c>
      <c r="AO64" s="3">
        <f t="shared" si="36"/>
        <v>0</v>
      </c>
      <c r="AP64" s="3">
        <f t="shared" si="36"/>
        <v>0</v>
      </c>
      <c r="AQ64" s="3">
        <f t="shared" si="36"/>
        <v>0</v>
      </c>
      <c r="AR64" s="3">
        <f t="shared" si="36"/>
        <v>0</v>
      </c>
      <c r="AS64" s="3">
        <f t="shared" si="36"/>
        <v>0</v>
      </c>
      <c r="AT64" s="3">
        <f t="shared" si="36"/>
        <v>0</v>
      </c>
      <c r="AU64" s="3">
        <f t="shared" si="36"/>
        <v>0</v>
      </c>
      <c r="AV64" s="3">
        <f t="shared" si="36"/>
        <v>0</v>
      </c>
      <c r="AW64" s="3">
        <f t="shared" si="36"/>
        <v>0</v>
      </c>
      <c r="AX64" s="3">
        <f t="shared" si="36"/>
        <v>0</v>
      </c>
    </row>
    <row r="65" spans="32:50">
      <c r="AH65" s="1"/>
      <c r="AI65" s="3"/>
      <c r="AJ65" s="3">
        <f t="shared" si="37"/>
        <v>0</v>
      </c>
      <c r="AK65" s="3">
        <f t="shared" si="36"/>
        <v>0</v>
      </c>
      <c r="AL65" s="3">
        <f t="shared" si="36"/>
        <v>0</v>
      </c>
      <c r="AM65" s="3">
        <f t="shared" si="36"/>
        <v>0</v>
      </c>
      <c r="AN65" s="3">
        <f t="shared" si="36"/>
        <v>0</v>
      </c>
      <c r="AO65" s="3">
        <f t="shared" si="36"/>
        <v>0</v>
      </c>
      <c r="AP65" s="3">
        <f t="shared" si="36"/>
        <v>0</v>
      </c>
      <c r="AQ65" s="3">
        <f t="shared" si="36"/>
        <v>0</v>
      </c>
      <c r="AR65" s="3">
        <f t="shared" si="36"/>
        <v>0</v>
      </c>
      <c r="AS65" s="3">
        <f t="shared" si="36"/>
        <v>0</v>
      </c>
      <c r="AT65" s="3">
        <f t="shared" si="36"/>
        <v>0</v>
      </c>
      <c r="AU65" s="3">
        <f t="shared" si="36"/>
        <v>0</v>
      </c>
      <c r="AV65" s="3">
        <f t="shared" si="36"/>
        <v>0</v>
      </c>
      <c r="AW65" s="3">
        <f t="shared" si="36"/>
        <v>0</v>
      </c>
      <c r="AX65" s="3">
        <f t="shared" si="36"/>
        <v>0</v>
      </c>
    </row>
    <row r="66" spans="32:50">
      <c r="AH66" s="1"/>
      <c r="AI66" s="3"/>
      <c r="AJ66" s="3">
        <f t="shared" si="37"/>
        <v>0</v>
      </c>
      <c r="AK66" s="3">
        <f t="shared" si="36"/>
        <v>0</v>
      </c>
      <c r="AL66" s="3">
        <f t="shared" si="36"/>
        <v>0</v>
      </c>
      <c r="AM66" s="3">
        <f t="shared" si="36"/>
        <v>0</v>
      </c>
      <c r="AN66" s="3">
        <f t="shared" si="36"/>
        <v>0</v>
      </c>
      <c r="AO66" s="3">
        <f t="shared" si="36"/>
        <v>0</v>
      </c>
      <c r="AP66" s="3">
        <f t="shared" si="36"/>
        <v>0</v>
      </c>
      <c r="AQ66" s="3">
        <f t="shared" si="36"/>
        <v>0</v>
      </c>
      <c r="AR66" s="3">
        <f t="shared" si="36"/>
        <v>0</v>
      </c>
      <c r="AS66" s="3">
        <f t="shared" si="36"/>
        <v>0</v>
      </c>
      <c r="AT66" s="3">
        <f t="shared" si="36"/>
        <v>0</v>
      </c>
      <c r="AU66" s="3">
        <f t="shared" si="36"/>
        <v>0</v>
      </c>
      <c r="AV66" s="3">
        <f t="shared" si="36"/>
        <v>0</v>
      </c>
      <c r="AW66" s="3">
        <f t="shared" si="36"/>
        <v>0</v>
      </c>
      <c r="AX66" s="3">
        <f t="shared" si="36"/>
        <v>0</v>
      </c>
    </row>
    <row r="67" spans="32:50">
      <c r="AH67" s="1"/>
      <c r="AI67" s="3"/>
      <c r="AJ67" s="3">
        <f t="shared" si="37"/>
        <v>0</v>
      </c>
      <c r="AK67" s="3">
        <f t="shared" si="36"/>
        <v>0</v>
      </c>
      <c r="AL67" s="3">
        <f t="shared" si="36"/>
        <v>0</v>
      </c>
      <c r="AM67" s="3">
        <f t="shared" si="36"/>
        <v>0</v>
      </c>
      <c r="AN67" s="3">
        <f t="shared" si="36"/>
        <v>0</v>
      </c>
      <c r="AO67" s="3">
        <f t="shared" si="36"/>
        <v>0</v>
      </c>
      <c r="AP67" s="3">
        <f t="shared" si="36"/>
        <v>0</v>
      </c>
      <c r="AQ67" s="3">
        <f t="shared" si="36"/>
        <v>0</v>
      </c>
      <c r="AR67" s="3">
        <f t="shared" si="36"/>
        <v>0</v>
      </c>
      <c r="AS67" s="3">
        <f t="shared" si="36"/>
        <v>0</v>
      </c>
      <c r="AT67" s="3">
        <f t="shared" si="36"/>
        <v>0</v>
      </c>
      <c r="AU67" s="3">
        <f t="shared" si="36"/>
        <v>0</v>
      </c>
      <c r="AV67" s="3">
        <f t="shared" si="36"/>
        <v>0</v>
      </c>
      <c r="AW67" s="3">
        <f t="shared" si="36"/>
        <v>0</v>
      </c>
      <c r="AX67" s="3">
        <f t="shared" si="36"/>
        <v>0</v>
      </c>
    </row>
    <row r="68" spans="32:50">
      <c r="AH68" s="6" t="s">
        <v>76</v>
      </c>
      <c r="AI68" s="5"/>
      <c r="AJ68" s="5">
        <f t="shared" ref="AJ68:AX68" si="38">SUM(AJ52:AJ67)</f>
        <v>0.76047636592997747</v>
      </c>
      <c r="AK68" s="5">
        <f t="shared" si="38"/>
        <v>-8.2491713353704643E-2</v>
      </c>
      <c r="AL68" s="5">
        <f t="shared" si="38"/>
        <v>0.17964388392185582</v>
      </c>
      <c r="AM68" s="5">
        <f t="shared" si="38"/>
        <v>-0.20431466929261671</v>
      </c>
      <c r="AN68" s="5">
        <f t="shared" si="38"/>
        <v>0.37057776605673176</v>
      </c>
      <c r="AO68" s="5">
        <f t="shared" si="38"/>
        <v>4.0324469100433954E-2</v>
      </c>
      <c r="AP68" s="5">
        <f t="shared" si="38"/>
        <v>0</v>
      </c>
      <c r="AQ68" s="5">
        <f t="shared" si="38"/>
        <v>0</v>
      </c>
      <c r="AR68" s="5">
        <f t="shared" si="38"/>
        <v>0</v>
      </c>
      <c r="AS68" s="5">
        <f t="shared" si="38"/>
        <v>0</v>
      </c>
      <c r="AT68" s="5">
        <f t="shared" si="38"/>
        <v>0</v>
      </c>
      <c r="AU68" s="5">
        <f t="shared" si="38"/>
        <v>0</v>
      </c>
      <c r="AV68" s="5">
        <f t="shared" si="38"/>
        <v>0</v>
      </c>
      <c r="AW68" s="5">
        <f t="shared" si="38"/>
        <v>0</v>
      </c>
      <c r="AX68" s="5">
        <f t="shared" si="38"/>
        <v>0</v>
      </c>
    </row>
    <row r="69" spans="32:50">
      <c r="AF69" s="11" t="s">
        <v>89</v>
      </c>
      <c r="AH69" s="1" t="s">
        <v>348</v>
      </c>
      <c r="AI69" s="3"/>
      <c r="AJ69" s="3">
        <f>4*$AI28*AJ28-AJ68*AJ68</f>
        <v>-0.57328193811503891</v>
      </c>
      <c r="AK69" s="3">
        <f t="shared" ref="AK69:AX69" si="39">4*$AI28*AK28-AK68*AK68</f>
        <v>4.7649843761263513E-3</v>
      </c>
      <c r="AL69" s="3">
        <f t="shared" si="39"/>
        <v>-2.2604960187585225E-2</v>
      </c>
      <c r="AM69" s="3">
        <f t="shared" si="39"/>
        <v>-3.5399628710221454E-2</v>
      </c>
      <c r="AN69" s="3">
        <f t="shared" si="39"/>
        <v>-0.11818249407618671</v>
      </c>
      <c r="AO69" s="3">
        <f t="shared" si="39"/>
        <v>7.4511177445300185E-5</v>
      </c>
      <c r="AP69" s="3">
        <f t="shared" si="39"/>
        <v>0</v>
      </c>
      <c r="AQ69" s="3">
        <f t="shared" si="39"/>
        <v>0</v>
      </c>
      <c r="AR69" s="3">
        <f t="shared" si="39"/>
        <v>0</v>
      </c>
      <c r="AS69" s="3">
        <f t="shared" si="39"/>
        <v>0</v>
      </c>
      <c r="AT69" s="3">
        <f t="shared" si="39"/>
        <v>0</v>
      </c>
      <c r="AU69" s="3">
        <f t="shared" si="39"/>
        <v>0</v>
      </c>
      <c r="AV69" s="3">
        <f t="shared" si="39"/>
        <v>0</v>
      </c>
      <c r="AW69" s="3">
        <f t="shared" si="39"/>
        <v>0</v>
      </c>
      <c r="AX69" s="3">
        <f t="shared" si="39"/>
        <v>0</v>
      </c>
    </row>
    <row r="71" spans="32:50">
      <c r="AI71" t="s">
        <v>343</v>
      </c>
    </row>
    <row r="72" spans="32:50">
      <c r="AH72" s="47" t="s">
        <v>339</v>
      </c>
      <c r="AI72" s="1">
        <v>0</v>
      </c>
      <c r="AJ72" s="1">
        <v>1</v>
      </c>
      <c r="AK72" s="1">
        <v>2</v>
      </c>
      <c r="AL72" s="1">
        <v>3</v>
      </c>
      <c r="AM72" s="1">
        <v>4</v>
      </c>
      <c r="AN72" s="1">
        <v>5</v>
      </c>
      <c r="AO72" s="1">
        <v>6</v>
      </c>
      <c r="AP72" s="1">
        <v>7</v>
      </c>
      <c r="AQ72" s="1">
        <v>8</v>
      </c>
      <c r="AR72" s="1">
        <v>9</v>
      </c>
      <c r="AS72" s="1">
        <v>10</v>
      </c>
      <c r="AT72" s="1">
        <v>11</v>
      </c>
      <c r="AU72" s="1">
        <v>12</v>
      </c>
      <c r="AV72" s="1">
        <v>13</v>
      </c>
      <c r="AW72" s="1">
        <v>14</v>
      </c>
      <c r="AX72" s="1">
        <v>15</v>
      </c>
    </row>
    <row r="73" spans="32:50">
      <c r="AH73" s="1">
        <v>0</v>
      </c>
      <c r="AI73" s="106">
        <f>$Q4*P23+$Q23*P4</f>
        <v>1.8665046156063347E-3</v>
      </c>
      <c r="AJ73" s="106"/>
      <c r="AK73" s="3">
        <f>$Q4*R23+$Q23*R4</f>
        <v>6.9488852955400304E-2</v>
      </c>
      <c r="AL73" s="3">
        <f t="shared" ref="AL73:AX88" si="40">$Q4*S23+$Q23*S4</f>
        <v>1.8976422401404069E-2</v>
      </c>
      <c r="AM73" s="3">
        <f t="shared" si="40"/>
        <v>4.5247614566589878E-2</v>
      </c>
      <c r="AN73" s="3">
        <f t="shared" si="40"/>
        <v>0.18621272616858775</v>
      </c>
      <c r="AO73" s="3">
        <f t="shared" si="40"/>
        <v>-4.1558053535223127E-2</v>
      </c>
      <c r="AP73" s="3">
        <f t="shared" si="40"/>
        <v>0</v>
      </c>
      <c r="AQ73" s="3">
        <f t="shared" si="40"/>
        <v>0</v>
      </c>
      <c r="AR73" s="3">
        <f t="shared" si="40"/>
        <v>0</v>
      </c>
      <c r="AS73" s="3">
        <f t="shared" si="40"/>
        <v>0</v>
      </c>
      <c r="AT73" s="3">
        <f t="shared" si="40"/>
        <v>0</v>
      </c>
      <c r="AU73" s="3">
        <f t="shared" si="40"/>
        <v>0</v>
      </c>
      <c r="AV73" s="3">
        <f t="shared" si="40"/>
        <v>0</v>
      </c>
      <c r="AW73" s="3">
        <f t="shared" si="40"/>
        <v>0</v>
      </c>
      <c r="AX73" s="3">
        <f t="shared" si="40"/>
        <v>0</v>
      </c>
    </row>
    <row r="74" spans="32:50">
      <c r="AH74" s="1">
        <v>1</v>
      </c>
      <c r="AI74" s="106">
        <f t="shared" ref="AI74:AI88" si="41">$Q5*P24+$Q24*P5</f>
        <v>0.15027676573259985</v>
      </c>
      <c r="AJ74" s="106"/>
      <c r="AK74" s="3">
        <f t="shared" ref="AK74:AK88" si="42">$Q5*R24+$Q24*R5</f>
        <v>8.6243699363847126E-2</v>
      </c>
      <c r="AL74" s="3">
        <f t="shared" si="40"/>
        <v>6.7226365530921317E-2</v>
      </c>
      <c r="AM74" s="3">
        <f t="shared" si="40"/>
        <v>0.21114463675516326</v>
      </c>
      <c r="AN74" s="3">
        <f t="shared" si="40"/>
        <v>-6.2344175107149624E-3</v>
      </c>
      <c r="AO74" s="3">
        <f t="shared" si="40"/>
        <v>0.17435413354332449</v>
      </c>
      <c r="AP74" s="3">
        <f t="shared" si="40"/>
        <v>0</v>
      </c>
      <c r="AQ74" s="3">
        <f t="shared" si="40"/>
        <v>0</v>
      </c>
      <c r="AR74" s="3">
        <f t="shared" si="40"/>
        <v>0</v>
      </c>
      <c r="AS74" s="3">
        <f t="shared" si="40"/>
        <v>0</v>
      </c>
      <c r="AT74" s="3">
        <f t="shared" si="40"/>
        <v>0</v>
      </c>
      <c r="AU74" s="3">
        <f t="shared" si="40"/>
        <v>0</v>
      </c>
      <c r="AV74" s="3">
        <f t="shared" si="40"/>
        <v>0</v>
      </c>
      <c r="AW74" s="3">
        <f t="shared" si="40"/>
        <v>0</v>
      </c>
      <c r="AX74" s="3">
        <f t="shared" si="40"/>
        <v>0</v>
      </c>
    </row>
    <row r="75" spans="32:50">
      <c r="AH75" s="1">
        <v>2</v>
      </c>
      <c r="AI75" s="106">
        <f t="shared" si="41"/>
        <v>0.25434981600569329</v>
      </c>
      <c r="AJ75" s="106"/>
      <c r="AK75" s="3">
        <f t="shared" si="42"/>
        <v>0.1778126907331985</v>
      </c>
      <c r="AL75" s="3">
        <f t="shared" si="40"/>
        <v>-0.16770600654004031</v>
      </c>
      <c r="AM75" s="3">
        <f t="shared" si="40"/>
        <v>0.17588075748436771</v>
      </c>
      <c r="AN75" s="3">
        <f t="shared" si="40"/>
        <v>0.1717811724531523</v>
      </c>
      <c r="AO75" s="3">
        <f t="shared" si="40"/>
        <v>-0.12051747204086757</v>
      </c>
      <c r="AP75" s="3">
        <f t="shared" si="40"/>
        <v>0</v>
      </c>
      <c r="AQ75" s="3">
        <f t="shared" si="40"/>
        <v>0</v>
      </c>
      <c r="AR75" s="3">
        <f t="shared" si="40"/>
        <v>0</v>
      </c>
      <c r="AS75" s="3">
        <f t="shared" si="40"/>
        <v>0</v>
      </c>
      <c r="AT75" s="3">
        <f t="shared" si="40"/>
        <v>0</v>
      </c>
      <c r="AU75" s="3">
        <f t="shared" si="40"/>
        <v>0</v>
      </c>
      <c r="AV75" s="3">
        <f t="shared" si="40"/>
        <v>0</v>
      </c>
      <c r="AW75" s="3">
        <f t="shared" si="40"/>
        <v>0</v>
      </c>
      <c r="AX75" s="3">
        <f t="shared" si="40"/>
        <v>0</v>
      </c>
    </row>
    <row r="76" spans="32:50">
      <c r="AH76" s="1">
        <v>3</v>
      </c>
      <c r="AI76" s="106">
        <f t="shared" si="41"/>
        <v>7.0063887419889892E-2</v>
      </c>
      <c r="AJ76" s="106"/>
      <c r="AK76" s="3">
        <f t="shared" si="42"/>
        <v>-0.16018151642106293</v>
      </c>
      <c r="AL76" s="3">
        <f t="shared" si="40"/>
        <v>1.7848341304748883E-2</v>
      </c>
      <c r="AM76" s="3">
        <f t="shared" si="40"/>
        <v>-0.14536570805433691</v>
      </c>
      <c r="AN76" s="3">
        <f t="shared" si="40"/>
        <v>0.21982725064370584</v>
      </c>
      <c r="AO76" s="3">
        <f t="shared" si="40"/>
        <v>1.6283923938134159E-2</v>
      </c>
      <c r="AP76" s="3">
        <f t="shared" si="40"/>
        <v>0</v>
      </c>
      <c r="AQ76" s="3">
        <f t="shared" si="40"/>
        <v>0</v>
      </c>
      <c r="AR76" s="3">
        <f t="shared" si="40"/>
        <v>0</v>
      </c>
      <c r="AS76" s="3">
        <f t="shared" si="40"/>
        <v>0</v>
      </c>
      <c r="AT76" s="3">
        <f t="shared" si="40"/>
        <v>0</v>
      </c>
      <c r="AU76" s="3">
        <f t="shared" si="40"/>
        <v>0</v>
      </c>
      <c r="AV76" s="3">
        <f t="shared" si="40"/>
        <v>0</v>
      </c>
      <c r="AW76" s="3">
        <f t="shared" si="40"/>
        <v>0</v>
      </c>
      <c r="AX76" s="3">
        <f t="shared" si="40"/>
        <v>0</v>
      </c>
    </row>
    <row r="77" spans="32:50">
      <c r="AH77" s="1">
        <v>4</v>
      </c>
      <c r="AI77" s="106">
        <f t="shared" si="41"/>
        <v>0.25083052939945993</v>
      </c>
      <c r="AJ77" s="106"/>
      <c r="AK77" s="3">
        <f t="shared" si="42"/>
        <v>-0.17669993886785385</v>
      </c>
      <c r="AL77" s="3">
        <f t="shared" si="40"/>
        <v>0.33710199604451141</v>
      </c>
      <c r="AM77" s="3">
        <f t="shared" si="40"/>
        <v>-5.8697952815946586E-2</v>
      </c>
      <c r="AN77" s="3">
        <f t="shared" si="40"/>
        <v>-0.28371251705100065</v>
      </c>
      <c r="AO77" s="3">
        <f t="shared" si="40"/>
        <v>0.20542392953951852</v>
      </c>
      <c r="AP77" s="3">
        <f t="shared" si="40"/>
        <v>0</v>
      </c>
      <c r="AQ77" s="3">
        <f t="shared" si="40"/>
        <v>0</v>
      </c>
      <c r="AR77" s="3">
        <f t="shared" si="40"/>
        <v>0</v>
      </c>
      <c r="AS77" s="3">
        <f t="shared" si="40"/>
        <v>0</v>
      </c>
      <c r="AT77" s="3">
        <f t="shared" si="40"/>
        <v>0</v>
      </c>
      <c r="AU77" s="3">
        <f t="shared" si="40"/>
        <v>0</v>
      </c>
      <c r="AV77" s="3">
        <f t="shared" si="40"/>
        <v>0</v>
      </c>
      <c r="AW77" s="3">
        <f t="shared" si="40"/>
        <v>0</v>
      </c>
      <c r="AX77" s="3">
        <f t="shared" si="40"/>
        <v>0</v>
      </c>
    </row>
    <row r="78" spans="32:50">
      <c r="AH78" s="1">
        <v>5</v>
      </c>
      <c r="AI78" s="106">
        <f t="shared" si="41"/>
        <v>3.3088862756728177E-2</v>
      </c>
      <c r="AJ78" s="106"/>
      <c r="AK78" s="3">
        <f t="shared" si="42"/>
        <v>6.5215319070108357E-2</v>
      </c>
      <c r="AL78" s="3">
        <f t="shared" si="40"/>
        <v>-3.5566972586011047E-2</v>
      </c>
      <c r="AM78" s="3">
        <f t="shared" si="40"/>
        <v>5.6831635368930988E-2</v>
      </c>
      <c r="AN78" s="3">
        <f t="shared" si="40"/>
        <v>-7.3213713900295296E-2</v>
      </c>
      <c r="AO78" s="3">
        <f t="shared" si="40"/>
        <v>4.5866900954303569E-2</v>
      </c>
      <c r="AP78" s="3">
        <f t="shared" si="40"/>
        <v>0</v>
      </c>
      <c r="AQ78" s="3">
        <f t="shared" si="40"/>
        <v>0</v>
      </c>
      <c r="AR78" s="3">
        <f t="shared" si="40"/>
        <v>0</v>
      </c>
      <c r="AS78" s="3">
        <f t="shared" si="40"/>
        <v>0</v>
      </c>
      <c r="AT78" s="3">
        <f t="shared" si="40"/>
        <v>0</v>
      </c>
      <c r="AU78" s="3">
        <f t="shared" si="40"/>
        <v>0</v>
      </c>
      <c r="AV78" s="3">
        <f t="shared" si="40"/>
        <v>0</v>
      </c>
      <c r="AW78" s="3">
        <f t="shared" si="40"/>
        <v>0</v>
      </c>
      <c r="AX78" s="3">
        <f t="shared" si="40"/>
        <v>0</v>
      </c>
    </row>
    <row r="79" spans="32:50">
      <c r="AH79" s="1">
        <v>6</v>
      </c>
      <c r="AI79" s="106">
        <f t="shared" si="41"/>
        <v>0</v>
      </c>
      <c r="AJ79" s="106"/>
      <c r="AK79" s="3">
        <f t="shared" si="42"/>
        <v>0</v>
      </c>
      <c r="AL79" s="3">
        <f t="shared" si="40"/>
        <v>0</v>
      </c>
      <c r="AM79" s="3">
        <f t="shared" si="40"/>
        <v>0</v>
      </c>
      <c r="AN79" s="3">
        <f t="shared" si="40"/>
        <v>0</v>
      </c>
      <c r="AO79" s="3">
        <f t="shared" si="40"/>
        <v>0</v>
      </c>
      <c r="AP79" s="3">
        <f t="shared" si="40"/>
        <v>0</v>
      </c>
      <c r="AQ79" s="3">
        <f t="shared" si="40"/>
        <v>0</v>
      </c>
      <c r="AR79" s="3">
        <f t="shared" si="40"/>
        <v>0</v>
      </c>
      <c r="AS79" s="3">
        <f t="shared" si="40"/>
        <v>0</v>
      </c>
      <c r="AT79" s="3">
        <f t="shared" si="40"/>
        <v>0</v>
      </c>
      <c r="AU79" s="3">
        <f t="shared" si="40"/>
        <v>0</v>
      </c>
      <c r="AV79" s="3">
        <f t="shared" si="40"/>
        <v>0</v>
      </c>
      <c r="AW79" s="3">
        <f t="shared" si="40"/>
        <v>0</v>
      </c>
      <c r="AX79" s="3">
        <f t="shared" si="40"/>
        <v>0</v>
      </c>
    </row>
    <row r="80" spans="32:50">
      <c r="AH80" s="1">
        <v>7</v>
      </c>
      <c r="AI80" s="106">
        <f t="shared" si="41"/>
        <v>0</v>
      </c>
      <c r="AJ80" s="106"/>
      <c r="AK80" s="3">
        <f t="shared" si="42"/>
        <v>0</v>
      </c>
      <c r="AL80" s="3">
        <f t="shared" si="40"/>
        <v>0</v>
      </c>
      <c r="AM80" s="3">
        <f t="shared" si="40"/>
        <v>0</v>
      </c>
      <c r="AN80" s="3">
        <f t="shared" si="40"/>
        <v>0</v>
      </c>
      <c r="AO80" s="3">
        <f t="shared" si="40"/>
        <v>0</v>
      </c>
      <c r="AP80" s="3">
        <f t="shared" si="40"/>
        <v>0</v>
      </c>
      <c r="AQ80" s="3">
        <f t="shared" si="40"/>
        <v>0</v>
      </c>
      <c r="AR80" s="3">
        <f t="shared" si="40"/>
        <v>0</v>
      </c>
      <c r="AS80" s="3">
        <f t="shared" si="40"/>
        <v>0</v>
      </c>
      <c r="AT80" s="3">
        <f t="shared" si="40"/>
        <v>0</v>
      </c>
      <c r="AU80" s="3">
        <f t="shared" si="40"/>
        <v>0</v>
      </c>
      <c r="AV80" s="3">
        <f t="shared" si="40"/>
        <v>0</v>
      </c>
      <c r="AW80" s="3">
        <f t="shared" si="40"/>
        <v>0</v>
      </c>
      <c r="AX80" s="3">
        <f t="shared" si="40"/>
        <v>0</v>
      </c>
    </row>
    <row r="81" spans="34:50">
      <c r="AH81" s="1">
        <v>8</v>
      </c>
      <c r="AI81" s="106">
        <f t="shared" si="41"/>
        <v>0</v>
      </c>
      <c r="AJ81" s="106"/>
      <c r="AK81" s="3">
        <f t="shared" si="42"/>
        <v>0</v>
      </c>
      <c r="AL81" s="3">
        <f t="shared" si="40"/>
        <v>0</v>
      </c>
      <c r="AM81" s="3">
        <f t="shared" si="40"/>
        <v>0</v>
      </c>
      <c r="AN81" s="3">
        <f t="shared" si="40"/>
        <v>0</v>
      </c>
      <c r="AO81" s="3">
        <f t="shared" si="40"/>
        <v>0</v>
      </c>
      <c r="AP81" s="3">
        <f t="shared" si="40"/>
        <v>0</v>
      </c>
      <c r="AQ81" s="3">
        <f t="shared" si="40"/>
        <v>0</v>
      </c>
      <c r="AR81" s="3">
        <f t="shared" si="40"/>
        <v>0</v>
      </c>
      <c r="AS81" s="3">
        <f t="shared" si="40"/>
        <v>0</v>
      </c>
      <c r="AT81" s="3">
        <f t="shared" si="40"/>
        <v>0</v>
      </c>
      <c r="AU81" s="3">
        <f t="shared" si="40"/>
        <v>0</v>
      </c>
      <c r="AV81" s="3">
        <f t="shared" si="40"/>
        <v>0</v>
      </c>
      <c r="AW81" s="3">
        <f t="shared" si="40"/>
        <v>0</v>
      </c>
      <c r="AX81" s="3">
        <f t="shared" si="40"/>
        <v>0</v>
      </c>
    </row>
    <row r="82" spans="34:50">
      <c r="AH82" s="1">
        <v>9</v>
      </c>
      <c r="AI82" s="106">
        <f t="shared" si="41"/>
        <v>0</v>
      </c>
      <c r="AJ82" s="106"/>
      <c r="AK82" s="3">
        <f t="shared" si="42"/>
        <v>0</v>
      </c>
      <c r="AL82" s="3">
        <f t="shared" si="40"/>
        <v>0</v>
      </c>
      <c r="AM82" s="3">
        <f t="shared" si="40"/>
        <v>0</v>
      </c>
      <c r="AN82" s="3">
        <f t="shared" si="40"/>
        <v>0</v>
      </c>
      <c r="AO82" s="3">
        <f t="shared" si="40"/>
        <v>0</v>
      </c>
      <c r="AP82" s="3">
        <f t="shared" si="40"/>
        <v>0</v>
      </c>
      <c r="AQ82" s="3">
        <f t="shared" si="40"/>
        <v>0</v>
      </c>
      <c r="AR82" s="3">
        <f t="shared" si="40"/>
        <v>0</v>
      </c>
      <c r="AS82" s="3">
        <f t="shared" si="40"/>
        <v>0</v>
      </c>
      <c r="AT82" s="3">
        <f t="shared" si="40"/>
        <v>0</v>
      </c>
      <c r="AU82" s="3">
        <f t="shared" si="40"/>
        <v>0</v>
      </c>
      <c r="AV82" s="3">
        <f t="shared" si="40"/>
        <v>0</v>
      </c>
      <c r="AW82" s="3">
        <f t="shared" si="40"/>
        <v>0</v>
      </c>
      <c r="AX82" s="3">
        <f t="shared" si="40"/>
        <v>0</v>
      </c>
    </row>
    <row r="83" spans="34:50">
      <c r="AH83" s="1">
        <v>10</v>
      </c>
      <c r="AI83" s="106">
        <f t="shared" si="41"/>
        <v>0</v>
      </c>
      <c r="AJ83" s="106"/>
      <c r="AK83" s="3">
        <f t="shared" si="42"/>
        <v>0</v>
      </c>
      <c r="AL83" s="3">
        <f t="shared" si="40"/>
        <v>0</v>
      </c>
      <c r="AM83" s="3">
        <f t="shared" si="40"/>
        <v>0</v>
      </c>
      <c r="AN83" s="3">
        <f t="shared" si="40"/>
        <v>0</v>
      </c>
      <c r="AO83" s="3">
        <f t="shared" si="40"/>
        <v>0</v>
      </c>
      <c r="AP83" s="3">
        <f t="shared" si="40"/>
        <v>0</v>
      </c>
      <c r="AQ83" s="3">
        <f t="shared" si="40"/>
        <v>0</v>
      </c>
      <c r="AR83" s="3">
        <f t="shared" si="40"/>
        <v>0</v>
      </c>
      <c r="AS83" s="3">
        <f t="shared" si="40"/>
        <v>0</v>
      </c>
      <c r="AT83" s="3">
        <f t="shared" si="40"/>
        <v>0</v>
      </c>
      <c r="AU83" s="3">
        <f t="shared" si="40"/>
        <v>0</v>
      </c>
      <c r="AV83" s="3">
        <f t="shared" si="40"/>
        <v>0</v>
      </c>
      <c r="AW83" s="3">
        <f t="shared" si="40"/>
        <v>0</v>
      </c>
      <c r="AX83" s="3">
        <f t="shared" si="40"/>
        <v>0</v>
      </c>
    </row>
    <row r="84" spans="34:50">
      <c r="AH84" s="1">
        <v>11</v>
      </c>
      <c r="AI84" s="106">
        <f t="shared" si="41"/>
        <v>0</v>
      </c>
      <c r="AJ84" s="106"/>
      <c r="AK84" s="3">
        <f t="shared" si="42"/>
        <v>0</v>
      </c>
      <c r="AL84" s="3">
        <f t="shared" si="40"/>
        <v>0</v>
      </c>
      <c r="AM84" s="3">
        <f t="shared" si="40"/>
        <v>0</v>
      </c>
      <c r="AN84" s="3">
        <f t="shared" si="40"/>
        <v>0</v>
      </c>
      <c r="AO84" s="3">
        <f t="shared" si="40"/>
        <v>0</v>
      </c>
      <c r="AP84" s="3">
        <f t="shared" si="40"/>
        <v>0</v>
      </c>
      <c r="AQ84" s="3">
        <f t="shared" si="40"/>
        <v>0</v>
      </c>
      <c r="AR84" s="3">
        <f t="shared" si="40"/>
        <v>0</v>
      </c>
      <c r="AS84" s="3">
        <f t="shared" si="40"/>
        <v>0</v>
      </c>
      <c r="AT84" s="3">
        <f t="shared" si="40"/>
        <v>0</v>
      </c>
      <c r="AU84" s="3">
        <f t="shared" si="40"/>
        <v>0</v>
      </c>
      <c r="AV84" s="3">
        <f t="shared" si="40"/>
        <v>0</v>
      </c>
      <c r="AW84" s="3">
        <f t="shared" si="40"/>
        <v>0</v>
      </c>
      <c r="AX84" s="3">
        <f t="shared" si="40"/>
        <v>0</v>
      </c>
    </row>
    <row r="85" spans="34:50">
      <c r="AH85" s="1">
        <v>12</v>
      </c>
      <c r="AI85" s="106">
        <f t="shared" si="41"/>
        <v>0</v>
      </c>
      <c r="AJ85" s="106"/>
      <c r="AK85" s="3">
        <f t="shared" si="42"/>
        <v>0</v>
      </c>
      <c r="AL85" s="3">
        <f t="shared" si="40"/>
        <v>0</v>
      </c>
      <c r="AM85" s="3">
        <f t="shared" si="40"/>
        <v>0</v>
      </c>
      <c r="AN85" s="3">
        <f t="shared" si="40"/>
        <v>0</v>
      </c>
      <c r="AO85" s="3">
        <f t="shared" si="40"/>
        <v>0</v>
      </c>
      <c r="AP85" s="3">
        <f t="shared" si="40"/>
        <v>0</v>
      </c>
      <c r="AQ85" s="3">
        <f t="shared" si="40"/>
        <v>0</v>
      </c>
      <c r="AR85" s="3">
        <f t="shared" si="40"/>
        <v>0</v>
      </c>
      <c r="AS85" s="3">
        <f t="shared" si="40"/>
        <v>0</v>
      </c>
      <c r="AT85" s="3">
        <f t="shared" si="40"/>
        <v>0</v>
      </c>
      <c r="AU85" s="3">
        <f t="shared" si="40"/>
        <v>0</v>
      </c>
      <c r="AV85" s="3">
        <f t="shared" si="40"/>
        <v>0</v>
      </c>
      <c r="AW85" s="3">
        <f t="shared" si="40"/>
        <v>0</v>
      </c>
      <c r="AX85" s="3">
        <f t="shared" si="40"/>
        <v>0</v>
      </c>
    </row>
    <row r="86" spans="34:50">
      <c r="AH86" s="1">
        <v>13</v>
      </c>
      <c r="AI86" s="106">
        <f t="shared" si="41"/>
        <v>0</v>
      </c>
      <c r="AJ86" s="106"/>
      <c r="AK86" s="3">
        <f t="shared" si="42"/>
        <v>0</v>
      </c>
      <c r="AL86" s="3">
        <f t="shared" si="40"/>
        <v>0</v>
      </c>
      <c r="AM86" s="3">
        <f t="shared" si="40"/>
        <v>0</v>
      </c>
      <c r="AN86" s="3">
        <f t="shared" si="40"/>
        <v>0</v>
      </c>
      <c r="AO86" s="3">
        <f t="shared" si="40"/>
        <v>0</v>
      </c>
      <c r="AP86" s="3">
        <f t="shared" si="40"/>
        <v>0</v>
      </c>
      <c r="AQ86" s="3">
        <f t="shared" si="40"/>
        <v>0</v>
      </c>
      <c r="AR86" s="3">
        <f t="shared" si="40"/>
        <v>0</v>
      </c>
      <c r="AS86" s="3">
        <f t="shared" si="40"/>
        <v>0</v>
      </c>
      <c r="AT86" s="3">
        <f t="shared" si="40"/>
        <v>0</v>
      </c>
      <c r="AU86" s="3">
        <f t="shared" si="40"/>
        <v>0</v>
      </c>
      <c r="AV86" s="3">
        <f t="shared" si="40"/>
        <v>0</v>
      </c>
      <c r="AW86" s="3">
        <f t="shared" si="40"/>
        <v>0</v>
      </c>
      <c r="AX86" s="3">
        <f t="shared" si="40"/>
        <v>0</v>
      </c>
    </row>
    <row r="87" spans="34:50">
      <c r="AH87" s="1">
        <v>14</v>
      </c>
      <c r="AI87" s="106">
        <f t="shared" si="41"/>
        <v>0</v>
      </c>
      <c r="AJ87" s="106"/>
      <c r="AK87" s="3">
        <f t="shared" si="42"/>
        <v>0</v>
      </c>
      <c r="AL87" s="3">
        <f t="shared" si="40"/>
        <v>0</v>
      </c>
      <c r="AM87" s="3">
        <f t="shared" si="40"/>
        <v>0</v>
      </c>
      <c r="AN87" s="3">
        <f t="shared" si="40"/>
        <v>0</v>
      </c>
      <c r="AO87" s="3">
        <f t="shared" si="40"/>
        <v>0</v>
      </c>
      <c r="AP87" s="3">
        <f t="shared" si="40"/>
        <v>0</v>
      </c>
      <c r="AQ87" s="3">
        <f t="shared" si="40"/>
        <v>0</v>
      </c>
      <c r="AR87" s="3">
        <f t="shared" si="40"/>
        <v>0</v>
      </c>
      <c r="AS87" s="3">
        <f t="shared" si="40"/>
        <v>0</v>
      </c>
      <c r="AT87" s="3">
        <f t="shared" si="40"/>
        <v>0</v>
      </c>
      <c r="AU87" s="3">
        <f t="shared" si="40"/>
        <v>0</v>
      </c>
      <c r="AV87" s="3">
        <f t="shared" si="40"/>
        <v>0</v>
      </c>
      <c r="AW87" s="3">
        <f t="shared" si="40"/>
        <v>0</v>
      </c>
      <c r="AX87" s="3">
        <f t="shared" si="40"/>
        <v>0</v>
      </c>
    </row>
    <row r="88" spans="34:50">
      <c r="AH88" s="1">
        <v>15</v>
      </c>
      <c r="AI88" s="106">
        <f t="shared" si="41"/>
        <v>0</v>
      </c>
      <c r="AJ88" s="106"/>
      <c r="AK88" s="3">
        <f t="shared" si="42"/>
        <v>0</v>
      </c>
      <c r="AL88" s="3">
        <f t="shared" si="40"/>
        <v>0</v>
      </c>
      <c r="AM88" s="3">
        <f t="shared" si="40"/>
        <v>0</v>
      </c>
      <c r="AN88" s="3">
        <f t="shared" si="40"/>
        <v>0</v>
      </c>
      <c r="AO88" s="3">
        <f t="shared" si="40"/>
        <v>0</v>
      </c>
      <c r="AP88" s="3">
        <f t="shared" si="40"/>
        <v>0</v>
      </c>
      <c r="AQ88" s="3">
        <f t="shared" si="40"/>
        <v>0</v>
      </c>
      <c r="AR88" s="3">
        <f t="shared" si="40"/>
        <v>0</v>
      </c>
      <c r="AS88" s="3">
        <f t="shared" si="40"/>
        <v>0</v>
      </c>
      <c r="AT88" s="3">
        <f t="shared" si="40"/>
        <v>0</v>
      </c>
      <c r="AU88" s="3">
        <f t="shared" si="40"/>
        <v>0</v>
      </c>
      <c r="AV88" s="3">
        <f t="shared" si="40"/>
        <v>0</v>
      </c>
      <c r="AW88" s="3">
        <f t="shared" si="40"/>
        <v>0</v>
      </c>
      <c r="AX88" s="3">
        <f t="shared" si="40"/>
        <v>0</v>
      </c>
    </row>
    <row r="89" spans="34:50">
      <c r="AH89" s="6" t="s">
        <v>76</v>
      </c>
      <c r="AI89" s="107">
        <f>SUM(AI73:AI88)</f>
        <v>0.76047636592997747</v>
      </c>
      <c r="AJ89" s="5"/>
      <c r="AK89" s="5">
        <f t="shared" ref="AK89:AX89" si="43">SUM(AK73:AK88)</f>
        <v>6.1879106833637509E-2</v>
      </c>
      <c r="AL89" s="5">
        <f t="shared" si="43"/>
        <v>0.23788014615553432</v>
      </c>
      <c r="AM89" s="5">
        <f t="shared" si="43"/>
        <v>0.28504098330476835</v>
      </c>
      <c r="AN89" s="5">
        <f t="shared" si="43"/>
        <v>0.21466050080343502</v>
      </c>
      <c r="AO89" s="5">
        <f t="shared" si="43"/>
        <v>0.27985336239919001</v>
      </c>
      <c r="AP89" s="5">
        <f t="shared" si="43"/>
        <v>0</v>
      </c>
      <c r="AQ89" s="5">
        <f t="shared" si="43"/>
        <v>0</v>
      </c>
      <c r="AR89" s="5">
        <f t="shared" si="43"/>
        <v>0</v>
      </c>
      <c r="AS89" s="5">
        <f t="shared" si="43"/>
        <v>0</v>
      </c>
      <c r="AT89" s="5">
        <f t="shared" si="43"/>
        <v>0</v>
      </c>
      <c r="AU89" s="5">
        <f t="shared" si="43"/>
        <v>0</v>
      </c>
      <c r="AV89" s="5">
        <f t="shared" si="43"/>
        <v>0</v>
      </c>
      <c r="AW89" s="5">
        <f t="shared" si="43"/>
        <v>0</v>
      </c>
      <c r="AX89" s="5">
        <f t="shared" si="43"/>
        <v>0</v>
      </c>
    </row>
    <row r="91" spans="34:50">
      <c r="AI91" t="s">
        <v>342</v>
      </c>
    </row>
    <row r="92" spans="34:50">
      <c r="AH92" s="47" t="s">
        <v>339</v>
      </c>
      <c r="AI92" s="1">
        <v>0</v>
      </c>
      <c r="AJ92" s="1">
        <v>1</v>
      </c>
      <c r="AK92" s="1">
        <v>2</v>
      </c>
      <c r="AL92" s="1">
        <v>3</v>
      </c>
      <c r="AM92" s="1">
        <v>4</v>
      </c>
      <c r="AN92" s="1">
        <v>5</v>
      </c>
      <c r="AO92" s="1">
        <v>6</v>
      </c>
      <c r="AP92" s="1">
        <v>7</v>
      </c>
      <c r="AQ92" s="1">
        <v>8</v>
      </c>
      <c r="AR92" s="1">
        <v>9</v>
      </c>
      <c r="AS92" s="1">
        <v>10</v>
      </c>
      <c r="AT92" s="1">
        <v>11</v>
      </c>
      <c r="AU92" s="1">
        <v>12</v>
      </c>
      <c r="AV92" s="1">
        <v>13</v>
      </c>
      <c r="AW92" s="1">
        <v>14</v>
      </c>
      <c r="AX92" s="1">
        <v>15</v>
      </c>
    </row>
    <row r="93" spans="34:50">
      <c r="AH93" s="1">
        <v>0</v>
      </c>
      <c r="AI93" s="106">
        <f t="shared" ref="AI93:AJ93" si="44">$R4*P23+$R23*P4</f>
        <v>8.4816936247006369E-2</v>
      </c>
      <c r="AJ93" s="106">
        <f t="shared" si="44"/>
        <v>6.9488852955400304E-2</v>
      </c>
      <c r="AK93" s="3"/>
      <c r="AL93" s="3">
        <f>$R4*S23+$R23*S4</f>
        <v>-2.4049674294233103E-3</v>
      </c>
      <c r="AM93" s="3">
        <f t="shared" ref="AM93:AX108" si="45">$R4*T23+$R23*T4</f>
        <v>5.4300138094069972E-3</v>
      </c>
      <c r="AN93" s="3">
        <f t="shared" si="45"/>
        <v>-0.19131356582949444</v>
      </c>
      <c r="AO93" s="3">
        <f t="shared" si="45"/>
        <v>7.0337148124413718E-2</v>
      </c>
      <c r="AP93" s="3">
        <f t="shared" si="45"/>
        <v>0</v>
      </c>
      <c r="AQ93" s="3">
        <f t="shared" si="45"/>
        <v>0</v>
      </c>
      <c r="AR93" s="3">
        <f t="shared" si="45"/>
        <v>0</v>
      </c>
      <c r="AS93" s="3">
        <f t="shared" si="45"/>
        <v>0</v>
      </c>
      <c r="AT93" s="3">
        <f t="shared" si="45"/>
        <v>0</v>
      </c>
      <c r="AU93" s="3">
        <f t="shared" si="45"/>
        <v>0</v>
      </c>
      <c r="AV93" s="3">
        <f t="shared" si="45"/>
        <v>0</v>
      </c>
      <c r="AW93" s="3">
        <f t="shared" si="45"/>
        <v>0</v>
      </c>
      <c r="AX93" s="3">
        <f t="shared" si="45"/>
        <v>0</v>
      </c>
    </row>
    <row r="94" spans="34:50">
      <c r="AH94" s="1">
        <v>1</v>
      </c>
      <c r="AI94" s="106">
        <f t="shared" ref="AI94:AJ94" si="46">$R5*P24+$R24*P5</f>
        <v>2.2596464663087734E-2</v>
      </c>
      <c r="AJ94" s="106">
        <f t="shared" si="46"/>
        <v>8.6243699363847126E-2</v>
      </c>
      <c r="AK94" s="3"/>
      <c r="AL94" s="3">
        <f t="shared" ref="AL94:AL108" si="47">$R5*S24+$R24*S5</f>
        <v>1.5391276010930655E-2</v>
      </c>
      <c r="AM94" s="3">
        <f t="shared" si="45"/>
        <v>4.1798898473347834E-2</v>
      </c>
      <c r="AN94" s="3">
        <f t="shared" si="45"/>
        <v>4.2140857417906685E-2</v>
      </c>
      <c r="AO94" s="3">
        <f t="shared" si="45"/>
        <v>8.3394568209574332E-2</v>
      </c>
      <c r="AP94" s="3">
        <f t="shared" si="45"/>
        <v>0</v>
      </c>
      <c r="AQ94" s="3">
        <f t="shared" si="45"/>
        <v>0</v>
      </c>
      <c r="AR94" s="3">
        <f t="shared" si="45"/>
        <v>0</v>
      </c>
      <c r="AS94" s="3">
        <f t="shared" si="45"/>
        <v>0</v>
      </c>
      <c r="AT94" s="3">
        <f t="shared" si="45"/>
        <v>0</v>
      </c>
      <c r="AU94" s="3">
        <f t="shared" si="45"/>
        <v>0</v>
      </c>
      <c r="AV94" s="3">
        <f t="shared" si="45"/>
        <v>0</v>
      </c>
      <c r="AW94" s="3">
        <f t="shared" si="45"/>
        <v>0</v>
      </c>
      <c r="AX94" s="3">
        <f t="shared" si="45"/>
        <v>0</v>
      </c>
    </row>
    <row r="95" spans="34:50">
      <c r="AH95" s="1">
        <v>2</v>
      </c>
      <c r="AI95" s="106">
        <f t="shared" ref="AI95:AJ95" si="48">$R6*P25+$R25*P6</f>
        <v>-0.17630100123341474</v>
      </c>
      <c r="AJ95" s="106">
        <f t="shared" si="48"/>
        <v>0.1778126907331985</v>
      </c>
      <c r="AK95" s="3"/>
      <c r="AL95" s="3">
        <f t="shared" si="47"/>
        <v>0.1985244670181201</v>
      </c>
      <c r="AM95" s="3">
        <f t="shared" si="45"/>
        <v>-0.23512898605564025</v>
      </c>
      <c r="AN95" s="3">
        <f t="shared" si="45"/>
        <v>-9.436903410239611E-2</v>
      </c>
      <c r="AO95" s="3">
        <f t="shared" si="45"/>
        <v>6.2115791830959985E-2</v>
      </c>
      <c r="AP95" s="3">
        <f t="shared" si="45"/>
        <v>0</v>
      </c>
      <c r="AQ95" s="3">
        <f t="shared" si="45"/>
        <v>0</v>
      </c>
      <c r="AR95" s="3">
        <f t="shared" si="45"/>
        <v>0</v>
      </c>
      <c r="AS95" s="3">
        <f t="shared" si="45"/>
        <v>0</v>
      </c>
      <c r="AT95" s="3">
        <f t="shared" si="45"/>
        <v>0</v>
      </c>
      <c r="AU95" s="3">
        <f t="shared" si="45"/>
        <v>0</v>
      </c>
      <c r="AV95" s="3">
        <f t="shared" si="45"/>
        <v>0</v>
      </c>
      <c r="AW95" s="3">
        <f t="shared" si="45"/>
        <v>0</v>
      </c>
      <c r="AX95" s="3">
        <f t="shared" si="45"/>
        <v>0</v>
      </c>
    </row>
    <row r="96" spans="34:50">
      <c r="AH96" s="1">
        <v>3</v>
      </c>
      <c r="AI96" s="106">
        <f t="shared" ref="AI96:AJ96" si="49">$R7*P26+$R26*P7</f>
        <v>-0.13918091727113957</v>
      </c>
      <c r="AJ96" s="106">
        <f t="shared" si="49"/>
        <v>-0.16018151642106293</v>
      </c>
      <c r="AK96" s="3"/>
      <c r="AL96" s="3">
        <f t="shared" si="47"/>
        <v>0.14613528647271767</v>
      </c>
      <c r="AM96" s="3">
        <f t="shared" si="45"/>
        <v>-0.17308257791362536</v>
      </c>
      <c r="AN96" s="3">
        <f t="shared" si="45"/>
        <v>3.4689762807050162E-2</v>
      </c>
      <c r="AO96" s="3">
        <f t="shared" si="45"/>
        <v>4.173184944878372E-2</v>
      </c>
      <c r="AP96" s="3">
        <f t="shared" si="45"/>
        <v>0</v>
      </c>
      <c r="AQ96" s="3">
        <f t="shared" si="45"/>
        <v>0</v>
      </c>
      <c r="AR96" s="3">
        <f t="shared" si="45"/>
        <v>0</v>
      </c>
      <c r="AS96" s="3">
        <f t="shared" si="45"/>
        <v>0</v>
      </c>
      <c r="AT96" s="3">
        <f t="shared" si="45"/>
        <v>0</v>
      </c>
      <c r="AU96" s="3">
        <f t="shared" si="45"/>
        <v>0</v>
      </c>
      <c r="AV96" s="3">
        <f t="shared" si="45"/>
        <v>0</v>
      </c>
      <c r="AW96" s="3">
        <f t="shared" si="45"/>
        <v>0</v>
      </c>
      <c r="AX96" s="3">
        <f t="shared" si="45"/>
        <v>0</v>
      </c>
    </row>
    <row r="97" spans="34:50">
      <c r="AH97" s="1">
        <v>4</v>
      </c>
      <c r="AI97" s="106">
        <f t="shared" ref="AI97:AJ97" si="50">$R8*P27+$R27*P8</f>
        <v>3.1158660642277125E-2</v>
      </c>
      <c r="AJ97" s="106">
        <f t="shared" si="50"/>
        <v>-0.17669993886785385</v>
      </c>
      <c r="AK97" s="3"/>
      <c r="AL97" s="3">
        <f t="shared" si="47"/>
        <v>0.12604941632663391</v>
      </c>
      <c r="AM97" s="3">
        <f t="shared" si="45"/>
        <v>1.9570713624280422E-2</v>
      </c>
      <c r="AN97" s="3">
        <f t="shared" si="45"/>
        <v>-7.5872133789782303E-2</v>
      </c>
      <c r="AO97" s="3">
        <f t="shared" si="45"/>
        <v>9.2434572279878349E-2</v>
      </c>
      <c r="AP97" s="3">
        <f t="shared" si="45"/>
        <v>0</v>
      </c>
      <c r="AQ97" s="3">
        <f t="shared" si="45"/>
        <v>0</v>
      </c>
      <c r="AR97" s="3">
        <f t="shared" si="45"/>
        <v>0</v>
      </c>
      <c r="AS97" s="3">
        <f t="shared" si="45"/>
        <v>0</v>
      </c>
      <c r="AT97" s="3">
        <f t="shared" si="45"/>
        <v>0</v>
      </c>
      <c r="AU97" s="3">
        <f t="shared" si="45"/>
        <v>0</v>
      </c>
      <c r="AV97" s="3">
        <f t="shared" si="45"/>
        <v>0</v>
      </c>
      <c r="AW97" s="3">
        <f t="shared" si="45"/>
        <v>0</v>
      </c>
      <c r="AX97" s="3">
        <f t="shared" si="45"/>
        <v>0</v>
      </c>
    </row>
    <row r="98" spans="34:50">
      <c r="AH98" s="1">
        <v>5</v>
      </c>
      <c r="AI98" s="106">
        <f t="shared" ref="AI98:AJ98" si="51">$R9*P28+$R28*P9</f>
        <v>9.4418143598478443E-2</v>
      </c>
      <c r="AJ98" s="106">
        <f t="shared" si="51"/>
        <v>6.5215319070108357E-2</v>
      </c>
      <c r="AK98" s="3"/>
      <c r="AL98" s="3">
        <f t="shared" si="47"/>
        <v>-0.35609729035649451</v>
      </c>
      <c r="AM98" s="3">
        <f t="shared" si="45"/>
        <v>-0.11310548133086917</v>
      </c>
      <c r="AN98" s="3">
        <f t="shared" si="45"/>
        <v>-0.42472911416352677</v>
      </c>
      <c r="AO98" s="3">
        <f t="shared" si="45"/>
        <v>0.12888327467607197</v>
      </c>
      <c r="AP98" s="3">
        <f t="shared" si="45"/>
        <v>0</v>
      </c>
      <c r="AQ98" s="3">
        <f t="shared" si="45"/>
        <v>0</v>
      </c>
      <c r="AR98" s="3">
        <f t="shared" si="45"/>
        <v>0</v>
      </c>
      <c r="AS98" s="3">
        <f t="shared" si="45"/>
        <v>0</v>
      </c>
      <c r="AT98" s="3">
        <f t="shared" si="45"/>
        <v>0</v>
      </c>
      <c r="AU98" s="3">
        <f t="shared" si="45"/>
        <v>0</v>
      </c>
      <c r="AV98" s="3">
        <f t="shared" si="45"/>
        <v>0</v>
      </c>
      <c r="AW98" s="3">
        <f t="shared" si="45"/>
        <v>0</v>
      </c>
      <c r="AX98" s="3">
        <f t="shared" si="45"/>
        <v>0</v>
      </c>
    </row>
    <row r="99" spans="34:50">
      <c r="AH99" s="1">
        <v>6</v>
      </c>
      <c r="AI99" s="106">
        <f t="shared" ref="AI99:AJ99" si="52">$R10*P29+$R29*P10</f>
        <v>0</v>
      </c>
      <c r="AJ99" s="106">
        <f t="shared" si="52"/>
        <v>0</v>
      </c>
      <c r="AK99" s="3"/>
      <c r="AL99" s="3">
        <f t="shared" si="47"/>
        <v>0</v>
      </c>
      <c r="AM99" s="3">
        <f t="shared" si="45"/>
        <v>0</v>
      </c>
      <c r="AN99" s="3">
        <f t="shared" si="45"/>
        <v>0</v>
      </c>
      <c r="AO99" s="3">
        <f t="shared" si="45"/>
        <v>0</v>
      </c>
      <c r="AP99" s="3">
        <f t="shared" si="45"/>
        <v>0</v>
      </c>
      <c r="AQ99" s="3">
        <f t="shared" si="45"/>
        <v>0</v>
      </c>
      <c r="AR99" s="3">
        <f t="shared" si="45"/>
        <v>0</v>
      </c>
      <c r="AS99" s="3">
        <f t="shared" si="45"/>
        <v>0</v>
      </c>
      <c r="AT99" s="3">
        <f t="shared" si="45"/>
        <v>0</v>
      </c>
      <c r="AU99" s="3">
        <f t="shared" si="45"/>
        <v>0</v>
      </c>
      <c r="AV99" s="3">
        <f t="shared" si="45"/>
        <v>0</v>
      </c>
      <c r="AW99" s="3">
        <f t="shared" si="45"/>
        <v>0</v>
      </c>
      <c r="AX99" s="3">
        <f t="shared" si="45"/>
        <v>0</v>
      </c>
    </row>
    <row r="100" spans="34:50">
      <c r="AH100" s="1">
        <v>7</v>
      </c>
      <c r="AI100" s="106">
        <f t="shared" ref="AI100:AJ100" si="53">$R11*P30+$R30*P11</f>
        <v>0</v>
      </c>
      <c r="AJ100" s="106">
        <f t="shared" si="53"/>
        <v>0</v>
      </c>
      <c r="AK100" s="3"/>
      <c r="AL100" s="3">
        <f t="shared" si="47"/>
        <v>0</v>
      </c>
      <c r="AM100" s="3">
        <f t="shared" si="45"/>
        <v>0</v>
      </c>
      <c r="AN100" s="3">
        <f t="shared" si="45"/>
        <v>0</v>
      </c>
      <c r="AO100" s="3">
        <f t="shared" si="45"/>
        <v>0</v>
      </c>
      <c r="AP100" s="3">
        <f t="shared" si="45"/>
        <v>0</v>
      </c>
      <c r="AQ100" s="3">
        <f t="shared" si="45"/>
        <v>0</v>
      </c>
      <c r="AR100" s="3">
        <f t="shared" si="45"/>
        <v>0</v>
      </c>
      <c r="AS100" s="3">
        <f t="shared" si="45"/>
        <v>0</v>
      </c>
      <c r="AT100" s="3">
        <f t="shared" si="45"/>
        <v>0</v>
      </c>
      <c r="AU100" s="3">
        <f t="shared" si="45"/>
        <v>0</v>
      </c>
      <c r="AV100" s="3">
        <f t="shared" si="45"/>
        <v>0</v>
      </c>
      <c r="AW100" s="3">
        <f t="shared" si="45"/>
        <v>0</v>
      </c>
      <c r="AX100" s="3">
        <f t="shared" si="45"/>
        <v>0</v>
      </c>
    </row>
    <row r="101" spans="34:50">
      <c r="AH101" s="1">
        <v>8</v>
      </c>
      <c r="AI101" s="106">
        <f t="shared" ref="AI101:AJ101" si="54">$R12*P31+$R31*P12</f>
        <v>0</v>
      </c>
      <c r="AJ101" s="106">
        <f t="shared" si="54"/>
        <v>0</v>
      </c>
      <c r="AK101" s="3"/>
      <c r="AL101" s="3">
        <f t="shared" si="47"/>
        <v>0</v>
      </c>
      <c r="AM101" s="3">
        <f t="shared" si="45"/>
        <v>0</v>
      </c>
      <c r="AN101" s="3">
        <f t="shared" si="45"/>
        <v>0</v>
      </c>
      <c r="AO101" s="3">
        <f t="shared" si="45"/>
        <v>0</v>
      </c>
      <c r="AP101" s="3">
        <f t="shared" si="45"/>
        <v>0</v>
      </c>
      <c r="AQ101" s="3">
        <f t="shared" si="45"/>
        <v>0</v>
      </c>
      <c r="AR101" s="3">
        <f t="shared" si="45"/>
        <v>0</v>
      </c>
      <c r="AS101" s="3">
        <f t="shared" si="45"/>
        <v>0</v>
      </c>
      <c r="AT101" s="3">
        <f t="shared" si="45"/>
        <v>0</v>
      </c>
      <c r="AU101" s="3">
        <f t="shared" si="45"/>
        <v>0</v>
      </c>
      <c r="AV101" s="3">
        <f t="shared" si="45"/>
        <v>0</v>
      </c>
      <c r="AW101" s="3">
        <f t="shared" si="45"/>
        <v>0</v>
      </c>
      <c r="AX101" s="3">
        <f t="shared" si="45"/>
        <v>0</v>
      </c>
    </row>
    <row r="102" spans="34:50">
      <c r="AH102" s="1">
        <v>9</v>
      </c>
      <c r="AI102" s="106">
        <f t="shared" ref="AI102:AJ102" si="55">$R13*P32+$R32*P13</f>
        <v>0</v>
      </c>
      <c r="AJ102" s="106">
        <f t="shared" si="55"/>
        <v>0</v>
      </c>
      <c r="AK102" s="3"/>
      <c r="AL102" s="3">
        <f t="shared" si="47"/>
        <v>0</v>
      </c>
      <c r="AM102" s="3">
        <f t="shared" si="45"/>
        <v>0</v>
      </c>
      <c r="AN102" s="3">
        <f t="shared" si="45"/>
        <v>0</v>
      </c>
      <c r="AO102" s="3">
        <f t="shared" si="45"/>
        <v>0</v>
      </c>
      <c r="AP102" s="3">
        <f t="shared" si="45"/>
        <v>0</v>
      </c>
      <c r="AQ102" s="3">
        <f t="shared" si="45"/>
        <v>0</v>
      </c>
      <c r="AR102" s="3">
        <f t="shared" si="45"/>
        <v>0</v>
      </c>
      <c r="AS102" s="3">
        <f t="shared" si="45"/>
        <v>0</v>
      </c>
      <c r="AT102" s="3">
        <f t="shared" si="45"/>
        <v>0</v>
      </c>
      <c r="AU102" s="3">
        <f t="shared" si="45"/>
        <v>0</v>
      </c>
      <c r="AV102" s="3">
        <f t="shared" si="45"/>
        <v>0</v>
      </c>
      <c r="AW102" s="3">
        <f t="shared" si="45"/>
        <v>0</v>
      </c>
      <c r="AX102" s="3">
        <f t="shared" si="45"/>
        <v>0</v>
      </c>
    </row>
    <row r="103" spans="34:50">
      <c r="AH103" s="1">
        <v>10</v>
      </c>
      <c r="AI103" s="106">
        <f t="shared" ref="AI103:AJ103" si="56">$R14*P33+$R33*P14</f>
        <v>0</v>
      </c>
      <c r="AJ103" s="106">
        <f t="shared" si="56"/>
        <v>0</v>
      </c>
      <c r="AK103" s="3"/>
      <c r="AL103" s="3">
        <f t="shared" si="47"/>
        <v>0</v>
      </c>
      <c r="AM103" s="3">
        <f t="shared" si="45"/>
        <v>0</v>
      </c>
      <c r="AN103" s="3">
        <f t="shared" si="45"/>
        <v>0</v>
      </c>
      <c r="AO103" s="3">
        <f t="shared" si="45"/>
        <v>0</v>
      </c>
      <c r="AP103" s="3">
        <f t="shared" si="45"/>
        <v>0</v>
      </c>
      <c r="AQ103" s="3">
        <f t="shared" si="45"/>
        <v>0</v>
      </c>
      <c r="AR103" s="3">
        <f t="shared" si="45"/>
        <v>0</v>
      </c>
      <c r="AS103" s="3">
        <f t="shared" si="45"/>
        <v>0</v>
      </c>
      <c r="AT103" s="3">
        <f t="shared" si="45"/>
        <v>0</v>
      </c>
      <c r="AU103" s="3">
        <f t="shared" si="45"/>
        <v>0</v>
      </c>
      <c r="AV103" s="3">
        <f t="shared" si="45"/>
        <v>0</v>
      </c>
      <c r="AW103" s="3">
        <f t="shared" si="45"/>
        <v>0</v>
      </c>
      <c r="AX103" s="3">
        <f t="shared" si="45"/>
        <v>0</v>
      </c>
    </row>
    <row r="104" spans="34:50">
      <c r="AH104" s="1">
        <v>11</v>
      </c>
      <c r="AI104" s="106">
        <f t="shared" ref="AI104:AJ104" si="57">$R15*P34+$R34*P15</f>
        <v>0</v>
      </c>
      <c r="AJ104" s="106">
        <f t="shared" si="57"/>
        <v>0</v>
      </c>
      <c r="AK104" s="3"/>
      <c r="AL104" s="3">
        <f t="shared" si="47"/>
        <v>0</v>
      </c>
      <c r="AM104" s="3">
        <f t="shared" si="45"/>
        <v>0</v>
      </c>
      <c r="AN104" s="3">
        <f t="shared" si="45"/>
        <v>0</v>
      </c>
      <c r="AO104" s="3">
        <f t="shared" si="45"/>
        <v>0</v>
      </c>
      <c r="AP104" s="3">
        <f t="shared" si="45"/>
        <v>0</v>
      </c>
      <c r="AQ104" s="3">
        <f t="shared" si="45"/>
        <v>0</v>
      </c>
      <c r="AR104" s="3">
        <f t="shared" si="45"/>
        <v>0</v>
      </c>
      <c r="AS104" s="3">
        <f t="shared" si="45"/>
        <v>0</v>
      </c>
      <c r="AT104" s="3">
        <f t="shared" si="45"/>
        <v>0</v>
      </c>
      <c r="AU104" s="3">
        <f t="shared" si="45"/>
        <v>0</v>
      </c>
      <c r="AV104" s="3">
        <f t="shared" si="45"/>
        <v>0</v>
      </c>
      <c r="AW104" s="3">
        <f t="shared" si="45"/>
        <v>0</v>
      </c>
      <c r="AX104" s="3">
        <f t="shared" si="45"/>
        <v>0</v>
      </c>
    </row>
    <row r="105" spans="34:50">
      <c r="AH105" s="1">
        <v>12</v>
      </c>
      <c r="AI105" s="106">
        <f t="shared" ref="AI105:AJ105" si="58">$R16*P35+$R35*P16</f>
        <v>0</v>
      </c>
      <c r="AJ105" s="106">
        <f t="shared" si="58"/>
        <v>0</v>
      </c>
      <c r="AK105" s="3"/>
      <c r="AL105" s="3">
        <f t="shared" si="47"/>
        <v>0</v>
      </c>
      <c r="AM105" s="3">
        <f t="shared" si="45"/>
        <v>0</v>
      </c>
      <c r="AN105" s="3">
        <f t="shared" si="45"/>
        <v>0</v>
      </c>
      <c r="AO105" s="3">
        <f t="shared" si="45"/>
        <v>0</v>
      </c>
      <c r="AP105" s="3">
        <f t="shared" si="45"/>
        <v>0</v>
      </c>
      <c r="AQ105" s="3">
        <f t="shared" si="45"/>
        <v>0</v>
      </c>
      <c r="AR105" s="3">
        <f t="shared" si="45"/>
        <v>0</v>
      </c>
      <c r="AS105" s="3">
        <f t="shared" si="45"/>
        <v>0</v>
      </c>
      <c r="AT105" s="3">
        <f t="shared" si="45"/>
        <v>0</v>
      </c>
      <c r="AU105" s="3">
        <f t="shared" si="45"/>
        <v>0</v>
      </c>
      <c r="AV105" s="3">
        <f t="shared" si="45"/>
        <v>0</v>
      </c>
      <c r="AW105" s="3">
        <f t="shared" si="45"/>
        <v>0</v>
      </c>
      <c r="AX105" s="3">
        <f t="shared" si="45"/>
        <v>0</v>
      </c>
    </row>
    <row r="106" spans="34:50">
      <c r="AH106" s="1">
        <v>13</v>
      </c>
      <c r="AI106" s="106">
        <f t="shared" ref="AI106:AJ106" si="59">$R17*P36+$R36*P17</f>
        <v>0</v>
      </c>
      <c r="AJ106" s="106">
        <f t="shared" si="59"/>
        <v>0</v>
      </c>
      <c r="AK106" s="3"/>
      <c r="AL106" s="3">
        <f t="shared" si="47"/>
        <v>0</v>
      </c>
      <c r="AM106" s="3">
        <f t="shared" si="45"/>
        <v>0</v>
      </c>
      <c r="AN106" s="3">
        <f t="shared" si="45"/>
        <v>0</v>
      </c>
      <c r="AO106" s="3">
        <f t="shared" si="45"/>
        <v>0</v>
      </c>
      <c r="AP106" s="3">
        <f t="shared" si="45"/>
        <v>0</v>
      </c>
      <c r="AQ106" s="3">
        <f t="shared" si="45"/>
        <v>0</v>
      </c>
      <c r="AR106" s="3">
        <f t="shared" si="45"/>
        <v>0</v>
      </c>
      <c r="AS106" s="3">
        <f t="shared" si="45"/>
        <v>0</v>
      </c>
      <c r="AT106" s="3">
        <f t="shared" si="45"/>
        <v>0</v>
      </c>
      <c r="AU106" s="3">
        <f t="shared" si="45"/>
        <v>0</v>
      </c>
      <c r="AV106" s="3">
        <f t="shared" si="45"/>
        <v>0</v>
      </c>
      <c r="AW106" s="3">
        <f t="shared" si="45"/>
        <v>0</v>
      </c>
      <c r="AX106" s="3">
        <f t="shared" si="45"/>
        <v>0</v>
      </c>
    </row>
    <row r="107" spans="34:50">
      <c r="AH107" s="1">
        <v>14</v>
      </c>
      <c r="AI107" s="106">
        <f t="shared" ref="AI107:AJ107" si="60">$R18*P37+$R37*P18</f>
        <v>0</v>
      </c>
      <c r="AJ107" s="106">
        <f t="shared" si="60"/>
        <v>0</v>
      </c>
      <c r="AK107" s="3"/>
      <c r="AL107" s="3">
        <f t="shared" si="47"/>
        <v>0</v>
      </c>
      <c r="AM107" s="3">
        <f t="shared" si="45"/>
        <v>0</v>
      </c>
      <c r="AN107" s="3">
        <f t="shared" si="45"/>
        <v>0</v>
      </c>
      <c r="AO107" s="3">
        <f t="shared" si="45"/>
        <v>0</v>
      </c>
      <c r="AP107" s="3">
        <f t="shared" si="45"/>
        <v>0</v>
      </c>
      <c r="AQ107" s="3">
        <f t="shared" si="45"/>
        <v>0</v>
      </c>
      <c r="AR107" s="3">
        <f t="shared" si="45"/>
        <v>0</v>
      </c>
      <c r="AS107" s="3">
        <f t="shared" si="45"/>
        <v>0</v>
      </c>
      <c r="AT107" s="3">
        <f t="shared" si="45"/>
        <v>0</v>
      </c>
      <c r="AU107" s="3">
        <f t="shared" si="45"/>
        <v>0</v>
      </c>
      <c r="AV107" s="3">
        <f t="shared" si="45"/>
        <v>0</v>
      </c>
      <c r="AW107" s="3">
        <f t="shared" si="45"/>
        <v>0</v>
      </c>
      <c r="AX107" s="3">
        <f t="shared" si="45"/>
        <v>0</v>
      </c>
    </row>
    <row r="108" spans="34:50">
      <c r="AH108" s="1">
        <v>15</v>
      </c>
      <c r="AI108" s="106">
        <f t="shared" ref="AI108:AJ108" si="61">$R19*P38+$R38*P19</f>
        <v>0</v>
      </c>
      <c r="AJ108" s="106">
        <f t="shared" si="61"/>
        <v>0</v>
      </c>
      <c r="AK108" s="3"/>
      <c r="AL108" s="3">
        <f t="shared" si="47"/>
        <v>0</v>
      </c>
      <c r="AM108" s="3">
        <f t="shared" si="45"/>
        <v>0</v>
      </c>
      <c r="AN108" s="3">
        <f t="shared" si="45"/>
        <v>0</v>
      </c>
      <c r="AO108" s="3">
        <f t="shared" si="45"/>
        <v>0</v>
      </c>
      <c r="AP108" s="3">
        <f t="shared" si="45"/>
        <v>0</v>
      </c>
      <c r="AQ108" s="3">
        <f t="shared" si="45"/>
        <v>0</v>
      </c>
      <c r="AR108" s="3">
        <f t="shared" si="45"/>
        <v>0</v>
      </c>
      <c r="AS108" s="3">
        <f t="shared" si="45"/>
        <v>0</v>
      </c>
      <c r="AT108" s="3">
        <f t="shared" si="45"/>
        <v>0</v>
      </c>
      <c r="AU108" s="3">
        <f t="shared" si="45"/>
        <v>0</v>
      </c>
      <c r="AV108" s="3">
        <f t="shared" si="45"/>
        <v>0</v>
      </c>
      <c r="AW108" s="3">
        <f t="shared" si="45"/>
        <v>0</v>
      </c>
      <c r="AX108" s="3">
        <f t="shared" si="45"/>
        <v>0</v>
      </c>
    </row>
    <row r="109" spans="34:50">
      <c r="AH109" s="6" t="s">
        <v>76</v>
      </c>
      <c r="AI109" s="107">
        <f>SUM(AI93:AI108)</f>
        <v>-8.2491713353704643E-2</v>
      </c>
      <c r="AJ109" s="107">
        <f t="shared" ref="AJ109:AX109" si="62">SUM(AJ93:AJ108)</f>
        <v>6.1879106833637509E-2</v>
      </c>
      <c r="AK109" s="5"/>
      <c r="AL109" s="5">
        <f t="shared" si="62"/>
        <v>0.12759818804248452</v>
      </c>
      <c r="AM109" s="5">
        <f t="shared" si="62"/>
        <v>-0.45451741939309953</v>
      </c>
      <c r="AN109" s="5">
        <f t="shared" si="62"/>
        <v>-0.70945322766024277</v>
      </c>
      <c r="AO109" s="5">
        <f t="shared" si="62"/>
        <v>0.47889720456968204</v>
      </c>
      <c r="AP109" s="5">
        <f t="shared" si="62"/>
        <v>0</v>
      </c>
      <c r="AQ109" s="5">
        <f t="shared" si="62"/>
        <v>0</v>
      </c>
      <c r="AR109" s="5">
        <f t="shared" si="62"/>
        <v>0</v>
      </c>
      <c r="AS109" s="5">
        <f t="shared" si="62"/>
        <v>0</v>
      </c>
      <c r="AT109" s="5">
        <f t="shared" si="62"/>
        <v>0</v>
      </c>
      <c r="AU109" s="5">
        <f t="shared" si="62"/>
        <v>0</v>
      </c>
      <c r="AV109" s="5">
        <f t="shared" si="62"/>
        <v>0</v>
      </c>
      <c r="AW109" s="5">
        <f t="shared" si="62"/>
        <v>0</v>
      </c>
      <c r="AX109" s="5">
        <f t="shared" si="62"/>
        <v>0</v>
      </c>
    </row>
    <row r="111" spans="34:50">
      <c r="AI111" t="s">
        <v>345</v>
      </c>
    </row>
    <row r="112" spans="34:50">
      <c r="AH112" s="47" t="s">
        <v>339</v>
      </c>
      <c r="AI112" s="1">
        <v>0</v>
      </c>
      <c r="AJ112" s="1">
        <v>1</v>
      </c>
      <c r="AK112" s="1">
        <v>2</v>
      </c>
      <c r="AL112" s="1">
        <v>3</v>
      </c>
      <c r="AM112" s="1">
        <v>4</v>
      </c>
      <c r="AN112" s="1">
        <v>5</v>
      </c>
      <c r="AO112" s="1">
        <v>6</v>
      </c>
      <c r="AP112" s="1">
        <v>7</v>
      </c>
      <c r="AQ112" s="1">
        <v>8</v>
      </c>
      <c r="AR112" s="1">
        <v>9</v>
      </c>
      <c r="AS112" s="1">
        <v>10</v>
      </c>
      <c r="AT112" s="1">
        <v>11</v>
      </c>
      <c r="AU112" s="1">
        <v>12</v>
      </c>
      <c r="AV112" s="1">
        <v>13</v>
      </c>
      <c r="AW112" s="1">
        <v>14</v>
      </c>
      <c r="AX112" s="1">
        <v>15</v>
      </c>
    </row>
    <row r="113" spans="34:50">
      <c r="AH113" s="1">
        <v>0</v>
      </c>
      <c r="AI113" s="106">
        <f t="shared" ref="AI113:AK113" si="63">$S4*P23+$S23*P4</f>
        <v>1.2018104934467741E-2</v>
      </c>
      <c r="AJ113" s="106">
        <f t="shared" si="63"/>
        <v>1.8976422401404069E-2</v>
      </c>
      <c r="AK113" s="106">
        <f t="shared" si="63"/>
        <v>-2.4049674294233103E-3</v>
      </c>
      <c r="AL113" s="3"/>
      <c r="AM113" s="3">
        <f>$S4*T23+$S23*T4</f>
        <v>-8.952289172240363E-3</v>
      </c>
      <c r="AN113" s="3">
        <f t="shared" ref="AN113:AX113" si="64">$S4*U23+$S23*U4</f>
        <v>-6.8129806876123244E-2</v>
      </c>
      <c r="AO113" s="3">
        <f t="shared" si="64"/>
        <v>1.9252456868779286E-2</v>
      </c>
      <c r="AP113" s="3">
        <f t="shared" si="64"/>
        <v>0</v>
      </c>
      <c r="AQ113" s="3">
        <f t="shared" si="64"/>
        <v>0</v>
      </c>
      <c r="AR113" s="3">
        <f t="shared" si="64"/>
        <v>0</v>
      </c>
      <c r="AS113" s="3">
        <f t="shared" si="64"/>
        <v>0</v>
      </c>
      <c r="AT113" s="3">
        <f t="shared" si="64"/>
        <v>0</v>
      </c>
      <c r="AU113" s="3">
        <f t="shared" si="64"/>
        <v>0</v>
      </c>
      <c r="AV113" s="3">
        <f t="shared" si="64"/>
        <v>0</v>
      </c>
      <c r="AW113" s="3">
        <f t="shared" si="64"/>
        <v>0</v>
      </c>
      <c r="AX113" s="3">
        <f t="shared" si="64"/>
        <v>0</v>
      </c>
    </row>
    <row r="114" spans="34:50">
      <c r="AH114" s="1">
        <v>1</v>
      </c>
      <c r="AI114" s="106">
        <f t="shared" ref="AI114:AK114" si="65">$S5*P24+$S24*P5</f>
        <v>2.5125414648710098E-2</v>
      </c>
      <c r="AJ114" s="106">
        <f t="shared" si="65"/>
        <v>6.7226365530921317E-2</v>
      </c>
      <c r="AK114" s="106">
        <f t="shared" si="65"/>
        <v>1.5391276010930655E-2</v>
      </c>
      <c r="AL114" s="3"/>
      <c r="AM114" s="3">
        <f t="shared" ref="AM114:AX114" si="66">$S5*T24+$S24*T5</f>
        <v>3.4643586911859758E-2</v>
      </c>
      <c r="AN114" s="3">
        <f t="shared" si="66"/>
        <v>-3.865326781763101E-3</v>
      </c>
      <c r="AO114" s="3">
        <f t="shared" si="66"/>
        <v>2.5404096110365672E-2</v>
      </c>
      <c r="AP114" s="3">
        <f t="shared" si="66"/>
        <v>0</v>
      </c>
      <c r="AQ114" s="3">
        <f t="shared" si="66"/>
        <v>0</v>
      </c>
      <c r="AR114" s="3">
        <f t="shared" si="66"/>
        <v>0</v>
      </c>
      <c r="AS114" s="3">
        <f t="shared" si="66"/>
        <v>0</v>
      </c>
      <c r="AT114" s="3">
        <f t="shared" si="66"/>
        <v>0</v>
      </c>
      <c r="AU114" s="3">
        <f t="shared" si="66"/>
        <v>0</v>
      </c>
      <c r="AV114" s="3">
        <f t="shared" si="66"/>
        <v>0</v>
      </c>
      <c r="AW114" s="3">
        <f t="shared" si="66"/>
        <v>0</v>
      </c>
      <c r="AX114" s="3">
        <f t="shared" si="66"/>
        <v>0</v>
      </c>
    </row>
    <row r="115" spans="34:50">
      <c r="AH115" s="1">
        <v>2</v>
      </c>
      <c r="AI115" s="106">
        <f t="shared" ref="AI115:AK115" si="67">$S6*P25+$S25*P6</f>
        <v>0.18548620575251151</v>
      </c>
      <c r="AJ115" s="106">
        <f t="shared" si="67"/>
        <v>-0.16770600654004031</v>
      </c>
      <c r="AK115" s="106">
        <f t="shared" si="67"/>
        <v>0.1985244670181201</v>
      </c>
      <c r="AL115" s="3"/>
      <c r="AM115" s="3">
        <f t="shared" ref="AM115:AX115" si="68">$S6*T25+$S25*T6</f>
        <v>0.23607497331923</v>
      </c>
      <c r="AN115" s="3">
        <f t="shared" si="68"/>
        <v>0.10175175927523197</v>
      </c>
      <c r="AO115" s="3">
        <f t="shared" si="68"/>
        <v>-6.7490662694561498E-2</v>
      </c>
      <c r="AP115" s="3">
        <f t="shared" si="68"/>
        <v>0</v>
      </c>
      <c r="AQ115" s="3">
        <f t="shared" si="68"/>
        <v>0</v>
      </c>
      <c r="AR115" s="3">
        <f t="shared" si="68"/>
        <v>0</v>
      </c>
      <c r="AS115" s="3">
        <f t="shared" si="68"/>
        <v>0</v>
      </c>
      <c r="AT115" s="3">
        <f t="shared" si="68"/>
        <v>0</v>
      </c>
      <c r="AU115" s="3">
        <f t="shared" si="68"/>
        <v>0</v>
      </c>
      <c r="AV115" s="3">
        <f t="shared" si="68"/>
        <v>0</v>
      </c>
      <c r="AW115" s="3">
        <f t="shared" si="68"/>
        <v>0</v>
      </c>
      <c r="AX115" s="3">
        <f t="shared" si="68"/>
        <v>0</v>
      </c>
    </row>
    <row r="116" spans="34:50">
      <c r="AH116" s="1">
        <v>3</v>
      </c>
      <c r="AI116" s="106">
        <f t="shared" ref="AI116:AK116" si="69">$S7*P26+$S26*P7</f>
        <v>5.3971189930339669E-3</v>
      </c>
      <c r="AJ116" s="106">
        <f t="shared" si="69"/>
        <v>1.7848341304748883E-2</v>
      </c>
      <c r="AK116" s="106">
        <f t="shared" si="69"/>
        <v>0.14613528647271767</v>
      </c>
      <c r="AL116" s="3"/>
      <c r="AM116" s="3">
        <f t="shared" ref="AM116:AX116" si="70">$S7*T26+$S26*T7</f>
        <v>0.13949661371822497</v>
      </c>
      <c r="AN116" s="3">
        <f t="shared" si="70"/>
        <v>-0.13686826494962867</v>
      </c>
      <c r="AO116" s="3">
        <f t="shared" si="70"/>
        <v>-2.2916663672107318E-2</v>
      </c>
      <c r="AP116" s="3">
        <f t="shared" si="70"/>
        <v>0</v>
      </c>
      <c r="AQ116" s="3">
        <f t="shared" si="70"/>
        <v>0</v>
      </c>
      <c r="AR116" s="3">
        <f t="shared" si="70"/>
        <v>0</v>
      </c>
      <c r="AS116" s="3">
        <f t="shared" si="70"/>
        <v>0</v>
      </c>
      <c r="AT116" s="3">
        <f t="shared" si="70"/>
        <v>0</v>
      </c>
      <c r="AU116" s="3">
        <f t="shared" si="70"/>
        <v>0</v>
      </c>
      <c r="AV116" s="3">
        <f t="shared" si="70"/>
        <v>0</v>
      </c>
      <c r="AW116" s="3">
        <f t="shared" si="70"/>
        <v>0</v>
      </c>
      <c r="AX116" s="3">
        <f t="shared" si="70"/>
        <v>0</v>
      </c>
    </row>
    <row r="117" spans="34:50">
      <c r="AH117" s="1">
        <v>4</v>
      </c>
      <c r="AI117" s="106">
        <f t="shared" ref="AI117:AK117" si="71">$S8*P27+$S27*P8</f>
        <v>-0.10592712957667549</v>
      </c>
      <c r="AJ117" s="106">
        <f t="shared" si="71"/>
        <v>0.33710199604451141</v>
      </c>
      <c r="AK117" s="106">
        <f t="shared" si="71"/>
        <v>0.12604941632663391</v>
      </c>
      <c r="AL117" s="3"/>
      <c r="AM117" s="3">
        <f t="shared" ref="AM117:AX117" si="72">$S8*T27+$S27*T8</f>
        <v>5.1987030619855212E-2</v>
      </c>
      <c r="AN117" s="3">
        <f t="shared" si="72"/>
        <v>7.8675965117718683E-2</v>
      </c>
      <c r="AO117" s="3">
        <f t="shared" si="72"/>
        <v>-1.8997582505727084E-2</v>
      </c>
      <c r="AP117" s="3">
        <f t="shared" si="72"/>
        <v>0</v>
      </c>
      <c r="AQ117" s="3">
        <f t="shared" si="72"/>
        <v>0</v>
      </c>
      <c r="AR117" s="3">
        <f t="shared" si="72"/>
        <v>0</v>
      </c>
      <c r="AS117" s="3">
        <f t="shared" si="72"/>
        <v>0</v>
      </c>
      <c r="AT117" s="3">
        <f t="shared" si="72"/>
        <v>0</v>
      </c>
      <c r="AU117" s="3">
        <f t="shared" si="72"/>
        <v>0</v>
      </c>
      <c r="AV117" s="3">
        <f t="shared" si="72"/>
        <v>0</v>
      </c>
      <c r="AW117" s="3">
        <f t="shared" si="72"/>
        <v>0</v>
      </c>
      <c r="AX117" s="3">
        <f t="shared" si="72"/>
        <v>0</v>
      </c>
    </row>
    <row r="118" spans="34:50">
      <c r="AH118" s="1">
        <v>5</v>
      </c>
      <c r="AI118" s="106">
        <f t="shared" ref="AI118:AK118" si="73">$S9*P28+$S28*P9</f>
        <v>5.7544169169807979E-2</v>
      </c>
      <c r="AJ118" s="106">
        <f t="shared" si="73"/>
        <v>-3.5566972586011047E-2</v>
      </c>
      <c r="AK118" s="106">
        <f t="shared" si="73"/>
        <v>-0.35609729035649451</v>
      </c>
      <c r="AL118" s="3"/>
      <c r="AM118" s="3">
        <f t="shared" ref="AM118:AX118" si="74">$S9*T28+$S28*T9</f>
        <v>-0.11192330519960247</v>
      </c>
      <c r="AN118" s="3">
        <f t="shared" si="74"/>
        <v>-0.29256019274125578</v>
      </c>
      <c r="AO118" s="3">
        <f t="shared" si="74"/>
        <v>7.8237500049999298E-2</v>
      </c>
      <c r="AP118" s="3">
        <f t="shared" si="74"/>
        <v>0</v>
      </c>
      <c r="AQ118" s="3">
        <f t="shared" si="74"/>
        <v>0</v>
      </c>
      <c r="AR118" s="3">
        <f t="shared" si="74"/>
        <v>0</v>
      </c>
      <c r="AS118" s="3">
        <f t="shared" si="74"/>
        <v>0</v>
      </c>
      <c r="AT118" s="3">
        <f t="shared" si="74"/>
        <v>0</v>
      </c>
      <c r="AU118" s="3">
        <f t="shared" si="74"/>
        <v>0</v>
      </c>
      <c r="AV118" s="3">
        <f t="shared" si="74"/>
        <v>0</v>
      </c>
      <c r="AW118" s="3">
        <f t="shared" si="74"/>
        <v>0</v>
      </c>
      <c r="AX118" s="3">
        <f t="shared" si="74"/>
        <v>0</v>
      </c>
    </row>
    <row r="119" spans="34:50">
      <c r="AH119" s="1">
        <v>6</v>
      </c>
      <c r="AI119" s="106">
        <f t="shared" ref="AI119:AK119" si="75">$S10*P29+$S29*P10</f>
        <v>0</v>
      </c>
      <c r="AJ119" s="106">
        <f t="shared" si="75"/>
        <v>0</v>
      </c>
      <c r="AK119" s="106">
        <f t="shared" si="75"/>
        <v>0</v>
      </c>
      <c r="AL119" s="3"/>
      <c r="AM119" s="3">
        <f t="shared" ref="AM119:AX119" si="76">$S10*T29+$S29*T10</f>
        <v>0</v>
      </c>
      <c r="AN119" s="3">
        <f t="shared" si="76"/>
        <v>0</v>
      </c>
      <c r="AO119" s="3">
        <f t="shared" si="76"/>
        <v>0</v>
      </c>
      <c r="AP119" s="3">
        <f t="shared" si="76"/>
        <v>0</v>
      </c>
      <c r="AQ119" s="3">
        <f t="shared" si="76"/>
        <v>0</v>
      </c>
      <c r="AR119" s="3">
        <f t="shared" si="76"/>
        <v>0</v>
      </c>
      <c r="AS119" s="3">
        <f t="shared" si="76"/>
        <v>0</v>
      </c>
      <c r="AT119" s="3">
        <f t="shared" si="76"/>
        <v>0</v>
      </c>
      <c r="AU119" s="3">
        <f t="shared" si="76"/>
        <v>0</v>
      </c>
      <c r="AV119" s="3">
        <f t="shared" si="76"/>
        <v>0</v>
      </c>
      <c r="AW119" s="3">
        <f t="shared" si="76"/>
        <v>0</v>
      </c>
      <c r="AX119" s="3">
        <f t="shared" si="76"/>
        <v>0</v>
      </c>
    </row>
    <row r="120" spans="34:50">
      <c r="AH120" s="1">
        <v>7</v>
      </c>
      <c r="AI120" s="106">
        <f t="shared" ref="AI120:AK120" si="77">$S11*P30+$S30*P11</f>
        <v>0</v>
      </c>
      <c r="AJ120" s="106">
        <f t="shared" si="77"/>
        <v>0</v>
      </c>
      <c r="AK120" s="106">
        <f t="shared" si="77"/>
        <v>0</v>
      </c>
      <c r="AL120" s="3"/>
      <c r="AM120" s="3">
        <f t="shared" ref="AM120:AX120" si="78">$S11*T30+$S30*T11</f>
        <v>0</v>
      </c>
      <c r="AN120" s="3">
        <f t="shared" si="78"/>
        <v>0</v>
      </c>
      <c r="AO120" s="3">
        <f t="shared" si="78"/>
        <v>0</v>
      </c>
      <c r="AP120" s="3">
        <f t="shared" si="78"/>
        <v>0</v>
      </c>
      <c r="AQ120" s="3">
        <f t="shared" si="78"/>
        <v>0</v>
      </c>
      <c r="AR120" s="3">
        <f t="shared" si="78"/>
        <v>0</v>
      </c>
      <c r="AS120" s="3">
        <f t="shared" si="78"/>
        <v>0</v>
      </c>
      <c r="AT120" s="3">
        <f t="shared" si="78"/>
        <v>0</v>
      </c>
      <c r="AU120" s="3">
        <f t="shared" si="78"/>
        <v>0</v>
      </c>
      <c r="AV120" s="3">
        <f t="shared" si="78"/>
        <v>0</v>
      </c>
      <c r="AW120" s="3">
        <f t="shared" si="78"/>
        <v>0</v>
      </c>
      <c r="AX120" s="3">
        <f t="shared" si="78"/>
        <v>0</v>
      </c>
    </row>
    <row r="121" spans="34:50">
      <c r="AH121" s="1">
        <v>8</v>
      </c>
      <c r="AI121" s="106">
        <f t="shared" ref="AI121:AK121" si="79">$S12*P31+$S31*P12</f>
        <v>0</v>
      </c>
      <c r="AJ121" s="106">
        <f t="shared" si="79"/>
        <v>0</v>
      </c>
      <c r="AK121" s="106">
        <f t="shared" si="79"/>
        <v>0</v>
      </c>
      <c r="AL121" s="3"/>
      <c r="AM121" s="3">
        <f t="shared" ref="AM121:AX121" si="80">$S12*T31+$S31*T12</f>
        <v>0</v>
      </c>
      <c r="AN121" s="3">
        <f t="shared" si="80"/>
        <v>0</v>
      </c>
      <c r="AO121" s="3">
        <f t="shared" si="80"/>
        <v>0</v>
      </c>
      <c r="AP121" s="3">
        <f t="shared" si="80"/>
        <v>0</v>
      </c>
      <c r="AQ121" s="3">
        <f t="shared" si="80"/>
        <v>0</v>
      </c>
      <c r="AR121" s="3">
        <f t="shared" si="80"/>
        <v>0</v>
      </c>
      <c r="AS121" s="3">
        <f t="shared" si="80"/>
        <v>0</v>
      </c>
      <c r="AT121" s="3">
        <f t="shared" si="80"/>
        <v>0</v>
      </c>
      <c r="AU121" s="3">
        <f t="shared" si="80"/>
        <v>0</v>
      </c>
      <c r="AV121" s="3">
        <f t="shared" si="80"/>
        <v>0</v>
      </c>
      <c r="AW121" s="3">
        <f t="shared" si="80"/>
        <v>0</v>
      </c>
      <c r="AX121" s="3">
        <f t="shared" si="80"/>
        <v>0</v>
      </c>
    </row>
    <row r="122" spans="34:50">
      <c r="AH122" s="1">
        <v>9</v>
      </c>
      <c r="AI122" s="106">
        <f t="shared" ref="AI122:AK122" si="81">$S13*P32+$S32*P13</f>
        <v>0</v>
      </c>
      <c r="AJ122" s="106">
        <f t="shared" si="81"/>
        <v>0</v>
      </c>
      <c r="AK122" s="106">
        <f t="shared" si="81"/>
        <v>0</v>
      </c>
      <c r="AL122" s="3"/>
      <c r="AM122" s="3">
        <f t="shared" ref="AM122:AX122" si="82">$S13*T32+$S32*T13</f>
        <v>0</v>
      </c>
      <c r="AN122" s="3">
        <f t="shared" si="82"/>
        <v>0</v>
      </c>
      <c r="AO122" s="3">
        <f t="shared" si="82"/>
        <v>0</v>
      </c>
      <c r="AP122" s="3">
        <f t="shared" si="82"/>
        <v>0</v>
      </c>
      <c r="AQ122" s="3">
        <f t="shared" si="82"/>
        <v>0</v>
      </c>
      <c r="AR122" s="3">
        <f t="shared" si="82"/>
        <v>0</v>
      </c>
      <c r="AS122" s="3">
        <f t="shared" si="82"/>
        <v>0</v>
      </c>
      <c r="AT122" s="3">
        <f t="shared" si="82"/>
        <v>0</v>
      </c>
      <c r="AU122" s="3">
        <f t="shared" si="82"/>
        <v>0</v>
      </c>
      <c r="AV122" s="3">
        <f t="shared" si="82"/>
        <v>0</v>
      </c>
      <c r="AW122" s="3">
        <f t="shared" si="82"/>
        <v>0</v>
      </c>
      <c r="AX122" s="3">
        <f t="shared" si="82"/>
        <v>0</v>
      </c>
    </row>
    <row r="123" spans="34:50">
      <c r="AH123" s="1">
        <v>10</v>
      </c>
      <c r="AI123" s="106">
        <f t="shared" ref="AI123:AK123" si="83">$S14*P33+$S33*P14</f>
        <v>0</v>
      </c>
      <c r="AJ123" s="106">
        <f t="shared" si="83"/>
        <v>0</v>
      </c>
      <c r="AK123" s="106">
        <f t="shared" si="83"/>
        <v>0</v>
      </c>
      <c r="AL123" s="3"/>
      <c r="AM123" s="3">
        <f t="shared" ref="AM123:AX123" si="84">$S14*T33+$S33*T14</f>
        <v>0</v>
      </c>
      <c r="AN123" s="3">
        <f t="shared" si="84"/>
        <v>0</v>
      </c>
      <c r="AO123" s="3">
        <f t="shared" si="84"/>
        <v>0</v>
      </c>
      <c r="AP123" s="3">
        <f t="shared" si="84"/>
        <v>0</v>
      </c>
      <c r="AQ123" s="3">
        <f t="shared" si="84"/>
        <v>0</v>
      </c>
      <c r="AR123" s="3">
        <f t="shared" si="84"/>
        <v>0</v>
      </c>
      <c r="AS123" s="3">
        <f t="shared" si="84"/>
        <v>0</v>
      </c>
      <c r="AT123" s="3">
        <f t="shared" si="84"/>
        <v>0</v>
      </c>
      <c r="AU123" s="3">
        <f t="shared" si="84"/>
        <v>0</v>
      </c>
      <c r="AV123" s="3">
        <f t="shared" si="84"/>
        <v>0</v>
      </c>
      <c r="AW123" s="3">
        <f t="shared" si="84"/>
        <v>0</v>
      </c>
      <c r="AX123" s="3">
        <f t="shared" si="84"/>
        <v>0</v>
      </c>
    </row>
    <row r="124" spans="34:50">
      <c r="AH124" s="1">
        <v>11</v>
      </c>
      <c r="AI124" s="106">
        <f t="shared" ref="AI124:AK124" si="85">$S15*P34+$S34*P15</f>
        <v>0</v>
      </c>
      <c r="AJ124" s="106">
        <f t="shared" si="85"/>
        <v>0</v>
      </c>
      <c r="AK124" s="106">
        <f t="shared" si="85"/>
        <v>0</v>
      </c>
      <c r="AL124" s="3"/>
      <c r="AM124" s="3">
        <f t="shared" ref="AM124:AX124" si="86">$S15*T34+$S34*T15</f>
        <v>0</v>
      </c>
      <c r="AN124" s="3">
        <f t="shared" si="86"/>
        <v>0</v>
      </c>
      <c r="AO124" s="3">
        <f t="shared" si="86"/>
        <v>0</v>
      </c>
      <c r="AP124" s="3">
        <f t="shared" si="86"/>
        <v>0</v>
      </c>
      <c r="AQ124" s="3">
        <f t="shared" si="86"/>
        <v>0</v>
      </c>
      <c r="AR124" s="3">
        <f t="shared" si="86"/>
        <v>0</v>
      </c>
      <c r="AS124" s="3">
        <f t="shared" si="86"/>
        <v>0</v>
      </c>
      <c r="AT124" s="3">
        <f t="shared" si="86"/>
        <v>0</v>
      </c>
      <c r="AU124" s="3">
        <f t="shared" si="86"/>
        <v>0</v>
      </c>
      <c r="AV124" s="3">
        <f t="shared" si="86"/>
        <v>0</v>
      </c>
      <c r="AW124" s="3">
        <f t="shared" si="86"/>
        <v>0</v>
      </c>
      <c r="AX124" s="3">
        <f t="shared" si="86"/>
        <v>0</v>
      </c>
    </row>
    <row r="125" spans="34:50">
      <c r="AH125" s="1">
        <v>12</v>
      </c>
      <c r="AI125" s="106">
        <f t="shared" ref="AI125:AK125" si="87">$S16*P35+$S35*P16</f>
        <v>0</v>
      </c>
      <c r="AJ125" s="106">
        <f t="shared" si="87"/>
        <v>0</v>
      </c>
      <c r="AK125" s="106">
        <f t="shared" si="87"/>
        <v>0</v>
      </c>
      <c r="AL125" s="3"/>
      <c r="AM125" s="3">
        <f t="shared" ref="AM125:AX125" si="88">$S16*T35+$S35*T16</f>
        <v>0</v>
      </c>
      <c r="AN125" s="3">
        <f t="shared" si="88"/>
        <v>0</v>
      </c>
      <c r="AO125" s="3">
        <f t="shared" si="88"/>
        <v>0</v>
      </c>
      <c r="AP125" s="3">
        <f t="shared" si="88"/>
        <v>0</v>
      </c>
      <c r="AQ125" s="3">
        <f t="shared" si="88"/>
        <v>0</v>
      </c>
      <c r="AR125" s="3">
        <f t="shared" si="88"/>
        <v>0</v>
      </c>
      <c r="AS125" s="3">
        <f t="shared" si="88"/>
        <v>0</v>
      </c>
      <c r="AT125" s="3">
        <f t="shared" si="88"/>
        <v>0</v>
      </c>
      <c r="AU125" s="3">
        <f t="shared" si="88"/>
        <v>0</v>
      </c>
      <c r="AV125" s="3">
        <f t="shared" si="88"/>
        <v>0</v>
      </c>
      <c r="AW125" s="3">
        <f t="shared" si="88"/>
        <v>0</v>
      </c>
      <c r="AX125" s="3">
        <f t="shared" si="88"/>
        <v>0</v>
      </c>
    </row>
    <row r="126" spans="34:50">
      <c r="AH126" s="1">
        <v>13</v>
      </c>
      <c r="AI126" s="106">
        <f t="shared" ref="AI126:AK126" si="89">$S17*P36+$S36*P17</f>
        <v>0</v>
      </c>
      <c r="AJ126" s="106">
        <f t="shared" si="89"/>
        <v>0</v>
      </c>
      <c r="AK126" s="106">
        <f t="shared" si="89"/>
        <v>0</v>
      </c>
      <c r="AL126" s="3"/>
      <c r="AM126" s="3">
        <f t="shared" ref="AM126:AX126" si="90">$S17*T36+$S36*T17</f>
        <v>0</v>
      </c>
      <c r="AN126" s="3">
        <f t="shared" si="90"/>
        <v>0</v>
      </c>
      <c r="AO126" s="3">
        <f t="shared" si="90"/>
        <v>0</v>
      </c>
      <c r="AP126" s="3">
        <f t="shared" si="90"/>
        <v>0</v>
      </c>
      <c r="AQ126" s="3">
        <f t="shared" si="90"/>
        <v>0</v>
      </c>
      <c r="AR126" s="3">
        <f t="shared" si="90"/>
        <v>0</v>
      </c>
      <c r="AS126" s="3">
        <f t="shared" si="90"/>
        <v>0</v>
      </c>
      <c r="AT126" s="3">
        <f t="shared" si="90"/>
        <v>0</v>
      </c>
      <c r="AU126" s="3">
        <f t="shared" si="90"/>
        <v>0</v>
      </c>
      <c r="AV126" s="3">
        <f t="shared" si="90"/>
        <v>0</v>
      </c>
      <c r="AW126" s="3">
        <f t="shared" si="90"/>
        <v>0</v>
      </c>
      <c r="AX126" s="3">
        <f t="shared" si="90"/>
        <v>0</v>
      </c>
    </row>
    <row r="127" spans="34:50">
      <c r="AH127" s="1">
        <v>14</v>
      </c>
      <c r="AI127" s="106">
        <f t="shared" ref="AI127:AK127" si="91">$S18*P37+$S37*P18</f>
        <v>0</v>
      </c>
      <c r="AJ127" s="106">
        <f t="shared" si="91"/>
        <v>0</v>
      </c>
      <c r="AK127" s="106">
        <f t="shared" si="91"/>
        <v>0</v>
      </c>
      <c r="AL127" s="3"/>
      <c r="AM127" s="3">
        <f t="shared" ref="AM127:AX127" si="92">$S18*T37+$S37*T18</f>
        <v>0</v>
      </c>
      <c r="AN127" s="3">
        <f t="shared" si="92"/>
        <v>0</v>
      </c>
      <c r="AO127" s="3">
        <f t="shared" si="92"/>
        <v>0</v>
      </c>
      <c r="AP127" s="3">
        <f t="shared" si="92"/>
        <v>0</v>
      </c>
      <c r="AQ127" s="3">
        <f t="shared" si="92"/>
        <v>0</v>
      </c>
      <c r="AR127" s="3">
        <f t="shared" si="92"/>
        <v>0</v>
      </c>
      <c r="AS127" s="3">
        <f t="shared" si="92"/>
        <v>0</v>
      </c>
      <c r="AT127" s="3">
        <f t="shared" si="92"/>
        <v>0</v>
      </c>
      <c r="AU127" s="3">
        <f t="shared" si="92"/>
        <v>0</v>
      </c>
      <c r="AV127" s="3">
        <f t="shared" si="92"/>
        <v>0</v>
      </c>
      <c r="AW127" s="3">
        <f t="shared" si="92"/>
        <v>0</v>
      </c>
      <c r="AX127" s="3">
        <f t="shared" si="92"/>
        <v>0</v>
      </c>
    </row>
    <row r="128" spans="34:50">
      <c r="AH128" s="1">
        <v>15</v>
      </c>
      <c r="AI128" s="106">
        <f t="shared" ref="AI128:AK128" si="93">$S19*P38+$S38*P19</f>
        <v>0</v>
      </c>
      <c r="AJ128" s="106">
        <f t="shared" si="93"/>
        <v>0</v>
      </c>
      <c r="AK128" s="106">
        <f t="shared" si="93"/>
        <v>0</v>
      </c>
      <c r="AL128" s="3"/>
      <c r="AM128" s="3">
        <f t="shared" ref="AM128:AX128" si="94">$S19*T38+$S38*T19</f>
        <v>0</v>
      </c>
      <c r="AN128" s="3">
        <f t="shared" si="94"/>
        <v>0</v>
      </c>
      <c r="AO128" s="3">
        <f t="shared" si="94"/>
        <v>0</v>
      </c>
      <c r="AP128" s="3">
        <f t="shared" si="94"/>
        <v>0</v>
      </c>
      <c r="AQ128" s="3">
        <f t="shared" si="94"/>
        <v>0</v>
      </c>
      <c r="AR128" s="3">
        <f t="shared" si="94"/>
        <v>0</v>
      </c>
      <c r="AS128" s="3">
        <f t="shared" si="94"/>
        <v>0</v>
      </c>
      <c r="AT128" s="3">
        <f t="shared" si="94"/>
        <v>0</v>
      </c>
      <c r="AU128" s="3">
        <f t="shared" si="94"/>
        <v>0</v>
      </c>
      <c r="AV128" s="3">
        <f t="shared" si="94"/>
        <v>0</v>
      </c>
      <c r="AW128" s="3">
        <f t="shared" si="94"/>
        <v>0</v>
      </c>
      <c r="AX128" s="3">
        <f t="shared" si="94"/>
        <v>0</v>
      </c>
    </row>
    <row r="129" spans="34:50">
      <c r="AH129" s="6" t="s">
        <v>76</v>
      </c>
      <c r="AI129" s="107">
        <f>SUM(AI113:AI128)</f>
        <v>0.17964388392185582</v>
      </c>
      <c r="AJ129" s="107">
        <f t="shared" ref="AJ129:AX129" si="95">SUM(AJ113:AJ128)</f>
        <v>0.23788014615553432</v>
      </c>
      <c r="AK129" s="107">
        <f t="shared" si="95"/>
        <v>0.12759818804248452</v>
      </c>
      <c r="AL129" s="5"/>
      <c r="AM129" s="5">
        <f t="shared" si="95"/>
        <v>0.34132661019732713</v>
      </c>
      <c r="AN129" s="5">
        <f t="shared" si="95"/>
        <v>-0.32099586695582016</v>
      </c>
      <c r="AO129" s="5">
        <f t="shared" si="95"/>
        <v>1.3489144156748359E-2</v>
      </c>
      <c r="AP129" s="5">
        <f t="shared" si="95"/>
        <v>0</v>
      </c>
      <c r="AQ129" s="5">
        <f t="shared" si="95"/>
        <v>0</v>
      </c>
      <c r="AR129" s="5">
        <f t="shared" si="95"/>
        <v>0</v>
      </c>
      <c r="AS129" s="5">
        <f t="shared" si="95"/>
        <v>0</v>
      </c>
      <c r="AT129" s="5">
        <f t="shared" si="95"/>
        <v>0</v>
      </c>
      <c r="AU129" s="5">
        <f t="shared" si="95"/>
        <v>0</v>
      </c>
      <c r="AV129" s="5">
        <f t="shared" si="95"/>
        <v>0</v>
      </c>
      <c r="AW129" s="5">
        <f t="shared" si="95"/>
        <v>0</v>
      </c>
      <c r="AX129" s="5">
        <f t="shared" si="95"/>
        <v>0</v>
      </c>
    </row>
    <row r="131" spans="34:50">
      <c r="AH131" s="11" t="s">
        <v>347</v>
      </c>
      <c r="AL131" s="96"/>
      <c r="AM131" s="96" t="s">
        <v>326</v>
      </c>
    </row>
    <row r="133" spans="34:50">
      <c r="AI133" t="s">
        <v>346</v>
      </c>
    </row>
    <row r="134" spans="34:50">
      <c r="AH134" s="47" t="s">
        <v>339</v>
      </c>
      <c r="AI134" s="1">
        <v>0</v>
      </c>
      <c r="AJ134" s="1">
        <v>1</v>
      </c>
      <c r="AK134" s="1">
        <v>2</v>
      </c>
      <c r="AL134" s="1">
        <v>3</v>
      </c>
      <c r="AM134" s="1">
        <v>4</v>
      </c>
      <c r="AN134" s="1">
        <v>5</v>
      </c>
      <c r="AO134" s="1">
        <v>6</v>
      </c>
      <c r="AP134" s="1">
        <v>7</v>
      </c>
      <c r="AQ134" s="1">
        <v>8</v>
      </c>
      <c r="AR134" s="1">
        <v>9</v>
      </c>
      <c r="AS134" s="1">
        <v>10</v>
      </c>
      <c r="AT134" s="1">
        <v>11</v>
      </c>
      <c r="AU134" s="1">
        <v>12</v>
      </c>
      <c r="AV134" s="1">
        <v>13</v>
      </c>
      <c r="AW134" s="1">
        <v>14</v>
      </c>
      <c r="AX134" s="1">
        <v>15</v>
      </c>
    </row>
    <row r="135" spans="34:50">
      <c r="AH135" s="1">
        <v>0</v>
      </c>
      <c r="AI135" s="106">
        <f t="shared" ref="AI135:AV135" si="96">$AD4*P23+$AD23*P4</f>
        <v>0</v>
      </c>
      <c r="AJ135" s="106">
        <f t="shared" si="96"/>
        <v>0</v>
      </c>
      <c r="AK135" s="106">
        <f t="shared" si="96"/>
        <v>0</v>
      </c>
      <c r="AL135" s="106">
        <f t="shared" si="96"/>
        <v>0</v>
      </c>
      <c r="AM135" s="106">
        <f t="shared" si="96"/>
        <v>0</v>
      </c>
      <c r="AN135" s="106">
        <f t="shared" si="96"/>
        <v>0</v>
      </c>
      <c r="AO135" s="106">
        <f t="shared" si="96"/>
        <v>0</v>
      </c>
      <c r="AP135" s="106">
        <f t="shared" si="96"/>
        <v>0</v>
      </c>
      <c r="AQ135" s="106">
        <f t="shared" si="96"/>
        <v>0</v>
      </c>
      <c r="AR135" s="106">
        <f t="shared" si="96"/>
        <v>0</v>
      </c>
      <c r="AS135" s="106">
        <f t="shared" si="96"/>
        <v>0</v>
      </c>
      <c r="AT135" s="106">
        <f t="shared" si="96"/>
        <v>0</v>
      </c>
      <c r="AU135" s="106">
        <f t="shared" si="96"/>
        <v>0</v>
      </c>
      <c r="AV135" s="106">
        <f t="shared" si="96"/>
        <v>0</v>
      </c>
      <c r="AW135" s="3"/>
      <c r="AX135" s="3">
        <f>$AD4*AE23+$AD23*AE4</f>
        <v>0</v>
      </c>
    </row>
    <row r="136" spans="34:50">
      <c r="AH136" s="1">
        <v>1</v>
      </c>
      <c r="AI136" s="106">
        <f t="shared" ref="AI136:AV136" si="97">$AD5*P24+$AD24*P5</f>
        <v>0</v>
      </c>
      <c r="AJ136" s="106">
        <f t="shared" si="97"/>
        <v>0</v>
      </c>
      <c r="AK136" s="106">
        <f t="shared" si="97"/>
        <v>0</v>
      </c>
      <c r="AL136" s="106">
        <f t="shared" si="97"/>
        <v>0</v>
      </c>
      <c r="AM136" s="106">
        <f t="shared" si="97"/>
        <v>0</v>
      </c>
      <c r="AN136" s="106">
        <f t="shared" si="97"/>
        <v>0</v>
      </c>
      <c r="AO136" s="106">
        <f t="shared" si="97"/>
        <v>0</v>
      </c>
      <c r="AP136" s="106">
        <f t="shared" si="97"/>
        <v>0</v>
      </c>
      <c r="AQ136" s="106">
        <f t="shared" si="97"/>
        <v>0</v>
      </c>
      <c r="AR136" s="106">
        <f t="shared" si="97"/>
        <v>0</v>
      </c>
      <c r="AS136" s="106">
        <f t="shared" si="97"/>
        <v>0</v>
      </c>
      <c r="AT136" s="106">
        <f t="shared" si="97"/>
        <v>0</v>
      </c>
      <c r="AU136" s="106">
        <f t="shared" si="97"/>
        <v>0</v>
      </c>
      <c r="AV136" s="106">
        <f t="shared" si="97"/>
        <v>0</v>
      </c>
      <c r="AW136" s="3"/>
      <c r="AX136" s="3">
        <f t="shared" ref="AX136:AX150" si="98">$AD5*AE24+$AD24*AE5</f>
        <v>0</v>
      </c>
    </row>
    <row r="137" spans="34:50">
      <c r="AH137" s="1">
        <v>2</v>
      </c>
      <c r="AI137" s="106">
        <f t="shared" ref="AI137:AV137" si="99">$AD6*P25+$AD25*P6</f>
        <v>0</v>
      </c>
      <c r="AJ137" s="106">
        <f t="shared" si="99"/>
        <v>0</v>
      </c>
      <c r="AK137" s="106">
        <f t="shared" si="99"/>
        <v>0</v>
      </c>
      <c r="AL137" s="106">
        <f t="shared" si="99"/>
        <v>0</v>
      </c>
      <c r="AM137" s="106">
        <f t="shared" si="99"/>
        <v>0</v>
      </c>
      <c r="AN137" s="106">
        <f t="shared" si="99"/>
        <v>0</v>
      </c>
      <c r="AO137" s="106">
        <f t="shared" si="99"/>
        <v>0</v>
      </c>
      <c r="AP137" s="106">
        <f t="shared" si="99"/>
        <v>0</v>
      </c>
      <c r="AQ137" s="106">
        <f t="shared" si="99"/>
        <v>0</v>
      </c>
      <c r="AR137" s="106">
        <f t="shared" si="99"/>
        <v>0</v>
      </c>
      <c r="AS137" s="106">
        <f t="shared" si="99"/>
        <v>0</v>
      </c>
      <c r="AT137" s="106">
        <f t="shared" si="99"/>
        <v>0</v>
      </c>
      <c r="AU137" s="106">
        <f t="shared" si="99"/>
        <v>0</v>
      </c>
      <c r="AV137" s="106">
        <f t="shared" si="99"/>
        <v>0</v>
      </c>
      <c r="AW137" s="3"/>
      <c r="AX137" s="3">
        <f t="shared" si="98"/>
        <v>0</v>
      </c>
    </row>
    <row r="138" spans="34:50">
      <c r="AH138" s="1">
        <v>3</v>
      </c>
      <c r="AI138" s="106">
        <f t="shared" ref="AI138:AV138" si="100">$AD7*P26+$AD26*P7</f>
        <v>0</v>
      </c>
      <c r="AJ138" s="106">
        <f t="shared" si="100"/>
        <v>0</v>
      </c>
      <c r="AK138" s="106">
        <f t="shared" si="100"/>
        <v>0</v>
      </c>
      <c r="AL138" s="106">
        <f t="shared" si="100"/>
        <v>0</v>
      </c>
      <c r="AM138" s="106">
        <f t="shared" si="100"/>
        <v>0</v>
      </c>
      <c r="AN138" s="106">
        <f t="shared" si="100"/>
        <v>0</v>
      </c>
      <c r="AO138" s="106">
        <f t="shared" si="100"/>
        <v>0</v>
      </c>
      <c r="AP138" s="106">
        <f t="shared" si="100"/>
        <v>0</v>
      </c>
      <c r="AQ138" s="106">
        <f t="shared" si="100"/>
        <v>0</v>
      </c>
      <c r="AR138" s="106">
        <f t="shared" si="100"/>
        <v>0</v>
      </c>
      <c r="AS138" s="106">
        <f t="shared" si="100"/>
        <v>0</v>
      </c>
      <c r="AT138" s="106">
        <f t="shared" si="100"/>
        <v>0</v>
      </c>
      <c r="AU138" s="106">
        <f t="shared" si="100"/>
        <v>0</v>
      </c>
      <c r="AV138" s="106">
        <f t="shared" si="100"/>
        <v>0</v>
      </c>
      <c r="AW138" s="3"/>
      <c r="AX138" s="3">
        <f t="shared" si="98"/>
        <v>0</v>
      </c>
    </row>
    <row r="139" spans="34:50">
      <c r="AH139" s="1">
        <v>4</v>
      </c>
      <c r="AI139" s="106">
        <f t="shared" ref="AI139:AV139" si="101">$AD8*P27+$AD27*P8</f>
        <v>0</v>
      </c>
      <c r="AJ139" s="106">
        <f t="shared" si="101"/>
        <v>0</v>
      </c>
      <c r="AK139" s="106">
        <f t="shared" si="101"/>
        <v>0</v>
      </c>
      <c r="AL139" s="106">
        <f t="shared" si="101"/>
        <v>0</v>
      </c>
      <c r="AM139" s="106">
        <f t="shared" si="101"/>
        <v>0</v>
      </c>
      <c r="AN139" s="106">
        <f t="shared" si="101"/>
        <v>0</v>
      </c>
      <c r="AO139" s="106">
        <f t="shared" si="101"/>
        <v>0</v>
      </c>
      <c r="AP139" s="106">
        <f t="shared" si="101"/>
        <v>0</v>
      </c>
      <c r="AQ139" s="106">
        <f t="shared" si="101"/>
        <v>0</v>
      </c>
      <c r="AR139" s="106">
        <f t="shared" si="101"/>
        <v>0</v>
      </c>
      <c r="AS139" s="106">
        <f t="shared" si="101"/>
        <v>0</v>
      </c>
      <c r="AT139" s="106">
        <f t="shared" si="101"/>
        <v>0</v>
      </c>
      <c r="AU139" s="106">
        <f t="shared" si="101"/>
        <v>0</v>
      </c>
      <c r="AV139" s="106">
        <f t="shared" si="101"/>
        <v>0</v>
      </c>
      <c r="AW139" s="3"/>
      <c r="AX139" s="3">
        <f t="shared" si="98"/>
        <v>0</v>
      </c>
    </row>
    <row r="140" spans="34:50">
      <c r="AH140" s="1">
        <v>5</v>
      </c>
      <c r="AI140" s="106">
        <f t="shared" ref="AI140:AV140" si="102">$AD9*P28+$AD28*P9</f>
        <v>0</v>
      </c>
      <c r="AJ140" s="106">
        <f t="shared" si="102"/>
        <v>0</v>
      </c>
      <c r="AK140" s="106">
        <f t="shared" si="102"/>
        <v>0</v>
      </c>
      <c r="AL140" s="106">
        <f t="shared" si="102"/>
        <v>0</v>
      </c>
      <c r="AM140" s="106">
        <f t="shared" si="102"/>
        <v>0</v>
      </c>
      <c r="AN140" s="106">
        <f t="shared" si="102"/>
        <v>0</v>
      </c>
      <c r="AO140" s="106">
        <f t="shared" si="102"/>
        <v>0</v>
      </c>
      <c r="AP140" s="106">
        <f t="shared" si="102"/>
        <v>0</v>
      </c>
      <c r="AQ140" s="106">
        <f t="shared" si="102"/>
        <v>0</v>
      </c>
      <c r="AR140" s="106">
        <f t="shared" si="102"/>
        <v>0</v>
      </c>
      <c r="AS140" s="106">
        <f t="shared" si="102"/>
        <v>0</v>
      </c>
      <c r="AT140" s="106">
        <f t="shared" si="102"/>
        <v>0</v>
      </c>
      <c r="AU140" s="106">
        <f t="shared" si="102"/>
        <v>0</v>
      </c>
      <c r="AV140" s="106">
        <f t="shared" si="102"/>
        <v>0</v>
      </c>
      <c r="AW140" s="3"/>
      <c r="AX140" s="3">
        <f t="shared" si="98"/>
        <v>0</v>
      </c>
    </row>
    <row r="141" spans="34:50">
      <c r="AH141" s="1">
        <v>6</v>
      </c>
      <c r="AI141" s="106">
        <f t="shared" ref="AI141:AV141" si="103">$AD10*P29+$AD29*P10</f>
        <v>0</v>
      </c>
      <c r="AJ141" s="106">
        <f t="shared" si="103"/>
        <v>0</v>
      </c>
      <c r="AK141" s="106">
        <f t="shared" si="103"/>
        <v>0</v>
      </c>
      <c r="AL141" s="106">
        <f t="shared" si="103"/>
        <v>0</v>
      </c>
      <c r="AM141" s="106">
        <f t="shared" si="103"/>
        <v>0</v>
      </c>
      <c r="AN141" s="106">
        <f t="shared" si="103"/>
        <v>0</v>
      </c>
      <c r="AO141" s="106">
        <f t="shared" si="103"/>
        <v>0</v>
      </c>
      <c r="AP141" s="106">
        <f t="shared" si="103"/>
        <v>0</v>
      </c>
      <c r="AQ141" s="106">
        <f t="shared" si="103"/>
        <v>0</v>
      </c>
      <c r="AR141" s="106">
        <f t="shared" si="103"/>
        <v>0</v>
      </c>
      <c r="AS141" s="106">
        <f t="shared" si="103"/>
        <v>0</v>
      </c>
      <c r="AT141" s="106">
        <f t="shared" si="103"/>
        <v>0</v>
      </c>
      <c r="AU141" s="106">
        <f t="shared" si="103"/>
        <v>0</v>
      </c>
      <c r="AV141" s="106">
        <f t="shared" si="103"/>
        <v>0</v>
      </c>
      <c r="AW141" s="3"/>
      <c r="AX141" s="3">
        <f t="shared" si="98"/>
        <v>0</v>
      </c>
    </row>
    <row r="142" spans="34:50">
      <c r="AH142" s="1">
        <v>7</v>
      </c>
      <c r="AI142" s="106">
        <f t="shared" ref="AI142:AV142" si="104">$AD11*P30+$AD30*P11</f>
        <v>0</v>
      </c>
      <c r="AJ142" s="106">
        <f t="shared" si="104"/>
        <v>0</v>
      </c>
      <c r="AK142" s="106">
        <f t="shared" si="104"/>
        <v>0</v>
      </c>
      <c r="AL142" s="106">
        <f t="shared" si="104"/>
        <v>0</v>
      </c>
      <c r="AM142" s="106">
        <f t="shared" si="104"/>
        <v>0</v>
      </c>
      <c r="AN142" s="106">
        <f t="shared" si="104"/>
        <v>0</v>
      </c>
      <c r="AO142" s="106">
        <f t="shared" si="104"/>
        <v>0</v>
      </c>
      <c r="AP142" s="106">
        <f t="shared" si="104"/>
        <v>0</v>
      </c>
      <c r="AQ142" s="106">
        <f t="shared" si="104"/>
        <v>0</v>
      </c>
      <c r="AR142" s="106">
        <f t="shared" si="104"/>
        <v>0</v>
      </c>
      <c r="AS142" s="106">
        <f t="shared" si="104"/>
        <v>0</v>
      </c>
      <c r="AT142" s="106">
        <f t="shared" si="104"/>
        <v>0</v>
      </c>
      <c r="AU142" s="106">
        <f t="shared" si="104"/>
        <v>0</v>
      </c>
      <c r="AV142" s="106">
        <f t="shared" si="104"/>
        <v>0</v>
      </c>
      <c r="AW142" s="3"/>
      <c r="AX142" s="3">
        <f t="shared" si="98"/>
        <v>0</v>
      </c>
    </row>
    <row r="143" spans="34:50">
      <c r="AH143" s="1">
        <v>8</v>
      </c>
      <c r="AI143" s="106">
        <f t="shared" ref="AI143:AV143" si="105">$AD12*P31+$AD31*P12</f>
        <v>0</v>
      </c>
      <c r="AJ143" s="106">
        <f t="shared" si="105"/>
        <v>0</v>
      </c>
      <c r="AK143" s="106">
        <f t="shared" si="105"/>
        <v>0</v>
      </c>
      <c r="AL143" s="106">
        <f t="shared" si="105"/>
        <v>0</v>
      </c>
      <c r="AM143" s="106">
        <f t="shared" si="105"/>
        <v>0</v>
      </c>
      <c r="AN143" s="106">
        <f t="shared" si="105"/>
        <v>0</v>
      </c>
      <c r="AO143" s="106">
        <f t="shared" si="105"/>
        <v>0</v>
      </c>
      <c r="AP143" s="106">
        <f t="shared" si="105"/>
        <v>0</v>
      </c>
      <c r="AQ143" s="106">
        <f t="shared" si="105"/>
        <v>0</v>
      </c>
      <c r="AR143" s="106">
        <f t="shared" si="105"/>
        <v>0</v>
      </c>
      <c r="AS143" s="106">
        <f t="shared" si="105"/>
        <v>0</v>
      </c>
      <c r="AT143" s="106">
        <f t="shared" si="105"/>
        <v>0</v>
      </c>
      <c r="AU143" s="106">
        <f t="shared" si="105"/>
        <v>0</v>
      </c>
      <c r="AV143" s="106">
        <f t="shared" si="105"/>
        <v>0</v>
      </c>
      <c r="AW143" s="3"/>
      <c r="AX143" s="3">
        <f t="shared" si="98"/>
        <v>0</v>
      </c>
    </row>
    <row r="144" spans="34:50">
      <c r="AH144" s="1">
        <v>9</v>
      </c>
      <c r="AI144" s="106">
        <f t="shared" ref="AI144:AV144" si="106">$AD13*P32+$AD32*P13</f>
        <v>0</v>
      </c>
      <c r="AJ144" s="106">
        <f t="shared" si="106"/>
        <v>0</v>
      </c>
      <c r="AK144" s="106">
        <f t="shared" si="106"/>
        <v>0</v>
      </c>
      <c r="AL144" s="106">
        <f t="shared" si="106"/>
        <v>0</v>
      </c>
      <c r="AM144" s="106">
        <f t="shared" si="106"/>
        <v>0</v>
      </c>
      <c r="AN144" s="106">
        <f t="shared" si="106"/>
        <v>0</v>
      </c>
      <c r="AO144" s="106">
        <f t="shared" si="106"/>
        <v>0</v>
      </c>
      <c r="AP144" s="106">
        <f t="shared" si="106"/>
        <v>0</v>
      </c>
      <c r="AQ144" s="106">
        <f t="shared" si="106"/>
        <v>0</v>
      </c>
      <c r="AR144" s="106">
        <f t="shared" si="106"/>
        <v>0</v>
      </c>
      <c r="AS144" s="106">
        <f t="shared" si="106"/>
        <v>0</v>
      </c>
      <c r="AT144" s="106">
        <f t="shared" si="106"/>
        <v>0</v>
      </c>
      <c r="AU144" s="106">
        <f t="shared" si="106"/>
        <v>0</v>
      </c>
      <c r="AV144" s="106">
        <f t="shared" si="106"/>
        <v>0</v>
      </c>
      <c r="AW144" s="3"/>
      <c r="AX144" s="3">
        <f t="shared" si="98"/>
        <v>0</v>
      </c>
    </row>
    <row r="145" spans="34:50">
      <c r="AH145" s="1">
        <v>10</v>
      </c>
      <c r="AI145" s="106">
        <f t="shared" ref="AI145:AV145" si="107">$AD14*P33+$AD33*P14</f>
        <v>0</v>
      </c>
      <c r="AJ145" s="106">
        <f t="shared" si="107"/>
        <v>0</v>
      </c>
      <c r="AK145" s="106">
        <f t="shared" si="107"/>
        <v>0</v>
      </c>
      <c r="AL145" s="106">
        <f t="shared" si="107"/>
        <v>0</v>
      </c>
      <c r="AM145" s="106">
        <f t="shared" si="107"/>
        <v>0</v>
      </c>
      <c r="AN145" s="106">
        <f t="shared" si="107"/>
        <v>0</v>
      </c>
      <c r="AO145" s="106">
        <f t="shared" si="107"/>
        <v>0</v>
      </c>
      <c r="AP145" s="106">
        <f t="shared" si="107"/>
        <v>0</v>
      </c>
      <c r="AQ145" s="106">
        <f t="shared" si="107"/>
        <v>0</v>
      </c>
      <c r="AR145" s="106">
        <f t="shared" si="107"/>
        <v>0</v>
      </c>
      <c r="AS145" s="106">
        <f t="shared" si="107"/>
        <v>0</v>
      </c>
      <c r="AT145" s="106">
        <f t="shared" si="107"/>
        <v>0</v>
      </c>
      <c r="AU145" s="106">
        <f t="shared" si="107"/>
        <v>0</v>
      </c>
      <c r="AV145" s="106">
        <f t="shared" si="107"/>
        <v>0</v>
      </c>
      <c r="AW145" s="3"/>
      <c r="AX145" s="3">
        <f t="shared" si="98"/>
        <v>0</v>
      </c>
    </row>
    <row r="146" spans="34:50">
      <c r="AH146" s="1">
        <v>11</v>
      </c>
      <c r="AI146" s="106">
        <f t="shared" ref="AI146:AV146" si="108">$AD15*P34+$AD34*P15</f>
        <v>0</v>
      </c>
      <c r="AJ146" s="106">
        <f t="shared" si="108"/>
        <v>0</v>
      </c>
      <c r="AK146" s="106">
        <f t="shared" si="108"/>
        <v>0</v>
      </c>
      <c r="AL146" s="106">
        <f t="shared" si="108"/>
        <v>0</v>
      </c>
      <c r="AM146" s="106">
        <f t="shared" si="108"/>
        <v>0</v>
      </c>
      <c r="AN146" s="106">
        <f t="shared" si="108"/>
        <v>0</v>
      </c>
      <c r="AO146" s="106">
        <f t="shared" si="108"/>
        <v>0</v>
      </c>
      <c r="AP146" s="106">
        <f t="shared" si="108"/>
        <v>0</v>
      </c>
      <c r="AQ146" s="106">
        <f t="shared" si="108"/>
        <v>0</v>
      </c>
      <c r="AR146" s="106">
        <f t="shared" si="108"/>
        <v>0</v>
      </c>
      <c r="AS146" s="106">
        <f t="shared" si="108"/>
        <v>0</v>
      </c>
      <c r="AT146" s="106">
        <f t="shared" si="108"/>
        <v>0</v>
      </c>
      <c r="AU146" s="106">
        <f t="shared" si="108"/>
        <v>0</v>
      </c>
      <c r="AV146" s="106">
        <f t="shared" si="108"/>
        <v>0</v>
      </c>
      <c r="AW146" s="3"/>
      <c r="AX146" s="3">
        <f t="shared" si="98"/>
        <v>0</v>
      </c>
    </row>
    <row r="147" spans="34:50">
      <c r="AH147" s="1">
        <v>12</v>
      </c>
      <c r="AI147" s="106">
        <f t="shared" ref="AI147:AV147" si="109">$AD16*P35+$AD35*P16</f>
        <v>0</v>
      </c>
      <c r="AJ147" s="106">
        <f t="shared" si="109"/>
        <v>0</v>
      </c>
      <c r="AK147" s="106">
        <f t="shared" si="109"/>
        <v>0</v>
      </c>
      <c r="AL147" s="106">
        <f t="shared" si="109"/>
        <v>0</v>
      </c>
      <c r="AM147" s="106">
        <f t="shared" si="109"/>
        <v>0</v>
      </c>
      <c r="AN147" s="106">
        <f t="shared" si="109"/>
        <v>0</v>
      </c>
      <c r="AO147" s="106">
        <f t="shared" si="109"/>
        <v>0</v>
      </c>
      <c r="AP147" s="106">
        <f t="shared" si="109"/>
        <v>0</v>
      </c>
      <c r="AQ147" s="106">
        <f t="shared" si="109"/>
        <v>0</v>
      </c>
      <c r="AR147" s="106">
        <f t="shared" si="109"/>
        <v>0</v>
      </c>
      <c r="AS147" s="106">
        <f t="shared" si="109"/>
        <v>0</v>
      </c>
      <c r="AT147" s="106">
        <f t="shared" si="109"/>
        <v>0</v>
      </c>
      <c r="AU147" s="106">
        <f t="shared" si="109"/>
        <v>0</v>
      </c>
      <c r="AV147" s="106">
        <f t="shared" si="109"/>
        <v>0</v>
      </c>
      <c r="AW147" s="3"/>
      <c r="AX147" s="3">
        <f t="shared" si="98"/>
        <v>0</v>
      </c>
    </row>
    <row r="148" spans="34:50">
      <c r="AH148" s="1">
        <v>13</v>
      </c>
      <c r="AI148" s="106">
        <f t="shared" ref="AI148:AV148" si="110">$AD17*P36+$AD36*P17</f>
        <v>0</v>
      </c>
      <c r="AJ148" s="106">
        <f t="shared" si="110"/>
        <v>0</v>
      </c>
      <c r="AK148" s="106">
        <f t="shared" si="110"/>
        <v>0</v>
      </c>
      <c r="AL148" s="106">
        <f t="shared" si="110"/>
        <v>0</v>
      </c>
      <c r="AM148" s="106">
        <f t="shared" si="110"/>
        <v>0</v>
      </c>
      <c r="AN148" s="106">
        <f t="shared" si="110"/>
        <v>0</v>
      </c>
      <c r="AO148" s="106">
        <f t="shared" si="110"/>
        <v>0</v>
      </c>
      <c r="AP148" s="106">
        <f t="shared" si="110"/>
        <v>0</v>
      </c>
      <c r="AQ148" s="106">
        <f t="shared" si="110"/>
        <v>0</v>
      </c>
      <c r="AR148" s="106">
        <f t="shared" si="110"/>
        <v>0</v>
      </c>
      <c r="AS148" s="106">
        <f t="shared" si="110"/>
        <v>0</v>
      </c>
      <c r="AT148" s="106">
        <f t="shared" si="110"/>
        <v>0</v>
      </c>
      <c r="AU148" s="106">
        <f t="shared" si="110"/>
        <v>0</v>
      </c>
      <c r="AV148" s="106">
        <f t="shared" si="110"/>
        <v>0</v>
      </c>
      <c r="AW148" s="3"/>
      <c r="AX148" s="3">
        <f t="shared" si="98"/>
        <v>0</v>
      </c>
    </row>
    <row r="149" spans="34:50">
      <c r="AH149" s="1">
        <v>14</v>
      </c>
      <c r="AI149" s="106">
        <f t="shared" ref="AI149:AV149" si="111">$AD18*P37+$AD37*P18</f>
        <v>0</v>
      </c>
      <c r="AJ149" s="106">
        <f t="shared" si="111"/>
        <v>0</v>
      </c>
      <c r="AK149" s="106">
        <f t="shared" si="111"/>
        <v>0</v>
      </c>
      <c r="AL149" s="106">
        <f t="shared" si="111"/>
        <v>0</v>
      </c>
      <c r="AM149" s="106">
        <f t="shared" si="111"/>
        <v>0</v>
      </c>
      <c r="AN149" s="106">
        <f t="shared" si="111"/>
        <v>0</v>
      </c>
      <c r="AO149" s="106">
        <f t="shared" si="111"/>
        <v>0</v>
      </c>
      <c r="AP149" s="106">
        <f t="shared" si="111"/>
        <v>0</v>
      </c>
      <c r="AQ149" s="106">
        <f t="shared" si="111"/>
        <v>0</v>
      </c>
      <c r="AR149" s="106">
        <f t="shared" si="111"/>
        <v>0</v>
      </c>
      <c r="AS149" s="106">
        <f t="shared" si="111"/>
        <v>0</v>
      </c>
      <c r="AT149" s="106">
        <f t="shared" si="111"/>
        <v>0</v>
      </c>
      <c r="AU149" s="106">
        <f t="shared" si="111"/>
        <v>0</v>
      </c>
      <c r="AV149" s="106">
        <f t="shared" si="111"/>
        <v>0</v>
      </c>
      <c r="AW149" s="3"/>
      <c r="AX149" s="3">
        <f t="shared" si="98"/>
        <v>0</v>
      </c>
    </row>
    <row r="150" spans="34:50">
      <c r="AH150" s="1">
        <v>15</v>
      </c>
      <c r="AI150" s="106">
        <f t="shared" ref="AI150:AV150" si="112">$AD19*P38+$AD38*P19</f>
        <v>0</v>
      </c>
      <c r="AJ150" s="106">
        <f t="shared" si="112"/>
        <v>0</v>
      </c>
      <c r="AK150" s="106">
        <f t="shared" si="112"/>
        <v>0</v>
      </c>
      <c r="AL150" s="106">
        <f t="shared" si="112"/>
        <v>0</v>
      </c>
      <c r="AM150" s="106">
        <f t="shared" si="112"/>
        <v>0</v>
      </c>
      <c r="AN150" s="106">
        <f t="shared" si="112"/>
        <v>0</v>
      </c>
      <c r="AO150" s="106">
        <f t="shared" si="112"/>
        <v>0</v>
      </c>
      <c r="AP150" s="106">
        <f t="shared" si="112"/>
        <v>0</v>
      </c>
      <c r="AQ150" s="106">
        <f t="shared" si="112"/>
        <v>0</v>
      </c>
      <c r="AR150" s="106">
        <f t="shared" si="112"/>
        <v>0</v>
      </c>
      <c r="AS150" s="106">
        <f t="shared" si="112"/>
        <v>0</v>
      </c>
      <c r="AT150" s="106">
        <f t="shared" si="112"/>
        <v>0</v>
      </c>
      <c r="AU150" s="106">
        <f t="shared" si="112"/>
        <v>0</v>
      </c>
      <c r="AV150" s="106">
        <f t="shared" si="112"/>
        <v>0</v>
      </c>
      <c r="AW150" s="3"/>
      <c r="AX150" s="3">
        <f t="shared" si="98"/>
        <v>0</v>
      </c>
    </row>
    <row r="151" spans="34:50">
      <c r="AH151" s="6" t="s">
        <v>76</v>
      </c>
      <c r="AI151" s="107">
        <f>SUM(AI135:AI150)</f>
        <v>0</v>
      </c>
      <c r="AJ151" s="107">
        <f t="shared" ref="AJ151:AX151" si="113">SUM(AJ135:AJ150)</f>
        <v>0</v>
      </c>
      <c r="AK151" s="107">
        <f t="shared" si="113"/>
        <v>0</v>
      </c>
      <c r="AL151" s="107">
        <f t="shared" si="113"/>
        <v>0</v>
      </c>
      <c r="AM151" s="107">
        <f t="shared" si="113"/>
        <v>0</v>
      </c>
      <c r="AN151" s="107">
        <f t="shared" si="113"/>
        <v>0</v>
      </c>
      <c r="AO151" s="107">
        <f t="shared" si="113"/>
        <v>0</v>
      </c>
      <c r="AP151" s="107">
        <f t="shared" si="113"/>
        <v>0</v>
      </c>
      <c r="AQ151" s="107">
        <f t="shared" si="113"/>
        <v>0</v>
      </c>
      <c r="AR151" s="107">
        <f t="shared" si="113"/>
        <v>0</v>
      </c>
      <c r="AS151" s="107">
        <f t="shared" si="113"/>
        <v>0</v>
      </c>
      <c r="AT151" s="107">
        <f t="shared" si="113"/>
        <v>0</v>
      </c>
      <c r="AU151" s="107">
        <f t="shared" si="113"/>
        <v>0</v>
      </c>
      <c r="AV151" s="107">
        <f t="shared" si="113"/>
        <v>0</v>
      </c>
      <c r="AW151" s="5"/>
      <c r="AX151" s="5">
        <f t="shared" si="113"/>
        <v>0</v>
      </c>
    </row>
  </sheetData>
  <mergeCells count="4">
    <mergeCell ref="B20:B21"/>
    <mergeCell ref="C20:C21"/>
    <mergeCell ref="K20:K21"/>
    <mergeCell ref="C24:C25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FEA4-6004-4ABA-B128-45C759963F30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1.4302506792132192</v>
      </c>
      <c r="V3" s="71">
        <v>1.2939158903314367</v>
      </c>
      <c r="W3" s="71">
        <v>1.0380384223551222</v>
      </c>
      <c r="X3" s="71">
        <v>0.84463004561541988</v>
      </c>
      <c r="Y3" s="71">
        <v>0.5566422810007432</v>
      </c>
      <c r="Z3" s="71">
        <v>0.29581833858971179</v>
      </c>
      <c r="AA3" s="71">
        <v>0.18141200497634094</v>
      </c>
      <c r="AC3" s="1" cm="1">
        <f t="array" ref="AC3:AC9">$K$12:$K$18</f>
        <v>0</v>
      </c>
    </row>
    <row r="4" spans="2:36">
      <c r="C4" s="3">
        <v>-5.3260987357005289E-2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-0.16732432660370666</v>
      </c>
      <c r="AC4" s="1">
        <v>1</v>
      </c>
      <c r="AD4" s="3">
        <f>AQ110</f>
        <v>-1.0487129089718756</v>
      </c>
    </row>
    <row r="5" spans="2:36">
      <c r="C5" s="3">
        <v>-0.19738500745624943</v>
      </c>
      <c r="D5" s="3">
        <v>-3.6879082008638209E-2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-0.62010328935331971</v>
      </c>
      <c r="M5" s="3">
        <f>Y200</f>
        <v>-0.11585905310947331</v>
      </c>
      <c r="AC5" s="1">
        <v>2</v>
      </c>
      <c r="AD5" s="3">
        <f>AQ92</f>
        <v>0.68842980330718817</v>
      </c>
      <c r="AE5" s="3">
        <f>AQ200</f>
        <v>0.37878683231895521</v>
      </c>
    </row>
    <row r="6" spans="2:36">
      <c r="C6" s="3">
        <v>-6.477841448210106E-2</v>
      </c>
      <c r="D6" s="3">
        <v>2.7160024195274992E-2</v>
      </c>
      <c r="E6" s="3">
        <v>0.15237094148635894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-0.20350739104816334</v>
      </c>
      <c r="M6" s="3">
        <f>Y182</f>
        <v>8.5325732483196942E-2</v>
      </c>
      <c r="N6" s="3">
        <f>Y272</f>
        <v>0.47868743039410544</v>
      </c>
      <c r="AC6" s="1">
        <v>3</v>
      </c>
      <c r="AD6" s="3">
        <f>AQ74</f>
        <v>0.54109818733015114</v>
      </c>
      <c r="AE6" s="3">
        <f>AQ182</f>
        <v>0.37480564912377534</v>
      </c>
      <c r="AF6" s="3">
        <f>AQ272</f>
        <v>0.51798498526451087</v>
      </c>
    </row>
    <row r="7" spans="2:36">
      <c r="C7" s="3">
        <v>0.35202745765916482</v>
      </c>
      <c r="D7" s="3">
        <v>-0.15485418832464612</v>
      </c>
      <c r="E7" s="3">
        <v>-0.21105364424757198</v>
      </c>
      <c r="F7" s="3">
        <v>-0.17875574121680357</v>
      </c>
      <c r="G7" s="3">
        <v>0</v>
      </c>
      <c r="H7" s="3">
        <v>0</v>
      </c>
      <c r="I7" s="3">
        <v>0</v>
      </c>
      <c r="K7" s="1">
        <v>4</v>
      </c>
      <c r="L7" s="3">
        <f>Y56</f>
        <v>1.1059268748439242</v>
      </c>
      <c r="M7" s="3">
        <f>Y164</f>
        <v>-0.48648878041831856</v>
      </c>
      <c r="N7" s="3">
        <f>Y254</f>
        <v>-0.66304457828152585</v>
      </c>
      <c r="O7" s="3">
        <f>Y326</f>
        <v>-0.56157772339370826</v>
      </c>
      <c r="AC7" s="1">
        <v>4</v>
      </c>
      <c r="AD7" s="3">
        <f>AQ56</f>
        <v>0.94384630921924995</v>
      </c>
      <c r="AE7" s="3">
        <f>AQ164</f>
        <v>1.0369026167118474</v>
      </c>
      <c r="AF7" s="3">
        <f>AQ254</f>
        <v>-0.39347353218627373</v>
      </c>
      <c r="AG7" s="3">
        <f>AQ326</f>
        <v>0.23605614952944479</v>
      </c>
    </row>
    <row r="8" spans="2:36">
      <c r="C8" s="3">
        <v>0.3863878739865429</v>
      </c>
      <c r="D8" s="3">
        <v>0.21560270548064975</v>
      </c>
      <c r="E8" s="3">
        <v>-0.13440048384073222</v>
      </c>
      <c r="F8" s="3">
        <v>-0.1537426839872503</v>
      </c>
      <c r="G8" s="3">
        <v>-0.26046497930275631</v>
      </c>
      <c r="H8" s="3">
        <v>0</v>
      </c>
      <c r="I8" s="3">
        <v>0</v>
      </c>
      <c r="K8" s="1">
        <v>5</v>
      </c>
      <c r="L8" s="3">
        <f>Y38</f>
        <v>1.213873306352302</v>
      </c>
      <c r="M8" s="3">
        <f>Y146</f>
        <v>0.67733587563209308</v>
      </c>
      <c r="N8" s="3">
        <f>Y236</f>
        <v>-0.42223157267295802</v>
      </c>
      <c r="O8" s="3">
        <f>Y308</f>
        <v>-0.48299688655752265</v>
      </c>
      <c r="P8" s="3">
        <f>Y362</f>
        <v>-0.81827486549495676</v>
      </c>
      <c r="AC8" s="1">
        <v>5</v>
      </c>
      <c r="AD8" s="3">
        <f>AQ38</f>
        <v>-0.34596206802388374</v>
      </c>
      <c r="AE8" s="3">
        <f>AQ146</f>
        <v>0.66687956560283057</v>
      </c>
      <c r="AF8" s="3">
        <f>AQ236</f>
        <v>1.1872043646084174</v>
      </c>
      <c r="AG8" s="3">
        <f>AQ308</f>
        <v>0.38171474037468078</v>
      </c>
      <c r="AH8" s="3">
        <f>AQ362</f>
        <v>-0.74921047822860087</v>
      </c>
    </row>
    <row r="9" spans="2:36">
      <c r="C9" s="3">
        <v>0.37432838672709956</v>
      </c>
      <c r="D9" s="3">
        <v>-0.39766977167677836</v>
      </c>
      <c r="E9" s="3">
        <v>-0.81701095225504405</v>
      </c>
      <c r="F9" s="3">
        <v>0.41538597666043403</v>
      </c>
      <c r="G9" s="3">
        <v>0.63541857848401539</v>
      </c>
      <c r="H9" s="3">
        <v>0.89255985819108652</v>
      </c>
      <c r="I9" s="3">
        <v>0</v>
      </c>
      <c r="K9" s="1">
        <v>6</v>
      </c>
      <c r="L9" s="3">
        <f>Y20</f>
        <v>1.1759873097719751</v>
      </c>
      <c r="M9" s="3">
        <f>Y128</f>
        <v>-1.2493164332544973</v>
      </c>
      <c r="N9" s="3">
        <f>Y218</f>
        <v>-2.5667156055068476</v>
      </c>
      <c r="O9" s="3">
        <f>Y290</f>
        <v>1.3049735326806409</v>
      </c>
      <c r="P9" s="3">
        <f>Y344</f>
        <v>1.9962263381198522</v>
      </c>
      <c r="Q9" s="3">
        <f>Y380</f>
        <v>2.8040594933822649</v>
      </c>
      <c r="AC9" s="1">
        <v>6</v>
      </c>
      <c r="AD9" s="3">
        <f>AQ20</f>
        <v>2.0397333842148475</v>
      </c>
      <c r="AE9" s="3">
        <f>AQ128</f>
        <v>0.59509983961543567</v>
      </c>
      <c r="AF9" s="3">
        <f>AQ218</f>
        <v>-0.70294792940237982</v>
      </c>
      <c r="AG9" s="3">
        <f>AQ290</f>
        <v>-8.3218729009453749E-2</v>
      </c>
      <c r="AH9" s="3">
        <f>AQ344</f>
        <v>-0.17383295502974344</v>
      </c>
      <c r="AI9" s="3">
        <f>AQ380</f>
        <v>1.470821445767283</v>
      </c>
    </row>
    <row r="11" spans="2:36">
      <c r="B11" s="47" t="s">
        <v>71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enc0!C6:I11</f>
        <v>0.1882249116897583</v>
      </c>
      <c r="D12" s="71">
        <v>0.20499962568283081</v>
      </c>
      <c r="E12" s="71">
        <v>0.10940191149711609</v>
      </c>
      <c r="F12" s="71">
        <v>-2.8141593560576439E-2</v>
      </c>
      <c r="G12" s="71">
        <v>-4.2030699551105499E-2</v>
      </c>
      <c r="H12" s="71">
        <v>-0.65276134014129639</v>
      </c>
      <c r="I12" s="71">
        <v>0.20774905383586884</v>
      </c>
      <c r="K12" s="1">
        <v>0</v>
      </c>
      <c r="L12" s="110" cm="1">
        <f t="array" ref="L12:R18">[1]!SVD_U($C$12:$I$18)</f>
        <v>4.7347533255801544E-2</v>
      </c>
      <c r="M12" s="71">
        <v>0.45037319786662611</v>
      </c>
      <c r="N12" s="71">
        <v>0.31728116508940207</v>
      </c>
      <c r="O12" s="71">
        <v>0.218498630601484</v>
      </c>
      <c r="P12" s="71">
        <v>0.43849886997414478</v>
      </c>
      <c r="Q12" s="71">
        <v>6.7164874917373663E-3</v>
      </c>
      <c r="R12" s="71">
        <v>0.67393385006982531</v>
      </c>
      <c r="T12" s="1">
        <v>0</v>
      </c>
      <c r="U12" s="71" cm="1">
        <f t="array" ref="U12:AA18">[1]!SVD_D($C$12:$I$18)</f>
        <v>1.4302506792132192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-8.2335904822187431E-2</v>
      </c>
      <c r="AE12" s="71">
        <v>0.17656547175493559</v>
      </c>
      <c r="AF12" s="71">
        <v>9.7962480941943181E-2</v>
      </c>
      <c r="AG12" s="71">
        <v>7.1833058314566701E-3</v>
      </c>
      <c r="AH12" s="71">
        <v>-9.3971414856236904E-2</v>
      </c>
      <c r="AI12" s="71">
        <v>-0.70532257758039529</v>
      </c>
      <c r="AJ12" s="71">
        <v>0.66789716285620337</v>
      </c>
    </row>
    <row r="13" spans="2:36">
      <c r="B13" s="25">
        <v>1</v>
      </c>
      <c r="C13" s="71">
        <v>0.11343412101268768</v>
      </c>
      <c r="D13" s="71">
        <v>0.42494356632232666</v>
      </c>
      <c r="E13" s="71">
        <v>-4.4745020568370819E-3</v>
      </c>
      <c r="F13" s="71">
        <v>7.5528584420681E-2</v>
      </c>
      <c r="G13" s="71">
        <v>0.20652851462364197</v>
      </c>
      <c r="H13" s="71">
        <v>0.19739440083503723</v>
      </c>
      <c r="I13" s="71">
        <v>0.39985573291778559</v>
      </c>
      <c r="K13" s="1">
        <v>1</v>
      </c>
      <c r="L13" s="71">
        <v>0.16654464366583213</v>
      </c>
      <c r="M13" s="71">
        <v>0.21239842919126647</v>
      </c>
      <c r="N13" s="71">
        <v>-0.32580785694301495</v>
      </c>
      <c r="O13" s="71">
        <v>-0.38618462668599252</v>
      </c>
      <c r="P13" s="71">
        <v>0.3638245342230656</v>
      </c>
      <c r="Q13" s="71">
        <v>-0.7270256731778636</v>
      </c>
      <c r="R13" s="71">
        <v>-0.1045267537358163</v>
      </c>
      <c r="T13" s="1">
        <v>1</v>
      </c>
      <c r="U13" s="71">
        <v>0</v>
      </c>
      <c r="V13" s="71">
        <v>1.2939158903314367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0.86678208805124435</v>
      </c>
      <c r="AE13" s="71">
        <v>0.14277089466067766</v>
      </c>
      <c r="AF13" s="71">
        <v>-5.9661352899641328E-2</v>
      </c>
      <c r="AG13" s="71">
        <v>-0.13870333608422178</v>
      </c>
      <c r="AH13" s="71">
        <v>0.43719463905020101</v>
      </c>
      <c r="AI13" s="71">
        <v>-0.11888369745555771</v>
      </c>
      <c r="AJ13" s="71">
        <v>1.5320086999285859E-2</v>
      </c>
    </row>
    <row r="14" spans="2:36">
      <c r="B14" s="25">
        <v>2</v>
      </c>
      <c r="C14" s="71">
        <v>-0.15573140978813171</v>
      </c>
      <c r="D14" s="71">
        <v>0.71983623504638672</v>
      </c>
      <c r="E14" s="71">
        <v>-0.38247811794281006</v>
      </c>
      <c r="F14" s="71">
        <v>0.41403403878211975</v>
      </c>
      <c r="G14" s="71">
        <v>-0.53611117601394653</v>
      </c>
      <c r="H14" s="71">
        <v>-1.1710686609148979E-2</v>
      </c>
      <c r="I14" s="71">
        <v>-7.2654490359127522E-3</v>
      </c>
      <c r="K14" s="1">
        <v>2</v>
      </c>
      <c r="L14" s="71">
        <v>0.57300326200184448</v>
      </c>
      <c r="M14" s="71">
        <v>7.3229865528370158E-2</v>
      </c>
      <c r="N14" s="71">
        <v>-0.40092538370768249</v>
      </c>
      <c r="O14" s="71">
        <v>0.6236974476077618</v>
      </c>
      <c r="P14" s="71">
        <v>0.204096446383946</v>
      </c>
      <c r="Q14" s="71">
        <v>0.13721099666365802</v>
      </c>
      <c r="R14" s="71">
        <v>-0.23681799349788007</v>
      </c>
      <c r="T14" s="1">
        <v>2</v>
      </c>
      <c r="U14" s="71">
        <v>0</v>
      </c>
      <c r="V14" s="71">
        <v>0</v>
      </c>
      <c r="W14" s="71">
        <v>1.0380384223551222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-0.31682856877277416</v>
      </c>
      <c r="AE14" s="71">
        <v>-0.12791245915907284</v>
      </c>
      <c r="AF14" s="71">
        <v>9.8511090568429646E-2</v>
      </c>
      <c r="AG14" s="71">
        <v>-0.26920011710104946</v>
      </c>
      <c r="AH14" s="71">
        <v>0.67961316063511867</v>
      </c>
      <c r="AI14" s="71">
        <v>0.35936814892250379</v>
      </c>
      <c r="AJ14" s="71">
        <v>0.45832893015893433</v>
      </c>
    </row>
    <row r="15" spans="2:36">
      <c r="B15" s="25">
        <v>3</v>
      </c>
      <c r="C15" s="71">
        <v>7.9890713095664978E-2</v>
      </c>
      <c r="D15" s="71">
        <v>5.659693107008934E-2</v>
      </c>
      <c r="E15" s="71">
        <v>-0.32802906632423401</v>
      </c>
      <c r="F15" s="71">
        <v>7.4706703424453735E-2</v>
      </c>
      <c r="G15" s="71">
        <v>-0.30399808287620544</v>
      </c>
      <c r="H15" s="71">
        <v>0.39175403118133545</v>
      </c>
      <c r="I15" s="71">
        <v>4.0741872042417526E-2</v>
      </c>
      <c r="K15" s="1">
        <v>3</v>
      </c>
      <c r="L15" s="71">
        <v>0.16218014292818367</v>
      </c>
      <c r="M15" s="71">
        <v>-0.1023815372701663</v>
      </c>
      <c r="N15" s="71">
        <v>-0.38310859350675136</v>
      </c>
      <c r="O15" s="71">
        <v>0.10373764853447523</v>
      </c>
      <c r="P15" s="71">
        <v>-0.60899383730246526</v>
      </c>
      <c r="Q15" s="71">
        <v>-0.26758245037375306</v>
      </c>
      <c r="R15" s="71">
        <v>0.60266745913762643</v>
      </c>
      <c r="T15" s="1">
        <v>3</v>
      </c>
      <c r="U15" s="71">
        <v>0</v>
      </c>
      <c r="V15" s="71">
        <v>0</v>
      </c>
      <c r="W15" s="71">
        <v>0</v>
      </c>
      <c r="X15" s="71">
        <v>0.84463004561541988</v>
      </c>
      <c r="Y15" s="71">
        <v>0</v>
      </c>
      <c r="Z15" s="71">
        <v>0</v>
      </c>
      <c r="AA15" s="71">
        <v>0</v>
      </c>
      <c r="AC15" s="1">
        <v>3</v>
      </c>
      <c r="AD15" s="71">
        <v>-0.19836070619027796</v>
      </c>
      <c r="AE15" s="71">
        <v>-7.1830377525375341E-2</v>
      </c>
      <c r="AF15" s="71">
        <v>-0.53243285226578352</v>
      </c>
      <c r="AG15" s="71">
        <v>0.5951675850310435</v>
      </c>
      <c r="AH15" s="71">
        <v>0.46303436385689356</v>
      </c>
      <c r="AI15" s="71">
        <v>-0.27776624346157308</v>
      </c>
      <c r="AJ15" s="71">
        <v>-0.16195469286680683</v>
      </c>
    </row>
    <row r="16" spans="2:36">
      <c r="B16" s="25">
        <v>4</v>
      </c>
      <c r="C16" s="71">
        <v>0.17635592818260193</v>
      </c>
      <c r="D16" s="71">
        <v>-0.87940990924835205</v>
      </c>
      <c r="E16" s="71">
        <v>6.0634121298789978E-2</v>
      </c>
      <c r="F16" s="71">
        <v>0.54338240623474121</v>
      </c>
      <c r="G16" s="71">
        <v>5.6501530110836029E-2</v>
      </c>
      <c r="H16" s="71">
        <v>-0.34735256433486938</v>
      </c>
      <c r="I16" s="71">
        <v>0.38798844814300537</v>
      </c>
      <c r="K16" s="1">
        <v>4</v>
      </c>
      <c r="L16" s="71">
        <v>-0.70249407669794572</v>
      </c>
      <c r="M16" s="71">
        <v>0.27650704572197382</v>
      </c>
      <c r="N16" s="71">
        <v>-0.17247599378229581</v>
      </c>
      <c r="O16" s="71">
        <v>0.52654315834505083</v>
      </c>
      <c r="P16" s="71">
        <v>-7.6086859293003753E-2</v>
      </c>
      <c r="Q16" s="71">
        <v>-0.2958197898744806</v>
      </c>
      <c r="R16" s="71">
        <v>-0.17248681573030716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0.5566422810007432</v>
      </c>
      <c r="Z16" s="71">
        <v>0</v>
      </c>
      <c r="AA16" s="71">
        <v>0</v>
      </c>
      <c r="AC16" s="1">
        <v>4</v>
      </c>
      <c r="AD16" s="71">
        <v>-0.26731625737828579</v>
      </c>
      <c r="AE16" s="71">
        <v>1.3226046653788245E-3</v>
      </c>
      <c r="AF16" s="71">
        <v>0.20683752078015261</v>
      </c>
      <c r="AG16" s="71">
        <v>-0.50519756412697159</v>
      </c>
      <c r="AH16" s="71">
        <v>0.2803732402078975</v>
      </c>
      <c r="AI16" s="71">
        <v>-0.50137167244400271</v>
      </c>
      <c r="AJ16" s="71">
        <v>-0.54822552175349148</v>
      </c>
    </row>
    <row r="17" spans="2:43">
      <c r="B17" s="25">
        <v>5</v>
      </c>
      <c r="C17" s="71">
        <v>-0.16540272533893585</v>
      </c>
      <c r="D17" s="71">
        <v>-0.36293205618858337</v>
      </c>
      <c r="E17" s="71">
        <v>0.43203851580619812</v>
      </c>
      <c r="F17" s="71">
        <v>0.49251723289489746</v>
      </c>
      <c r="G17" s="71">
        <v>5.6184876710176468E-2</v>
      </c>
      <c r="H17" s="71">
        <v>0.63275176286697388</v>
      </c>
      <c r="I17" s="71">
        <v>-0.22680875658988953</v>
      </c>
      <c r="K17" s="1">
        <v>5</v>
      </c>
      <c r="L17" s="71">
        <v>-0.33011607903218865</v>
      </c>
      <c r="M17" s="71">
        <v>-0.54664185494512851</v>
      </c>
      <c r="N17" s="71">
        <v>-0.46863578019100383</v>
      </c>
      <c r="O17" s="71">
        <v>-2.8593632980542998E-2</v>
      </c>
      <c r="P17" s="71">
        <v>0.49732821458093174</v>
      </c>
      <c r="Q17" s="71">
        <v>0.19665369320967865</v>
      </c>
      <c r="R17" s="71">
        <v>0.29284968566320835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0.29581833858971179</v>
      </c>
      <c r="AA17" s="71">
        <v>0</v>
      </c>
      <c r="AC17" s="1">
        <v>5</v>
      </c>
      <c r="AD17" s="71">
        <v>6.5669881097362992E-2</v>
      </c>
      <c r="AE17" s="71">
        <v>-0.5680121387625271</v>
      </c>
      <c r="AF17" s="71">
        <v>-0.62948622407211741</v>
      </c>
      <c r="AG17" s="71">
        <v>-0.457610068741725</v>
      </c>
      <c r="AH17" s="71">
        <v>-0.20528410800842453</v>
      </c>
      <c r="AI17" s="71">
        <v>-9.1751125356543006E-2</v>
      </c>
      <c r="AJ17" s="71">
        <v>0.12973034193930683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-0.1136283516758274</v>
      </c>
      <c r="M18" s="71">
        <v>0.60077685843382889</v>
      </c>
      <c r="N18" s="71">
        <v>-0.48610809703955354</v>
      </c>
      <c r="O18" s="71">
        <v>-0.35396960775435221</v>
      </c>
      <c r="P18" s="71">
        <v>-9.8473513466821191E-2</v>
      </c>
      <c r="Q18" s="71">
        <v>0.50475668479793578</v>
      </c>
      <c r="R18" s="71">
        <v>9.1572453242493683E-3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0.18141200497634094</v>
      </c>
      <c r="AC18" s="1">
        <v>6</v>
      </c>
      <c r="AD18" s="110">
        <v>-0.16251702716223068</v>
      </c>
      <c r="AE18" s="71">
        <v>0.77735472367092739</v>
      </c>
      <c r="AF18" s="71">
        <v>-0.50459888214498883</v>
      </c>
      <c r="AG18" s="71">
        <v>-0.2989733659440309</v>
      </c>
      <c r="AH18" s="71">
        <v>-5.4814521154328721E-2</v>
      </c>
      <c r="AI18" s="71">
        <v>0.14931628388897553</v>
      </c>
      <c r="AJ18" s="71">
        <v>1.6612342343319743E-3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4.7347533255801544E-2</v>
      </c>
      <c r="W20" s="48" t="s">
        <v>353</v>
      </c>
      <c r="X20" s="3">
        <f>+V20/V22</f>
        <v>0.38463190515977869</v>
      </c>
      <c r="Y20" s="148">
        <f>ATAN2(X20,X21)</f>
        <v>1.1759873097719751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-8.2335904822187431E-2</v>
      </c>
      <c r="AO20" s="48" t="s">
        <v>353</v>
      </c>
      <c r="AP20" s="3">
        <f>+AN20/AN22</f>
        <v>-0.45193834381491532</v>
      </c>
      <c r="AQ20" s="148">
        <f>ATAN2(AP20,AP21)</f>
        <v>2.0397333842148475</v>
      </c>
    </row>
    <row r="21" spans="2:43">
      <c r="K21" s="1" cm="1">
        <f t="array" ref="K21:K27">$K$12:$K$18</f>
        <v>0</v>
      </c>
      <c r="L21" s="110">
        <f>X20</f>
        <v>0.38463190515977869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-0.92307003934325527</v>
      </c>
      <c r="U21" s="48" t="s">
        <v>352</v>
      </c>
      <c r="V21" s="3">
        <f>L18</f>
        <v>-0.1136283516758274</v>
      </c>
      <c r="W21" s="48" t="s">
        <v>354</v>
      </c>
      <c r="X21" s="3">
        <f>-V21/V22</f>
        <v>0.92307003934325527</v>
      </c>
      <c r="Y21" s="117"/>
      <c r="AC21" s="1" cm="1">
        <f t="array" ref="AC21:AC27">$K$12:$K$18</f>
        <v>0</v>
      </c>
      <c r="AD21" s="110">
        <f>AP20</f>
        <v>-0.45193834381491532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-0.89204917655353022</v>
      </c>
      <c r="AM21" s="48" t="s">
        <v>352</v>
      </c>
      <c r="AN21" s="3">
        <f>AD18</f>
        <v>-0.16251702716223068</v>
      </c>
      <c r="AO21" s="48" t="s">
        <v>354</v>
      </c>
      <c r="AP21" s="3">
        <f>-AN21/AN22</f>
        <v>0.89204917655353022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0.12309829897271019</v>
      </c>
      <c r="W22" s="109">
        <v>1</v>
      </c>
      <c r="X22" s="108">
        <f>X20*X20+X21*X21</f>
        <v>0.99999999999999989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0.18218393271783748</v>
      </c>
      <c r="AO22" s="109">
        <v>1</v>
      </c>
      <c r="AP22" s="108">
        <f>AP20*AP20+AP21*AP21</f>
        <v>0.99999999999999989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0.92307003934325527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0.38463190515977869</v>
      </c>
      <c r="AC27" s="1">
        <v>6</v>
      </c>
      <c r="AD27" s="110">
        <f>AP21</f>
        <v>0.89204917655353022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-0.45193834381491532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0.12309829897271017</v>
      </c>
      <c r="M30" s="71">
        <v>-0.38133121722268937</v>
      </c>
      <c r="N30" s="71">
        <v>0.5707482792590266</v>
      </c>
      <c r="O30" s="71">
        <v>0.41078028431917807</v>
      </c>
      <c r="P30" s="71">
        <v>0.25955860571865258</v>
      </c>
      <c r="Q30" s="71">
        <v>-0.46334239751527295</v>
      </c>
      <c r="R30" s="71">
        <v>0.25076368190229081</v>
      </c>
      <c r="AC30" s="1" cm="1">
        <f t="array" ref="AC30:AC36">$K$12:$K$18</f>
        <v>0</v>
      </c>
      <c r="AD30" s="110" cm="1">
        <f t="array" ref="AD30:AJ36">MMULT(AD21:AJ27,_xlfn.ANCHORARRAY(AD12))</f>
        <v>0.18218393271783748</v>
      </c>
      <c r="AE30" s="71">
        <v>-0.77323534802047256</v>
      </c>
      <c r="AF30" s="71">
        <v>0.40585401591436709</v>
      </c>
      <c r="AG30" s="71">
        <v>0.26345253356122544</v>
      </c>
      <c r="AH30" s="71">
        <v>9.136653405496703E-2</v>
      </c>
      <c r="AI30" s="71">
        <v>0.18556484947775717</v>
      </c>
      <c r="AJ30" s="71">
        <v>-0.3033302402507117</v>
      </c>
    </row>
    <row r="31" spans="2:43">
      <c r="K31" s="1">
        <v>1</v>
      </c>
      <c r="L31" s="71">
        <v>0.16654464366583213</v>
      </c>
      <c r="M31" s="71">
        <v>0.21239842919126647</v>
      </c>
      <c r="N31" s="71">
        <v>-0.32580785694301495</v>
      </c>
      <c r="O31" s="71">
        <v>-0.38618462668599252</v>
      </c>
      <c r="P31" s="71">
        <v>0.3638245342230656</v>
      </c>
      <c r="Q31" s="71">
        <v>-0.7270256731778636</v>
      </c>
      <c r="R31" s="71">
        <v>-0.1045267537358163</v>
      </c>
      <c r="AC31" s="1">
        <v>1</v>
      </c>
      <c r="AD31" s="71">
        <v>0.86678208805124435</v>
      </c>
      <c r="AE31" s="71">
        <v>0.14277089466067766</v>
      </c>
      <c r="AF31" s="71">
        <v>-5.9661352899641328E-2</v>
      </c>
      <c r="AG31" s="71">
        <v>-0.13870333608422178</v>
      </c>
      <c r="AH31" s="71">
        <v>0.43719463905020101</v>
      </c>
      <c r="AI31" s="71">
        <v>-0.11888369745555771</v>
      </c>
      <c r="AJ31" s="71">
        <v>1.5320086999285859E-2</v>
      </c>
    </row>
    <row r="32" spans="2:43">
      <c r="K32" s="1">
        <v>2</v>
      </c>
      <c r="L32" s="71">
        <v>0.57300326200184448</v>
      </c>
      <c r="M32" s="71">
        <v>7.3229865528370158E-2</v>
      </c>
      <c r="N32" s="71">
        <v>-0.40092538370768249</v>
      </c>
      <c r="O32" s="71">
        <v>0.6236974476077618</v>
      </c>
      <c r="P32" s="71">
        <v>0.204096446383946</v>
      </c>
      <c r="Q32" s="71">
        <v>0.13721099666365802</v>
      </c>
      <c r="R32" s="71">
        <v>-0.23681799349788007</v>
      </c>
      <c r="AC32" s="1">
        <v>2</v>
      </c>
      <c r="AD32" s="71">
        <v>-0.31682856877277416</v>
      </c>
      <c r="AE32" s="71">
        <v>-0.12791245915907284</v>
      </c>
      <c r="AF32" s="71">
        <v>9.8511090568429646E-2</v>
      </c>
      <c r="AG32" s="71">
        <v>-0.26920011710104946</v>
      </c>
      <c r="AH32" s="71">
        <v>0.67961316063511867</v>
      </c>
      <c r="AI32" s="71">
        <v>0.35936814892250379</v>
      </c>
      <c r="AJ32" s="71">
        <v>0.45832893015893433</v>
      </c>
    </row>
    <row r="33" spans="10:43">
      <c r="K33" s="1">
        <v>3</v>
      </c>
      <c r="L33" s="71">
        <v>0.16218014292818367</v>
      </c>
      <c r="M33" s="71">
        <v>-0.1023815372701663</v>
      </c>
      <c r="N33" s="71">
        <v>-0.38310859350675136</v>
      </c>
      <c r="O33" s="71">
        <v>0.10373764853447523</v>
      </c>
      <c r="P33" s="71">
        <v>-0.60899383730246526</v>
      </c>
      <c r="Q33" s="71">
        <v>-0.26758245037375306</v>
      </c>
      <c r="R33" s="71">
        <v>0.60266745913762643</v>
      </c>
      <c r="AC33" s="1">
        <v>3</v>
      </c>
      <c r="AD33" s="71">
        <v>-0.19836070619027796</v>
      </c>
      <c r="AE33" s="71">
        <v>-7.1830377525375341E-2</v>
      </c>
      <c r="AF33" s="71">
        <v>-0.53243285226578352</v>
      </c>
      <c r="AG33" s="71">
        <v>0.5951675850310435</v>
      </c>
      <c r="AH33" s="71">
        <v>0.46303436385689356</v>
      </c>
      <c r="AI33" s="71">
        <v>-0.27776624346157308</v>
      </c>
      <c r="AJ33" s="71">
        <v>-0.16195469286680683</v>
      </c>
    </row>
    <row r="34" spans="10:43">
      <c r="K34" s="1">
        <v>4</v>
      </c>
      <c r="L34" s="71">
        <v>-0.70249407669794572</v>
      </c>
      <c r="M34" s="71">
        <v>0.27650704572197382</v>
      </c>
      <c r="N34" s="71">
        <v>-0.17247599378229581</v>
      </c>
      <c r="O34" s="71">
        <v>0.52654315834505083</v>
      </c>
      <c r="P34" s="71">
        <v>-7.6086859293003753E-2</v>
      </c>
      <c r="Q34" s="71">
        <v>-0.2958197898744806</v>
      </c>
      <c r="R34" s="71">
        <v>-0.17248681573030716</v>
      </c>
      <c r="AC34" s="1">
        <v>4</v>
      </c>
      <c r="AD34" s="71">
        <v>-0.26731625737828579</v>
      </c>
      <c r="AE34" s="71">
        <v>1.3226046653788245E-3</v>
      </c>
      <c r="AF34" s="71">
        <v>0.20683752078015261</v>
      </c>
      <c r="AG34" s="71">
        <v>-0.50519756412697159</v>
      </c>
      <c r="AH34" s="71">
        <v>0.2803732402078975</v>
      </c>
      <c r="AI34" s="71">
        <v>-0.50137167244400271</v>
      </c>
      <c r="AJ34" s="71">
        <v>-0.54822552175349148</v>
      </c>
    </row>
    <row r="35" spans="10:43">
      <c r="K35" s="1">
        <v>5</v>
      </c>
      <c r="L35" s="110">
        <v>-0.33011607903218865</v>
      </c>
      <c r="M35" s="71">
        <v>-0.54664185494512851</v>
      </c>
      <c r="N35" s="71">
        <v>-0.46863578019100383</v>
      </c>
      <c r="O35" s="71">
        <v>-2.8593632980542998E-2</v>
      </c>
      <c r="P35" s="71">
        <v>0.49732821458093174</v>
      </c>
      <c r="Q35" s="71">
        <v>0.19665369320967865</v>
      </c>
      <c r="R35" s="71">
        <v>0.29284968566320835</v>
      </c>
      <c r="AC35" s="1">
        <v>5</v>
      </c>
      <c r="AD35" s="110">
        <v>6.5669881097362992E-2</v>
      </c>
      <c r="AE35" s="71">
        <v>-0.5680121387625271</v>
      </c>
      <c r="AF35" s="71">
        <v>-0.62948622407211741</v>
      </c>
      <c r="AG35" s="71">
        <v>-0.457610068741725</v>
      </c>
      <c r="AH35" s="71">
        <v>-0.20528410800842453</v>
      </c>
      <c r="AI35" s="71">
        <v>-9.1751125356543006E-2</v>
      </c>
      <c r="AJ35" s="71">
        <v>0.12973034193930683</v>
      </c>
    </row>
    <row r="36" spans="10:43">
      <c r="K36" s="1">
        <v>6</v>
      </c>
      <c r="L36" s="71">
        <v>-6.9388939039072284E-18</v>
      </c>
      <c r="M36" s="71">
        <v>0.64680395310920447</v>
      </c>
      <c r="N36" s="71">
        <v>0.10590005406403019</v>
      </c>
      <c r="O36" s="71">
        <v>6.554153494654319E-2</v>
      </c>
      <c r="P36" s="71">
        <v>0.36688911406648622</v>
      </c>
      <c r="Q36" s="71">
        <v>0.20034531368921044</v>
      </c>
      <c r="R36" s="71">
        <v>0.62561031421378666</v>
      </c>
      <c r="AC36" s="1">
        <v>6</v>
      </c>
      <c r="AD36" s="71">
        <v>1.3877787807814457E-17</v>
      </c>
      <c r="AE36" s="71">
        <v>-0.1938113226857642</v>
      </c>
      <c r="AF36" s="71">
        <v>0.31543493354486518</v>
      </c>
      <c r="AG36" s="71">
        <v>0.14152538990139904</v>
      </c>
      <c r="AH36" s="71">
        <v>-5.9054339334581346E-2</v>
      </c>
      <c r="AI36" s="71">
        <v>-0.69666417858058638</v>
      </c>
      <c r="AJ36" s="71">
        <v>0.59504633869976264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0.12309829897271017</v>
      </c>
      <c r="W38" s="48" t="s">
        <v>353</v>
      </c>
      <c r="X38" s="3">
        <f>+V38/V40</f>
        <v>0.34939283479467792</v>
      </c>
      <c r="Y38" s="148">
        <f>ATAN2(X38,X39)</f>
        <v>1.213873306352302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0.18218393271783748</v>
      </c>
      <c r="AO38" s="48" t="s">
        <v>353</v>
      </c>
      <c r="AP38" s="3">
        <f>+AN38/AN40</f>
        <v>0.940749648929874</v>
      </c>
      <c r="AQ38" s="148">
        <f>ATAN2(AP38,AP39)</f>
        <v>-0.34596206802388374</v>
      </c>
    </row>
    <row r="39" spans="10:43">
      <c r="K39" s="1" cm="1">
        <f t="array" ref="K39:K45">$K$12:$K$18</f>
        <v>0</v>
      </c>
      <c r="L39" s="110">
        <f>X38</f>
        <v>0.34939283479467792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-0.9369763321419271</v>
      </c>
      <c r="R39">
        <v>0</v>
      </c>
      <c r="U39" s="48" t="s">
        <v>352</v>
      </c>
      <c r="V39" s="3">
        <f>L35</f>
        <v>-0.33011607903218865</v>
      </c>
      <c r="W39" s="48" t="s">
        <v>354</v>
      </c>
      <c r="X39" s="3">
        <f>-V39/V40</f>
        <v>0.9369763321419271</v>
      </c>
      <c r="Y39" s="117"/>
      <c r="AC39" s="1" cm="1">
        <f t="array" ref="AC39:AC45">$K$12:$K$18</f>
        <v>0</v>
      </c>
      <c r="AD39" s="110">
        <f>AP38</f>
        <v>0.940749648929874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0.33910189919597711</v>
      </c>
      <c r="AJ39">
        <v>0</v>
      </c>
      <c r="AM39" s="48" t="s">
        <v>352</v>
      </c>
      <c r="AN39" s="3">
        <f>AD35</f>
        <v>6.5669881097362992E-2</v>
      </c>
      <c r="AO39" s="48" t="s">
        <v>354</v>
      </c>
      <c r="AP39" s="3">
        <f>-AN39/AN40</f>
        <v>-0.33910189919597711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0.35232061654913266</v>
      </c>
      <c r="W40" s="109">
        <v>1</v>
      </c>
      <c r="X40" s="108">
        <f>X38*X38+X39*X39</f>
        <v>1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0.19365825214505922</v>
      </c>
      <c r="AO40" s="109">
        <v>1</v>
      </c>
      <c r="AP40" s="108">
        <f>AP38*AP38+AP39*AP39</f>
        <v>0.99999999999999978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0.9369763321419271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0.34939283479467792</v>
      </c>
      <c r="R44" s="111">
        <v>0</v>
      </c>
      <c r="AC44" s="1">
        <v>5</v>
      </c>
      <c r="AD44" s="110">
        <f>AP39</f>
        <v>-0.33910189919597711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0.940749648929874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0.35232061654913266</v>
      </c>
      <c r="M48" s="71">
        <v>0.37895608526060531</v>
      </c>
      <c r="N48" s="71">
        <v>0.63851599367833289</v>
      </c>
      <c r="O48" s="71">
        <v>0.17031524536876302</v>
      </c>
      <c r="P48" s="71">
        <v>-0.37529684932134055</v>
      </c>
      <c r="Q48" s="71">
        <v>-0.34614836991419229</v>
      </c>
      <c r="R48" s="71">
        <v>-0.18677819065823703</v>
      </c>
      <c r="AC48" s="1" cm="1">
        <f t="array" ref="AC48:AC54">$K$12:$K$18</f>
        <v>0</v>
      </c>
      <c r="AD48" s="110" cm="1">
        <f t="array" ref="AD48:AJ54">MMULT(AD39:AJ45,_xlfn.ANCHORARRAY(AD30))</f>
        <v>0.19365825214505916</v>
      </c>
      <c r="AE48" s="71">
        <v>-0.92003487721117039</v>
      </c>
      <c r="AF48" s="71">
        <v>0.16834704888766092</v>
      </c>
      <c r="AG48" s="71">
        <v>9.2666435055888091E-2</v>
      </c>
      <c r="AH48" s="71">
        <v>1.634080393574075E-2</v>
      </c>
      <c r="AI48" s="71">
        <v>0.14345708613815306</v>
      </c>
      <c r="AJ48" s="71">
        <v>-0.2413660116907089</v>
      </c>
    </row>
    <row r="49" spans="10:43">
      <c r="K49" s="1">
        <v>1</v>
      </c>
      <c r="L49" s="71">
        <v>0.16654464366583213</v>
      </c>
      <c r="M49" s="71">
        <v>0.21239842919126647</v>
      </c>
      <c r="N49" s="71">
        <v>-0.32580785694301495</v>
      </c>
      <c r="O49" s="71">
        <v>-0.38618462668599252</v>
      </c>
      <c r="P49" s="71">
        <v>0.3638245342230656</v>
      </c>
      <c r="Q49" s="71">
        <v>-0.7270256731778636</v>
      </c>
      <c r="R49" s="71">
        <v>-0.1045267537358163</v>
      </c>
      <c r="AC49" s="1">
        <v>1</v>
      </c>
      <c r="AD49" s="71">
        <v>0.86678208805124435</v>
      </c>
      <c r="AE49" s="71">
        <v>0.14277089466067766</v>
      </c>
      <c r="AF49" s="71">
        <v>-5.9661352899641328E-2</v>
      </c>
      <c r="AG49" s="71">
        <v>-0.13870333608422178</v>
      </c>
      <c r="AH49" s="71">
        <v>0.43719463905020101</v>
      </c>
      <c r="AI49" s="71">
        <v>-0.11888369745555771</v>
      </c>
      <c r="AJ49" s="71">
        <v>1.5320086999285859E-2</v>
      </c>
    </row>
    <row r="50" spans="10:43">
      <c r="K50" s="1">
        <v>2</v>
      </c>
      <c r="L50" s="71">
        <v>0.57300326200184448</v>
      </c>
      <c r="M50" s="71">
        <v>7.3229865528370158E-2</v>
      </c>
      <c r="N50" s="71">
        <v>-0.40092538370768249</v>
      </c>
      <c r="O50" s="71">
        <v>0.6236974476077618</v>
      </c>
      <c r="P50" s="71">
        <v>0.204096446383946</v>
      </c>
      <c r="Q50" s="71">
        <v>0.13721099666365802</v>
      </c>
      <c r="R50" s="71">
        <v>-0.23681799349788007</v>
      </c>
      <c r="AC50" s="1">
        <v>2</v>
      </c>
      <c r="AD50" s="71">
        <v>-0.31682856877277416</v>
      </c>
      <c r="AE50" s="71">
        <v>-0.12791245915907284</v>
      </c>
      <c r="AF50" s="71">
        <v>9.8511090568429646E-2</v>
      </c>
      <c r="AG50" s="71">
        <v>-0.26920011710104946</v>
      </c>
      <c r="AH50" s="71">
        <v>0.67961316063511867</v>
      </c>
      <c r="AI50" s="71">
        <v>0.35936814892250379</v>
      </c>
      <c r="AJ50" s="71">
        <v>0.45832893015893433</v>
      </c>
    </row>
    <row r="51" spans="10:43">
      <c r="K51" s="1">
        <v>3</v>
      </c>
      <c r="L51" s="71">
        <v>0.16218014292818367</v>
      </c>
      <c r="M51" s="71">
        <v>-0.1023815372701663</v>
      </c>
      <c r="N51" s="71">
        <v>-0.38310859350675136</v>
      </c>
      <c r="O51" s="71">
        <v>0.10373764853447523</v>
      </c>
      <c r="P51" s="71">
        <v>-0.60899383730246526</v>
      </c>
      <c r="Q51" s="71">
        <v>-0.26758245037375306</v>
      </c>
      <c r="R51" s="71">
        <v>0.60266745913762643</v>
      </c>
      <c r="AC51" s="1">
        <v>3</v>
      </c>
      <c r="AD51" s="71">
        <v>-0.19836070619027796</v>
      </c>
      <c r="AE51" s="71">
        <v>-7.1830377525375341E-2</v>
      </c>
      <c r="AF51" s="71">
        <v>-0.53243285226578352</v>
      </c>
      <c r="AG51" s="71">
        <v>0.5951675850310435</v>
      </c>
      <c r="AH51" s="71">
        <v>0.46303436385689356</v>
      </c>
      <c r="AI51" s="71">
        <v>-0.27776624346157308</v>
      </c>
      <c r="AJ51" s="71">
        <v>-0.16195469286680683</v>
      </c>
    </row>
    <row r="52" spans="10:43">
      <c r="K52" s="1">
        <v>4</v>
      </c>
      <c r="L52" s="110">
        <v>-0.70249407669794572</v>
      </c>
      <c r="M52" s="71">
        <v>0.27650704572197382</v>
      </c>
      <c r="N52" s="71">
        <v>-0.17247599378229581</v>
      </c>
      <c r="O52" s="71">
        <v>0.52654315834505083</v>
      </c>
      <c r="P52" s="71">
        <v>-7.6086859293003753E-2</v>
      </c>
      <c r="Q52" s="71">
        <v>-0.2958197898744806</v>
      </c>
      <c r="R52" s="71">
        <v>-0.17248681573030716</v>
      </c>
      <c r="AC52" s="1">
        <v>4</v>
      </c>
      <c r="AD52" s="110">
        <v>-0.26731625737828579</v>
      </c>
      <c r="AE52" s="71">
        <v>1.3226046653788245E-3</v>
      </c>
      <c r="AF52" s="71">
        <v>0.20683752078015261</v>
      </c>
      <c r="AG52" s="71">
        <v>-0.50519756412697159</v>
      </c>
      <c r="AH52" s="71">
        <v>0.2803732402078975</v>
      </c>
      <c r="AI52" s="71">
        <v>-0.50137167244400271</v>
      </c>
      <c r="AJ52" s="71">
        <v>-0.54822552175349148</v>
      </c>
    </row>
    <row r="53" spans="10:43">
      <c r="K53" s="1">
        <v>5</v>
      </c>
      <c r="L53" s="71">
        <v>0</v>
      </c>
      <c r="M53" s="71">
        <v>-0.54829107256123155</v>
      </c>
      <c r="N53" s="71">
        <v>0.3710396455492887</v>
      </c>
      <c r="O53" s="71">
        <v>0.37490099363345092</v>
      </c>
      <c r="P53" s="71">
        <v>0.41696318507794333</v>
      </c>
      <c r="Q53" s="71">
        <v>-0.3654314688063347</v>
      </c>
      <c r="R53" s="71">
        <v>0.33727921674581213</v>
      </c>
      <c r="AC53" s="1">
        <v>5</v>
      </c>
      <c r="AD53" s="71">
        <v>0</v>
      </c>
      <c r="AE53" s="71">
        <v>-0.27215164508954964</v>
      </c>
      <c r="AF53" s="71">
        <v>-0.72981481189491271</v>
      </c>
      <c r="AG53" s="71">
        <v>-0.51983376599415676</v>
      </c>
      <c r="AH53" s="71">
        <v>-0.22410351776080095</v>
      </c>
      <c r="AI53" s="71">
        <v>-0.14924023185001178</v>
      </c>
      <c r="AJ53" s="71">
        <v>0.22490363418754378</v>
      </c>
    </row>
    <row r="54" spans="10:43">
      <c r="K54" s="1">
        <v>6</v>
      </c>
      <c r="L54" s="71">
        <v>-6.9388939039072284E-18</v>
      </c>
      <c r="M54" s="71">
        <v>0.64680395310920447</v>
      </c>
      <c r="N54" s="71">
        <v>0.10590005406403019</v>
      </c>
      <c r="O54" s="71">
        <v>6.554153494654319E-2</v>
      </c>
      <c r="P54" s="71">
        <v>0.36688911406648622</v>
      </c>
      <c r="Q54" s="71">
        <v>0.20034531368921044</v>
      </c>
      <c r="R54" s="71">
        <v>0.62561031421378666</v>
      </c>
      <c r="AC54" s="1">
        <v>6</v>
      </c>
      <c r="AD54" s="71">
        <v>1.3877787807814457E-17</v>
      </c>
      <c r="AE54" s="71">
        <v>-0.1938113226857642</v>
      </c>
      <c r="AF54" s="71">
        <v>0.31543493354486518</v>
      </c>
      <c r="AG54" s="71">
        <v>0.14152538990139904</v>
      </c>
      <c r="AH54" s="71">
        <v>-5.9054339334581346E-2</v>
      </c>
      <c r="AI54" s="71">
        <v>-0.69666417858058638</v>
      </c>
      <c r="AJ54" s="71">
        <v>0.59504633869976264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0.35232061654913266</v>
      </c>
      <c r="W56" s="48" t="s">
        <v>353</v>
      </c>
      <c r="X56" s="3">
        <f>+V56/V58</f>
        <v>0.4483061109632086</v>
      </c>
      <c r="Y56" s="148">
        <f>ATAN2(X56,X57)</f>
        <v>1.1059268748439242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0.19365825214505916</v>
      </c>
      <c r="AO56" s="48" t="s">
        <v>353</v>
      </c>
      <c r="AP56" s="3">
        <f>+AN56/AN58</f>
        <v>0.58667755183858283</v>
      </c>
      <c r="AQ56" s="148">
        <f>ATAN2(AP56,AP57)</f>
        <v>0.94384630921924995</v>
      </c>
    </row>
    <row r="57" spans="10:43">
      <c r="K57" s="1" cm="1">
        <f t="array" ref="K57:K63">$K$12:$K$18</f>
        <v>0</v>
      </c>
      <c r="L57" s="110">
        <f>X56</f>
        <v>0.4483061109632086</v>
      </c>
      <c r="M57" s="111">
        <v>0</v>
      </c>
      <c r="N57" s="111">
        <v>0</v>
      </c>
      <c r="O57" s="111">
        <v>0</v>
      </c>
      <c r="P57" s="110">
        <f>-X57</f>
        <v>-0.8938800987118144</v>
      </c>
      <c r="Q57">
        <v>0</v>
      </c>
      <c r="R57">
        <v>0</v>
      </c>
      <c r="U57" s="48" t="s">
        <v>352</v>
      </c>
      <c r="V57" s="3">
        <f>L52</f>
        <v>-0.70249407669794572</v>
      </c>
      <c r="W57" s="48" t="s">
        <v>354</v>
      </c>
      <c r="X57" s="3">
        <f>-V57/V58</f>
        <v>0.8938800987118144</v>
      </c>
      <c r="Y57" s="117"/>
      <c r="AC57" s="1" cm="1">
        <f t="array" ref="AC57:AC63">$K$12:$K$18</f>
        <v>0</v>
      </c>
      <c r="AD57" s="110">
        <f>AP56</f>
        <v>0.58667755183858283</v>
      </c>
      <c r="AE57" s="111">
        <v>0</v>
      </c>
      <c r="AF57" s="111">
        <v>0</v>
      </c>
      <c r="AG57" s="111">
        <v>0</v>
      </c>
      <c r="AH57" s="110">
        <f>-AP57</f>
        <v>-0.80982062839167479</v>
      </c>
      <c r="AI57">
        <v>0</v>
      </c>
      <c r="AJ57">
        <v>0</v>
      </c>
      <c r="AM57" s="48" t="s">
        <v>352</v>
      </c>
      <c r="AN57" s="3">
        <f>AD52</f>
        <v>-0.26731625737828579</v>
      </c>
      <c r="AO57" s="48" t="s">
        <v>354</v>
      </c>
      <c r="AP57" s="3">
        <f>-AN57/AN58</f>
        <v>0.80982062839167479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0.78589296004052633</v>
      </c>
      <c r="W58" s="109">
        <v>1</v>
      </c>
      <c r="X58" s="108">
        <f>X56*X56+X57*X57</f>
        <v>0.99999999999999978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0.33009316879119632</v>
      </c>
      <c r="AO58" s="109">
        <v>1</v>
      </c>
      <c r="AP58" s="108">
        <f>AP56*AP56+AP57*AP57</f>
        <v>1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0.8938800987118144</v>
      </c>
      <c r="M61" s="111">
        <v>0</v>
      </c>
      <c r="N61" s="111">
        <v>0</v>
      </c>
      <c r="O61" s="111">
        <v>0</v>
      </c>
      <c r="P61" s="110">
        <f>X56</f>
        <v>0.4483061109632086</v>
      </c>
      <c r="Q61" s="111">
        <v>0</v>
      </c>
      <c r="R61" s="111">
        <v>0</v>
      </c>
      <c r="AC61" s="1">
        <v>4</v>
      </c>
      <c r="AD61" s="110">
        <f>AP57</f>
        <v>0.80982062839167479</v>
      </c>
      <c r="AE61" s="111">
        <v>0</v>
      </c>
      <c r="AF61" s="111">
        <v>0</v>
      </c>
      <c r="AG61" s="111">
        <v>0</v>
      </c>
      <c r="AH61" s="110">
        <f>AP56</f>
        <v>0.58667755183858283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0.78589296004052611</v>
      </c>
      <c r="M66" s="71">
        <v>-7.7275816515446072E-2</v>
      </c>
      <c r="N66" s="71">
        <v>0.44042348026127898</v>
      </c>
      <c r="O66" s="71">
        <v>-0.39431308506848978</v>
      </c>
      <c r="P66" s="71">
        <v>-0.10023534168049335</v>
      </c>
      <c r="Q66" s="71">
        <v>0.10924699344142325</v>
      </c>
      <c r="R66" s="71">
        <v>7.0448727604754555E-2</v>
      </c>
      <c r="AC66" s="1" cm="1">
        <f t="array" ref="AC66:AC72">$K$12:$K$18</f>
        <v>0</v>
      </c>
      <c r="AD66" s="110" cm="1">
        <f t="array" ref="AD66:AJ72">MMULT(AD57:AJ63,_xlfn.ANCHORARRAY(AD48))</f>
        <v>0.33009316879119638</v>
      </c>
      <c r="AE66" s="71">
        <v>-0.5408348819095915</v>
      </c>
      <c r="AF66" s="71">
        <v>-6.8735856552496158E-2</v>
      </c>
      <c r="AG66" s="71">
        <v>0.46348472609944502</v>
      </c>
      <c r="AH66" s="71">
        <v>-0.21746525072127487</v>
      </c>
      <c r="AI66" s="71">
        <v>0.49018417492581551</v>
      </c>
      <c r="AJ66" s="71">
        <v>0.3023603156910184</v>
      </c>
    </row>
    <row r="67" spans="10:43">
      <c r="K67" s="1">
        <v>1</v>
      </c>
      <c r="L67" s="71">
        <v>0.16654464366583213</v>
      </c>
      <c r="M67" s="71">
        <v>0.21239842919126647</v>
      </c>
      <c r="N67" s="71">
        <v>-0.32580785694301495</v>
      </c>
      <c r="O67" s="71">
        <v>-0.38618462668599252</v>
      </c>
      <c r="P67" s="71">
        <v>0.3638245342230656</v>
      </c>
      <c r="Q67" s="71">
        <v>-0.7270256731778636</v>
      </c>
      <c r="R67" s="71">
        <v>-0.1045267537358163</v>
      </c>
      <c r="AC67" s="1">
        <v>1</v>
      </c>
      <c r="AD67" s="71">
        <v>0.86678208805124435</v>
      </c>
      <c r="AE67" s="71">
        <v>0.14277089466067766</v>
      </c>
      <c r="AF67" s="71">
        <v>-5.9661352899641328E-2</v>
      </c>
      <c r="AG67" s="71">
        <v>-0.13870333608422178</v>
      </c>
      <c r="AH67" s="71">
        <v>0.43719463905020101</v>
      </c>
      <c r="AI67" s="71">
        <v>-0.11888369745555771</v>
      </c>
      <c r="AJ67" s="71">
        <v>1.5320086999285859E-2</v>
      </c>
    </row>
    <row r="68" spans="10:43">
      <c r="K68" s="1">
        <v>2</v>
      </c>
      <c r="L68" s="71">
        <v>0.57300326200184448</v>
      </c>
      <c r="M68" s="71">
        <v>7.3229865528370158E-2</v>
      </c>
      <c r="N68" s="71">
        <v>-0.40092538370768249</v>
      </c>
      <c r="O68" s="71">
        <v>0.6236974476077618</v>
      </c>
      <c r="P68" s="71">
        <v>0.204096446383946</v>
      </c>
      <c r="Q68" s="71">
        <v>0.13721099666365802</v>
      </c>
      <c r="R68" s="71">
        <v>-0.23681799349788007</v>
      </c>
      <c r="AC68" s="1">
        <v>2</v>
      </c>
      <c r="AD68" s="71">
        <v>-0.31682856877277416</v>
      </c>
      <c r="AE68" s="71">
        <v>-0.12791245915907284</v>
      </c>
      <c r="AF68" s="71">
        <v>9.8511090568429646E-2</v>
      </c>
      <c r="AG68" s="71">
        <v>-0.26920011710104946</v>
      </c>
      <c r="AH68" s="71">
        <v>0.67961316063511867</v>
      </c>
      <c r="AI68" s="71">
        <v>0.35936814892250379</v>
      </c>
      <c r="AJ68" s="71">
        <v>0.45832893015893433</v>
      </c>
    </row>
    <row r="69" spans="10:43">
      <c r="K69" s="1">
        <v>3</v>
      </c>
      <c r="L69" s="110">
        <v>0.16218014292818367</v>
      </c>
      <c r="M69" s="71">
        <v>-0.1023815372701663</v>
      </c>
      <c r="N69" s="71">
        <v>-0.38310859350675136</v>
      </c>
      <c r="O69" s="71">
        <v>0.10373764853447523</v>
      </c>
      <c r="P69" s="71">
        <v>-0.60899383730246526</v>
      </c>
      <c r="Q69" s="71">
        <v>-0.26758245037375306</v>
      </c>
      <c r="R69" s="71">
        <v>0.60266745913762643</v>
      </c>
      <c r="AC69" s="1">
        <v>3</v>
      </c>
      <c r="AD69" s="110">
        <v>-0.19836070619027796</v>
      </c>
      <c r="AE69" s="71">
        <v>-7.1830377525375341E-2</v>
      </c>
      <c r="AF69" s="71">
        <v>-0.53243285226578352</v>
      </c>
      <c r="AG69" s="71">
        <v>0.5951675850310435</v>
      </c>
      <c r="AH69" s="71">
        <v>0.46303436385689356</v>
      </c>
      <c r="AI69" s="71">
        <v>-0.27776624346157308</v>
      </c>
      <c r="AJ69" s="71">
        <v>-0.16195469286680683</v>
      </c>
    </row>
    <row r="70" spans="10:43">
      <c r="K70" s="1">
        <v>4</v>
      </c>
      <c r="L70" s="71">
        <v>-5.5511151231257827E-17</v>
      </c>
      <c r="M70" s="71">
        <v>0.4627011012217368</v>
      </c>
      <c r="N70" s="71">
        <v>0.49343469745120483</v>
      </c>
      <c r="O70" s="71">
        <v>0.38829392391431145</v>
      </c>
      <c r="P70" s="71">
        <v>-0.36958058870264421</v>
      </c>
      <c r="Q70" s="71">
        <v>-0.44203295861241382</v>
      </c>
      <c r="R70" s="71">
        <v>-0.24428420105528059</v>
      </c>
      <c r="AC70" s="1">
        <v>4</v>
      </c>
      <c r="AD70" s="71">
        <v>0</v>
      </c>
      <c r="AE70" s="71">
        <v>-0.74428727993827259</v>
      </c>
      <c r="AF70" s="71">
        <v>0.2576778432377515</v>
      </c>
      <c r="AG70" s="71">
        <v>-0.22134487944905154</v>
      </c>
      <c r="AH70" s="71">
        <v>0.17772180627788695</v>
      </c>
      <c r="AI70" s="71">
        <v>-0.17796899770702562</v>
      </c>
      <c r="AJ70" s="71">
        <v>-0.51709478221753025</v>
      </c>
    </row>
    <row r="71" spans="10:43">
      <c r="K71" s="1">
        <v>5</v>
      </c>
      <c r="L71" s="71">
        <v>0</v>
      </c>
      <c r="M71" s="71">
        <v>-0.54829107256123155</v>
      </c>
      <c r="N71" s="71">
        <v>0.3710396455492887</v>
      </c>
      <c r="O71" s="71">
        <v>0.37490099363345092</v>
      </c>
      <c r="P71" s="71">
        <v>0.41696318507794333</v>
      </c>
      <c r="Q71" s="71">
        <v>-0.3654314688063347</v>
      </c>
      <c r="R71" s="71">
        <v>0.33727921674581213</v>
      </c>
      <c r="AC71" s="1">
        <v>5</v>
      </c>
      <c r="AD71" s="71">
        <v>0</v>
      </c>
      <c r="AE71" s="71">
        <v>-0.27215164508954964</v>
      </c>
      <c r="AF71" s="71">
        <v>-0.72981481189491271</v>
      </c>
      <c r="AG71" s="71">
        <v>-0.51983376599415676</v>
      </c>
      <c r="AH71" s="71">
        <v>-0.22410351776080095</v>
      </c>
      <c r="AI71" s="71">
        <v>-0.14924023185001178</v>
      </c>
      <c r="AJ71" s="71">
        <v>0.22490363418754378</v>
      </c>
    </row>
    <row r="72" spans="10:43">
      <c r="K72" s="1">
        <v>6</v>
      </c>
      <c r="L72" s="71">
        <v>-6.9388939039072284E-18</v>
      </c>
      <c r="M72" s="71">
        <v>0.64680395310920447</v>
      </c>
      <c r="N72" s="71">
        <v>0.10590005406403019</v>
      </c>
      <c r="O72" s="71">
        <v>6.554153494654319E-2</v>
      </c>
      <c r="P72" s="71">
        <v>0.36688911406648622</v>
      </c>
      <c r="Q72" s="71">
        <v>0.20034531368921044</v>
      </c>
      <c r="R72" s="71">
        <v>0.62561031421378666</v>
      </c>
      <c r="AC72" s="1">
        <v>6</v>
      </c>
      <c r="AD72" s="71">
        <v>1.3877787807814457E-17</v>
      </c>
      <c r="AE72" s="71">
        <v>-0.1938113226857642</v>
      </c>
      <c r="AF72" s="71">
        <v>0.31543493354486518</v>
      </c>
      <c r="AG72" s="71">
        <v>0.14152538990139904</v>
      </c>
      <c r="AH72" s="71">
        <v>-5.9054339334581346E-2</v>
      </c>
      <c r="AI72" s="71">
        <v>-0.69666417858058638</v>
      </c>
      <c r="AJ72" s="71">
        <v>0.59504633869976264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0.78589296004052611</v>
      </c>
      <c r="W74" s="48" t="s">
        <v>353</v>
      </c>
      <c r="X74" s="3">
        <f>+V74/V76</f>
        <v>0.97936373995614001</v>
      </c>
      <c r="Y74" s="148">
        <f>ATAN2(X74,X75)</f>
        <v>-0.20350739104816334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0.33009316879119638</v>
      </c>
      <c r="AO74" s="48" t="s">
        <v>353</v>
      </c>
      <c r="AP74" s="3">
        <f>+AN74/AN76</f>
        <v>0.85714354664041315</v>
      </c>
      <c r="AQ74" s="148">
        <f>ATAN2(AP74,AP75)</f>
        <v>0.54109818733015114</v>
      </c>
    </row>
    <row r="75" spans="10:43">
      <c r="K75" s="1" cm="1">
        <f t="array" ref="K75:K81">$K$12:$K$18</f>
        <v>0</v>
      </c>
      <c r="L75" s="110">
        <f>X74</f>
        <v>0.97936373995614001</v>
      </c>
      <c r="M75" s="111">
        <v>0</v>
      </c>
      <c r="N75" s="111">
        <v>0</v>
      </c>
      <c r="O75" s="110">
        <f>-X75</f>
        <v>0.20210557849580016</v>
      </c>
      <c r="P75">
        <v>0</v>
      </c>
      <c r="Q75">
        <v>0</v>
      </c>
      <c r="R75">
        <v>0</v>
      </c>
      <c r="U75" s="48" t="s">
        <v>352</v>
      </c>
      <c r="V75" s="3">
        <f>L69</f>
        <v>0.16218014292818367</v>
      </c>
      <c r="W75" s="48" t="s">
        <v>354</v>
      </c>
      <c r="X75" s="3">
        <f>-V75/V76</f>
        <v>-0.20210557849580016</v>
      </c>
      <c r="Y75" s="117"/>
      <c r="AC75" s="1" cm="1">
        <f t="array" ref="AC75:AC81">$K$12:$K$18</f>
        <v>0</v>
      </c>
      <c r="AD75" s="110">
        <f>AP74</f>
        <v>0.85714354664041315</v>
      </c>
      <c r="AE75" s="111">
        <v>0</v>
      </c>
      <c r="AF75" s="111">
        <v>0</v>
      </c>
      <c r="AG75" s="110">
        <f>-AP75</f>
        <v>-0.51507760624268439</v>
      </c>
      <c r="AH75">
        <v>0</v>
      </c>
      <c r="AI75">
        <v>0</v>
      </c>
      <c r="AJ75">
        <v>0</v>
      </c>
      <c r="AM75" s="48" t="s">
        <v>352</v>
      </c>
      <c r="AN75" s="3">
        <f>AD69</f>
        <v>-0.19836070619027796</v>
      </c>
      <c r="AO75" s="48" t="s">
        <v>354</v>
      </c>
      <c r="AP75" s="3">
        <f>-AN75/AN76</f>
        <v>0.51507760624268439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0.80245258015752319</v>
      </c>
      <c r="W76" s="109">
        <v>1</v>
      </c>
      <c r="X76" s="108">
        <f>X74*X74+X75*X75</f>
        <v>0.99999999999999989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0.38510838713655543</v>
      </c>
      <c r="AO76" s="109">
        <v>1</v>
      </c>
      <c r="AP76" s="108">
        <f>AP74*AP74+AP75*AP75</f>
        <v>0.99999999999999989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-0.20210557849580016</v>
      </c>
      <c r="M78" s="111">
        <v>0</v>
      </c>
      <c r="N78" s="111">
        <v>0</v>
      </c>
      <c r="O78" s="110">
        <f>X74</f>
        <v>0.97936373995614001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0.51507760624268439</v>
      </c>
      <c r="AE78" s="111">
        <v>0</v>
      </c>
      <c r="AF78" s="111">
        <v>0</v>
      </c>
      <c r="AG78" s="110">
        <f>AP74</f>
        <v>0.85714354664041315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0.80245258015752308</v>
      </c>
      <c r="M84" s="71">
        <v>-9.6373012488008003E-2</v>
      </c>
      <c r="N84" s="71">
        <v>0.35390640287579106</v>
      </c>
      <c r="O84" s="71">
        <v>-0.36520998023746565</v>
      </c>
      <c r="P84" s="71">
        <v>-0.22124791089238149</v>
      </c>
      <c r="Q84" s="71">
        <v>5.2912638147645075E-2</v>
      </c>
      <c r="R84" s="71">
        <v>0.19079738481174779</v>
      </c>
      <c r="AC84" s="1" cm="1">
        <f t="array" ref="AC84:AC90">$K$12:$K$18</f>
        <v>0</v>
      </c>
      <c r="AD84" s="110" cm="1">
        <f t="array" ref="AD84:AJ90">MMULT(AD75:AJ81,_xlfn.ANCHORARRAY(AD66))</f>
        <v>0.38510838713655537</v>
      </c>
      <c r="AE84" s="71">
        <v>-0.42657490991555763</v>
      </c>
      <c r="AF84" s="71">
        <v>0.21532774316325137</v>
      </c>
      <c r="AG84" s="71">
        <v>9.0715446931509569E-2</v>
      </c>
      <c r="AH84" s="71">
        <v>-0.4248975680177931</v>
      </c>
      <c r="AI84" s="71">
        <v>0.56322937398012796</v>
      </c>
      <c r="AJ84" s="71">
        <v>0.34258542887631849</v>
      </c>
    </row>
    <row r="85" spans="10:43">
      <c r="K85" s="1">
        <v>1</v>
      </c>
      <c r="L85" s="71">
        <v>0.16654464366583213</v>
      </c>
      <c r="M85" s="71">
        <v>0.21239842919126647</v>
      </c>
      <c r="N85" s="71">
        <v>-0.32580785694301495</v>
      </c>
      <c r="O85" s="71">
        <v>-0.38618462668599252</v>
      </c>
      <c r="P85" s="71">
        <v>0.3638245342230656</v>
      </c>
      <c r="Q85" s="71">
        <v>-0.7270256731778636</v>
      </c>
      <c r="R85" s="71">
        <v>-0.1045267537358163</v>
      </c>
      <c r="AC85" s="1">
        <v>1</v>
      </c>
      <c r="AD85" s="71">
        <v>0.86678208805124435</v>
      </c>
      <c r="AE85" s="71">
        <v>0.14277089466067766</v>
      </c>
      <c r="AF85" s="71">
        <v>-5.9661352899641328E-2</v>
      </c>
      <c r="AG85" s="71">
        <v>-0.13870333608422178</v>
      </c>
      <c r="AH85" s="71">
        <v>0.43719463905020101</v>
      </c>
      <c r="AI85" s="71">
        <v>-0.11888369745555771</v>
      </c>
      <c r="AJ85" s="71">
        <v>1.5320086999285859E-2</v>
      </c>
    </row>
    <row r="86" spans="10:43">
      <c r="K86" s="1">
        <v>2</v>
      </c>
      <c r="L86" s="110">
        <v>0.57300326200184448</v>
      </c>
      <c r="M86" s="71">
        <v>7.3229865528370158E-2</v>
      </c>
      <c r="N86" s="71">
        <v>-0.40092538370768249</v>
      </c>
      <c r="O86" s="71">
        <v>0.6236974476077618</v>
      </c>
      <c r="P86" s="71">
        <v>0.204096446383946</v>
      </c>
      <c r="Q86" s="71">
        <v>0.13721099666365802</v>
      </c>
      <c r="R86" s="71">
        <v>-0.23681799349788007</v>
      </c>
      <c r="AC86" s="1">
        <v>2</v>
      </c>
      <c r="AD86" s="110">
        <v>-0.31682856877277416</v>
      </c>
      <c r="AE86" s="71">
        <v>-0.12791245915907284</v>
      </c>
      <c r="AF86" s="71">
        <v>9.8511090568429646E-2</v>
      </c>
      <c r="AG86" s="71">
        <v>-0.26920011710104946</v>
      </c>
      <c r="AH86" s="71">
        <v>0.67961316063511867</v>
      </c>
      <c r="AI86" s="71">
        <v>0.35936814892250379</v>
      </c>
      <c r="AJ86" s="71">
        <v>0.45832893015893433</v>
      </c>
    </row>
    <row r="87" spans="10:43">
      <c r="K87" s="1">
        <v>3</v>
      </c>
      <c r="L87" s="71">
        <v>0</v>
      </c>
      <c r="M87" s="71">
        <v>-8.4650891642779461E-2</v>
      </c>
      <c r="N87" s="71">
        <v>-0.46421470720744801</v>
      </c>
      <c r="O87" s="71">
        <v>0.18128976560921004</v>
      </c>
      <c r="P87" s="71">
        <v>-0.57616836039472308</v>
      </c>
      <c r="Q87" s="71">
        <v>-0.28413997615307279</v>
      </c>
      <c r="R87" s="71">
        <v>0.57599257588403807</v>
      </c>
      <c r="AC87" s="1">
        <v>3</v>
      </c>
      <c r="AD87" s="71">
        <v>0</v>
      </c>
      <c r="AE87" s="71">
        <v>-0.34014088089515732</v>
      </c>
      <c r="AF87" s="71">
        <v>-0.49177568379506509</v>
      </c>
      <c r="AG87" s="71">
        <v>0.74887465792826668</v>
      </c>
      <c r="AH87" s="71">
        <v>0.28487543607020582</v>
      </c>
      <c r="AI87" s="71">
        <v>1.4397348381197134E-2</v>
      </c>
      <c r="AJ87" s="71">
        <v>1.6920607789998487E-2</v>
      </c>
    </row>
    <row r="88" spans="10:43">
      <c r="K88" s="1">
        <v>4</v>
      </c>
      <c r="L88" s="71">
        <v>-5.5511151231257827E-17</v>
      </c>
      <c r="M88" s="71">
        <v>0.4627011012217368</v>
      </c>
      <c r="N88" s="71">
        <v>0.49343469745120483</v>
      </c>
      <c r="O88" s="71">
        <v>0.38829392391431145</v>
      </c>
      <c r="P88" s="71">
        <v>-0.36958058870264421</v>
      </c>
      <c r="Q88" s="71">
        <v>-0.44203295861241382</v>
      </c>
      <c r="R88" s="71">
        <v>-0.24428420105528059</v>
      </c>
      <c r="AC88" s="1">
        <v>4</v>
      </c>
      <c r="AD88" s="71">
        <v>0</v>
      </c>
      <c r="AE88" s="71">
        <v>-0.74428727993827259</v>
      </c>
      <c r="AF88" s="71">
        <v>0.2576778432377515</v>
      </c>
      <c r="AG88" s="71">
        <v>-0.22134487944905154</v>
      </c>
      <c r="AH88" s="71">
        <v>0.17772180627788695</v>
      </c>
      <c r="AI88" s="71">
        <v>-0.17796899770702562</v>
      </c>
      <c r="AJ88" s="71">
        <v>-0.51709478221753025</v>
      </c>
    </row>
    <row r="89" spans="10:43">
      <c r="K89" s="1">
        <v>5</v>
      </c>
      <c r="L89" s="71">
        <v>0</v>
      </c>
      <c r="M89" s="71">
        <v>-0.54829107256123155</v>
      </c>
      <c r="N89" s="71">
        <v>0.3710396455492887</v>
      </c>
      <c r="O89" s="71">
        <v>0.37490099363345092</v>
      </c>
      <c r="P89" s="71">
        <v>0.41696318507794333</v>
      </c>
      <c r="Q89" s="71">
        <v>-0.3654314688063347</v>
      </c>
      <c r="R89" s="71">
        <v>0.33727921674581213</v>
      </c>
      <c r="AC89" s="1">
        <v>5</v>
      </c>
      <c r="AD89" s="71">
        <v>0</v>
      </c>
      <c r="AE89" s="71">
        <v>-0.27215164508954964</v>
      </c>
      <c r="AF89" s="71">
        <v>-0.72981481189491271</v>
      </c>
      <c r="AG89" s="71">
        <v>-0.51983376599415676</v>
      </c>
      <c r="AH89" s="71">
        <v>-0.22410351776080095</v>
      </c>
      <c r="AI89" s="71">
        <v>-0.14924023185001178</v>
      </c>
      <c r="AJ89" s="71">
        <v>0.22490363418754378</v>
      </c>
    </row>
    <row r="90" spans="10:43">
      <c r="K90" s="1">
        <v>6</v>
      </c>
      <c r="L90" s="71">
        <v>-6.9388939039072284E-18</v>
      </c>
      <c r="M90" s="71">
        <v>0.64680395310920447</v>
      </c>
      <c r="N90" s="71">
        <v>0.10590005406403019</v>
      </c>
      <c r="O90" s="71">
        <v>6.554153494654319E-2</v>
      </c>
      <c r="P90" s="71">
        <v>0.36688911406648622</v>
      </c>
      <c r="Q90" s="71">
        <v>0.20034531368921044</v>
      </c>
      <c r="R90" s="71">
        <v>0.62561031421378666</v>
      </c>
      <c r="AC90" s="1">
        <v>6</v>
      </c>
      <c r="AD90" s="71">
        <v>1.3877787807814457E-17</v>
      </c>
      <c r="AE90" s="71">
        <v>-0.1938113226857642</v>
      </c>
      <c r="AF90" s="71">
        <v>0.31543493354486518</v>
      </c>
      <c r="AG90" s="71">
        <v>0.14152538990139904</v>
      </c>
      <c r="AH90" s="71">
        <v>-5.9054339334581346E-2</v>
      </c>
      <c r="AI90" s="71">
        <v>-0.69666417858058638</v>
      </c>
      <c r="AJ90" s="71">
        <v>0.59504633869976264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0.80245258015752308</v>
      </c>
      <c r="W92" s="48" t="s">
        <v>353</v>
      </c>
      <c r="X92" s="3">
        <f>+V92/V94</f>
        <v>0.81381843757514405</v>
      </c>
      <c r="Y92" s="148">
        <f>ATAN2(X92,X93)</f>
        <v>-0.62010328935331971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0.38510838713655537</v>
      </c>
      <c r="AO92" s="48" t="s">
        <v>353</v>
      </c>
      <c r="AP92" s="3">
        <f>+AN92/AN94</f>
        <v>0.77224455240463641</v>
      </c>
      <c r="AQ92" s="148">
        <f>ATAN2(AP92,AP93)</f>
        <v>0.68842980330718817</v>
      </c>
    </row>
    <row r="93" spans="10:43">
      <c r="K93" s="1" cm="1">
        <f t="array" ref="K93:K99">$K$12:$K$18</f>
        <v>0</v>
      </c>
      <c r="L93" s="110">
        <f>X92</f>
        <v>0.81381843757514405</v>
      </c>
      <c r="M93" s="111">
        <v>0</v>
      </c>
      <c r="N93" s="110">
        <f>-X93</f>
        <v>0.58111922241718295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0.57300326200184448</v>
      </c>
      <c r="W93" s="48" t="s">
        <v>354</v>
      </c>
      <c r="X93" s="3">
        <f>-V93/V94</f>
        <v>-0.58111922241718295</v>
      </c>
      <c r="Y93" s="117"/>
      <c r="AC93" s="1" cm="1">
        <f t="array" ref="AC93:AC99">$K$12:$K$18</f>
        <v>0</v>
      </c>
      <c r="AD93" s="110">
        <f>AP92</f>
        <v>0.77224455240463641</v>
      </c>
      <c r="AE93" s="111">
        <v>0</v>
      </c>
      <c r="AF93" s="110">
        <f>-AP93</f>
        <v>-0.63532539008083311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-0.31682856877277416</v>
      </c>
      <c r="AO93" s="48" t="s">
        <v>354</v>
      </c>
      <c r="AP93" s="3">
        <f>-AN93/AN94</f>
        <v>0.63532539008083311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0.98603391506895965</v>
      </c>
      <c r="W94" s="109">
        <v>1</v>
      </c>
      <c r="X94" s="108">
        <f>X92*X92+X93*X93</f>
        <v>1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0.49868708809585544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-0.58111922241718295</v>
      </c>
      <c r="M95" s="111">
        <v>0</v>
      </c>
      <c r="N95" s="110">
        <f>X92</f>
        <v>0.81381843757514405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0.63532539008083311</v>
      </c>
      <c r="AE95" s="111">
        <v>0</v>
      </c>
      <c r="AF95" s="110">
        <f>AP92</f>
        <v>0.77224455240463641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0.98603391506895965</v>
      </c>
      <c r="M102" s="71">
        <v>-3.5874851933839179E-2</v>
      </c>
      <c r="N102" s="71">
        <v>5.5030108608696587E-2</v>
      </c>
      <c r="O102" s="71">
        <v>6.5227960273700702E-2</v>
      </c>
      <c r="P102" s="71">
        <v>-6.1451260938453614E-2</v>
      </c>
      <c r="Q102" s="71">
        <v>0.12279722819356712</v>
      </c>
      <c r="R102" s="71">
        <v>1.7654941365034565E-2</v>
      </c>
      <c r="AC102" s="1" cm="1">
        <f t="array" ref="AC102:AC108">$K$12:$K$18</f>
        <v>0</v>
      </c>
      <c r="AD102" s="110" cm="1">
        <f t="array" ref="AD102:AJ108">MMULT(AD93:AJ99,_xlfn.ANCHORARRAY(AD84))</f>
        <v>0.49868708809585544</v>
      </c>
      <c r="AE102" s="71">
        <v>-0.2481541173633513</v>
      </c>
      <c r="AF102" s="71">
        <v>0.10369907959672973</v>
      </c>
      <c r="AG102" s="71">
        <v>0.24108417911884036</v>
      </c>
      <c r="AH102" s="71">
        <v>-0.75990032861629386</v>
      </c>
      <c r="AI102" s="71">
        <v>0.20663510641361085</v>
      </c>
      <c r="AJ102" s="71">
        <v>-2.662827515561289E-2</v>
      </c>
    </row>
    <row r="103" spans="10:43">
      <c r="K103" s="1">
        <v>1</v>
      </c>
      <c r="L103" s="110">
        <v>0.16654464366583213</v>
      </c>
      <c r="M103" s="71">
        <v>0.21239842919126647</v>
      </c>
      <c r="N103" s="71">
        <v>-0.32580785694301495</v>
      </c>
      <c r="O103" s="71">
        <v>-0.38618462668599252</v>
      </c>
      <c r="P103" s="71">
        <v>0.3638245342230656</v>
      </c>
      <c r="Q103" s="71">
        <v>-0.7270256731778636</v>
      </c>
      <c r="R103" s="71">
        <v>-0.1045267537358163</v>
      </c>
      <c r="AC103" s="1">
        <v>1</v>
      </c>
      <c r="AD103" s="110">
        <v>0.86678208805124435</v>
      </c>
      <c r="AE103" s="71">
        <v>0.14277089466067766</v>
      </c>
      <c r="AF103" s="71">
        <v>-5.9661352899641328E-2</v>
      </c>
      <c r="AG103" s="71">
        <v>-0.13870333608422178</v>
      </c>
      <c r="AH103" s="71">
        <v>0.43719463905020101</v>
      </c>
      <c r="AI103" s="71">
        <v>-0.11888369745555771</v>
      </c>
      <c r="AJ103" s="71">
        <v>1.5320086999285859E-2</v>
      </c>
    </row>
    <row r="104" spans="10:43">
      <c r="K104" s="1">
        <v>2</v>
      </c>
      <c r="L104" s="71">
        <v>0</v>
      </c>
      <c r="M104" s="71">
        <v>0.11560002482716877</v>
      </c>
      <c r="N104" s="71">
        <v>-0.53194228300084323</v>
      </c>
      <c r="O104" s="71">
        <v>0.71980702206634484</v>
      </c>
      <c r="P104" s="71">
        <v>0.29466886505002898</v>
      </c>
      <c r="Q104" s="71">
        <v>8.0916287786545193E-2</v>
      </c>
      <c r="R104" s="71">
        <v>-0.30360287735916031</v>
      </c>
      <c r="AC104" s="1">
        <v>2</v>
      </c>
      <c r="AD104" s="71">
        <v>0</v>
      </c>
      <c r="AE104" s="71">
        <v>-0.36979357081107245</v>
      </c>
      <c r="AF104" s="71">
        <v>0.21287783546332767</v>
      </c>
      <c r="AG104" s="71">
        <v>-0.15025449722985723</v>
      </c>
      <c r="AH104" s="71">
        <v>0.25487934789766575</v>
      </c>
      <c r="AI104" s="71">
        <v>0.63535401704204986</v>
      </c>
      <c r="AJ104" s="71">
        <v>0.57159524076153867</v>
      </c>
    </row>
    <row r="105" spans="10:43">
      <c r="K105" s="1">
        <v>3</v>
      </c>
      <c r="L105" s="71">
        <v>0</v>
      </c>
      <c r="M105" s="71">
        <v>-8.4650891642779461E-2</v>
      </c>
      <c r="N105" s="71">
        <v>-0.46421470720744801</v>
      </c>
      <c r="O105" s="71">
        <v>0.18128976560921004</v>
      </c>
      <c r="P105" s="71">
        <v>-0.57616836039472308</v>
      </c>
      <c r="Q105" s="71">
        <v>-0.28413997615307279</v>
      </c>
      <c r="R105" s="71">
        <v>0.57599257588403807</v>
      </c>
      <c r="AC105" s="1">
        <v>3</v>
      </c>
      <c r="AD105" s="71">
        <v>0</v>
      </c>
      <c r="AE105" s="71">
        <v>-0.34014088089515732</v>
      </c>
      <c r="AF105" s="71">
        <v>-0.49177568379506509</v>
      </c>
      <c r="AG105" s="71">
        <v>0.74887465792826668</v>
      </c>
      <c r="AH105" s="71">
        <v>0.28487543607020582</v>
      </c>
      <c r="AI105" s="71">
        <v>1.4397348381197134E-2</v>
      </c>
      <c r="AJ105" s="71">
        <v>1.6920607789998487E-2</v>
      </c>
    </row>
    <row r="106" spans="10:43">
      <c r="K106" s="1">
        <v>4</v>
      </c>
      <c r="L106" s="71">
        <v>-5.5511151231257827E-17</v>
      </c>
      <c r="M106" s="71">
        <v>0.4627011012217368</v>
      </c>
      <c r="N106" s="71">
        <v>0.49343469745120483</v>
      </c>
      <c r="O106" s="71">
        <v>0.38829392391431145</v>
      </c>
      <c r="P106" s="71">
        <v>-0.36958058870264421</v>
      </c>
      <c r="Q106" s="71">
        <v>-0.44203295861241382</v>
      </c>
      <c r="R106" s="71">
        <v>-0.24428420105528059</v>
      </c>
      <c r="AC106" s="1">
        <v>4</v>
      </c>
      <c r="AD106" s="71">
        <v>0</v>
      </c>
      <c r="AE106" s="71">
        <v>-0.74428727993827259</v>
      </c>
      <c r="AF106" s="71">
        <v>0.2576778432377515</v>
      </c>
      <c r="AG106" s="71">
        <v>-0.22134487944905154</v>
      </c>
      <c r="AH106" s="71">
        <v>0.17772180627788695</v>
      </c>
      <c r="AI106" s="71">
        <v>-0.17796899770702562</v>
      </c>
      <c r="AJ106" s="71">
        <v>-0.51709478221753025</v>
      </c>
    </row>
    <row r="107" spans="10:43">
      <c r="K107" s="1">
        <v>5</v>
      </c>
      <c r="L107" s="71">
        <v>0</v>
      </c>
      <c r="M107" s="71">
        <v>-0.54829107256123155</v>
      </c>
      <c r="N107" s="71">
        <v>0.3710396455492887</v>
      </c>
      <c r="O107" s="71">
        <v>0.37490099363345092</v>
      </c>
      <c r="P107" s="71">
        <v>0.41696318507794333</v>
      </c>
      <c r="Q107" s="71">
        <v>-0.3654314688063347</v>
      </c>
      <c r="R107" s="71">
        <v>0.33727921674581213</v>
      </c>
      <c r="AC107" s="1">
        <v>5</v>
      </c>
      <c r="AD107" s="71">
        <v>0</v>
      </c>
      <c r="AE107" s="71">
        <v>-0.27215164508954964</v>
      </c>
      <c r="AF107" s="71">
        <v>-0.72981481189491271</v>
      </c>
      <c r="AG107" s="71">
        <v>-0.51983376599415676</v>
      </c>
      <c r="AH107" s="71">
        <v>-0.22410351776080095</v>
      </c>
      <c r="AI107" s="71">
        <v>-0.14924023185001178</v>
      </c>
      <c r="AJ107" s="71">
        <v>0.22490363418754378</v>
      </c>
    </row>
    <row r="108" spans="10:43">
      <c r="K108" s="1">
        <v>6</v>
      </c>
      <c r="L108" s="71">
        <v>-6.9388939039072284E-18</v>
      </c>
      <c r="M108" s="71">
        <v>0.64680395310920447</v>
      </c>
      <c r="N108" s="71">
        <v>0.10590005406403019</v>
      </c>
      <c r="O108" s="71">
        <v>6.554153494654319E-2</v>
      </c>
      <c r="P108" s="71">
        <v>0.36688911406648622</v>
      </c>
      <c r="Q108" s="71">
        <v>0.20034531368921044</v>
      </c>
      <c r="R108" s="71">
        <v>0.62561031421378666</v>
      </c>
      <c r="AC108" s="1">
        <v>6</v>
      </c>
      <c r="AD108" s="71">
        <v>1.3877787807814457E-17</v>
      </c>
      <c r="AE108" s="71">
        <v>-0.1938113226857642</v>
      </c>
      <c r="AF108" s="71">
        <v>0.31543493354486518</v>
      </c>
      <c r="AG108" s="71">
        <v>0.14152538990139904</v>
      </c>
      <c r="AH108" s="71">
        <v>-5.9054339334581346E-2</v>
      </c>
      <c r="AI108" s="71">
        <v>-0.69666417858058638</v>
      </c>
      <c r="AJ108" s="71">
        <v>0.59504633869976264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0.98603391506895965</v>
      </c>
      <c r="W110" s="48" t="s">
        <v>353</v>
      </c>
      <c r="X110" s="3">
        <f>+V110/V112</f>
        <v>0.98603391506895999</v>
      </c>
      <c r="Y110" s="148">
        <f>ATAN2(X110,X111)</f>
        <v>-0.16732432660370666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0.49868708809585544</v>
      </c>
      <c r="AO110" s="48" t="s">
        <v>353</v>
      </c>
      <c r="AP110" s="3">
        <f>+AN110/AN112</f>
        <v>0.49868708809585577</v>
      </c>
      <c r="AQ110" s="148">
        <f>ATAN2(AP110,AP111)</f>
        <v>-1.0487129089718756</v>
      </c>
    </row>
    <row r="111" spans="10:43">
      <c r="K111" s="1" cm="1">
        <f t="array" ref="K111:K117">$K$12:$K$18</f>
        <v>0</v>
      </c>
      <c r="L111" s="110">
        <f>X110</f>
        <v>0.98603391506895999</v>
      </c>
      <c r="M111" s="110">
        <f>-X111</f>
        <v>0.16654464366583219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0.16654464366583213</v>
      </c>
      <c r="W111" s="48" t="s">
        <v>354</v>
      </c>
      <c r="X111" s="3">
        <f>-V111/V112</f>
        <v>-0.16654464366583219</v>
      </c>
      <c r="Y111" s="117"/>
      <c r="AC111" s="1" cm="1">
        <f t="array" ref="AC111:AC117">$K$12:$K$18</f>
        <v>0</v>
      </c>
      <c r="AD111" s="110">
        <f>AP110</f>
        <v>0.49868708809585577</v>
      </c>
      <c r="AE111" s="110">
        <f>-AP111</f>
        <v>0.8667820880512449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0.86678208805124435</v>
      </c>
      <c r="AO111" s="48" t="s">
        <v>354</v>
      </c>
      <c r="AP111" s="3">
        <f>-AN111/AN112</f>
        <v>-0.8667820880512449</v>
      </c>
      <c r="AQ111" s="117"/>
    </row>
    <row r="112" spans="10:43">
      <c r="K112" s="1">
        <v>1</v>
      </c>
      <c r="L112" s="110">
        <f>X111</f>
        <v>-0.16654464366583219</v>
      </c>
      <c r="M112" s="110">
        <f>X110</f>
        <v>0.98603391506895999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0.99999999999999967</v>
      </c>
      <c r="W112" s="109">
        <v>1</v>
      </c>
      <c r="X112" s="108">
        <f>X110*X110+X111*X111</f>
        <v>1</v>
      </c>
      <c r="AC112" s="1">
        <v>1</v>
      </c>
      <c r="AD112" s="110">
        <f>AP111</f>
        <v>-0.8667820880512449</v>
      </c>
      <c r="AE112" s="110">
        <f>AP110</f>
        <v>0.49868708809585577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0.99999999999999933</v>
      </c>
      <c r="AO112" s="109">
        <v>1</v>
      </c>
      <c r="AP112" s="108">
        <f>AP110*AP110+AP111*AP111</f>
        <v>0.99999999999999978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0.99999999999999967</v>
      </c>
      <c r="M120" s="71">
        <v>-7.3552275381416621E-16</v>
      </c>
      <c r="N120" s="71">
        <v>3.1918911957973251E-16</v>
      </c>
      <c r="O120" s="71">
        <v>-1.3600232051658168E-15</v>
      </c>
      <c r="P120" s="71">
        <v>1.5959455978986625E-16</v>
      </c>
      <c r="Q120" s="71">
        <v>3.8857805861880479E-16</v>
      </c>
      <c r="R120" s="71">
        <v>2.4286128663675299E-16</v>
      </c>
      <c r="AC120" s="1" cm="1">
        <f t="array" ref="AC120:AC126">$K$12:$K$18</f>
        <v>0</v>
      </c>
      <c r="AD120" s="71" cm="1">
        <f t="array" ref="AD120:AJ126">MMULT(AD111:AJ117,_xlfn.ANCHORARRAY(AD102))</f>
        <v>0.99999999999999922</v>
      </c>
      <c r="AE120" s="71">
        <v>-3.7470027081099033E-16</v>
      </c>
      <c r="AF120" s="71">
        <v>2.1510571102112408E-16</v>
      </c>
      <c r="AG120" s="71">
        <v>-1.124100812432971E-15</v>
      </c>
      <c r="AH120" s="71">
        <v>5.5511151231257827E-17</v>
      </c>
      <c r="AI120" s="71">
        <v>1.1102230246251565E-16</v>
      </c>
      <c r="AJ120" s="71">
        <v>-8.5001450322863548E-17</v>
      </c>
    </row>
    <row r="121" spans="10:43">
      <c r="K121" s="1">
        <v>1</v>
      </c>
      <c r="L121" s="71">
        <v>0</v>
      </c>
      <c r="M121" s="110">
        <v>0.2154068191218475</v>
      </c>
      <c r="N121" s="71">
        <v>-0.3304225665708761</v>
      </c>
      <c r="O121" s="71">
        <v>-0.39165450679146652</v>
      </c>
      <c r="P121" s="71">
        <v>0.36897770823392101</v>
      </c>
      <c r="Q121" s="71">
        <v>-0.73732319149186454</v>
      </c>
      <c r="R121" s="71">
        <v>-0.10600726013415682</v>
      </c>
      <c r="AC121" s="1">
        <v>1</v>
      </c>
      <c r="AD121" s="71">
        <v>0</v>
      </c>
      <c r="AE121" s="110">
        <v>0.28629354572989285</v>
      </c>
      <c r="AF121" s="71">
        <v>-0.11963685109122701</v>
      </c>
      <c r="AG121" s="71">
        <v>-0.27813701095377019</v>
      </c>
      <c r="AH121" s="71">
        <v>0.87669131502792186</v>
      </c>
      <c r="AI121" s="71">
        <v>-0.23839337390806159</v>
      </c>
      <c r="AJ121" s="71">
        <v>3.072084151563427E-2</v>
      </c>
    </row>
    <row r="122" spans="10:43">
      <c r="K122" s="1">
        <v>2</v>
      </c>
      <c r="L122" s="71">
        <v>0</v>
      </c>
      <c r="M122" s="71">
        <v>0.11560002482716877</v>
      </c>
      <c r="N122" s="71">
        <v>-0.53194228300084323</v>
      </c>
      <c r="O122" s="71">
        <v>0.71980702206634484</v>
      </c>
      <c r="P122" s="71">
        <v>0.29466886505002898</v>
      </c>
      <c r="Q122" s="71">
        <v>8.0916287786545193E-2</v>
      </c>
      <c r="R122" s="71">
        <v>-0.30360287735916031</v>
      </c>
      <c r="AC122" s="1">
        <v>2</v>
      </c>
      <c r="AD122" s="71">
        <v>0</v>
      </c>
      <c r="AE122" s="71">
        <v>-0.36979357081107245</v>
      </c>
      <c r="AF122" s="71">
        <v>0.21287783546332767</v>
      </c>
      <c r="AG122" s="71">
        <v>-0.15025449722985723</v>
      </c>
      <c r="AH122" s="71">
        <v>0.25487934789766575</v>
      </c>
      <c r="AI122" s="71">
        <v>0.63535401704204986</v>
      </c>
      <c r="AJ122" s="71">
        <v>0.57159524076153867</v>
      </c>
    </row>
    <row r="123" spans="10:43">
      <c r="K123" s="1">
        <v>3</v>
      </c>
      <c r="L123" s="71">
        <v>0</v>
      </c>
      <c r="M123" s="71">
        <v>-8.4650891642779461E-2</v>
      </c>
      <c r="N123" s="71">
        <v>-0.46421470720744801</v>
      </c>
      <c r="O123" s="71">
        <v>0.18128976560921004</v>
      </c>
      <c r="P123" s="71">
        <v>-0.57616836039472308</v>
      </c>
      <c r="Q123" s="71">
        <v>-0.28413997615307279</v>
      </c>
      <c r="R123" s="71">
        <v>0.57599257588403807</v>
      </c>
      <c r="AC123" s="1">
        <v>3</v>
      </c>
      <c r="AD123" s="71">
        <v>0</v>
      </c>
      <c r="AE123" s="71">
        <v>-0.34014088089515732</v>
      </c>
      <c r="AF123" s="71">
        <v>-0.49177568379506509</v>
      </c>
      <c r="AG123" s="71">
        <v>0.74887465792826668</v>
      </c>
      <c r="AH123" s="71">
        <v>0.28487543607020582</v>
      </c>
      <c r="AI123" s="71">
        <v>1.4397348381197134E-2</v>
      </c>
      <c r="AJ123" s="71">
        <v>1.6920607789998487E-2</v>
      </c>
    </row>
    <row r="124" spans="10:43">
      <c r="K124" s="1">
        <v>4</v>
      </c>
      <c r="L124" s="71">
        <v>-5.5511151231257827E-17</v>
      </c>
      <c r="M124" s="71">
        <v>0.4627011012217368</v>
      </c>
      <c r="N124" s="71">
        <v>0.49343469745120483</v>
      </c>
      <c r="O124" s="71">
        <v>0.38829392391431145</v>
      </c>
      <c r="P124" s="71">
        <v>-0.36958058870264421</v>
      </c>
      <c r="Q124" s="71">
        <v>-0.44203295861241382</v>
      </c>
      <c r="R124" s="71">
        <v>-0.24428420105528059</v>
      </c>
      <c r="AC124" s="1">
        <v>4</v>
      </c>
      <c r="AD124" s="71">
        <v>0</v>
      </c>
      <c r="AE124" s="71">
        <v>-0.74428727993827259</v>
      </c>
      <c r="AF124" s="71">
        <v>0.2576778432377515</v>
      </c>
      <c r="AG124" s="71">
        <v>-0.22134487944905154</v>
      </c>
      <c r="AH124" s="71">
        <v>0.17772180627788695</v>
      </c>
      <c r="AI124" s="71">
        <v>-0.17796899770702562</v>
      </c>
      <c r="AJ124" s="71">
        <v>-0.51709478221753025</v>
      </c>
    </row>
    <row r="125" spans="10:43">
      <c r="K125" s="1">
        <v>5</v>
      </c>
      <c r="L125" s="71">
        <v>0</v>
      </c>
      <c r="M125" s="71">
        <v>-0.54829107256123155</v>
      </c>
      <c r="N125" s="71">
        <v>0.3710396455492887</v>
      </c>
      <c r="O125" s="71">
        <v>0.37490099363345092</v>
      </c>
      <c r="P125" s="71">
        <v>0.41696318507794333</v>
      </c>
      <c r="Q125" s="71">
        <v>-0.3654314688063347</v>
      </c>
      <c r="R125" s="71">
        <v>0.33727921674581213</v>
      </c>
      <c r="AC125" s="1">
        <v>5</v>
      </c>
      <c r="AD125" s="71">
        <v>0</v>
      </c>
      <c r="AE125" s="71">
        <v>-0.27215164508954964</v>
      </c>
      <c r="AF125" s="71">
        <v>-0.72981481189491271</v>
      </c>
      <c r="AG125" s="71">
        <v>-0.51983376599415676</v>
      </c>
      <c r="AH125" s="71">
        <v>-0.22410351776080095</v>
      </c>
      <c r="AI125" s="71">
        <v>-0.14924023185001178</v>
      </c>
      <c r="AJ125" s="71">
        <v>0.22490363418754378</v>
      </c>
    </row>
    <row r="126" spans="10:43">
      <c r="K126" s="1">
        <v>6</v>
      </c>
      <c r="L126" s="71">
        <v>-6.9388939039072284E-18</v>
      </c>
      <c r="M126" s="110">
        <v>0.64680395310920447</v>
      </c>
      <c r="N126" s="71">
        <v>0.10590005406403019</v>
      </c>
      <c r="O126" s="71">
        <v>6.554153494654319E-2</v>
      </c>
      <c r="P126" s="71">
        <v>0.36688911406648622</v>
      </c>
      <c r="Q126" s="71">
        <v>0.20034531368921044</v>
      </c>
      <c r="R126" s="71">
        <v>0.62561031421378666</v>
      </c>
      <c r="AC126" s="1">
        <v>6</v>
      </c>
      <c r="AD126" s="71">
        <v>1.3877787807814457E-17</v>
      </c>
      <c r="AE126" s="110">
        <v>-0.1938113226857642</v>
      </c>
      <c r="AF126" s="71">
        <v>0.31543493354486518</v>
      </c>
      <c r="AG126" s="71">
        <v>0.14152538990139904</v>
      </c>
      <c r="AH126" s="71">
        <v>-5.9054339334581346E-2</v>
      </c>
      <c r="AI126" s="71">
        <v>-0.69666417858058638</v>
      </c>
      <c r="AJ126" s="71">
        <v>0.59504633869976264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0.2154068191218475</v>
      </c>
      <c r="W128" s="48" t="s">
        <v>353</v>
      </c>
      <c r="X128" s="3">
        <f>+V128/V130</f>
        <v>0.3159709830032234</v>
      </c>
      <c r="Y128" s="148">
        <f>ATAN2(X128,X129)</f>
        <v>-1.2493164332544973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0.28629354572989285</v>
      </c>
      <c r="AO128" s="48" t="s">
        <v>353</v>
      </c>
      <c r="AP128" s="3">
        <f>+AN128/AN130</f>
        <v>0.82809253373371461</v>
      </c>
      <c r="AQ128" s="148">
        <f>ATAN2(AP128,AP129)</f>
        <v>0.59509983961543567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0.64680395310920447</v>
      </c>
      <c r="W129" s="48" t="s">
        <v>354</v>
      </c>
      <c r="X129" s="3">
        <f>-V129/V130</f>
        <v>-0.94876885377839892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-0.1938113226857642</v>
      </c>
      <c r="AO129" s="48" t="s">
        <v>354</v>
      </c>
      <c r="AP129" s="3">
        <f>-AN129/AN130</f>
        <v>0.56059143373269338</v>
      </c>
      <c r="AQ129" s="117"/>
    </row>
    <row r="130" spans="11:43">
      <c r="K130" s="1">
        <v>1</v>
      </c>
      <c r="L130" s="111">
        <v>0</v>
      </c>
      <c r="M130" s="110">
        <f>X128</f>
        <v>0.3159709830032234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0.94876885377839892</v>
      </c>
      <c r="U130" s="48" t="s">
        <v>355</v>
      </c>
      <c r="V130" s="3">
        <f>SQRT(V128*V128+V129*V129)</f>
        <v>0.68172974959428478</v>
      </c>
      <c r="W130" s="109">
        <v>1</v>
      </c>
      <c r="X130" s="108">
        <f>X128*X128+X129*X129</f>
        <v>1.0000000000000002</v>
      </c>
      <c r="AC130" s="1">
        <v>1</v>
      </c>
      <c r="AD130" s="111">
        <v>0</v>
      </c>
      <c r="AE130" s="110">
        <f>AP128</f>
        <v>0.82809253373371461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-0.56059143373269338</v>
      </c>
      <c r="AM130" s="48" t="s">
        <v>355</v>
      </c>
      <c r="AN130" s="3">
        <f>SQRT(AN128*AN128+AN129*AN129)</f>
        <v>0.34572651493311829</v>
      </c>
      <c r="AO130" s="109">
        <v>1</v>
      </c>
      <c r="AP130" s="108">
        <f>AP128*AP128+AP129*AP129</f>
        <v>1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-0.94876885377839892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0.3159709830032234</v>
      </c>
      <c r="AC135" s="1">
        <v>6</v>
      </c>
      <c r="AD135">
        <v>0</v>
      </c>
      <c r="AE135" s="110">
        <f>AP129</f>
        <v>0.56059143373269338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0.82809253373371461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0.99999999999999967</v>
      </c>
      <c r="M138" s="71">
        <v>-7.3552275381416621E-16</v>
      </c>
      <c r="N138" s="71">
        <v>3.1918911957973251E-16</v>
      </c>
      <c r="O138" s="71">
        <v>-1.3600232051658168E-15</v>
      </c>
      <c r="P138" s="71">
        <v>1.5959455978986625E-16</v>
      </c>
      <c r="Q138" s="71">
        <v>3.8857805861880479E-16</v>
      </c>
      <c r="R138" s="71">
        <v>2.4286128663675299E-16</v>
      </c>
      <c r="AC138" s="1" cm="1">
        <f t="array" ref="AC138:AC144">$K$12:$K$18</f>
        <v>0</v>
      </c>
      <c r="AD138" s="71" cm="1">
        <f t="array" ref="AD138:AJ144">MMULT(AD129:AJ135,_xlfn.ANCHORARRAY(AD120))</f>
        <v>0.99999999999999922</v>
      </c>
      <c r="AE138" s="71">
        <v>-3.7470027081099033E-16</v>
      </c>
      <c r="AF138" s="71">
        <v>2.1510571102112408E-16</v>
      </c>
      <c r="AG138" s="71">
        <v>-1.124100812432971E-15</v>
      </c>
      <c r="AH138" s="71">
        <v>5.5511151231257827E-17</v>
      </c>
      <c r="AI138" s="71">
        <v>1.1102230246251565E-16</v>
      </c>
      <c r="AJ138" s="71">
        <v>-8.5001450322863548E-17</v>
      </c>
    </row>
    <row r="139" spans="11:43">
      <c r="K139" s="1">
        <v>1</v>
      </c>
      <c r="L139" s="71">
        <v>-6.5834064156999808E-18</v>
      </c>
      <c r="M139" s="110">
        <v>0.6817297495942849</v>
      </c>
      <c r="N139" s="71">
        <v>-3.9292702564473481E-3</v>
      </c>
      <c r="O139" s="71">
        <v>-6.1567692522433652E-2</v>
      </c>
      <c r="P139" s="71">
        <v>0.46467921339358098</v>
      </c>
      <c r="Q139" s="71">
        <v>-4.2891339977972398E-2</v>
      </c>
      <c r="R139" s="71">
        <v>0.56006436253849046</v>
      </c>
      <c r="AC139" s="1">
        <v>1</v>
      </c>
      <c r="AD139" s="71">
        <v>-7.7797689642207981E-18</v>
      </c>
      <c r="AE139" s="110">
        <v>0.34572651493311829</v>
      </c>
      <c r="AF139" s="71">
        <v>-0.27590050479335015</v>
      </c>
      <c r="AG139" s="71">
        <v>-0.30966110336023323</v>
      </c>
      <c r="AH139" s="71">
        <v>0.75908688911952393</v>
      </c>
      <c r="AI139" s="71">
        <v>0.19313219767584455</v>
      </c>
      <c r="AJ139" s="71">
        <v>-0.30813818065997634</v>
      </c>
    </row>
    <row r="140" spans="11:43">
      <c r="K140" s="1">
        <v>2</v>
      </c>
      <c r="L140" s="71">
        <v>0</v>
      </c>
      <c r="M140" s="71">
        <v>0.11560002482716877</v>
      </c>
      <c r="N140" s="71">
        <v>-0.53194228300084323</v>
      </c>
      <c r="O140" s="71">
        <v>0.71980702206634484</v>
      </c>
      <c r="P140" s="71">
        <v>0.29466886505002898</v>
      </c>
      <c r="Q140" s="71">
        <v>8.0916287786545193E-2</v>
      </c>
      <c r="R140" s="71">
        <v>-0.30360287735916031</v>
      </c>
      <c r="AC140" s="1">
        <v>2</v>
      </c>
      <c r="AD140" s="71">
        <v>0</v>
      </c>
      <c r="AE140" s="71">
        <v>-0.36979357081107245</v>
      </c>
      <c r="AF140" s="71">
        <v>0.21287783546332767</v>
      </c>
      <c r="AG140" s="71">
        <v>-0.15025449722985723</v>
      </c>
      <c r="AH140" s="71">
        <v>0.25487934789766575</v>
      </c>
      <c r="AI140" s="71">
        <v>0.63535401704204986</v>
      </c>
      <c r="AJ140" s="71">
        <v>0.57159524076153867</v>
      </c>
    </row>
    <row r="141" spans="11:43">
      <c r="K141" s="1">
        <v>3</v>
      </c>
      <c r="L141" s="71">
        <v>0</v>
      </c>
      <c r="M141" s="71">
        <v>-8.4650891642779461E-2</v>
      </c>
      <c r="N141" s="71">
        <v>-0.46421470720744801</v>
      </c>
      <c r="O141" s="71">
        <v>0.18128976560921004</v>
      </c>
      <c r="P141" s="71">
        <v>-0.57616836039472308</v>
      </c>
      <c r="Q141" s="71">
        <v>-0.28413997615307279</v>
      </c>
      <c r="R141" s="71">
        <v>0.57599257588403807</v>
      </c>
      <c r="AC141" s="1">
        <v>3</v>
      </c>
      <c r="AD141" s="71">
        <v>0</v>
      </c>
      <c r="AE141" s="71">
        <v>-0.34014088089515732</v>
      </c>
      <c r="AF141" s="71">
        <v>-0.49177568379506509</v>
      </c>
      <c r="AG141" s="71">
        <v>0.74887465792826668</v>
      </c>
      <c r="AH141" s="71">
        <v>0.28487543607020582</v>
      </c>
      <c r="AI141" s="71">
        <v>1.4397348381197134E-2</v>
      </c>
      <c r="AJ141" s="71">
        <v>1.6920607789998487E-2</v>
      </c>
    </row>
    <row r="142" spans="11:43">
      <c r="K142" s="1">
        <v>4</v>
      </c>
      <c r="L142" s="71">
        <v>-5.5511151231257827E-17</v>
      </c>
      <c r="M142" s="71">
        <v>0.4627011012217368</v>
      </c>
      <c r="N142" s="71">
        <v>0.49343469745120483</v>
      </c>
      <c r="O142" s="71">
        <v>0.38829392391431145</v>
      </c>
      <c r="P142" s="71">
        <v>-0.36958058870264421</v>
      </c>
      <c r="Q142" s="71">
        <v>-0.44203295861241382</v>
      </c>
      <c r="R142" s="71">
        <v>-0.24428420105528059</v>
      </c>
      <c r="AC142" s="1">
        <v>4</v>
      </c>
      <c r="AD142" s="71">
        <v>0</v>
      </c>
      <c r="AE142" s="71">
        <v>-0.74428727993827259</v>
      </c>
      <c r="AF142" s="71">
        <v>0.2576778432377515</v>
      </c>
      <c r="AG142" s="71">
        <v>-0.22134487944905154</v>
      </c>
      <c r="AH142" s="71">
        <v>0.17772180627788695</v>
      </c>
      <c r="AI142" s="71">
        <v>-0.17796899770702562</v>
      </c>
      <c r="AJ142" s="71">
        <v>-0.51709478221753025</v>
      </c>
    </row>
    <row r="143" spans="11:43">
      <c r="K143" s="1">
        <v>5</v>
      </c>
      <c r="L143" s="71">
        <v>0</v>
      </c>
      <c r="M143" s="110">
        <v>-0.54829107256123155</v>
      </c>
      <c r="N143" s="71">
        <v>0.3710396455492887</v>
      </c>
      <c r="O143" s="71">
        <v>0.37490099363345092</v>
      </c>
      <c r="P143" s="71">
        <v>0.41696318507794333</v>
      </c>
      <c r="Q143" s="71">
        <v>-0.3654314688063347</v>
      </c>
      <c r="R143" s="71">
        <v>0.33727921674581213</v>
      </c>
      <c r="AC143" s="1">
        <v>5</v>
      </c>
      <c r="AD143" s="71">
        <v>0</v>
      </c>
      <c r="AE143" s="110">
        <v>-0.27215164508954964</v>
      </c>
      <c r="AF143" s="71">
        <v>-0.72981481189491271</v>
      </c>
      <c r="AG143" s="71">
        <v>-0.51983376599415676</v>
      </c>
      <c r="AH143" s="71">
        <v>-0.22410351776080095</v>
      </c>
      <c r="AI143" s="71">
        <v>-0.14924023185001178</v>
      </c>
      <c r="AJ143" s="71">
        <v>0.22490363418754378</v>
      </c>
    </row>
    <row r="144" spans="11:43">
      <c r="K144" s="1">
        <v>6</v>
      </c>
      <c r="L144" s="71">
        <v>-2.1924891277726414E-18</v>
      </c>
      <c r="M144" s="71">
        <v>0</v>
      </c>
      <c r="N144" s="71">
        <v>0.34695598393067295</v>
      </c>
      <c r="O144" s="71">
        <v>0.39229882071028321</v>
      </c>
      <c r="P144" s="71">
        <v>-0.23414824328610831</v>
      </c>
      <c r="Q144" s="71">
        <v>0.76285258496243613</v>
      </c>
      <c r="R144" s="71">
        <v>0.29825109264875815</v>
      </c>
      <c r="AC144" s="1">
        <v>6</v>
      </c>
      <c r="AD144" s="71">
        <v>1.1492092468391926E-17</v>
      </c>
      <c r="AE144" s="71">
        <v>2.7755575615628914E-17</v>
      </c>
      <c r="AF144" s="71">
        <v>0.1941419194667976</v>
      </c>
      <c r="AG144" s="71">
        <v>-3.872510703359848E-2</v>
      </c>
      <c r="AH144" s="71">
        <v>0.44256318374495907</v>
      </c>
      <c r="AI144" s="71">
        <v>-0.71054368807380908</v>
      </c>
      <c r="AJ144" s="71">
        <v>0.50997527089358086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0.6817297495942849</v>
      </c>
      <c r="W146" s="48" t="s">
        <v>353</v>
      </c>
      <c r="X146" s="3">
        <f>+V146/V148</f>
        <v>0.7792451401546131</v>
      </c>
      <c r="Y146" s="148">
        <f>ATAN2(X146,X147)</f>
        <v>0.67733587563209308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0.34572651493311829</v>
      </c>
      <c r="AO146" s="48" t="s">
        <v>353</v>
      </c>
      <c r="AP146" s="3">
        <f>+AN146/AN148</f>
        <v>0.78575559269416717</v>
      </c>
      <c r="AQ146" s="148">
        <f>ATAN2(AP146,AP147)</f>
        <v>0.66687956560283057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-0.54829107256123155</v>
      </c>
      <c r="W147" s="48" t="s">
        <v>354</v>
      </c>
      <c r="X147" s="3">
        <f>-V147/V148</f>
        <v>0.62671924459475259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-0.27215164508954964</v>
      </c>
      <c r="AO147" s="48" t="s">
        <v>354</v>
      </c>
      <c r="AP147" s="3">
        <f>-AN147/AN148</f>
        <v>0.61853710361613579</v>
      </c>
      <c r="AQ147" s="117"/>
    </row>
    <row r="148" spans="10:43">
      <c r="K148" s="1">
        <v>1</v>
      </c>
      <c r="L148" s="111">
        <v>0</v>
      </c>
      <c r="M148" s="110">
        <f>X146</f>
        <v>0.7792451401546131</v>
      </c>
      <c r="N148" s="111">
        <v>0</v>
      </c>
      <c r="O148" s="111">
        <v>0</v>
      </c>
      <c r="P148" s="111">
        <v>0</v>
      </c>
      <c r="Q148" s="110">
        <f>-X147</f>
        <v>-0.62671924459475259</v>
      </c>
      <c r="R148" s="111">
        <v>0</v>
      </c>
      <c r="U148" s="48" t="s">
        <v>355</v>
      </c>
      <c r="V148" s="3">
        <f>SQRT(V146*V146+V147*V147)</f>
        <v>0.87485916108378958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0.78575559269416717</v>
      </c>
      <c r="AF148" s="111">
        <v>0</v>
      </c>
      <c r="AG148" s="111">
        <v>0</v>
      </c>
      <c r="AH148" s="111">
        <v>0</v>
      </c>
      <c r="AI148" s="110">
        <f>-AP147</f>
        <v>-0.61853710361613579</v>
      </c>
      <c r="AJ148" s="111">
        <v>0</v>
      </c>
      <c r="AM148" s="48" t="s">
        <v>355</v>
      </c>
      <c r="AN148" s="3">
        <f>SQRT(AN146*AN146+AN147*AN147)</f>
        <v>0.4399924329494177</v>
      </c>
      <c r="AO148" s="109">
        <v>1</v>
      </c>
      <c r="AP148" s="108">
        <f>AP146*AP146+AP147*AP147</f>
        <v>1.0000000000000002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0.62671924459475259</v>
      </c>
      <c r="N152" s="111">
        <v>0</v>
      </c>
      <c r="O152" s="111">
        <v>0</v>
      </c>
      <c r="P152" s="111">
        <v>0</v>
      </c>
      <c r="Q152" s="110">
        <f>X146</f>
        <v>0.7792451401546131</v>
      </c>
      <c r="R152" s="111">
        <v>0</v>
      </c>
      <c r="AC152" s="1">
        <v>5</v>
      </c>
      <c r="AD152">
        <v>0</v>
      </c>
      <c r="AE152" s="110">
        <f>AP147</f>
        <v>0.61853710361613579</v>
      </c>
      <c r="AF152" s="111">
        <v>0</v>
      </c>
      <c r="AG152" s="111">
        <v>0</v>
      </c>
      <c r="AH152" s="111">
        <v>0</v>
      </c>
      <c r="AI152" s="110">
        <f>AP146</f>
        <v>0.78575559269416717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0.99999999999999967</v>
      </c>
      <c r="M156" s="71">
        <v>-7.3552275381416621E-16</v>
      </c>
      <c r="N156" s="71">
        <v>3.1918911957973251E-16</v>
      </c>
      <c r="O156" s="71">
        <v>-1.3600232051658168E-15</v>
      </c>
      <c r="P156" s="71">
        <v>1.5959455978986625E-16</v>
      </c>
      <c r="Q156" s="71">
        <v>3.8857805861880479E-16</v>
      </c>
      <c r="R156" s="71">
        <v>2.4286128663675299E-16</v>
      </c>
      <c r="AC156" s="1" cm="1">
        <f t="array" ref="AC156:AC162">$K$12:$K$18</f>
        <v>0</v>
      </c>
      <c r="AD156" s="71" cm="1">
        <f t="array" ref="AD156:AJ162">MMULT(AD147:AJ153,_xlfn.ANCHORARRAY(AD138))</f>
        <v>0.99999999999999922</v>
      </c>
      <c r="AE156" s="71">
        <v>-3.7470027081099033E-16</v>
      </c>
      <c r="AF156" s="71">
        <v>2.1510571102112408E-16</v>
      </c>
      <c r="AG156" s="71">
        <v>-1.124100812432971E-15</v>
      </c>
      <c r="AH156" s="71">
        <v>5.5511151231257827E-17</v>
      </c>
      <c r="AI156" s="71">
        <v>1.1102230246251565E-16</v>
      </c>
      <c r="AJ156" s="71">
        <v>-8.5001450322863548E-17</v>
      </c>
    </row>
    <row r="157" spans="10:43">
      <c r="K157" s="1">
        <v>1</v>
      </c>
      <c r="L157" s="71">
        <v>-5.1300874550969103E-18</v>
      </c>
      <c r="M157" s="110">
        <v>0.87485916108378947</v>
      </c>
      <c r="N157" s="71">
        <v>-0.23559955112504566</v>
      </c>
      <c r="O157" s="71">
        <v>-0.28293399271641845</v>
      </c>
      <c r="P157" s="71">
        <v>0.1007801663919457</v>
      </c>
      <c r="Q157" s="71">
        <v>0.19560006584890272</v>
      </c>
      <c r="R157" s="71">
        <v>0.22504805674546483</v>
      </c>
      <c r="AC157" s="1">
        <v>1</v>
      </c>
      <c r="AD157" s="71">
        <v>-6.1129969735049999E-18</v>
      </c>
      <c r="AE157" s="110">
        <v>0.43999243294941776</v>
      </c>
      <c r="AF157" s="71">
        <v>0.23462717525711552</v>
      </c>
      <c r="AG157" s="71">
        <v>7.8218528174744006E-2</v>
      </c>
      <c r="AH157" s="71">
        <v>0.73507310925243619</v>
      </c>
      <c r="AI157" s="71">
        <v>0.24406532520461716</v>
      </c>
      <c r="AJ157" s="71">
        <v>-0.38123254125928835</v>
      </c>
    </row>
    <row r="158" spans="10:43">
      <c r="K158" s="1">
        <v>2</v>
      </c>
      <c r="L158" s="71">
        <v>0</v>
      </c>
      <c r="M158" s="71">
        <v>0.11560002482716877</v>
      </c>
      <c r="N158" s="71">
        <v>-0.53194228300084323</v>
      </c>
      <c r="O158" s="71">
        <v>0.71980702206634484</v>
      </c>
      <c r="P158" s="71">
        <v>0.29466886505002898</v>
      </c>
      <c r="Q158" s="71">
        <v>8.0916287786545193E-2</v>
      </c>
      <c r="R158" s="71">
        <v>-0.30360287735916031</v>
      </c>
      <c r="AC158" s="1">
        <v>2</v>
      </c>
      <c r="AD158" s="71">
        <v>0</v>
      </c>
      <c r="AE158" s="71">
        <v>-0.36979357081107245</v>
      </c>
      <c r="AF158" s="71">
        <v>0.21287783546332767</v>
      </c>
      <c r="AG158" s="71">
        <v>-0.15025449722985723</v>
      </c>
      <c r="AH158" s="71">
        <v>0.25487934789766575</v>
      </c>
      <c r="AI158" s="71">
        <v>0.63535401704204986</v>
      </c>
      <c r="AJ158" s="71">
        <v>0.57159524076153867</v>
      </c>
    </row>
    <row r="159" spans="10:43">
      <c r="K159" s="1">
        <v>3</v>
      </c>
      <c r="L159" s="71">
        <v>0</v>
      </c>
      <c r="M159" s="71">
        <v>-8.4650891642779461E-2</v>
      </c>
      <c r="N159" s="71">
        <v>-0.46421470720744801</v>
      </c>
      <c r="O159" s="71">
        <v>0.18128976560921004</v>
      </c>
      <c r="P159" s="71">
        <v>-0.57616836039472308</v>
      </c>
      <c r="Q159" s="71">
        <v>-0.28413997615307279</v>
      </c>
      <c r="R159" s="71">
        <v>0.57599257588403807</v>
      </c>
      <c r="AC159" s="1">
        <v>3</v>
      </c>
      <c r="AD159" s="71">
        <v>0</v>
      </c>
      <c r="AE159" s="71">
        <v>-0.34014088089515732</v>
      </c>
      <c r="AF159" s="71">
        <v>-0.49177568379506509</v>
      </c>
      <c r="AG159" s="71">
        <v>0.74887465792826668</v>
      </c>
      <c r="AH159" s="71">
        <v>0.28487543607020582</v>
      </c>
      <c r="AI159" s="71">
        <v>1.4397348381197134E-2</v>
      </c>
      <c r="AJ159" s="71">
        <v>1.6920607789998487E-2</v>
      </c>
    </row>
    <row r="160" spans="10:43">
      <c r="K160" s="1">
        <v>4</v>
      </c>
      <c r="L160" s="71">
        <v>-5.5511151231257827E-17</v>
      </c>
      <c r="M160" s="110">
        <v>0.4627011012217368</v>
      </c>
      <c r="N160" s="71">
        <v>0.49343469745120483</v>
      </c>
      <c r="O160" s="71">
        <v>0.38829392391431145</v>
      </c>
      <c r="P160" s="71">
        <v>-0.36958058870264421</v>
      </c>
      <c r="Q160" s="71">
        <v>-0.44203295861241382</v>
      </c>
      <c r="R160" s="71">
        <v>-0.24428420105528059</v>
      </c>
      <c r="AC160" s="1">
        <v>4</v>
      </c>
      <c r="AD160" s="71">
        <v>0</v>
      </c>
      <c r="AE160" s="110">
        <v>-0.74428727993827259</v>
      </c>
      <c r="AF160" s="71">
        <v>0.2576778432377515</v>
      </c>
      <c r="AG160" s="71">
        <v>-0.22134487944905154</v>
      </c>
      <c r="AH160" s="71">
        <v>0.17772180627788695</v>
      </c>
      <c r="AI160" s="71">
        <v>-0.17796899770702562</v>
      </c>
      <c r="AJ160" s="71">
        <v>-0.51709478221753025</v>
      </c>
    </row>
    <row r="161" spans="10:43">
      <c r="K161" s="1">
        <v>5</v>
      </c>
      <c r="L161" s="71">
        <v>-4.1259474957077397E-18</v>
      </c>
      <c r="M161" s="71">
        <v>5.5511151231257827E-17</v>
      </c>
      <c r="N161" s="71">
        <v>0.28666829131204413</v>
      </c>
      <c r="O161" s="71">
        <v>0.25355411957890056</v>
      </c>
      <c r="P161" s="71">
        <v>0.61613994119228477</v>
      </c>
      <c r="Q161" s="71">
        <v>-0.31164152431754999</v>
      </c>
      <c r="R161" s="71">
        <v>0.61382630473889288</v>
      </c>
      <c r="AC161" s="1">
        <v>5</v>
      </c>
      <c r="AD161" s="71">
        <v>-4.8120757619318369E-18</v>
      </c>
      <c r="AE161" s="71">
        <v>-2.7755575615628914E-17</v>
      </c>
      <c r="AF161" s="71">
        <v>-0.74411076919857777</v>
      </c>
      <c r="AG161" s="71">
        <v>-0.59999917087619514</v>
      </c>
      <c r="AH161" s="71">
        <v>0.2934328133659872</v>
      </c>
      <c r="AI161" s="71">
        <v>2.1930833343149492E-3</v>
      </c>
      <c r="AJ161" s="71">
        <v>-1.3875609398861732E-2</v>
      </c>
    </row>
    <row r="162" spans="10:43">
      <c r="K162" s="1">
        <v>6</v>
      </c>
      <c r="L162" s="71">
        <v>-2.1924891277726414E-18</v>
      </c>
      <c r="M162" s="71">
        <v>0</v>
      </c>
      <c r="N162" s="71">
        <v>0.34695598393067295</v>
      </c>
      <c r="O162" s="71">
        <v>0.39229882071028321</v>
      </c>
      <c r="P162" s="71">
        <v>-0.23414824328610831</v>
      </c>
      <c r="Q162" s="71">
        <v>0.76285258496243613</v>
      </c>
      <c r="R162" s="71">
        <v>0.29825109264875815</v>
      </c>
      <c r="AC162" s="1">
        <v>6</v>
      </c>
      <c r="AD162" s="71">
        <v>1.1492092468391926E-17</v>
      </c>
      <c r="AE162" s="71">
        <v>2.7755575615628914E-17</v>
      </c>
      <c r="AF162" s="71">
        <v>0.1941419194667976</v>
      </c>
      <c r="AG162" s="71">
        <v>-3.872510703359848E-2</v>
      </c>
      <c r="AH162" s="71">
        <v>0.44256318374495907</v>
      </c>
      <c r="AI162" s="71">
        <v>-0.71054368807380908</v>
      </c>
      <c r="AJ162" s="71">
        <v>0.50997527089358086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0.87485916108378947</v>
      </c>
      <c r="W164" s="48" t="s">
        <v>353</v>
      </c>
      <c r="X164" s="3">
        <f>+V164/V166</f>
        <v>0.88397988706223285</v>
      </c>
      <c r="Y164" s="148">
        <f>ATAN2(X164,X165)</f>
        <v>-0.48648878041831856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0.43999243294941776</v>
      </c>
      <c r="AO164" s="48" t="s">
        <v>353</v>
      </c>
      <c r="AP164" s="3">
        <f>+AN164/AN166</f>
        <v>0.50888902112096279</v>
      </c>
      <c r="AQ164" s="148">
        <f>ATAN2(AP164,AP165)</f>
        <v>1.0369026167118474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0.4627011012217368</v>
      </c>
      <c r="W165" s="48" t="s">
        <v>354</v>
      </c>
      <c r="X165" s="3">
        <f>-V165/V166</f>
        <v>-0.4675249290352782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-0.74428727993827259</v>
      </c>
      <c r="AO165" s="48" t="s">
        <v>354</v>
      </c>
      <c r="AP165" s="3">
        <f>-AN165/AN166</f>
        <v>0.86083213472926778</v>
      </c>
      <c r="AQ165" s="117"/>
    </row>
    <row r="166" spans="10:43">
      <c r="K166" s="1">
        <v>1</v>
      </c>
      <c r="L166" s="111">
        <v>0</v>
      </c>
      <c r="M166" s="110">
        <f>X164</f>
        <v>0.88397988706223285</v>
      </c>
      <c r="N166" s="111">
        <v>0</v>
      </c>
      <c r="O166" s="111">
        <v>0</v>
      </c>
      <c r="P166" s="110">
        <f>-X165</f>
        <v>0.4675249290352782</v>
      </c>
      <c r="Q166" s="111">
        <v>0</v>
      </c>
      <c r="R166" s="111">
        <v>0</v>
      </c>
      <c r="U166" s="48" t="s">
        <v>355</v>
      </c>
      <c r="V166" s="3">
        <f>SQRT(V164*V164+V165*V165)</f>
        <v>0.98968220192344569</v>
      </c>
      <c r="W166" s="109">
        <v>1</v>
      </c>
      <c r="X166" s="108">
        <f>X164*X164+X165*X165</f>
        <v>0.99999999999999989</v>
      </c>
      <c r="AC166" s="1">
        <v>1</v>
      </c>
      <c r="AD166" s="111">
        <v>0</v>
      </c>
      <c r="AE166" s="110">
        <f>AP164</f>
        <v>0.50888902112096279</v>
      </c>
      <c r="AF166" s="111">
        <v>0</v>
      </c>
      <c r="AG166" s="111">
        <v>0</v>
      </c>
      <c r="AH166" s="110">
        <f>-AP165</f>
        <v>-0.86083213472926778</v>
      </c>
      <c r="AI166" s="111">
        <v>0</v>
      </c>
      <c r="AJ166" s="111">
        <v>0</v>
      </c>
      <c r="AM166" s="48" t="s">
        <v>355</v>
      </c>
      <c r="AN166" s="3">
        <f>SQRT(AN164*AN164+AN165*AN165)</f>
        <v>0.86461372654536339</v>
      </c>
      <c r="AO166" s="109">
        <v>1</v>
      </c>
      <c r="AP166" s="108">
        <f>AP164*AP164+AP165*AP165</f>
        <v>1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-0.4675249290352782</v>
      </c>
      <c r="N169" s="111">
        <v>0</v>
      </c>
      <c r="O169" s="111">
        <v>0</v>
      </c>
      <c r="P169" s="110">
        <f>X164</f>
        <v>0.88397988706223285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0.86083213472926778</v>
      </c>
      <c r="AF169" s="111">
        <v>0</v>
      </c>
      <c r="AG169" s="111">
        <v>0</v>
      </c>
      <c r="AH169" s="110">
        <f>AP164</f>
        <v>0.50888902112096279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0.99999999999999967</v>
      </c>
      <c r="M174" s="71">
        <v>-7.3552275381416621E-16</v>
      </c>
      <c r="N174" s="71">
        <v>3.1918911957973251E-16</v>
      </c>
      <c r="O174" s="71">
        <v>-1.3600232051658168E-15</v>
      </c>
      <c r="P174" s="71">
        <v>1.5959455978986625E-16</v>
      </c>
      <c r="Q174" s="71">
        <v>3.8857805861880479E-16</v>
      </c>
      <c r="R174" s="71">
        <v>2.4286128663675299E-16</v>
      </c>
      <c r="AC174" s="1" cm="1">
        <f t="array" ref="AC174:AC180">$K$12:$K$18</f>
        <v>0</v>
      </c>
      <c r="AD174" s="71" cm="1">
        <f t="array" ref="AD174:AJ180">MMULT(AD165:AJ171,_xlfn.ANCHORARRAY(AD156))</f>
        <v>0.99999999999999922</v>
      </c>
      <c r="AE174" s="71">
        <v>-3.7470027081099033E-16</v>
      </c>
      <c r="AF174" s="71">
        <v>2.1510571102112408E-16</v>
      </c>
      <c r="AG174" s="71">
        <v>-1.124100812432971E-15</v>
      </c>
      <c r="AH174" s="71">
        <v>5.5511151231257827E-17</v>
      </c>
      <c r="AI174" s="71">
        <v>1.1102230246251565E-16</v>
      </c>
      <c r="AJ174" s="71">
        <v>-8.5001450322863548E-17</v>
      </c>
    </row>
    <row r="175" spans="10:43">
      <c r="K175" s="1">
        <v>1</v>
      </c>
      <c r="L175" s="71">
        <v>-3.0487741169236356E-17</v>
      </c>
      <c r="M175" s="110">
        <v>0.98968220192344547</v>
      </c>
      <c r="N175" s="71">
        <v>2.2427757313987884E-2</v>
      </c>
      <c r="O175" s="71">
        <v>-6.8570869704658005E-2</v>
      </c>
      <c r="P175" s="71">
        <v>-8.3700498400754872E-2</v>
      </c>
      <c r="Q175" s="71">
        <v>-3.3754903488044496E-2</v>
      </c>
      <c r="R175" s="71">
        <v>8.4729002022621278E-2</v>
      </c>
      <c r="AC175" s="1">
        <v>1</v>
      </c>
      <c r="AD175" s="71">
        <v>-3.1108370459623675E-18</v>
      </c>
      <c r="AE175" s="110">
        <v>0.86461372654536339</v>
      </c>
      <c r="AF175" s="71">
        <v>-0.10241817432181714</v>
      </c>
      <c r="AG175" s="71">
        <v>0.2303453353238874</v>
      </c>
      <c r="AH175" s="71">
        <v>0.22108199313367999</v>
      </c>
      <c r="AI175" s="71">
        <v>0.27740359664471409</v>
      </c>
      <c r="AJ175" s="71">
        <v>0.2511267504927861</v>
      </c>
    </row>
    <row r="176" spans="10:43">
      <c r="K176" s="1">
        <v>2</v>
      </c>
      <c r="L176" s="71">
        <v>0</v>
      </c>
      <c r="M176" s="71">
        <v>0.11560002482716877</v>
      </c>
      <c r="N176" s="71">
        <v>-0.53194228300084323</v>
      </c>
      <c r="O176" s="71">
        <v>0.71980702206634484</v>
      </c>
      <c r="P176" s="71">
        <v>0.29466886505002898</v>
      </c>
      <c r="Q176" s="71">
        <v>8.0916287786545193E-2</v>
      </c>
      <c r="R176" s="71">
        <v>-0.30360287735916031</v>
      </c>
      <c r="AC176" s="1">
        <v>2</v>
      </c>
      <c r="AD176" s="71">
        <v>0</v>
      </c>
      <c r="AE176" s="71">
        <v>-0.36979357081107245</v>
      </c>
      <c r="AF176" s="71">
        <v>0.21287783546332767</v>
      </c>
      <c r="AG176" s="71">
        <v>-0.15025449722985723</v>
      </c>
      <c r="AH176" s="71">
        <v>0.25487934789766575</v>
      </c>
      <c r="AI176" s="71">
        <v>0.63535401704204986</v>
      </c>
      <c r="AJ176" s="71">
        <v>0.57159524076153867</v>
      </c>
    </row>
    <row r="177" spans="10:43">
      <c r="K177" s="1">
        <v>3</v>
      </c>
      <c r="L177" s="71">
        <v>0</v>
      </c>
      <c r="M177" s="110">
        <v>-8.4650891642779461E-2</v>
      </c>
      <c r="N177" s="71">
        <v>-0.46421470720744801</v>
      </c>
      <c r="O177" s="71">
        <v>0.18128976560921004</v>
      </c>
      <c r="P177" s="71">
        <v>-0.57616836039472308</v>
      </c>
      <c r="Q177" s="71">
        <v>-0.28413997615307279</v>
      </c>
      <c r="R177" s="71">
        <v>0.57599257588403807</v>
      </c>
      <c r="AC177" s="1">
        <v>3</v>
      </c>
      <c r="AD177" s="71">
        <v>0</v>
      </c>
      <c r="AE177" s="110">
        <v>-0.34014088089515732</v>
      </c>
      <c r="AF177" s="71">
        <v>-0.49177568379506509</v>
      </c>
      <c r="AG177" s="71">
        <v>0.74887465792826668</v>
      </c>
      <c r="AH177" s="71">
        <v>0.28487543607020582</v>
      </c>
      <c r="AI177" s="71">
        <v>1.4397348381197134E-2</v>
      </c>
      <c r="AJ177" s="71">
        <v>1.6920607789998487E-2</v>
      </c>
    </row>
    <row r="178" spans="10:43">
      <c r="K178" s="1">
        <v>4</v>
      </c>
      <c r="L178" s="71">
        <v>-4.667229742271287E-17</v>
      </c>
      <c r="M178" s="71">
        <v>-5.5511151231257827E-17</v>
      </c>
      <c r="N178" s="71">
        <v>0.54633501154598341</v>
      </c>
      <c r="O178" s="71">
        <v>0.47552271387513567</v>
      </c>
      <c r="P178" s="71">
        <v>-0.3738190472023149</v>
      </c>
      <c r="Q178" s="71">
        <v>-0.48219615173729019</v>
      </c>
      <c r="R178" s="71">
        <v>-0.32115789721938542</v>
      </c>
      <c r="AC178" s="1">
        <v>4</v>
      </c>
      <c r="AD178" s="71">
        <v>-5.2622642342958619E-18</v>
      </c>
      <c r="AE178" s="71">
        <v>-5.5511151231257827E-17</v>
      </c>
      <c r="AF178" s="71">
        <v>0.33310403755190104</v>
      </c>
      <c r="AG178" s="71">
        <v>-4.5306956448919092E-2</v>
      </c>
      <c r="AH178" s="71">
        <v>0.72321522984845821</v>
      </c>
      <c r="AI178" s="71">
        <v>0.1195328058762764</v>
      </c>
      <c r="AJ178" s="71">
        <v>-0.59132107986993332</v>
      </c>
    </row>
    <row r="179" spans="10:43">
      <c r="K179" s="1">
        <v>5</v>
      </c>
      <c r="L179" s="71">
        <v>-4.1259474957077397E-18</v>
      </c>
      <c r="M179" s="71">
        <v>5.5511151231257827E-17</v>
      </c>
      <c r="N179" s="71">
        <v>0.28666829131204413</v>
      </c>
      <c r="O179" s="71">
        <v>0.25355411957890056</v>
      </c>
      <c r="P179" s="71">
        <v>0.61613994119228477</v>
      </c>
      <c r="Q179" s="71">
        <v>-0.31164152431754999</v>
      </c>
      <c r="R179" s="71">
        <v>0.61382630473889288</v>
      </c>
      <c r="AC179" s="1">
        <v>5</v>
      </c>
      <c r="AD179" s="71">
        <v>-4.8120757619318369E-18</v>
      </c>
      <c r="AE179" s="71">
        <v>-2.7755575615628914E-17</v>
      </c>
      <c r="AF179" s="71">
        <v>-0.74411076919857777</v>
      </c>
      <c r="AG179" s="71">
        <v>-0.59999917087619514</v>
      </c>
      <c r="AH179" s="71">
        <v>0.2934328133659872</v>
      </c>
      <c r="AI179" s="71">
        <v>2.1930833343149492E-3</v>
      </c>
      <c r="AJ179" s="71">
        <v>-1.3875609398861732E-2</v>
      </c>
    </row>
    <row r="180" spans="10:43">
      <c r="K180" s="1">
        <v>6</v>
      </c>
      <c r="L180" s="71">
        <v>-2.1924891277726414E-18</v>
      </c>
      <c r="M180" s="71">
        <v>0</v>
      </c>
      <c r="N180" s="71">
        <v>0.34695598393067295</v>
      </c>
      <c r="O180" s="71">
        <v>0.39229882071028321</v>
      </c>
      <c r="P180" s="71">
        <v>-0.23414824328610831</v>
      </c>
      <c r="Q180" s="71">
        <v>0.76285258496243613</v>
      </c>
      <c r="R180" s="71">
        <v>0.29825109264875815</v>
      </c>
      <c r="AC180" s="1">
        <v>6</v>
      </c>
      <c r="AD180" s="71">
        <v>1.1492092468391926E-17</v>
      </c>
      <c r="AE180" s="71">
        <v>2.7755575615628914E-17</v>
      </c>
      <c r="AF180" s="71">
        <v>0.1941419194667976</v>
      </c>
      <c r="AG180" s="71">
        <v>-3.872510703359848E-2</v>
      </c>
      <c r="AH180" s="71">
        <v>0.44256318374495907</v>
      </c>
      <c r="AI180" s="71">
        <v>-0.71054368807380908</v>
      </c>
      <c r="AJ180" s="71">
        <v>0.50997527089358086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0.98968220192344547</v>
      </c>
      <c r="W182" s="48" t="s">
        <v>353</v>
      </c>
      <c r="X182" s="3">
        <f>+V182/V184</f>
        <v>0.99636196771044849</v>
      </c>
      <c r="Y182" s="148">
        <f>ATAN2(X182,X183)</f>
        <v>8.5325732483196942E-2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0.86461372654536339</v>
      </c>
      <c r="AO182" s="48" t="s">
        <v>353</v>
      </c>
      <c r="AP182" s="3">
        <f>+AN182/AN184</f>
        <v>0.93057878972514185</v>
      </c>
      <c r="AQ182" s="148">
        <f>ATAN2(AP182,AP183)</f>
        <v>0.37480564912377534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-8.4650891642779461E-2</v>
      </c>
      <c r="W183" s="48" t="s">
        <v>354</v>
      </c>
      <c r="X183" s="3">
        <f>-V183/V184</f>
        <v>8.5222234775692018E-2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-0.34014088089515732</v>
      </c>
      <c r="AO183" s="48" t="s">
        <v>354</v>
      </c>
      <c r="AP183" s="3">
        <f>-AN183/AN184</f>
        <v>0.36609167719806257</v>
      </c>
      <c r="AQ183" s="117"/>
    </row>
    <row r="184" spans="10:43">
      <c r="K184" s="1">
        <v>1</v>
      </c>
      <c r="L184" s="111">
        <v>0</v>
      </c>
      <c r="M184" s="110">
        <f>X182</f>
        <v>0.99636196771044849</v>
      </c>
      <c r="N184" s="111">
        <v>0</v>
      </c>
      <c r="O184" s="110">
        <f>-X183</f>
        <v>-8.5222234775692018E-2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0.99329584427800621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0.93057878972514185</v>
      </c>
      <c r="AF184" s="111">
        <v>0</v>
      </c>
      <c r="AG184" s="110">
        <f>-AP183</f>
        <v>-0.36609167719806257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0.92911394079886345</v>
      </c>
      <c r="AO184" s="109">
        <v>1</v>
      </c>
      <c r="AP184" s="108">
        <f>AP182*AP182+AP183*AP183</f>
        <v>1.0000000000000002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8.5222234775692018E-2</v>
      </c>
      <c r="N186" s="111">
        <v>0</v>
      </c>
      <c r="O186" s="110">
        <f>X182</f>
        <v>0.99636196771044849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0.36609167719806257</v>
      </c>
      <c r="AF186" s="111">
        <v>0</v>
      </c>
      <c r="AG186" s="110">
        <f>AP182</f>
        <v>0.93057878972514185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0.99999999999999967</v>
      </c>
      <c r="M192" s="71">
        <v>-7.3552275381416621E-16</v>
      </c>
      <c r="N192" s="71">
        <v>3.1918911957973251E-16</v>
      </c>
      <c r="O192" s="71">
        <v>-1.3600232051658168E-15</v>
      </c>
      <c r="P192" s="71">
        <v>1.5959455978986625E-16</v>
      </c>
      <c r="Q192" s="71">
        <v>3.8857805861880479E-16</v>
      </c>
      <c r="R192" s="71">
        <v>2.4286128663675299E-16</v>
      </c>
      <c r="AC192" s="1" cm="1">
        <f t="array" ref="AC192:AC198">$K$12:$K$18</f>
        <v>0</v>
      </c>
      <c r="AD192" s="71" cm="1">
        <f t="array" ref="AD192:AJ198">MMULT(AD183:AJ189,_xlfn.ANCHORARRAY(AD174))</f>
        <v>0.99999999999999922</v>
      </c>
      <c r="AE192" s="71">
        <v>-3.7470027081099033E-16</v>
      </c>
      <c r="AF192" s="71">
        <v>2.1510571102112408E-16</v>
      </c>
      <c r="AG192" s="71">
        <v>-1.124100812432971E-15</v>
      </c>
      <c r="AH192" s="71">
        <v>5.5511151231257827E-17</v>
      </c>
      <c r="AI192" s="71">
        <v>1.1102230246251565E-16</v>
      </c>
      <c r="AJ192" s="71">
        <v>-8.5001450322863548E-17</v>
      </c>
    </row>
    <row r="193" spans="10:43">
      <c r="K193" s="1">
        <v>1</v>
      </c>
      <c r="L193" s="71">
        <v>-3.0376825782427182E-17</v>
      </c>
      <c r="M193" s="110">
        <v>0.9932958442780061</v>
      </c>
      <c r="N193" s="71">
        <v>6.1907579172659634E-2</v>
      </c>
      <c r="O193" s="71">
        <v>-8.3771325633728105E-2</v>
      </c>
      <c r="P193" s="71">
        <v>-3.4293638005036743E-2</v>
      </c>
      <c r="Q193" s="71">
        <v>-9.4170583023475939E-3</v>
      </c>
      <c r="R193" s="71">
        <v>3.5333380646356417E-2</v>
      </c>
      <c r="AC193" s="1">
        <v>1</v>
      </c>
      <c r="AD193" s="71">
        <v>-2.8948789732637954E-18</v>
      </c>
      <c r="AE193" s="110">
        <v>0.92911394079886356</v>
      </c>
      <c r="AF193" s="71">
        <v>8.4726804179504248E-2</v>
      </c>
      <c r="AG193" s="71">
        <v>-5.9802296167549451E-2</v>
      </c>
      <c r="AH193" s="71">
        <v>0.10144368741689094</v>
      </c>
      <c r="AI193" s="71">
        <v>0.25287515381496223</v>
      </c>
      <c r="AJ193" s="71">
        <v>0.22749873385613339</v>
      </c>
    </row>
    <row r="194" spans="10:43">
      <c r="K194" s="1">
        <v>2</v>
      </c>
      <c r="L194" s="71">
        <v>0</v>
      </c>
      <c r="M194" s="110">
        <v>0.11560002482716877</v>
      </c>
      <c r="N194" s="71">
        <v>-0.53194228300084323</v>
      </c>
      <c r="O194" s="71">
        <v>0.71980702206634484</v>
      </c>
      <c r="P194" s="71">
        <v>0.29466886505002898</v>
      </c>
      <c r="Q194" s="71">
        <v>8.0916287786545193E-2</v>
      </c>
      <c r="R194" s="71">
        <v>-0.30360287735916031</v>
      </c>
      <c r="AC194" s="1">
        <v>2</v>
      </c>
      <c r="AD194" s="71">
        <v>0</v>
      </c>
      <c r="AE194" s="110">
        <v>-0.36979357081107245</v>
      </c>
      <c r="AF194" s="71">
        <v>0.21287783546332767</v>
      </c>
      <c r="AG194" s="71">
        <v>-0.15025449722985723</v>
      </c>
      <c r="AH194" s="71">
        <v>0.25487934789766575</v>
      </c>
      <c r="AI194" s="71">
        <v>0.63535401704204986</v>
      </c>
      <c r="AJ194" s="71">
        <v>0.57159524076153867</v>
      </c>
    </row>
    <row r="195" spans="10:43">
      <c r="K195" s="1">
        <v>3</v>
      </c>
      <c r="L195" s="71">
        <v>-2.5982334357051919E-18</v>
      </c>
      <c r="M195" s="71">
        <v>0</v>
      </c>
      <c r="N195" s="71">
        <v>-0.46061453551403769</v>
      </c>
      <c r="O195" s="71">
        <v>0.17478646483141475</v>
      </c>
      <c r="P195" s="71">
        <v>-0.58120538482094075</v>
      </c>
      <c r="Q195" s="71">
        <v>-0.2859829340549645</v>
      </c>
      <c r="R195" s="71">
        <v>0.58111789119711188</v>
      </c>
      <c r="AC195" s="1">
        <v>3</v>
      </c>
      <c r="AD195" s="71">
        <v>-1.1388515516462296E-18</v>
      </c>
      <c r="AE195" s="71">
        <v>0</v>
      </c>
      <c r="AF195" s="71">
        <v>-0.49513046185530329</v>
      </c>
      <c r="AG195" s="71">
        <v>0.7812143829741881</v>
      </c>
      <c r="AH195" s="71">
        <v>0.34603531618523364</v>
      </c>
      <c r="AI195" s="71">
        <v>0.11495301498826388</v>
      </c>
      <c r="AJ195" s="71">
        <v>0.10768137199583405</v>
      </c>
    </row>
    <row r="196" spans="10:43">
      <c r="K196" s="1">
        <v>4</v>
      </c>
      <c r="L196" s="71">
        <v>-4.667229742271287E-17</v>
      </c>
      <c r="M196" s="71">
        <v>-5.5511151231257827E-17</v>
      </c>
      <c r="N196" s="71">
        <v>0.54633501154598341</v>
      </c>
      <c r="O196" s="71">
        <v>0.47552271387513567</v>
      </c>
      <c r="P196" s="71">
        <v>-0.3738190472023149</v>
      </c>
      <c r="Q196" s="71">
        <v>-0.48219615173729019</v>
      </c>
      <c r="R196" s="71">
        <v>-0.32115789721938542</v>
      </c>
      <c r="AC196" s="1">
        <v>4</v>
      </c>
      <c r="AD196" s="71">
        <v>-5.2622642342958619E-18</v>
      </c>
      <c r="AE196" s="71">
        <v>-5.5511151231257827E-17</v>
      </c>
      <c r="AF196" s="71">
        <v>0.33310403755190104</v>
      </c>
      <c r="AG196" s="71">
        <v>-4.5306956448919092E-2</v>
      </c>
      <c r="AH196" s="71">
        <v>0.72321522984845821</v>
      </c>
      <c r="AI196" s="71">
        <v>0.1195328058762764</v>
      </c>
      <c r="AJ196" s="71">
        <v>-0.59132107986993332</v>
      </c>
    </row>
    <row r="197" spans="10:43">
      <c r="K197" s="1">
        <v>5</v>
      </c>
      <c r="L197" s="71">
        <v>-4.1259474957077397E-18</v>
      </c>
      <c r="M197" s="71">
        <v>5.5511151231257827E-17</v>
      </c>
      <c r="N197" s="71">
        <v>0.28666829131204413</v>
      </c>
      <c r="O197" s="71">
        <v>0.25355411957890056</v>
      </c>
      <c r="P197" s="71">
        <v>0.61613994119228477</v>
      </c>
      <c r="Q197" s="71">
        <v>-0.31164152431754999</v>
      </c>
      <c r="R197" s="71">
        <v>0.61382630473889288</v>
      </c>
      <c r="AC197" s="1">
        <v>5</v>
      </c>
      <c r="AD197" s="71">
        <v>-4.8120757619318369E-18</v>
      </c>
      <c r="AE197" s="71">
        <v>-2.7755575615628914E-17</v>
      </c>
      <c r="AF197" s="71">
        <v>-0.74411076919857777</v>
      </c>
      <c r="AG197" s="71">
        <v>-0.59999917087619514</v>
      </c>
      <c r="AH197" s="71">
        <v>0.2934328133659872</v>
      </c>
      <c r="AI197" s="71">
        <v>2.1930833343149492E-3</v>
      </c>
      <c r="AJ197" s="71">
        <v>-1.3875609398861732E-2</v>
      </c>
    </row>
    <row r="198" spans="10:43">
      <c r="K198" s="1">
        <v>6</v>
      </c>
      <c r="L198" s="71">
        <v>-2.1924891277726414E-18</v>
      </c>
      <c r="M198" s="71">
        <v>0</v>
      </c>
      <c r="N198" s="71">
        <v>0.34695598393067295</v>
      </c>
      <c r="O198" s="71">
        <v>0.39229882071028321</v>
      </c>
      <c r="P198" s="71">
        <v>-0.23414824328610831</v>
      </c>
      <c r="Q198" s="71">
        <v>0.76285258496243613</v>
      </c>
      <c r="R198" s="71">
        <v>0.29825109264875815</v>
      </c>
      <c r="AC198" s="1">
        <v>6</v>
      </c>
      <c r="AD198" s="71">
        <v>1.1492092468391926E-17</v>
      </c>
      <c r="AE198" s="71">
        <v>2.7755575615628914E-17</v>
      </c>
      <c r="AF198" s="71">
        <v>0.1941419194667976</v>
      </c>
      <c r="AG198" s="71">
        <v>-3.872510703359848E-2</v>
      </c>
      <c r="AH198" s="71">
        <v>0.44256318374495907</v>
      </c>
      <c r="AI198" s="71">
        <v>-0.71054368807380908</v>
      </c>
      <c r="AJ198" s="71">
        <v>0.50997527089358086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0.9932958442780061</v>
      </c>
      <c r="W200" s="48" t="s">
        <v>353</v>
      </c>
      <c r="X200" s="3">
        <f>+V200/V202</f>
        <v>0.99329584427800655</v>
      </c>
      <c r="Y200" s="148">
        <f>ATAN2(X200,X201)</f>
        <v>-0.11585905310947331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0.92911394079886356</v>
      </c>
      <c r="AO200" s="48" t="s">
        <v>353</v>
      </c>
      <c r="AP200" s="3">
        <f>+AN200/AN202</f>
        <v>0.92911394079886456</v>
      </c>
      <c r="AQ200" s="148">
        <f>ATAN2(AP200,AP201)</f>
        <v>0.37878683231895521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0.11560002482716877</v>
      </c>
      <c r="W201" s="48" t="s">
        <v>354</v>
      </c>
      <c r="X201" s="3">
        <f>-V201/V202</f>
        <v>-0.11560002482716883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-0.36979357081107245</v>
      </c>
      <c r="AO201" s="48" t="s">
        <v>354</v>
      </c>
      <c r="AP201" s="3">
        <f>-AN201/AN202</f>
        <v>0.36979357081107284</v>
      </c>
      <c r="AQ201" s="117"/>
    </row>
    <row r="202" spans="10:43">
      <c r="K202" s="1">
        <v>1</v>
      </c>
      <c r="L202" s="111">
        <v>0</v>
      </c>
      <c r="M202" s="110">
        <f>X200</f>
        <v>0.99329584427800655</v>
      </c>
      <c r="N202" s="110">
        <f>-X201</f>
        <v>0.11560002482716883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0.99999999999999956</v>
      </c>
      <c r="W202" s="109">
        <v>1</v>
      </c>
      <c r="X202" s="108">
        <f>X200*X200+X201*X201</f>
        <v>0.99999999999999989</v>
      </c>
      <c r="AC202" s="1">
        <v>1</v>
      </c>
      <c r="AD202" s="111">
        <v>0</v>
      </c>
      <c r="AE202" s="110">
        <f>AP200</f>
        <v>0.92911394079886456</v>
      </c>
      <c r="AF202" s="110">
        <f>-AP201</f>
        <v>-0.36979357081107284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0.99999999999999889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-0.11560002482716883</v>
      </c>
      <c r="N203" s="110">
        <f>X200</f>
        <v>0.99329584427800655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0.36979357081107284</v>
      </c>
      <c r="AF203" s="110">
        <f>AP200</f>
        <v>0.92911394079886456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0.99999999999999967</v>
      </c>
      <c r="M210" s="71">
        <v>-7.3552275381416621E-16</v>
      </c>
      <c r="N210" s="71">
        <v>3.1918911957973251E-16</v>
      </c>
      <c r="O210" s="71">
        <v>-1.3600232051658168E-15</v>
      </c>
      <c r="P210" s="71">
        <v>1.5959455978986625E-16</v>
      </c>
      <c r="Q210" s="71">
        <v>3.8857805861880479E-16</v>
      </c>
      <c r="R210" s="71">
        <v>2.4286128663675299E-16</v>
      </c>
      <c r="AC210" s="1" cm="1">
        <f t="array" ref="AC210:AC216">$K$12:$K$18</f>
        <v>0</v>
      </c>
      <c r="AD210" s="71" cm="1">
        <f t="array" ref="AD210:AJ216">MMULT(AD201:AJ207,_xlfn.ANCHORARRAY(AD192))</f>
        <v>0.99999999999999922</v>
      </c>
      <c r="AE210" s="71">
        <v>-3.7470027081099033E-16</v>
      </c>
      <c r="AF210" s="71">
        <v>2.1510571102112408E-16</v>
      </c>
      <c r="AG210" s="71">
        <v>-1.124100812432971E-15</v>
      </c>
      <c r="AH210" s="71">
        <v>5.5511151231257827E-17</v>
      </c>
      <c r="AI210" s="71">
        <v>1.1102230246251565E-16</v>
      </c>
      <c r="AJ210" s="71">
        <v>-8.5001450322863548E-17</v>
      </c>
    </row>
    <row r="211" spans="10:43">
      <c r="K211" s="1">
        <v>1</v>
      </c>
      <c r="L211" s="71">
        <v>-3.0173174812041927E-17</v>
      </c>
      <c r="M211" s="71">
        <v>0.99999999999999944</v>
      </c>
      <c r="N211" s="71">
        <v>-3.858025010572419E-15</v>
      </c>
      <c r="O211" s="71">
        <v>-1.8457457784393227E-15</v>
      </c>
      <c r="P211" s="71">
        <v>-2.9143354396410359E-16</v>
      </c>
      <c r="Q211" s="71">
        <v>1.3981871216373065E-15</v>
      </c>
      <c r="R211" s="71">
        <v>-4.8572257327350599E-17</v>
      </c>
      <c r="AC211" s="1">
        <v>1</v>
      </c>
      <c r="AD211" s="71">
        <v>-2.6896724109848957E-18</v>
      </c>
      <c r="AE211" s="71">
        <v>0.99999999999999878</v>
      </c>
      <c r="AF211" s="71">
        <v>-3.0669911055269949E-15</v>
      </c>
      <c r="AG211" s="71">
        <v>-1.3461454173580023E-15</v>
      </c>
      <c r="AH211" s="71">
        <v>2.0816681711721685E-16</v>
      </c>
      <c r="AI211" s="71">
        <v>-2.4980018054066022E-16</v>
      </c>
      <c r="AJ211" s="71">
        <v>-1.1102230246251565E-16</v>
      </c>
    </row>
    <row r="212" spans="10:43">
      <c r="K212" s="1">
        <v>2</v>
      </c>
      <c r="L212" s="71">
        <v>3.5115618146191648E-18</v>
      </c>
      <c r="M212" s="71">
        <v>0</v>
      </c>
      <c r="N212" s="110">
        <v>-0.53553257678984223</v>
      </c>
      <c r="O212" s="71">
        <v>0.72466529102369148</v>
      </c>
      <c r="P212" s="71">
        <v>0.29665770449710671</v>
      </c>
      <c r="Q212" s="71">
        <v>8.1462424566328837E-2</v>
      </c>
      <c r="R212" s="71">
        <v>-0.30565201607164583</v>
      </c>
      <c r="AC212" s="1">
        <v>2</v>
      </c>
      <c r="AD212" s="71">
        <v>-1.0705076325891111E-18</v>
      </c>
      <c r="AE212" s="71">
        <v>0</v>
      </c>
      <c r="AF212" s="110">
        <v>0.22911919207701406</v>
      </c>
      <c r="AG212" s="71">
        <v>-0.16171805268648418</v>
      </c>
      <c r="AH212" s="71">
        <v>0.2743251787595794</v>
      </c>
      <c r="AI212" s="71">
        <v>0.68382788067496203</v>
      </c>
      <c r="AJ212" s="71">
        <v>0.61520467583348648</v>
      </c>
    </row>
    <row r="213" spans="10:43">
      <c r="K213" s="1">
        <v>3</v>
      </c>
      <c r="L213" s="71">
        <v>-2.5982334357051919E-18</v>
      </c>
      <c r="M213" s="71">
        <v>0</v>
      </c>
      <c r="N213" s="71">
        <v>-0.46061453551403769</v>
      </c>
      <c r="O213" s="71">
        <v>0.17478646483141475</v>
      </c>
      <c r="P213" s="71">
        <v>-0.58120538482094075</v>
      </c>
      <c r="Q213" s="71">
        <v>-0.2859829340549645</v>
      </c>
      <c r="R213" s="71">
        <v>0.58111789119711188</v>
      </c>
      <c r="AC213" s="1">
        <v>3</v>
      </c>
      <c r="AD213" s="71">
        <v>-1.1388515516462296E-18</v>
      </c>
      <c r="AE213" s="71">
        <v>0</v>
      </c>
      <c r="AF213" s="71">
        <v>-0.49513046185530329</v>
      </c>
      <c r="AG213" s="71">
        <v>0.7812143829741881</v>
      </c>
      <c r="AH213" s="71">
        <v>0.34603531618523364</v>
      </c>
      <c r="AI213" s="71">
        <v>0.11495301498826388</v>
      </c>
      <c r="AJ213" s="71">
        <v>0.10768137199583405</v>
      </c>
    </row>
    <row r="214" spans="10:43">
      <c r="K214" s="1">
        <v>4</v>
      </c>
      <c r="L214" s="71">
        <v>-4.667229742271287E-17</v>
      </c>
      <c r="M214" s="71">
        <v>-5.5511151231257827E-17</v>
      </c>
      <c r="N214" s="71">
        <v>0.54633501154598341</v>
      </c>
      <c r="O214" s="71">
        <v>0.47552271387513567</v>
      </c>
      <c r="P214" s="71">
        <v>-0.3738190472023149</v>
      </c>
      <c r="Q214" s="71">
        <v>-0.48219615173729019</v>
      </c>
      <c r="R214" s="71">
        <v>-0.32115789721938542</v>
      </c>
      <c r="AC214" s="1">
        <v>4</v>
      </c>
      <c r="AD214" s="71">
        <v>-5.2622642342958619E-18</v>
      </c>
      <c r="AE214" s="71">
        <v>-5.5511151231257827E-17</v>
      </c>
      <c r="AF214" s="71">
        <v>0.33310403755190104</v>
      </c>
      <c r="AG214" s="71">
        <v>-4.5306956448919092E-2</v>
      </c>
      <c r="AH214" s="71">
        <v>0.72321522984845821</v>
      </c>
      <c r="AI214" s="71">
        <v>0.1195328058762764</v>
      </c>
      <c r="AJ214" s="71">
        <v>-0.59132107986993332</v>
      </c>
    </row>
    <row r="215" spans="10:43">
      <c r="K215" s="1">
        <v>5</v>
      </c>
      <c r="L215" s="71">
        <v>-4.1259474957077397E-18</v>
      </c>
      <c r="M215" s="71">
        <v>5.5511151231257827E-17</v>
      </c>
      <c r="N215" s="71">
        <v>0.28666829131204413</v>
      </c>
      <c r="O215" s="71">
        <v>0.25355411957890056</v>
      </c>
      <c r="P215" s="71">
        <v>0.61613994119228477</v>
      </c>
      <c r="Q215" s="71">
        <v>-0.31164152431754999</v>
      </c>
      <c r="R215" s="71">
        <v>0.61382630473889288</v>
      </c>
      <c r="AC215" s="1">
        <v>5</v>
      </c>
      <c r="AD215" s="71">
        <v>-4.8120757619318369E-18</v>
      </c>
      <c r="AE215" s="71">
        <v>-2.7755575615628914E-17</v>
      </c>
      <c r="AF215" s="71">
        <v>-0.74411076919857777</v>
      </c>
      <c r="AG215" s="71">
        <v>-0.59999917087619514</v>
      </c>
      <c r="AH215" s="71">
        <v>0.2934328133659872</v>
      </c>
      <c r="AI215" s="71">
        <v>2.1930833343149492E-3</v>
      </c>
      <c r="AJ215" s="71">
        <v>-1.3875609398861732E-2</v>
      </c>
    </row>
    <row r="216" spans="10:43">
      <c r="K216" s="1">
        <v>6</v>
      </c>
      <c r="L216" s="71">
        <v>-2.1924891277726414E-18</v>
      </c>
      <c r="M216" s="71">
        <v>0</v>
      </c>
      <c r="N216" s="110">
        <v>0.34695598393067295</v>
      </c>
      <c r="O216" s="71">
        <v>0.39229882071028321</v>
      </c>
      <c r="P216" s="71">
        <v>-0.23414824328610831</v>
      </c>
      <c r="Q216" s="71">
        <v>0.76285258496243613</v>
      </c>
      <c r="R216" s="71">
        <v>0.29825109264875815</v>
      </c>
      <c r="AC216" s="1">
        <v>6</v>
      </c>
      <c r="AD216" s="71">
        <v>1.1492092468391926E-17</v>
      </c>
      <c r="AE216" s="71">
        <v>2.7755575615628914E-17</v>
      </c>
      <c r="AF216" s="110">
        <v>0.1941419194667976</v>
      </c>
      <c r="AG216" s="71">
        <v>-3.872510703359848E-2</v>
      </c>
      <c r="AH216" s="71">
        <v>0.44256318374495907</v>
      </c>
      <c r="AI216" s="71">
        <v>-0.71054368807380908</v>
      </c>
      <c r="AJ216" s="71">
        <v>0.50997527089358086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-0.53553257678984223</v>
      </c>
      <c r="W218" s="48" t="s">
        <v>353</v>
      </c>
      <c r="X218" s="3">
        <f>+V218/V220</f>
        <v>-0.83925916160745329</v>
      </c>
      <c r="Y218" s="148">
        <f>ATAN2(X218,X219)</f>
        <v>-2.5667156055068476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0.22911919207701406</v>
      </c>
      <c r="AO218" s="48" t="s">
        <v>353</v>
      </c>
      <c r="AP218" s="3">
        <f>+AN218/AN220</f>
        <v>0.76293975842643602</v>
      </c>
      <c r="AQ218" s="148">
        <f>ATAN2(AP218,AP219)</f>
        <v>-0.70294792940237982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0.34695598393067295</v>
      </c>
      <c r="W219" s="48" t="s">
        <v>354</v>
      </c>
      <c r="X219" s="3">
        <f>-V219/V220</f>
        <v>-0.54373160627091977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0.1941419194667976</v>
      </c>
      <c r="AO219" s="48" t="s">
        <v>354</v>
      </c>
      <c r="AP219" s="3">
        <f>-AN219/AN220</f>
        <v>-0.64646958552758815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0.63810155585805439</v>
      </c>
      <c r="W220" s="109">
        <v>1</v>
      </c>
      <c r="X220" s="108">
        <f>X218*X218+X219*X219</f>
        <v>1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0.30031098726532829</v>
      </c>
      <c r="AO220" s="109">
        <v>1</v>
      </c>
      <c r="AP220" s="108">
        <f>AP218*AP218+AP219*AP219</f>
        <v>1.0000000000000002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-0.83925916160745329</v>
      </c>
      <c r="O221" s="111">
        <v>0</v>
      </c>
      <c r="P221" s="111">
        <v>0</v>
      </c>
      <c r="Q221" s="111">
        <v>0</v>
      </c>
      <c r="R221" s="110">
        <f>-X219</f>
        <v>0.54373160627091977</v>
      </c>
      <c r="AC221" s="1">
        <v>2</v>
      </c>
      <c r="AD221" s="111">
        <v>0</v>
      </c>
      <c r="AE221" s="111">
        <v>0</v>
      </c>
      <c r="AF221" s="110">
        <f>AP218</f>
        <v>0.76293975842643602</v>
      </c>
      <c r="AG221" s="111">
        <v>0</v>
      </c>
      <c r="AH221" s="111">
        <v>0</v>
      </c>
      <c r="AI221" s="111">
        <v>0</v>
      </c>
      <c r="AJ221" s="110">
        <f>-AP219</f>
        <v>0.64646958552758815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-0.54373160627091977</v>
      </c>
      <c r="O225" s="111">
        <v>0</v>
      </c>
      <c r="P225" s="111">
        <v>0</v>
      </c>
      <c r="Q225" s="111">
        <v>0</v>
      </c>
      <c r="R225" s="110">
        <f>X218</f>
        <v>-0.83925916160745329</v>
      </c>
      <c r="AC225" s="1">
        <v>6</v>
      </c>
      <c r="AD225">
        <v>0</v>
      </c>
      <c r="AE225">
        <v>0</v>
      </c>
      <c r="AF225" s="110">
        <f>AP219</f>
        <v>-0.64646958552758815</v>
      </c>
      <c r="AG225" s="111">
        <v>0</v>
      </c>
      <c r="AH225" s="111">
        <v>0</v>
      </c>
      <c r="AI225" s="111">
        <v>0</v>
      </c>
      <c r="AJ225" s="110">
        <f>AP218</f>
        <v>0.76293975842643602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0.99999999999999967</v>
      </c>
      <c r="M228" s="71">
        <v>-7.3552275381416621E-16</v>
      </c>
      <c r="N228" s="71">
        <v>3.1918911957973251E-16</v>
      </c>
      <c r="O228" s="71">
        <v>-1.3600232051658168E-15</v>
      </c>
      <c r="P228" s="71">
        <v>1.5959455978986625E-16</v>
      </c>
      <c r="Q228" s="71">
        <v>3.8857805861880479E-16</v>
      </c>
      <c r="R228" s="71">
        <v>2.4286128663675299E-16</v>
      </c>
      <c r="AC228" s="1" cm="1">
        <f t="array" ref="AC228:AC234">$K$12:$K$18</f>
        <v>0</v>
      </c>
      <c r="AD228" s="71" cm="1">
        <f t="array" ref="AD228:AJ234">MMULT(AD219:AJ225,_xlfn.ANCHORARRAY(AD210))</f>
        <v>0.99999999999999922</v>
      </c>
      <c r="AE228" s="71">
        <v>-3.7470027081099033E-16</v>
      </c>
      <c r="AF228" s="71">
        <v>2.1510571102112408E-16</v>
      </c>
      <c r="AG228" s="71">
        <v>-1.124100812432971E-15</v>
      </c>
      <c r="AH228" s="71">
        <v>5.5511151231257827E-17</v>
      </c>
      <c r="AI228" s="71">
        <v>1.1102230246251565E-16</v>
      </c>
      <c r="AJ228" s="71">
        <v>-8.5001450322863548E-17</v>
      </c>
    </row>
    <row r="229" spans="10:43">
      <c r="K229" s="1">
        <v>1</v>
      </c>
      <c r="L229" s="71">
        <v>-3.0173174812041927E-17</v>
      </c>
      <c r="M229" s="71">
        <v>0.99999999999999944</v>
      </c>
      <c r="N229" s="71">
        <v>-3.858025010572419E-15</v>
      </c>
      <c r="O229" s="71">
        <v>-1.8457457784393227E-15</v>
      </c>
      <c r="P229" s="71">
        <v>-2.9143354396410359E-16</v>
      </c>
      <c r="Q229" s="71">
        <v>1.3981871216373065E-15</v>
      </c>
      <c r="R229" s="71">
        <v>-4.8572257327350599E-17</v>
      </c>
      <c r="AC229" s="1">
        <v>1</v>
      </c>
      <c r="AD229" s="71">
        <v>-2.6896724109848957E-18</v>
      </c>
      <c r="AE229" s="71">
        <v>0.99999999999999878</v>
      </c>
      <c r="AF229" s="71">
        <v>-3.0669911055269949E-15</v>
      </c>
      <c r="AG229" s="71">
        <v>-1.3461454173580023E-15</v>
      </c>
      <c r="AH229" s="71">
        <v>2.0816681711721685E-16</v>
      </c>
      <c r="AI229" s="71">
        <v>-2.4980018054066022E-16</v>
      </c>
      <c r="AJ229" s="71">
        <v>-1.1102230246251565E-16</v>
      </c>
    </row>
    <row r="230" spans="10:43">
      <c r="K230" s="1">
        <v>2</v>
      </c>
      <c r="L230" s="71">
        <v>-4.1392360596453736E-18</v>
      </c>
      <c r="M230" s="71">
        <v>0</v>
      </c>
      <c r="N230" s="110">
        <v>0.63810155585805428</v>
      </c>
      <c r="O230" s="71">
        <v>-0.39487671666757462</v>
      </c>
      <c r="P230" s="71">
        <v>-0.37628649678810322</v>
      </c>
      <c r="Q230" s="71">
        <v>0.34641897522550114</v>
      </c>
      <c r="R230" s="71">
        <v>0.41868980042988352</v>
      </c>
      <c r="AC230" s="1">
        <v>2</v>
      </c>
      <c r="AD230" s="71">
        <v>6.6125554202848543E-18</v>
      </c>
      <c r="AE230" s="71">
        <v>1.7943135464315256E-17</v>
      </c>
      <c r="AF230" s="110">
        <v>0.30031098726532834</v>
      </c>
      <c r="AG230" s="71">
        <v>-0.14841573594334179</v>
      </c>
      <c r="AH230" s="71">
        <v>0.49539722357849592</v>
      </c>
      <c r="AI230" s="71">
        <v>6.2374594559097996E-2</v>
      </c>
      <c r="AJ230" s="71">
        <v>0.79904760876710679</v>
      </c>
    </row>
    <row r="231" spans="10:43">
      <c r="K231" s="1">
        <v>3</v>
      </c>
      <c r="L231" s="71">
        <v>-2.5982334357051919E-18</v>
      </c>
      <c r="M231" s="71">
        <v>0</v>
      </c>
      <c r="N231" s="71">
        <v>-0.46061453551403769</v>
      </c>
      <c r="O231" s="71">
        <v>0.17478646483141475</v>
      </c>
      <c r="P231" s="71">
        <v>-0.58120538482094075</v>
      </c>
      <c r="Q231" s="71">
        <v>-0.2859829340549645</v>
      </c>
      <c r="R231" s="71">
        <v>0.58111789119711188</v>
      </c>
      <c r="AC231" s="1">
        <v>3</v>
      </c>
      <c r="AD231" s="71">
        <v>-1.1388515516462296E-18</v>
      </c>
      <c r="AE231" s="71">
        <v>0</v>
      </c>
      <c r="AF231" s="71">
        <v>-0.49513046185530329</v>
      </c>
      <c r="AG231" s="71">
        <v>0.7812143829741881</v>
      </c>
      <c r="AH231" s="71">
        <v>0.34603531618523364</v>
      </c>
      <c r="AI231" s="71">
        <v>0.11495301498826388</v>
      </c>
      <c r="AJ231" s="71">
        <v>0.10768137199583405</v>
      </c>
    </row>
    <row r="232" spans="10:43">
      <c r="K232" s="1">
        <v>4</v>
      </c>
      <c r="L232" s="71">
        <v>-4.667229742271287E-17</v>
      </c>
      <c r="M232" s="71">
        <v>-5.5511151231257827E-17</v>
      </c>
      <c r="N232" s="71">
        <v>0.54633501154598341</v>
      </c>
      <c r="O232" s="71">
        <v>0.47552271387513567</v>
      </c>
      <c r="P232" s="71">
        <v>-0.3738190472023149</v>
      </c>
      <c r="Q232" s="71">
        <v>-0.48219615173729019</v>
      </c>
      <c r="R232" s="71">
        <v>-0.32115789721938542</v>
      </c>
      <c r="AC232" s="1">
        <v>4</v>
      </c>
      <c r="AD232" s="71">
        <v>-5.2622642342958619E-18</v>
      </c>
      <c r="AE232" s="71">
        <v>-5.5511151231257827E-17</v>
      </c>
      <c r="AF232" s="71">
        <v>0.33310403755190104</v>
      </c>
      <c r="AG232" s="71">
        <v>-4.5306956448919092E-2</v>
      </c>
      <c r="AH232" s="71">
        <v>0.72321522984845821</v>
      </c>
      <c r="AI232" s="71">
        <v>0.1195328058762764</v>
      </c>
      <c r="AJ232" s="71">
        <v>-0.59132107986993332</v>
      </c>
    </row>
    <row r="233" spans="10:43">
      <c r="K233" s="1">
        <v>5</v>
      </c>
      <c r="L233" s="71">
        <v>-4.1259474957077397E-18</v>
      </c>
      <c r="M233" s="71">
        <v>5.5511151231257827E-17</v>
      </c>
      <c r="N233" s="110">
        <v>0.28666829131204413</v>
      </c>
      <c r="O233" s="71">
        <v>0.25355411957890056</v>
      </c>
      <c r="P233" s="71">
        <v>0.61613994119228477</v>
      </c>
      <c r="Q233" s="71">
        <v>-0.31164152431754999</v>
      </c>
      <c r="R233" s="71">
        <v>0.61382630473889288</v>
      </c>
      <c r="AC233" s="1">
        <v>5</v>
      </c>
      <c r="AD233" s="71">
        <v>-4.8120757619318369E-18</v>
      </c>
      <c r="AE233" s="71">
        <v>-2.7755575615628914E-17</v>
      </c>
      <c r="AF233" s="110">
        <v>-0.74411076919857777</v>
      </c>
      <c r="AG233" s="71">
        <v>-0.59999917087619514</v>
      </c>
      <c r="AH233" s="71">
        <v>0.2934328133659872</v>
      </c>
      <c r="AI233" s="71">
        <v>2.1930833343149492E-3</v>
      </c>
      <c r="AJ233" s="71">
        <v>-1.3875609398861732E-2</v>
      </c>
    </row>
    <row r="234" spans="10:43">
      <c r="K234" s="1">
        <v>6</v>
      </c>
      <c r="L234" s="71">
        <v>-6.928055877458092E-20</v>
      </c>
      <c r="M234" s="71">
        <v>0</v>
      </c>
      <c r="N234" s="71">
        <v>0</v>
      </c>
      <c r="O234" s="71">
        <v>-0.72326380206600027</v>
      </c>
      <c r="P234" s="71">
        <v>3.5208888173301561E-2</v>
      </c>
      <c r="Q234" s="71">
        <v>-0.6845247158458263</v>
      </c>
      <c r="R234" s="71">
        <v>-8.4117300306322668E-2</v>
      </c>
      <c r="AC234" s="1">
        <v>6</v>
      </c>
      <c r="AD234" s="71">
        <v>9.4598248771932031E-18</v>
      </c>
      <c r="AE234" s="71">
        <v>2.1175832155174602E-17</v>
      </c>
      <c r="AF234" s="71">
        <v>2.7755575615628914E-17</v>
      </c>
      <c r="AG234" s="71">
        <v>7.5000878687308578E-2</v>
      </c>
      <c r="AH234" s="71">
        <v>0.16030616388232666</v>
      </c>
      <c r="AI234" s="71">
        <v>-0.98417595632261257</v>
      </c>
      <c r="AJ234" s="71">
        <v>-8.6307018217033904E-3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0.63810155585805428</v>
      </c>
      <c r="W236" s="48" t="s">
        <v>353</v>
      </c>
      <c r="X236" s="3">
        <f>+V236/V238</f>
        <v>0.91217672043095122</v>
      </c>
      <c r="Y236" s="148">
        <f>ATAN2(X236,X237)</f>
        <v>-0.42223157267295802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0.30031098726532834</v>
      </c>
      <c r="AO236" s="48" t="s">
        <v>353</v>
      </c>
      <c r="AP236" s="3">
        <f>+AN236/AN238</f>
        <v>0.37425379765381545</v>
      </c>
      <c r="AQ236" s="148">
        <f>ATAN2(AP236,AP237)</f>
        <v>1.1872043646084174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0.28666829131204413</v>
      </c>
      <c r="W237" s="48" t="s">
        <v>354</v>
      </c>
      <c r="X237" s="3">
        <f>-V237/V238</f>
        <v>-0.40979706038944985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-0.74411076919857777</v>
      </c>
      <c r="AO237" s="48" t="s">
        <v>354</v>
      </c>
      <c r="AP237" s="3">
        <f>-AN237/AN238</f>
        <v>0.92732631524275044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0.69953720761102944</v>
      </c>
      <c r="W238" s="109">
        <v>1</v>
      </c>
      <c r="X238" s="108">
        <f>X236*X236+X237*X237</f>
        <v>1.0000000000000002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0.80242602519458162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0.91217672043095122</v>
      </c>
      <c r="O239" s="111">
        <v>0</v>
      </c>
      <c r="P239" s="111">
        <v>0</v>
      </c>
      <c r="Q239" s="110">
        <f>-X237</f>
        <v>0.40979706038944985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0.37425379765381545</v>
      </c>
      <c r="AG239" s="111">
        <v>0</v>
      </c>
      <c r="AH239" s="111">
        <v>0</v>
      </c>
      <c r="AI239" s="110">
        <f>-AP237</f>
        <v>-0.92732631524275044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-0.40979706038944985</v>
      </c>
      <c r="O242" s="111">
        <v>0</v>
      </c>
      <c r="P242" s="111">
        <v>0</v>
      </c>
      <c r="Q242" s="110">
        <f>X236</f>
        <v>0.91217672043095122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0.92732631524275044</v>
      </c>
      <c r="AG242" s="111">
        <v>0</v>
      </c>
      <c r="AH242" s="111">
        <v>0</v>
      </c>
      <c r="AI242" s="110">
        <f>AP236</f>
        <v>0.37425379765381545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0.99999999999999967</v>
      </c>
      <c r="M246" s="71">
        <v>-7.3552275381416621E-16</v>
      </c>
      <c r="N246" s="71">
        <v>3.1918911957973251E-16</v>
      </c>
      <c r="O246" s="71">
        <v>-1.3600232051658168E-15</v>
      </c>
      <c r="P246" s="71">
        <v>1.5959455978986625E-16</v>
      </c>
      <c r="Q246" s="71">
        <v>3.8857805861880479E-16</v>
      </c>
      <c r="R246" s="71">
        <v>2.4286128663675299E-16</v>
      </c>
      <c r="AC246" s="1" cm="1">
        <f t="array" ref="AC246:AC252">$K$12:$K$18</f>
        <v>0</v>
      </c>
      <c r="AD246" s="71" cm="1">
        <f t="array" ref="AD246:AJ252">MMULT(AD237:AJ243,_xlfn.ANCHORARRAY(AD228))</f>
        <v>0.99999999999999922</v>
      </c>
      <c r="AE246" s="71">
        <v>-3.7470027081099033E-16</v>
      </c>
      <c r="AF246" s="71">
        <v>2.1510571102112408E-16</v>
      </c>
      <c r="AG246" s="71">
        <v>-1.124100812432971E-15</v>
      </c>
      <c r="AH246" s="71">
        <v>5.5511151231257827E-17</v>
      </c>
      <c r="AI246" s="71">
        <v>1.1102230246251565E-16</v>
      </c>
      <c r="AJ246" s="71">
        <v>-8.5001450322863548E-17</v>
      </c>
    </row>
    <row r="247" spans="10:43">
      <c r="K247" s="1">
        <v>1</v>
      </c>
      <c r="L247" s="71">
        <v>-3.0173174812041927E-17</v>
      </c>
      <c r="M247" s="71">
        <v>0.99999999999999944</v>
      </c>
      <c r="N247" s="71">
        <v>-3.858025010572419E-15</v>
      </c>
      <c r="O247" s="71">
        <v>-1.8457457784393227E-15</v>
      </c>
      <c r="P247" s="71">
        <v>-2.9143354396410359E-16</v>
      </c>
      <c r="Q247" s="71">
        <v>1.3981871216373065E-15</v>
      </c>
      <c r="R247" s="71">
        <v>-4.8572257327350599E-17</v>
      </c>
      <c r="AC247" s="1">
        <v>1</v>
      </c>
      <c r="AD247" s="71">
        <v>-2.6896724109848957E-18</v>
      </c>
      <c r="AE247" s="71">
        <v>0.99999999999999878</v>
      </c>
      <c r="AF247" s="71">
        <v>-3.0669911055269949E-15</v>
      </c>
      <c r="AG247" s="71">
        <v>-1.3461454173580023E-15</v>
      </c>
      <c r="AH247" s="71">
        <v>2.0816681711721685E-16</v>
      </c>
      <c r="AI247" s="71">
        <v>-2.4980018054066022E-16</v>
      </c>
      <c r="AJ247" s="71">
        <v>-1.1102230246251565E-16</v>
      </c>
    </row>
    <row r="248" spans="10:43">
      <c r="K248" s="1">
        <v>2</v>
      </c>
      <c r="L248" s="71">
        <v>-5.4665159290390943E-18</v>
      </c>
      <c r="M248" s="71">
        <v>2.2748306593403647E-17</v>
      </c>
      <c r="N248" s="110">
        <v>0.69953720761102955</v>
      </c>
      <c r="O248" s="71">
        <v>-0.25629161553130164</v>
      </c>
      <c r="P248" s="71">
        <v>-9.074744589349687E-2</v>
      </c>
      <c r="Q248" s="71">
        <v>0.18828554415562934</v>
      </c>
      <c r="R248" s="71">
        <v>0.63346330430573761</v>
      </c>
      <c r="AC248" s="1">
        <v>2</v>
      </c>
      <c r="AD248" s="71">
        <v>6.9371384632191295E-18</v>
      </c>
      <c r="AE248" s="71">
        <v>3.2453762252419539E-17</v>
      </c>
      <c r="AF248" s="110">
        <v>0.80242602519458162</v>
      </c>
      <c r="AG248" s="71">
        <v>0.50084986746894589</v>
      </c>
      <c r="AH248" s="71">
        <v>-8.670367731858622E-2</v>
      </c>
      <c r="AI248" s="71">
        <v>2.131022500342887E-2</v>
      </c>
      <c r="AJ248" s="71">
        <v>0.31191381982288402</v>
      </c>
    </row>
    <row r="249" spans="10:43">
      <c r="K249" s="1">
        <v>3</v>
      </c>
      <c r="L249" s="71">
        <v>-2.5982334357051919E-18</v>
      </c>
      <c r="M249" s="71">
        <v>0</v>
      </c>
      <c r="N249" s="71">
        <v>-0.46061453551403769</v>
      </c>
      <c r="O249" s="71">
        <v>0.17478646483141475</v>
      </c>
      <c r="P249" s="71">
        <v>-0.58120538482094075</v>
      </c>
      <c r="Q249" s="71">
        <v>-0.2859829340549645</v>
      </c>
      <c r="R249" s="71">
        <v>0.58111789119711188</v>
      </c>
      <c r="AC249" s="1">
        <v>3</v>
      </c>
      <c r="AD249" s="71">
        <v>-1.1388515516462296E-18</v>
      </c>
      <c r="AE249" s="71">
        <v>0</v>
      </c>
      <c r="AF249" s="71">
        <v>-0.49513046185530329</v>
      </c>
      <c r="AG249" s="71">
        <v>0.7812143829741881</v>
      </c>
      <c r="AH249" s="71">
        <v>0.34603531618523364</v>
      </c>
      <c r="AI249" s="71">
        <v>0.11495301498826388</v>
      </c>
      <c r="AJ249" s="71">
        <v>0.10768137199583405</v>
      </c>
    </row>
    <row r="250" spans="10:43">
      <c r="K250" s="1">
        <v>4</v>
      </c>
      <c r="L250" s="71">
        <v>-4.667229742271287E-17</v>
      </c>
      <c r="M250" s="71">
        <v>-5.5511151231257827E-17</v>
      </c>
      <c r="N250" s="110">
        <v>0.54633501154598341</v>
      </c>
      <c r="O250" s="71">
        <v>0.47552271387513567</v>
      </c>
      <c r="P250" s="71">
        <v>-0.3738190472023149</v>
      </c>
      <c r="Q250" s="71">
        <v>-0.48219615173729019</v>
      </c>
      <c r="R250" s="71">
        <v>-0.32115789721938542</v>
      </c>
      <c r="AC250" s="1">
        <v>4</v>
      </c>
      <c r="AD250" s="71">
        <v>-5.2622642342958619E-18</v>
      </c>
      <c r="AE250" s="71">
        <v>-5.5511151231257827E-17</v>
      </c>
      <c r="AF250" s="110">
        <v>0.33310403755190104</v>
      </c>
      <c r="AG250" s="71">
        <v>-4.5306956448919092E-2</v>
      </c>
      <c r="AH250" s="71">
        <v>0.72321522984845821</v>
      </c>
      <c r="AI250" s="71">
        <v>0.1195328058762764</v>
      </c>
      <c r="AJ250" s="71">
        <v>-0.59132107986993332</v>
      </c>
    </row>
    <row r="251" spans="10:43">
      <c r="K251" s="1">
        <v>5</v>
      </c>
      <c r="L251" s="71">
        <v>-2.0673464858042984E-18</v>
      </c>
      <c r="M251" s="71">
        <v>5.0635979877475324E-17</v>
      </c>
      <c r="N251" s="71">
        <v>0</v>
      </c>
      <c r="O251" s="71">
        <v>0.39310548295584852</v>
      </c>
      <c r="P251" s="71">
        <v>0.71622961113130623</v>
      </c>
      <c r="Q251" s="71">
        <v>-0.42623362131262132</v>
      </c>
      <c r="R251" s="71">
        <v>0.38834021613976133</v>
      </c>
      <c r="AC251" s="1">
        <v>5</v>
      </c>
      <c r="AD251" s="71">
        <v>4.3310590237303635E-18</v>
      </c>
      <c r="AE251" s="71">
        <v>6.2515121138082261E-18</v>
      </c>
      <c r="AF251" s="71">
        <v>0</v>
      </c>
      <c r="AG251" s="71">
        <v>-0.36218178582593674</v>
      </c>
      <c r="AH251" s="71">
        <v>0.56921322668099961</v>
      </c>
      <c r="AI251" s="71">
        <v>5.8662372703687515E-2</v>
      </c>
      <c r="AJ251" s="71">
        <v>0.73578487522924696</v>
      </c>
    </row>
    <row r="252" spans="10:43">
      <c r="K252" s="1">
        <v>6</v>
      </c>
      <c r="L252" s="71">
        <v>-6.928055877458092E-20</v>
      </c>
      <c r="M252" s="71">
        <v>0</v>
      </c>
      <c r="N252" s="71">
        <v>0</v>
      </c>
      <c r="O252" s="71">
        <v>-0.72326380206600027</v>
      </c>
      <c r="P252" s="71">
        <v>3.5208888173301561E-2</v>
      </c>
      <c r="Q252" s="71">
        <v>-0.6845247158458263</v>
      </c>
      <c r="R252" s="71">
        <v>-8.4117300306322668E-2</v>
      </c>
      <c r="AC252" s="1">
        <v>6</v>
      </c>
      <c r="AD252" s="71">
        <v>9.4598248771932031E-18</v>
      </c>
      <c r="AE252" s="71">
        <v>2.1175832155174602E-17</v>
      </c>
      <c r="AF252" s="71">
        <v>2.7755575615628914E-17</v>
      </c>
      <c r="AG252" s="71">
        <v>7.5000878687308578E-2</v>
      </c>
      <c r="AH252" s="71">
        <v>0.16030616388232666</v>
      </c>
      <c r="AI252" s="71">
        <v>-0.98417595632261257</v>
      </c>
      <c r="AJ252" s="71">
        <v>-8.6307018217033904E-3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0.69953720761102955</v>
      </c>
      <c r="W254" s="48" t="s">
        <v>353</v>
      </c>
      <c r="X254" s="3">
        <f>+V254/V256</f>
        <v>0.78812189073301575</v>
      </c>
      <c r="Y254" s="148">
        <f>ATAN2(X254,X255)</f>
        <v>-0.66304457828152585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0.80242602519458162</v>
      </c>
      <c r="AO254" s="48" t="s">
        <v>353</v>
      </c>
      <c r="AP254" s="3">
        <f>+AN254/AN256</f>
        <v>0.92358288611089701</v>
      </c>
      <c r="AQ254" s="148">
        <f>ATAN2(AP254,AP255)</f>
        <v>-0.39347353218627373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0.54633501154598341</v>
      </c>
      <c r="W255" s="48" t="s">
        <v>354</v>
      </c>
      <c r="X255" s="3">
        <f>-V255/V256</f>
        <v>-0.6155191998202949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0.33310403755190104</v>
      </c>
      <c r="AO255" s="48" t="s">
        <v>354</v>
      </c>
      <c r="AP255" s="3">
        <f>-AN255/AN256</f>
        <v>-0.38339881648626117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0.88760027584109424</v>
      </c>
      <c r="W256" s="109">
        <v>1</v>
      </c>
      <c r="X256" s="108">
        <f>X254*X254+X255*X255</f>
        <v>0.99999999999999978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0.86881863800390102</v>
      </c>
      <c r="AO256" s="109">
        <v>1</v>
      </c>
      <c r="AP256" s="108">
        <f>AP254*AP254+AP255*AP255</f>
        <v>0.99999999999999989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0.78812189073301575</v>
      </c>
      <c r="O257" s="111">
        <v>0</v>
      </c>
      <c r="P257" s="110">
        <f>-X255</f>
        <v>0.6155191998202949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0.92358288611089701</v>
      </c>
      <c r="AG257" s="111">
        <v>0</v>
      </c>
      <c r="AH257" s="110">
        <f>-AP255</f>
        <v>0.38339881648626117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-0.6155191998202949</v>
      </c>
      <c r="O259" s="111">
        <v>0</v>
      </c>
      <c r="P259" s="110">
        <f>X254</f>
        <v>0.78812189073301575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-0.38339881648626117</v>
      </c>
      <c r="AG259" s="111">
        <v>0</v>
      </c>
      <c r="AH259" s="110">
        <f>AP254</f>
        <v>0.92358288611089701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0.99999999999999967</v>
      </c>
      <c r="M264" s="71">
        <v>-7.3552275381416621E-16</v>
      </c>
      <c r="N264" s="71">
        <v>3.1918911957973251E-16</v>
      </c>
      <c r="O264" s="71">
        <v>-1.3600232051658168E-15</v>
      </c>
      <c r="P264" s="71">
        <v>1.5959455978986625E-16</v>
      </c>
      <c r="Q264" s="71">
        <v>3.8857805861880479E-16</v>
      </c>
      <c r="R264" s="71">
        <v>2.4286128663675299E-16</v>
      </c>
      <c r="AC264" s="1" cm="1">
        <f t="array" ref="AC264:AC270">$K$12:$K$18</f>
        <v>0</v>
      </c>
      <c r="AD264" s="71" cm="1">
        <f t="array" ref="AD264:AJ270">MMULT(AD255:AJ261,_xlfn.ANCHORARRAY(AD246))</f>
        <v>0.99999999999999922</v>
      </c>
      <c r="AE264" s="71">
        <v>-3.7470027081099033E-16</v>
      </c>
      <c r="AF264" s="71">
        <v>2.1510571102112408E-16</v>
      </c>
      <c r="AG264" s="71">
        <v>-1.124100812432971E-15</v>
      </c>
      <c r="AH264" s="71">
        <v>5.5511151231257827E-17</v>
      </c>
      <c r="AI264" s="71">
        <v>1.1102230246251565E-16</v>
      </c>
      <c r="AJ264" s="71">
        <v>-8.5001450322863548E-17</v>
      </c>
    </row>
    <row r="265" spans="10:43">
      <c r="K265" s="1">
        <v>1</v>
      </c>
      <c r="L265" s="71">
        <v>-3.0173174812041927E-17</v>
      </c>
      <c r="M265" s="71">
        <v>0.99999999999999944</v>
      </c>
      <c r="N265" s="71">
        <v>-3.858025010572419E-15</v>
      </c>
      <c r="O265" s="71">
        <v>-1.8457457784393227E-15</v>
      </c>
      <c r="P265" s="71">
        <v>-2.9143354396410359E-16</v>
      </c>
      <c r="Q265" s="71">
        <v>1.3981871216373065E-15</v>
      </c>
      <c r="R265" s="71">
        <v>-4.8572257327350599E-17</v>
      </c>
      <c r="AC265" s="1">
        <v>1</v>
      </c>
      <c r="AD265" s="71">
        <v>-2.6896724109848957E-18</v>
      </c>
      <c r="AE265" s="71">
        <v>0.99999999999999878</v>
      </c>
      <c r="AF265" s="71">
        <v>-3.0669911055269949E-15</v>
      </c>
      <c r="AG265" s="71">
        <v>-1.3461454173580023E-15</v>
      </c>
      <c r="AH265" s="71">
        <v>2.0816681711721685E-16</v>
      </c>
      <c r="AI265" s="71">
        <v>-2.4980018054066022E-16</v>
      </c>
      <c r="AJ265" s="71">
        <v>-1.1102230246251565E-16</v>
      </c>
    </row>
    <row r="266" spans="10:43">
      <c r="K266" s="1">
        <v>2</v>
      </c>
      <c r="L266" s="71">
        <v>-3.3035976033119476E-17</v>
      </c>
      <c r="M266" s="71">
        <v>-1.6239740983599586E-17</v>
      </c>
      <c r="N266" s="110">
        <v>0.88760027584109413</v>
      </c>
      <c r="O266" s="71">
        <v>9.0704327729249967E-2</v>
      </c>
      <c r="P266" s="71">
        <v>-0.30161284944832872</v>
      </c>
      <c r="Q266" s="71">
        <v>-0.14840903041613307</v>
      </c>
      <c r="R266" s="71">
        <v>0.30156744518697698</v>
      </c>
      <c r="AC266" s="1">
        <v>2</v>
      </c>
      <c r="AD266" s="71">
        <v>4.3894764837438212E-18</v>
      </c>
      <c r="AE266" s="71">
        <v>8.6908297223924126E-18</v>
      </c>
      <c r="AF266" s="110">
        <v>0.86881863800390091</v>
      </c>
      <c r="AG266" s="71">
        <v>0.44520573262411911</v>
      </c>
      <c r="AH266" s="71">
        <v>0.19720183065441044</v>
      </c>
      <c r="AI266" s="71">
        <v>6.5510495416585823E-2</v>
      </c>
      <c r="AJ266" s="71">
        <v>6.1366463744383204E-2</v>
      </c>
    </row>
    <row r="267" spans="10:43">
      <c r="K267" s="1">
        <v>3</v>
      </c>
      <c r="L267" s="71">
        <v>-2.5982334357051919E-18</v>
      </c>
      <c r="M267" s="71">
        <v>0</v>
      </c>
      <c r="N267" s="110">
        <v>-0.46061453551403769</v>
      </c>
      <c r="O267" s="71">
        <v>0.17478646483141475</v>
      </c>
      <c r="P267" s="71">
        <v>-0.58120538482094075</v>
      </c>
      <c r="Q267" s="71">
        <v>-0.2859829340549645</v>
      </c>
      <c r="R267" s="71">
        <v>0.58111789119711188</v>
      </c>
      <c r="AC267" s="1">
        <v>3</v>
      </c>
      <c r="AD267" s="71">
        <v>-1.1388515516462296E-18</v>
      </c>
      <c r="AE267" s="71">
        <v>0</v>
      </c>
      <c r="AF267" s="110">
        <v>-0.49513046185530329</v>
      </c>
      <c r="AG267" s="71">
        <v>0.7812143829741881</v>
      </c>
      <c r="AH267" s="71">
        <v>0.34603531618523364</v>
      </c>
      <c r="AI267" s="71">
        <v>0.11495301498826388</v>
      </c>
      <c r="AJ267" s="71">
        <v>0.10768137199583405</v>
      </c>
    </row>
    <row r="268" spans="10:43">
      <c r="K268" s="1">
        <v>4</v>
      </c>
      <c r="L268" s="71">
        <v>-3.3418713779195089E-17</v>
      </c>
      <c r="M268" s="71">
        <v>-5.7751572936783842E-17</v>
      </c>
      <c r="N268" s="71">
        <v>5.5511151231257827E-17</v>
      </c>
      <c r="O268" s="71">
        <v>0.5325222704582443</v>
      </c>
      <c r="P268" s="71">
        <v>-0.23875817899100221</v>
      </c>
      <c r="Q268" s="71">
        <v>-0.49592271028777907</v>
      </c>
      <c r="R268" s="71">
        <v>-0.64302039536216915</v>
      </c>
      <c r="AC268" s="1">
        <v>4</v>
      </c>
      <c r="AD268" s="71">
        <v>-7.5198278655886567E-18</v>
      </c>
      <c r="AE268" s="71">
        <v>-6.3711883303607733E-17</v>
      </c>
      <c r="AF268" s="71">
        <v>0</v>
      </c>
      <c r="AG268" s="71">
        <v>-0.233869976022888</v>
      </c>
      <c r="AH268" s="71">
        <v>0.70119129653174739</v>
      </c>
      <c r="AI268" s="71">
        <v>0.10222813879077439</v>
      </c>
      <c r="AJ268" s="71">
        <v>-0.6657214189302878</v>
      </c>
    </row>
    <row r="269" spans="10:43">
      <c r="K269" s="1">
        <v>5</v>
      </c>
      <c r="L269" s="71">
        <v>-2.0673464858042984E-18</v>
      </c>
      <c r="M269" s="71">
        <v>5.0635979877475324E-17</v>
      </c>
      <c r="N269" s="71">
        <v>0</v>
      </c>
      <c r="O269" s="71">
        <v>0.39310548295584852</v>
      </c>
      <c r="P269" s="71">
        <v>0.71622961113130623</v>
      </c>
      <c r="Q269" s="71">
        <v>-0.42623362131262132</v>
      </c>
      <c r="R269" s="71">
        <v>0.38834021613976133</v>
      </c>
      <c r="AC269" s="1">
        <v>5</v>
      </c>
      <c r="AD269" s="71">
        <v>4.3310590237303635E-18</v>
      </c>
      <c r="AE269" s="71">
        <v>6.2515121138082261E-18</v>
      </c>
      <c r="AF269" s="71">
        <v>0</v>
      </c>
      <c r="AG269" s="71">
        <v>-0.36218178582593674</v>
      </c>
      <c r="AH269" s="71">
        <v>0.56921322668099961</v>
      </c>
      <c r="AI269" s="71">
        <v>5.8662372703687515E-2</v>
      </c>
      <c r="AJ269" s="71">
        <v>0.73578487522924696</v>
      </c>
    </row>
    <row r="270" spans="10:43">
      <c r="K270" s="1">
        <v>6</v>
      </c>
      <c r="L270" s="71">
        <v>-6.928055877458092E-20</v>
      </c>
      <c r="M270" s="71">
        <v>0</v>
      </c>
      <c r="N270" s="71">
        <v>0</v>
      </c>
      <c r="O270" s="71">
        <v>-0.72326380206600027</v>
      </c>
      <c r="P270" s="71">
        <v>3.5208888173301561E-2</v>
      </c>
      <c r="Q270" s="71">
        <v>-0.6845247158458263</v>
      </c>
      <c r="R270" s="71">
        <v>-8.4117300306322668E-2</v>
      </c>
      <c r="AC270" s="1">
        <v>6</v>
      </c>
      <c r="AD270" s="71">
        <v>9.4598248771932031E-18</v>
      </c>
      <c r="AE270" s="71">
        <v>2.1175832155174602E-17</v>
      </c>
      <c r="AF270" s="71">
        <v>2.7755575615628914E-17</v>
      </c>
      <c r="AG270" s="71">
        <v>7.5000878687308578E-2</v>
      </c>
      <c r="AH270" s="71">
        <v>0.16030616388232666</v>
      </c>
      <c r="AI270" s="71">
        <v>-0.98417595632261257</v>
      </c>
      <c r="AJ270" s="71">
        <v>-8.6307018217033904E-3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0.88760027584109413</v>
      </c>
      <c r="W272" s="48" t="s">
        <v>353</v>
      </c>
      <c r="X272" s="3">
        <f>+V272/V274</f>
        <v>0.88760027584109458</v>
      </c>
      <c r="Y272" s="148">
        <f>ATAN2(X272,X273)</f>
        <v>0.47868743039410544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0.86881863800390091</v>
      </c>
      <c r="AO272" s="48" t="s">
        <v>353</v>
      </c>
      <c r="AP272" s="3">
        <f>+AN272/AN274</f>
        <v>0.86881863800390124</v>
      </c>
      <c r="AQ272" s="148">
        <f>ATAN2(AP272,AP273)</f>
        <v>0.51798498526451087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-0.46061453551403769</v>
      </c>
      <c r="W273" s="48" t="s">
        <v>354</v>
      </c>
      <c r="X273" s="3">
        <f>-V273/V274</f>
        <v>0.46061453551403791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-0.49513046185530329</v>
      </c>
      <c r="AO273" s="48" t="s">
        <v>354</v>
      </c>
      <c r="AP273" s="3">
        <f>-AN273/AN274</f>
        <v>0.49513046185530346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0.99999999999999956</v>
      </c>
      <c r="W274" s="109">
        <v>1</v>
      </c>
      <c r="X274" s="108">
        <f>X272*X272+X273*X273</f>
        <v>1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0.99999999999999967</v>
      </c>
      <c r="AO274" s="109">
        <v>1</v>
      </c>
      <c r="AP274" s="108">
        <f>AP272*AP272+AP273*AP273</f>
        <v>1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0.88760027584109458</v>
      </c>
      <c r="O275" s="110">
        <f>-X273</f>
        <v>-0.46061453551403791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0.86881863800390124</v>
      </c>
      <c r="AG275" s="110">
        <f>-AP273</f>
        <v>-0.49513046185530346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0.46061453551403791</v>
      </c>
      <c r="O276" s="110">
        <f>X272</f>
        <v>0.88760027584109458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0.49513046185530346</v>
      </c>
      <c r="AG276" s="110">
        <f>AP272</f>
        <v>0.86881863800390124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0.99999999999999967</v>
      </c>
      <c r="M282" s="71">
        <v>-7.3552275381416621E-16</v>
      </c>
      <c r="N282" s="71">
        <v>3.1918911957973251E-16</v>
      </c>
      <c r="O282" s="71">
        <v>-1.3600232051658168E-15</v>
      </c>
      <c r="P282" s="71">
        <v>1.5959455978986625E-16</v>
      </c>
      <c r="Q282" s="71">
        <v>3.8857805861880479E-16</v>
      </c>
      <c r="R282" s="71">
        <v>2.4286128663675299E-16</v>
      </c>
      <c r="AC282" s="1" cm="1">
        <f t="array" ref="AC282:AC288">$K$12:$K$18</f>
        <v>0</v>
      </c>
      <c r="AD282" s="71" cm="1">
        <f t="array" ref="AD282:AJ288">MMULT(AD273:AJ279,_xlfn.ANCHORARRAY(AD264))</f>
        <v>0.99999999999999922</v>
      </c>
      <c r="AE282" s="71">
        <v>-3.7470027081099033E-16</v>
      </c>
      <c r="AF282" s="71">
        <v>2.1510571102112408E-16</v>
      </c>
      <c r="AG282" s="71">
        <v>-1.124100812432971E-15</v>
      </c>
      <c r="AH282" s="71">
        <v>5.5511151231257827E-17</v>
      </c>
      <c r="AI282" s="71">
        <v>1.1102230246251565E-16</v>
      </c>
      <c r="AJ282" s="71">
        <v>-8.5001450322863548E-17</v>
      </c>
    </row>
    <row r="283" spans="11:43">
      <c r="K283" s="1">
        <v>1</v>
      </c>
      <c r="L283" s="71">
        <v>-3.0173174812041927E-17</v>
      </c>
      <c r="M283" s="71">
        <v>0.99999999999999944</v>
      </c>
      <c r="N283" s="71">
        <v>-3.858025010572419E-15</v>
      </c>
      <c r="O283" s="71">
        <v>-1.8457457784393227E-15</v>
      </c>
      <c r="P283" s="71">
        <v>-2.9143354396410359E-16</v>
      </c>
      <c r="Q283" s="71">
        <v>1.3981871216373065E-15</v>
      </c>
      <c r="R283" s="71">
        <v>-4.8572257327350599E-17</v>
      </c>
      <c r="AC283" s="1">
        <v>1</v>
      </c>
      <c r="AD283" s="71">
        <v>-2.6896724109848957E-18</v>
      </c>
      <c r="AE283" s="71">
        <v>0.99999999999999878</v>
      </c>
      <c r="AF283" s="71">
        <v>-3.0669911055269949E-15</v>
      </c>
      <c r="AG283" s="71">
        <v>-1.3461454173580023E-15</v>
      </c>
      <c r="AH283" s="71">
        <v>2.0816681711721685E-16</v>
      </c>
      <c r="AI283" s="71">
        <v>-2.4980018054066022E-16</v>
      </c>
      <c r="AJ283" s="71">
        <v>-1.1102230246251565E-16</v>
      </c>
    </row>
    <row r="284" spans="11:43">
      <c r="K284" s="1">
        <v>2</v>
      </c>
      <c r="L284" s="71">
        <v>-2.8125957352532248E-17</v>
      </c>
      <c r="M284" s="71">
        <v>-1.4414398576630923E-17</v>
      </c>
      <c r="N284" s="71">
        <v>0.99999999999999956</v>
      </c>
      <c r="O284" s="71">
        <v>4.8572257327350599E-16</v>
      </c>
      <c r="P284" s="71">
        <v>1.6653345369377348E-16</v>
      </c>
      <c r="Q284" s="71">
        <v>1.1102230246251565E-16</v>
      </c>
      <c r="R284" s="71">
        <v>0</v>
      </c>
      <c r="AC284" s="1">
        <v>2</v>
      </c>
      <c r="AD284" s="71">
        <v>4.3775390749076873E-18</v>
      </c>
      <c r="AE284" s="71">
        <v>7.5507548425327987E-18</v>
      </c>
      <c r="AF284" s="71">
        <v>0.99999999999999967</v>
      </c>
      <c r="AG284" s="71">
        <v>4.9960036108132044E-16</v>
      </c>
      <c r="AH284" s="71">
        <v>1.6653345369377348E-16</v>
      </c>
      <c r="AI284" s="71">
        <v>1.9428902930940239E-16</v>
      </c>
      <c r="AJ284" s="71">
        <v>7.4246164771807344E-16</v>
      </c>
    </row>
    <row r="285" spans="11:43">
      <c r="K285" s="1">
        <v>3</v>
      </c>
      <c r="L285" s="71">
        <v>-1.7523043469979699E-17</v>
      </c>
      <c r="M285" s="71">
        <v>-7.480260750029008E-18</v>
      </c>
      <c r="N285" s="71">
        <v>0</v>
      </c>
      <c r="O285" s="110">
        <v>0.19692024618377504</v>
      </c>
      <c r="P285" s="71">
        <v>-0.6548053224411039</v>
      </c>
      <c r="Q285" s="71">
        <v>-0.32219788776424796</v>
      </c>
      <c r="R285" s="71">
        <v>0.6547067492137062</v>
      </c>
      <c r="AC285" s="1">
        <v>3</v>
      </c>
      <c r="AD285" s="71">
        <v>1.1839080647091646E-18</v>
      </c>
      <c r="AE285" s="71">
        <v>4.3030945343539543E-18</v>
      </c>
      <c r="AF285" s="71">
        <v>0</v>
      </c>
      <c r="AG285" s="110">
        <v>0.89916853621950099</v>
      </c>
      <c r="AH285" s="71">
        <v>0.39828256559993358</v>
      </c>
      <c r="AI285" s="71">
        <v>0.13230956376852934</v>
      </c>
      <c r="AJ285" s="71">
        <v>0.12393998849199517</v>
      </c>
    </row>
    <row r="286" spans="11:43">
      <c r="K286" s="1">
        <v>4</v>
      </c>
      <c r="L286" s="71">
        <v>-3.3418713779195089E-17</v>
      </c>
      <c r="M286" s="71">
        <v>-5.7751572936783842E-17</v>
      </c>
      <c r="N286" s="71">
        <v>5.5511151231257827E-17</v>
      </c>
      <c r="O286" s="71">
        <v>0.5325222704582443</v>
      </c>
      <c r="P286" s="71">
        <v>-0.23875817899100221</v>
      </c>
      <c r="Q286" s="71">
        <v>-0.49592271028777907</v>
      </c>
      <c r="R286" s="71">
        <v>-0.64302039536216915</v>
      </c>
      <c r="AC286" s="1">
        <v>4</v>
      </c>
      <c r="AD286" s="71">
        <v>-7.5198278655886567E-18</v>
      </c>
      <c r="AE286" s="71">
        <v>-6.3711883303607733E-17</v>
      </c>
      <c r="AF286" s="71">
        <v>0</v>
      </c>
      <c r="AG286" s="71">
        <v>-0.233869976022888</v>
      </c>
      <c r="AH286" s="71">
        <v>0.70119129653174739</v>
      </c>
      <c r="AI286" s="71">
        <v>0.10222813879077439</v>
      </c>
      <c r="AJ286" s="71">
        <v>-0.6657214189302878</v>
      </c>
    </row>
    <row r="287" spans="11:43">
      <c r="K287" s="1">
        <v>5</v>
      </c>
      <c r="L287" s="71">
        <v>-2.0673464858042984E-18</v>
      </c>
      <c r="M287" s="71">
        <v>5.0635979877475324E-17</v>
      </c>
      <c r="N287" s="71">
        <v>0</v>
      </c>
      <c r="O287" s="71">
        <v>0.39310548295584852</v>
      </c>
      <c r="P287" s="71">
        <v>0.71622961113130623</v>
      </c>
      <c r="Q287" s="71">
        <v>-0.42623362131262132</v>
      </c>
      <c r="R287" s="71">
        <v>0.38834021613976133</v>
      </c>
      <c r="AC287" s="1">
        <v>5</v>
      </c>
      <c r="AD287" s="71">
        <v>4.3310590237303635E-18</v>
      </c>
      <c r="AE287" s="71">
        <v>6.2515121138082261E-18</v>
      </c>
      <c r="AF287" s="71">
        <v>0</v>
      </c>
      <c r="AG287" s="71">
        <v>-0.36218178582593674</v>
      </c>
      <c r="AH287" s="71">
        <v>0.56921322668099961</v>
      </c>
      <c r="AI287" s="71">
        <v>5.8662372703687515E-2</v>
      </c>
      <c r="AJ287" s="71">
        <v>0.73578487522924696</v>
      </c>
    </row>
    <row r="288" spans="11:43">
      <c r="K288" s="1">
        <v>6</v>
      </c>
      <c r="L288" s="71">
        <v>-6.928055877458092E-20</v>
      </c>
      <c r="M288" s="71">
        <v>0</v>
      </c>
      <c r="N288" s="71">
        <v>0</v>
      </c>
      <c r="O288" s="110">
        <v>-0.72326380206600027</v>
      </c>
      <c r="P288" s="71">
        <v>3.5208888173301561E-2</v>
      </c>
      <c r="Q288" s="71">
        <v>-0.6845247158458263</v>
      </c>
      <c r="R288" s="71">
        <v>-8.4117300306322668E-2</v>
      </c>
      <c r="AC288" s="1">
        <v>6</v>
      </c>
      <c r="AD288" s="71">
        <v>9.4598248771932031E-18</v>
      </c>
      <c r="AE288" s="71">
        <v>2.1175832155174602E-17</v>
      </c>
      <c r="AF288" s="71">
        <v>2.7755575615628914E-17</v>
      </c>
      <c r="AG288" s="110">
        <v>7.5000878687308578E-2</v>
      </c>
      <c r="AH288" s="71">
        <v>0.16030616388232666</v>
      </c>
      <c r="AI288" s="71">
        <v>-0.98417595632261257</v>
      </c>
      <c r="AJ288" s="71">
        <v>-8.6307018217033904E-3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0.19692024618377504</v>
      </c>
      <c r="W290" s="48" t="s">
        <v>353</v>
      </c>
      <c r="X290" s="3">
        <f>+V290/V292</f>
        <v>0.26270325183437243</v>
      </c>
      <c r="Y290" s="148">
        <f>ATAN2(X290,X291)</f>
        <v>1.3049735326806409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0.89916853621950099</v>
      </c>
      <c r="AO290" s="48" t="s">
        <v>353</v>
      </c>
      <c r="AP290" s="3">
        <f>+AN290/AN292</f>
        <v>0.99653931946675511</v>
      </c>
      <c r="AQ290" s="148">
        <f>ATAN2(AP290,AP291)</f>
        <v>-8.3218729009453749E-2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-0.72326380206600027</v>
      </c>
      <c r="W291" s="48" t="s">
        <v>354</v>
      </c>
      <c r="X291" s="3">
        <f>-V291/V292</f>
        <v>0.96487667682230049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7.5000878687308578E-2</v>
      </c>
      <c r="AO291" s="48" t="s">
        <v>354</v>
      </c>
      <c r="AP291" s="3">
        <f>-AN291/AN292</f>
        <v>-8.3122709031506453E-2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0.74959196282780749</v>
      </c>
      <c r="W292" s="109">
        <v>1</v>
      </c>
      <c r="X292" s="108">
        <f>X290*X290+X291*X291</f>
        <v>0.99999999999999978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0.90229107738633241</v>
      </c>
      <c r="AO292" s="109">
        <v>1</v>
      </c>
      <c r="AP292" s="108">
        <f>AP290*AP290+AP291*AP291</f>
        <v>0.99999999999999989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0.26270325183437243</v>
      </c>
      <c r="P294" s="111">
        <v>0</v>
      </c>
      <c r="Q294" s="111">
        <v>0</v>
      </c>
      <c r="R294" s="110">
        <f>-X291</f>
        <v>-0.96487667682230049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0.99653931946675511</v>
      </c>
      <c r="AH294" s="111">
        <v>0</v>
      </c>
      <c r="AI294" s="111">
        <v>0</v>
      </c>
      <c r="AJ294" s="110">
        <f>-AP291</f>
        <v>8.3122709031506453E-2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0.96487667682230049</v>
      </c>
      <c r="P297" s="111">
        <v>0</v>
      </c>
      <c r="Q297" s="111">
        <v>0</v>
      </c>
      <c r="R297" s="110">
        <f>X290</f>
        <v>0.26270325183437243</v>
      </c>
      <c r="AC297" s="1">
        <v>6</v>
      </c>
      <c r="AD297">
        <v>0</v>
      </c>
      <c r="AE297">
        <v>0</v>
      </c>
      <c r="AF297">
        <v>0</v>
      </c>
      <c r="AG297" s="110">
        <f>AP291</f>
        <v>-8.3122709031506453E-2</v>
      </c>
      <c r="AH297" s="111">
        <v>0</v>
      </c>
      <c r="AI297" s="111">
        <v>0</v>
      </c>
      <c r="AJ297" s="110">
        <f>AP290</f>
        <v>0.99653931946675511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0.99999999999999967</v>
      </c>
      <c r="M300" s="71">
        <v>-7.3552275381416621E-16</v>
      </c>
      <c r="N300" s="71">
        <v>3.1918911957973251E-16</v>
      </c>
      <c r="O300" s="71">
        <v>-1.3600232051658168E-15</v>
      </c>
      <c r="P300" s="71">
        <v>1.5959455978986625E-16</v>
      </c>
      <c r="Q300" s="71">
        <v>3.8857805861880479E-16</v>
      </c>
      <c r="R300" s="71">
        <v>2.4286128663675299E-16</v>
      </c>
      <c r="AC300" s="1" cm="1">
        <f t="array" ref="AC300:AC306">$K$12:$K$18</f>
        <v>0</v>
      </c>
      <c r="AD300" s="71" cm="1">
        <f t="array" ref="AD300:AJ306">MMULT(AD291:AJ297,_xlfn.ANCHORARRAY(AD282))</f>
        <v>0.99999999999999922</v>
      </c>
      <c r="AE300" s="71">
        <v>-3.7470027081099033E-16</v>
      </c>
      <c r="AF300" s="71">
        <v>2.1510571102112408E-16</v>
      </c>
      <c r="AG300" s="71">
        <v>-1.124100812432971E-15</v>
      </c>
      <c r="AH300" s="71">
        <v>5.5511151231257827E-17</v>
      </c>
      <c r="AI300" s="71">
        <v>1.1102230246251565E-16</v>
      </c>
      <c r="AJ300" s="71">
        <v>-8.5001450322863548E-17</v>
      </c>
    </row>
    <row r="301" spans="10:43">
      <c r="K301" s="1">
        <v>1</v>
      </c>
      <c r="L301" s="71">
        <v>-3.0173174812041927E-17</v>
      </c>
      <c r="M301" s="71">
        <v>0.99999999999999944</v>
      </c>
      <c r="N301" s="71">
        <v>-3.858025010572419E-15</v>
      </c>
      <c r="O301" s="71">
        <v>-1.8457457784393227E-15</v>
      </c>
      <c r="P301" s="71">
        <v>-2.9143354396410359E-16</v>
      </c>
      <c r="Q301" s="71">
        <v>1.3981871216373065E-15</v>
      </c>
      <c r="R301" s="71">
        <v>-4.8572257327350599E-17</v>
      </c>
      <c r="AC301" s="1">
        <v>1</v>
      </c>
      <c r="AD301" s="71">
        <v>-2.6896724109848957E-18</v>
      </c>
      <c r="AE301" s="71">
        <v>0.99999999999999878</v>
      </c>
      <c r="AF301" s="71">
        <v>-3.0669911055269949E-15</v>
      </c>
      <c r="AG301" s="71">
        <v>-1.3461454173580023E-15</v>
      </c>
      <c r="AH301" s="71">
        <v>2.0816681711721685E-16</v>
      </c>
      <c r="AI301" s="71">
        <v>-2.4980018054066022E-16</v>
      </c>
      <c r="AJ301" s="71">
        <v>-1.1102230246251565E-16</v>
      </c>
    </row>
    <row r="302" spans="10:43">
      <c r="K302" s="1">
        <v>2</v>
      </c>
      <c r="L302" s="71">
        <v>-2.8125957352532248E-17</v>
      </c>
      <c r="M302" s="71">
        <v>-1.4414398576630923E-17</v>
      </c>
      <c r="N302" s="71">
        <v>0.99999999999999956</v>
      </c>
      <c r="O302" s="71">
        <v>4.8572257327350599E-16</v>
      </c>
      <c r="P302" s="71">
        <v>1.6653345369377348E-16</v>
      </c>
      <c r="Q302" s="71">
        <v>1.1102230246251565E-16</v>
      </c>
      <c r="R302" s="71">
        <v>0</v>
      </c>
      <c r="AC302" s="1">
        <v>2</v>
      </c>
      <c r="AD302" s="71">
        <v>4.3775390749076873E-18</v>
      </c>
      <c r="AE302" s="71">
        <v>7.5507548425327987E-18</v>
      </c>
      <c r="AF302" s="71">
        <v>0.99999999999999967</v>
      </c>
      <c r="AG302" s="71">
        <v>4.9960036108132044E-16</v>
      </c>
      <c r="AH302" s="71">
        <v>1.6653345369377348E-16</v>
      </c>
      <c r="AI302" s="71">
        <v>1.9428902930940239E-16</v>
      </c>
      <c r="AJ302" s="71">
        <v>7.4246164771807344E-16</v>
      </c>
    </row>
    <row r="303" spans="10:43">
      <c r="K303" s="1">
        <v>3</v>
      </c>
      <c r="L303" s="71">
        <v>-4.5365133062799221E-18</v>
      </c>
      <c r="M303" s="71">
        <v>-1.965088823601642E-18</v>
      </c>
      <c r="N303" s="71">
        <v>0</v>
      </c>
      <c r="O303" s="110">
        <v>0.74959196282780738</v>
      </c>
      <c r="P303" s="71">
        <v>-0.20599172253899595</v>
      </c>
      <c r="Q303" s="71">
        <v>0.57583950017821639</v>
      </c>
      <c r="R303" s="71">
        <v>0.25315641319917964</v>
      </c>
      <c r="AC303" s="1">
        <v>3</v>
      </c>
      <c r="AD303" s="71">
        <v>1.9661372078724108E-18</v>
      </c>
      <c r="AE303" s="71">
        <v>6.0483954336008003E-18</v>
      </c>
      <c r="AF303" s="71">
        <v>2.3071186358998978E-18</v>
      </c>
      <c r="AG303" s="110">
        <v>0.90229107738633241</v>
      </c>
      <c r="AH303" s="71">
        <v>0.4102293194947787</v>
      </c>
      <c r="AI303" s="71">
        <v>5.0044310983624343E-2</v>
      </c>
      <c r="AJ303" s="71">
        <v>0.12279366447026718</v>
      </c>
    </row>
    <row r="304" spans="10:43">
      <c r="K304" s="1">
        <v>4</v>
      </c>
      <c r="L304" s="71">
        <v>-3.3418713779195089E-17</v>
      </c>
      <c r="M304" s="71">
        <v>-5.7751572936783842E-17</v>
      </c>
      <c r="N304" s="71">
        <v>5.5511151231257827E-17</v>
      </c>
      <c r="O304" s="71">
        <v>0.5325222704582443</v>
      </c>
      <c r="P304" s="71">
        <v>-0.23875817899100221</v>
      </c>
      <c r="Q304" s="71">
        <v>-0.49592271028777907</v>
      </c>
      <c r="R304" s="71">
        <v>-0.64302039536216915</v>
      </c>
      <c r="AC304" s="1">
        <v>4</v>
      </c>
      <c r="AD304" s="71">
        <v>-7.5198278655886567E-18</v>
      </c>
      <c r="AE304" s="71">
        <v>-6.3711883303607733E-17</v>
      </c>
      <c r="AF304" s="71">
        <v>0</v>
      </c>
      <c r="AG304" s="71">
        <v>-0.233869976022888</v>
      </c>
      <c r="AH304" s="71">
        <v>0.70119129653174739</v>
      </c>
      <c r="AI304" s="71">
        <v>0.10222813879077439</v>
      </c>
      <c r="AJ304" s="71">
        <v>-0.6657214189302878</v>
      </c>
    </row>
    <row r="305" spans="10:43">
      <c r="K305" s="1">
        <v>5</v>
      </c>
      <c r="L305" s="71">
        <v>-2.0673464858042984E-18</v>
      </c>
      <c r="M305" s="71">
        <v>5.0635979877475324E-17</v>
      </c>
      <c r="N305" s="71">
        <v>0</v>
      </c>
      <c r="O305" s="110">
        <v>0.39310548295584852</v>
      </c>
      <c r="P305" s="71">
        <v>0.71622961113130623</v>
      </c>
      <c r="Q305" s="71">
        <v>-0.42623362131262132</v>
      </c>
      <c r="R305" s="71">
        <v>0.38834021613976133</v>
      </c>
      <c r="AC305" s="1">
        <v>5</v>
      </c>
      <c r="AD305" s="71">
        <v>4.3310590237303635E-18</v>
      </c>
      <c r="AE305" s="71">
        <v>6.2515121138082261E-18</v>
      </c>
      <c r="AF305" s="71">
        <v>0</v>
      </c>
      <c r="AG305" s="110">
        <v>-0.36218178582593674</v>
      </c>
      <c r="AH305" s="71">
        <v>0.56921322668099961</v>
      </c>
      <c r="AI305" s="71">
        <v>5.8662372703687515E-2</v>
      </c>
      <c r="AJ305" s="71">
        <v>0.73578487522924696</v>
      </c>
    </row>
    <row r="306" spans="10:43">
      <c r="K306" s="1">
        <v>6</v>
      </c>
      <c r="L306" s="71">
        <v>-1.692577617920571E-17</v>
      </c>
      <c r="M306" s="71">
        <v>-7.2175291342522778E-18</v>
      </c>
      <c r="N306" s="71">
        <v>0</v>
      </c>
      <c r="O306" s="71">
        <v>0</v>
      </c>
      <c r="P306" s="71">
        <v>-0.62255689406592818</v>
      </c>
      <c r="Q306" s="71">
        <v>-0.49070809603883048</v>
      </c>
      <c r="R306" s="71">
        <v>0.60961338414845267</v>
      </c>
      <c r="AC306" s="1">
        <v>6</v>
      </c>
      <c r="AD306" s="71">
        <v>9.3286777998099209E-18</v>
      </c>
      <c r="AE306" s="71">
        <v>2.0744864490145757E-17</v>
      </c>
      <c r="AF306" s="71">
        <v>2.76595224354069E-17</v>
      </c>
      <c r="AG306" s="71">
        <v>-1.3877787807814457E-17</v>
      </c>
      <c r="AH306" s="71">
        <v>0.12664506964893477</v>
      </c>
      <c r="AI306" s="71">
        <v>-0.9917679671204962</v>
      </c>
      <c r="AJ306" s="71">
        <v>-1.8903061320709152E-2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0.74959196282780738</v>
      </c>
      <c r="W308" s="48" t="s">
        <v>353</v>
      </c>
      <c r="X308" s="3">
        <f>+V308/V310</f>
        <v>0.88560704185345496</v>
      </c>
      <c r="Y308" s="148">
        <f>ATAN2(X308,X309)</f>
        <v>-0.48299688655752265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0.90229107738633241</v>
      </c>
      <c r="AO308" s="48" t="s">
        <v>353</v>
      </c>
      <c r="AP308" s="3">
        <f>+AN308/AN310</f>
        <v>0.92802723829148026</v>
      </c>
      <c r="AQ308" s="148">
        <f>ATAN2(AP308,AP309)</f>
        <v>0.38171474037468078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0.39310548295584852</v>
      </c>
      <c r="W309" s="48" t="s">
        <v>354</v>
      </c>
      <c r="X309" s="3">
        <f>-V309/V310</f>
        <v>-0.46443532102928259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-0.36218178582593674</v>
      </c>
      <c r="AO309" s="48" t="s">
        <v>354</v>
      </c>
      <c r="AP309" s="3">
        <f>-AN309/AN310</f>
        <v>0.37251234206276745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0.84641599197203021</v>
      </c>
      <c r="W310" s="109">
        <v>1</v>
      </c>
      <c r="X310" s="108">
        <f>X308*X308+X309*X309</f>
        <v>0.99999999999999989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0.97226788197237757</v>
      </c>
      <c r="AO310" s="109">
        <v>1</v>
      </c>
      <c r="AP310" s="108">
        <f>AP308*AP308+AP309*AP309</f>
        <v>1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0.88560704185345496</v>
      </c>
      <c r="P312" s="111">
        <v>0</v>
      </c>
      <c r="Q312" s="110">
        <f>-X309</f>
        <v>0.46443532102928259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0.92802723829148026</v>
      </c>
      <c r="AH312" s="111">
        <v>0</v>
      </c>
      <c r="AI312" s="110">
        <f>-AP309</f>
        <v>-0.37251234206276745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-0.46443532102928259</v>
      </c>
      <c r="P314" s="111">
        <v>0</v>
      </c>
      <c r="Q314" s="110">
        <f>X308</f>
        <v>0.88560704185345496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0.37251234206276745</v>
      </c>
      <c r="AH314" s="111">
        <v>0</v>
      </c>
      <c r="AI314" s="110">
        <f>AP308</f>
        <v>0.92802723829148026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0.99999999999999967</v>
      </c>
      <c r="M318" s="71">
        <v>-7.3552275381416621E-16</v>
      </c>
      <c r="N318" s="71">
        <v>3.1918911957973251E-16</v>
      </c>
      <c r="O318" s="71">
        <v>-1.3600232051658168E-15</v>
      </c>
      <c r="P318" s="71">
        <v>1.5959455978986625E-16</v>
      </c>
      <c r="Q318" s="71">
        <v>3.8857805861880479E-16</v>
      </c>
      <c r="R318" s="71">
        <v>2.4286128663675299E-16</v>
      </c>
      <c r="AC318" s="1" cm="1">
        <f t="array" ref="AC318:AC324">$K$12:$K$18</f>
        <v>0</v>
      </c>
      <c r="AD318" s="71" cm="1">
        <f t="array" ref="AD318:AJ324">MMULT(AD309:AJ315,_xlfn.ANCHORARRAY(AD300))</f>
        <v>0.99999999999999922</v>
      </c>
      <c r="AE318" s="71">
        <v>-3.7470027081099033E-16</v>
      </c>
      <c r="AF318" s="71">
        <v>2.1510571102112408E-16</v>
      </c>
      <c r="AG318" s="71">
        <v>-1.124100812432971E-15</v>
      </c>
      <c r="AH318" s="71">
        <v>5.5511151231257827E-17</v>
      </c>
      <c r="AI318" s="71">
        <v>1.1102230246251565E-16</v>
      </c>
      <c r="AJ318" s="71">
        <v>-8.5001450322863548E-17</v>
      </c>
    </row>
    <row r="319" spans="10:43">
      <c r="K319" s="1">
        <v>1</v>
      </c>
      <c r="L319" s="71">
        <v>-3.0173174812041927E-17</v>
      </c>
      <c r="M319" s="71">
        <v>0.99999999999999944</v>
      </c>
      <c r="N319" s="71">
        <v>-3.858025010572419E-15</v>
      </c>
      <c r="O319" s="71">
        <v>-1.8457457784393227E-15</v>
      </c>
      <c r="P319" s="71">
        <v>-2.9143354396410359E-16</v>
      </c>
      <c r="Q319" s="71">
        <v>1.3981871216373065E-15</v>
      </c>
      <c r="R319" s="71">
        <v>-4.8572257327350599E-17</v>
      </c>
      <c r="AC319" s="1">
        <v>1</v>
      </c>
      <c r="AD319" s="71">
        <v>-2.6896724109848957E-18</v>
      </c>
      <c r="AE319" s="71">
        <v>0.99999999999999878</v>
      </c>
      <c r="AF319" s="71">
        <v>-3.0669911055269949E-15</v>
      </c>
      <c r="AG319" s="71">
        <v>-1.3461454173580023E-15</v>
      </c>
      <c r="AH319" s="71">
        <v>2.0816681711721685E-16</v>
      </c>
      <c r="AI319" s="71">
        <v>-2.4980018054066022E-16</v>
      </c>
      <c r="AJ319" s="71">
        <v>-1.1102230246251565E-16</v>
      </c>
    </row>
    <row r="320" spans="10:43">
      <c r="K320" s="1">
        <v>2</v>
      </c>
      <c r="L320" s="71">
        <v>-2.8125957352532248E-17</v>
      </c>
      <c r="M320" s="71">
        <v>-1.4414398576630923E-17</v>
      </c>
      <c r="N320" s="71">
        <v>0.99999999999999956</v>
      </c>
      <c r="O320" s="71">
        <v>4.8572257327350599E-16</v>
      </c>
      <c r="P320" s="71">
        <v>1.6653345369377348E-16</v>
      </c>
      <c r="Q320" s="71">
        <v>1.1102230246251565E-16</v>
      </c>
      <c r="R320" s="71">
        <v>0</v>
      </c>
      <c r="AC320" s="1">
        <v>2</v>
      </c>
      <c r="AD320" s="71">
        <v>4.3775390749076873E-18</v>
      </c>
      <c r="AE320" s="71">
        <v>7.5507548425327987E-18</v>
      </c>
      <c r="AF320" s="71">
        <v>0.99999999999999967</v>
      </c>
      <c r="AG320" s="71">
        <v>4.9960036108132044E-16</v>
      </c>
      <c r="AH320" s="71">
        <v>1.6653345369377348E-16</v>
      </c>
      <c r="AI320" s="71">
        <v>1.9428902930940239E-16</v>
      </c>
      <c r="AJ320" s="71">
        <v>7.4246164771807344E-16</v>
      </c>
    </row>
    <row r="321" spans="10:43">
      <c r="K321" s="1">
        <v>3</v>
      </c>
      <c r="L321" s="71">
        <v>-4.9777168583166775E-18</v>
      </c>
      <c r="M321" s="71">
        <v>2.1776841069978408E-17</v>
      </c>
      <c r="N321" s="71">
        <v>0</v>
      </c>
      <c r="O321" s="110">
        <v>0.8464159919720301</v>
      </c>
      <c r="P321" s="71">
        <v>0.15021460933238859</v>
      </c>
      <c r="Q321" s="71">
        <v>0.31200956758740139</v>
      </c>
      <c r="R321" s="71">
        <v>0.40455601517100748</v>
      </c>
      <c r="AC321" s="1">
        <v>3</v>
      </c>
      <c r="AD321" s="71">
        <v>2.1125594258207482E-19</v>
      </c>
      <c r="AE321" s="71">
        <v>3.2843102913908868E-18</v>
      </c>
      <c r="AF321" s="71">
        <v>2.1410689360849894E-18</v>
      </c>
      <c r="AG321" s="110">
        <v>0.97226788197237768</v>
      </c>
      <c r="AH321" s="71">
        <v>0.16866503023288865</v>
      </c>
      <c r="AI321" s="71">
        <v>2.4590025867523294E-2</v>
      </c>
      <c r="AJ321" s="71">
        <v>-0.1601330818079752</v>
      </c>
    </row>
    <row r="322" spans="10:43">
      <c r="K322" s="1">
        <v>4</v>
      </c>
      <c r="L322" s="71">
        <v>-3.3418713779195089E-17</v>
      </c>
      <c r="M322" s="71">
        <v>-5.7751572936783842E-17</v>
      </c>
      <c r="N322" s="71">
        <v>5.5511151231257827E-17</v>
      </c>
      <c r="O322" s="110">
        <v>0.5325222704582443</v>
      </c>
      <c r="P322" s="71">
        <v>-0.23875817899100221</v>
      </c>
      <c r="Q322" s="71">
        <v>-0.49592271028777907</v>
      </c>
      <c r="R322" s="71">
        <v>-0.64302039536216915</v>
      </c>
      <c r="AC322" s="1">
        <v>4</v>
      </c>
      <c r="AD322" s="71">
        <v>-7.5198278655886567E-18</v>
      </c>
      <c r="AE322" s="71">
        <v>-6.3711883303607733E-17</v>
      </c>
      <c r="AF322" s="71">
        <v>0</v>
      </c>
      <c r="AG322" s="110">
        <v>-0.233869976022888</v>
      </c>
      <c r="AH322" s="71">
        <v>0.70119129653174739</v>
      </c>
      <c r="AI322" s="71">
        <v>0.10222813879077439</v>
      </c>
      <c r="AJ322" s="71">
        <v>-0.6657214189302878</v>
      </c>
    </row>
    <row r="323" spans="10:43">
      <c r="K323" s="1">
        <v>5</v>
      </c>
      <c r="L323" s="71">
        <v>2.7606040797644765E-19</v>
      </c>
      <c r="M323" s="71">
        <v>4.5756237009282476E-17</v>
      </c>
      <c r="N323" s="71">
        <v>0</v>
      </c>
      <c r="O323" s="71">
        <v>0</v>
      </c>
      <c r="P323" s="71">
        <v>0.72996781898861995</v>
      </c>
      <c r="Q323" s="71">
        <v>-0.64491569963576789</v>
      </c>
      <c r="R323" s="71">
        <v>0.22634205001348262</v>
      </c>
      <c r="AC323" s="1">
        <v>5</v>
      </c>
      <c r="AD323" s="71">
        <v>4.7517511207911857E-18</v>
      </c>
      <c r="AE323" s="71">
        <v>8.0546754708155635E-18</v>
      </c>
      <c r="AF323" s="71">
        <v>8.5943016647572821E-19</v>
      </c>
      <c r="AG323" s="71">
        <v>-5.5511151231257827E-17</v>
      </c>
      <c r="AH323" s="71">
        <v>0.68106086334356575</v>
      </c>
      <c r="AI323" s="71">
        <v>7.3082403223256015E-2</v>
      </c>
      <c r="AJ323" s="71">
        <v>0.7285705612779283</v>
      </c>
    </row>
    <row r="324" spans="10:43">
      <c r="K324" s="1">
        <v>6</v>
      </c>
      <c r="L324" s="71">
        <v>-1.692577617920571E-17</v>
      </c>
      <c r="M324" s="71">
        <v>-7.2175291342522778E-18</v>
      </c>
      <c r="N324" s="71">
        <v>0</v>
      </c>
      <c r="O324" s="71">
        <v>0</v>
      </c>
      <c r="P324" s="71">
        <v>-0.62255689406592818</v>
      </c>
      <c r="Q324" s="71">
        <v>-0.49070809603883048</v>
      </c>
      <c r="R324" s="71">
        <v>0.60961338414845267</v>
      </c>
      <c r="AC324" s="1">
        <v>6</v>
      </c>
      <c r="AD324" s="71">
        <v>9.3286777998099209E-18</v>
      </c>
      <c r="AE324" s="71">
        <v>2.0744864490145757E-17</v>
      </c>
      <c r="AF324" s="71">
        <v>2.76595224354069E-17</v>
      </c>
      <c r="AG324" s="71">
        <v>-1.3877787807814457E-17</v>
      </c>
      <c r="AH324" s="71">
        <v>0.12664506964893477</v>
      </c>
      <c r="AI324" s="71">
        <v>-0.9917679671204962</v>
      </c>
      <c r="AJ324" s="71">
        <v>-1.8903061320709152E-2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0.8464159919720301</v>
      </c>
      <c r="W326" s="48" t="s">
        <v>353</v>
      </c>
      <c r="X326" s="3">
        <f>+V326/V328</f>
        <v>0.84641599197203043</v>
      </c>
      <c r="Y326" s="148">
        <f>ATAN2(X326,X327)</f>
        <v>-0.56157772339370826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0.97226788197237768</v>
      </c>
      <c r="AO326" s="48" t="s">
        <v>353</v>
      </c>
      <c r="AP326" s="3">
        <f>+AN326/AN328</f>
        <v>0.9722678819723779</v>
      </c>
      <c r="AQ326" s="148">
        <f>ATAN2(AP326,AP327)</f>
        <v>0.23605614952944479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0.5325222704582443</v>
      </c>
      <c r="W327" s="48" t="s">
        <v>354</v>
      </c>
      <c r="X327" s="3">
        <f>-V327/V328</f>
        <v>-0.53252227045824452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-0.233869976022888</v>
      </c>
      <c r="AO327" s="48" t="s">
        <v>354</v>
      </c>
      <c r="AP327" s="3">
        <f>-AN327/AN328</f>
        <v>0.23386997602288806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0.99999999999999956</v>
      </c>
      <c r="W328" s="109">
        <v>1</v>
      </c>
      <c r="X328" s="108">
        <f>X326*X326+X327*X327</f>
        <v>1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0.99999999999999978</v>
      </c>
      <c r="AO328" s="109">
        <v>1</v>
      </c>
      <c r="AP328" s="108">
        <f>AP326*AP326+AP327*AP327</f>
        <v>1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0.84641599197203043</v>
      </c>
      <c r="P330" s="110">
        <f>-X327</f>
        <v>0.53252227045824452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0.9722678819723779</v>
      </c>
      <c r="AH330" s="110">
        <f>-AP327</f>
        <v>-0.23386997602288806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-0.53252227045824452</v>
      </c>
      <c r="P331" s="110">
        <f>X326</f>
        <v>0.84641599197203043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0.23386997602288806</v>
      </c>
      <c r="AH331" s="110">
        <f>AP326</f>
        <v>0.9722678819723779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0.99999999999999967</v>
      </c>
      <c r="M336" s="71">
        <v>-7.3552275381416621E-16</v>
      </c>
      <c r="N336" s="71">
        <v>3.1918911957973251E-16</v>
      </c>
      <c r="O336" s="71">
        <v>-1.3600232051658168E-15</v>
      </c>
      <c r="P336" s="71">
        <v>1.5959455978986625E-16</v>
      </c>
      <c r="Q336" s="71">
        <v>3.8857805861880479E-16</v>
      </c>
      <c r="R336" s="71">
        <v>2.4286128663675299E-16</v>
      </c>
      <c r="AC336" s="1" cm="1">
        <f t="array" ref="AC336:AC342">$K$12:$K$18</f>
        <v>0</v>
      </c>
      <c r="AD336" s="71" cm="1">
        <f t="array" ref="AD336:AJ342">MMULT(AD327:AJ333,_xlfn.ANCHORARRAY(AD318))</f>
        <v>0.99999999999999922</v>
      </c>
      <c r="AE336" s="71">
        <v>-3.7470027081099033E-16</v>
      </c>
      <c r="AF336" s="71">
        <v>2.1510571102112408E-16</v>
      </c>
      <c r="AG336" s="71">
        <v>-1.124100812432971E-15</v>
      </c>
      <c r="AH336" s="71">
        <v>5.5511151231257827E-17</v>
      </c>
      <c r="AI336" s="71">
        <v>1.1102230246251565E-16</v>
      </c>
      <c r="AJ336" s="71">
        <v>-8.5001450322863548E-17</v>
      </c>
    </row>
    <row r="337" spans="10:43">
      <c r="K337" s="1">
        <v>1</v>
      </c>
      <c r="L337" s="71">
        <v>-3.0173174812041927E-17</v>
      </c>
      <c r="M337" s="71">
        <v>0.99999999999999944</v>
      </c>
      <c r="N337" s="71">
        <v>-3.858025010572419E-15</v>
      </c>
      <c r="O337" s="71">
        <v>-1.8457457784393227E-15</v>
      </c>
      <c r="P337" s="71">
        <v>-2.9143354396410359E-16</v>
      </c>
      <c r="Q337" s="71">
        <v>1.3981871216373065E-15</v>
      </c>
      <c r="R337" s="71">
        <v>-4.8572257327350599E-17</v>
      </c>
      <c r="AC337" s="1">
        <v>1</v>
      </c>
      <c r="AD337" s="71">
        <v>-2.6896724109848957E-18</v>
      </c>
      <c r="AE337" s="71">
        <v>0.99999999999999878</v>
      </c>
      <c r="AF337" s="71">
        <v>-3.0669911055269949E-15</v>
      </c>
      <c r="AG337" s="71">
        <v>-1.3461454173580023E-15</v>
      </c>
      <c r="AH337" s="71">
        <v>2.0816681711721685E-16</v>
      </c>
      <c r="AI337" s="71">
        <v>-2.4980018054066022E-16</v>
      </c>
      <c r="AJ337" s="71">
        <v>-1.1102230246251565E-16</v>
      </c>
    </row>
    <row r="338" spans="10:43">
      <c r="K338" s="1">
        <v>2</v>
      </c>
      <c r="L338" s="71">
        <v>-2.8125957352532248E-17</v>
      </c>
      <c r="M338" s="71">
        <v>-1.4414398576630923E-17</v>
      </c>
      <c r="N338" s="71">
        <v>0.99999999999999956</v>
      </c>
      <c r="O338" s="71">
        <v>4.8572257327350599E-16</v>
      </c>
      <c r="P338" s="71">
        <v>1.6653345369377348E-16</v>
      </c>
      <c r="Q338" s="71">
        <v>1.1102230246251565E-16</v>
      </c>
      <c r="R338" s="71">
        <v>0</v>
      </c>
      <c r="AC338" s="1">
        <v>2</v>
      </c>
      <c r="AD338" s="71">
        <v>4.3775390749076873E-18</v>
      </c>
      <c r="AE338" s="71">
        <v>7.5507548425327987E-18</v>
      </c>
      <c r="AF338" s="71">
        <v>0.99999999999999967</v>
      </c>
      <c r="AG338" s="71">
        <v>4.9960036108132044E-16</v>
      </c>
      <c r="AH338" s="71">
        <v>1.6653345369377348E-16</v>
      </c>
      <c r="AI338" s="71">
        <v>1.9428902930940239E-16</v>
      </c>
      <c r="AJ338" s="71">
        <v>7.4246164771807344E-16</v>
      </c>
    </row>
    <row r="339" spans="10:43">
      <c r="K339" s="1">
        <v>3</v>
      </c>
      <c r="L339" s="71">
        <v>-2.2009428489879197E-17</v>
      </c>
      <c r="M339" s="71">
        <v>-1.2321732206568008E-17</v>
      </c>
      <c r="N339" s="71">
        <v>2.9560924289420394E-17</v>
      </c>
      <c r="O339" s="71">
        <v>0.99999999999999956</v>
      </c>
      <c r="P339" s="71">
        <v>2.7755575615628914E-16</v>
      </c>
      <c r="Q339" s="71">
        <v>2.7755575615628914E-16</v>
      </c>
      <c r="R339" s="71">
        <v>-2.7755575615628914E-16</v>
      </c>
      <c r="AC339" s="1">
        <v>3</v>
      </c>
      <c r="AD339" s="71">
        <v>1.9640593304698171E-18</v>
      </c>
      <c r="AE339" s="71">
        <v>1.8093526031338485E-17</v>
      </c>
      <c r="AF339" s="71">
        <v>2.081692559644205E-18</v>
      </c>
      <c r="AG339" s="71">
        <v>0.99999999999999978</v>
      </c>
      <c r="AH339" s="71">
        <v>1.6653345369377348E-16</v>
      </c>
      <c r="AI339" s="71">
        <v>-2.0816681711721685E-17</v>
      </c>
      <c r="AJ339" s="71">
        <v>-1.3877787807814457E-16</v>
      </c>
    </row>
    <row r="340" spans="10:43">
      <c r="K340" s="1">
        <v>4</v>
      </c>
      <c r="L340" s="71">
        <v>-2.5635388690757696E-17</v>
      </c>
      <c r="M340" s="71">
        <v>-6.0478507745226209E-17</v>
      </c>
      <c r="N340" s="71">
        <v>4.6985526134914492E-17</v>
      </c>
      <c r="O340" s="71">
        <v>0</v>
      </c>
      <c r="P340" s="110">
        <v>-0.28208136572978654</v>
      </c>
      <c r="Q340" s="71">
        <v>-0.58590895610602645</v>
      </c>
      <c r="R340" s="71">
        <v>-0.75969783352512255</v>
      </c>
      <c r="AC340" s="1">
        <v>4</v>
      </c>
      <c r="AD340" s="71">
        <v>-7.2618806894463879E-18</v>
      </c>
      <c r="AE340" s="71">
        <v>-6.1176916266970694E-17</v>
      </c>
      <c r="AF340" s="71">
        <v>5.0073174074554692E-19</v>
      </c>
      <c r="AG340" s="71">
        <v>0</v>
      </c>
      <c r="AH340" s="110">
        <v>0.72119146331285289</v>
      </c>
      <c r="AI340" s="71">
        <v>0.10514400474012436</v>
      </c>
      <c r="AJ340" s="71">
        <v>-0.68470987396989935</v>
      </c>
    </row>
    <row r="341" spans="10:43">
      <c r="K341" s="1">
        <v>5</v>
      </c>
      <c r="L341" s="71">
        <v>2.7606040797644765E-19</v>
      </c>
      <c r="M341" s="71">
        <v>4.5756237009282476E-17</v>
      </c>
      <c r="N341" s="71">
        <v>0</v>
      </c>
      <c r="O341" s="71">
        <v>0</v>
      </c>
      <c r="P341" s="71">
        <v>0.72996781898861995</v>
      </c>
      <c r="Q341" s="71">
        <v>-0.64491569963576789</v>
      </c>
      <c r="R341" s="71">
        <v>0.22634205001348262</v>
      </c>
      <c r="AC341" s="1">
        <v>5</v>
      </c>
      <c r="AD341" s="71">
        <v>4.7517511207911857E-18</v>
      </c>
      <c r="AE341" s="71">
        <v>8.0546754708155635E-18</v>
      </c>
      <c r="AF341" s="71">
        <v>8.5943016647572821E-19</v>
      </c>
      <c r="AG341" s="71">
        <v>-5.5511151231257827E-17</v>
      </c>
      <c r="AH341" s="71">
        <v>0.68106086334356575</v>
      </c>
      <c r="AI341" s="71">
        <v>7.3082403223256015E-2</v>
      </c>
      <c r="AJ341" s="71">
        <v>0.7285705612779283</v>
      </c>
    </row>
    <row r="342" spans="10:43">
      <c r="K342" s="1">
        <v>6</v>
      </c>
      <c r="L342" s="71">
        <v>-1.692577617920571E-17</v>
      </c>
      <c r="M342" s="71">
        <v>-7.2175291342522778E-18</v>
      </c>
      <c r="N342" s="71">
        <v>0</v>
      </c>
      <c r="O342" s="71">
        <v>0</v>
      </c>
      <c r="P342" s="110">
        <v>-0.62255689406592818</v>
      </c>
      <c r="Q342" s="71">
        <v>-0.49070809603883048</v>
      </c>
      <c r="R342" s="71">
        <v>0.60961338414845267</v>
      </c>
      <c r="AC342" s="1">
        <v>6</v>
      </c>
      <c r="AD342" s="71">
        <v>9.3286777998099209E-18</v>
      </c>
      <c r="AE342" s="71">
        <v>2.0744864490145757E-17</v>
      </c>
      <c r="AF342" s="71">
        <v>2.76595224354069E-17</v>
      </c>
      <c r="AG342" s="71">
        <v>-1.3877787807814457E-17</v>
      </c>
      <c r="AH342" s="110">
        <v>0.12664506964893477</v>
      </c>
      <c r="AI342" s="71">
        <v>-0.9917679671204962</v>
      </c>
      <c r="AJ342" s="71">
        <v>-1.8903061320709152E-2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-0.28208136572978654</v>
      </c>
      <c r="W344" s="48" t="s">
        <v>353</v>
      </c>
      <c r="X344" s="3">
        <f>+V344/V346</f>
        <v>-0.41271250058293135</v>
      </c>
      <c r="Y344" s="148">
        <f>ATAN2(X344,X345)</f>
        <v>1.9962263381198522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0.72119146331285289</v>
      </c>
      <c r="AO344" s="48" t="s">
        <v>353</v>
      </c>
      <c r="AP344" s="3">
        <f>+AN344/AN346</f>
        <v>0.98492906028934413</v>
      </c>
      <c r="AQ344" s="148">
        <f>ATAN2(AP344,AP345)</f>
        <v>-0.17383295502974344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-0.62255689406592818</v>
      </c>
      <c r="W345" s="48" t="s">
        <v>354</v>
      </c>
      <c r="X345" s="3">
        <f>-V345/V346</f>
        <v>0.91086134612386738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0.12664506964893477</v>
      </c>
      <c r="AO345" s="48" t="s">
        <v>354</v>
      </c>
      <c r="AP345" s="3">
        <f>-AN345/AN346</f>
        <v>-0.17295879913305795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0.68348151638577392</v>
      </c>
      <c r="W346" s="109">
        <v>1</v>
      </c>
      <c r="X346" s="108">
        <f>X344*X344+X345*X345</f>
        <v>0.99999999999999978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0.73222680941202745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-0.41271250058293135</v>
      </c>
      <c r="Q349" s="111">
        <v>0</v>
      </c>
      <c r="R349" s="110">
        <f>-X345</f>
        <v>-0.91086134612386738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0.98492906028934413</v>
      </c>
      <c r="AI349" s="111">
        <v>0</v>
      </c>
      <c r="AJ349" s="110">
        <f>-AP345</f>
        <v>0.17295879913305795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0.91086134612386738</v>
      </c>
      <c r="Q351" s="111">
        <v>0</v>
      </c>
      <c r="R351" s="110">
        <f>X344</f>
        <v>-0.41271250058293135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-0.17295879913305795</v>
      </c>
      <c r="AI351" s="111">
        <v>0</v>
      </c>
      <c r="AJ351" s="110">
        <f>AP344</f>
        <v>0.98492906028934413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0.99999999999999967</v>
      </c>
      <c r="M354" s="71">
        <v>-7.3552275381416621E-16</v>
      </c>
      <c r="N354" s="71">
        <v>3.1918911957973251E-16</v>
      </c>
      <c r="O354" s="71">
        <v>-1.3600232051658168E-15</v>
      </c>
      <c r="P354" s="71">
        <v>1.5959455978986625E-16</v>
      </c>
      <c r="Q354" s="71">
        <v>3.8857805861880479E-16</v>
      </c>
      <c r="R354" s="71">
        <v>2.4286128663675299E-16</v>
      </c>
      <c r="AC354" s="1" cm="1">
        <f t="array" ref="AC354:AC360">$K$12:$K$18</f>
        <v>0</v>
      </c>
      <c r="AD354" s="71" cm="1">
        <f t="array" ref="AD354:AJ360">MMULT(AD345:AJ351,_xlfn.ANCHORARRAY(AD336))</f>
        <v>0.99999999999999922</v>
      </c>
      <c r="AE354" s="71">
        <v>-3.7470027081099033E-16</v>
      </c>
      <c r="AF354" s="71">
        <v>2.1510571102112408E-16</v>
      </c>
      <c r="AG354" s="71">
        <v>-1.124100812432971E-15</v>
      </c>
      <c r="AH354" s="71">
        <v>5.5511151231257827E-17</v>
      </c>
      <c r="AI354" s="71">
        <v>1.1102230246251565E-16</v>
      </c>
      <c r="AJ354" s="71">
        <v>-8.5001450322863548E-17</v>
      </c>
    </row>
    <row r="355" spans="10:43">
      <c r="K355" s="1">
        <v>1</v>
      </c>
      <c r="L355" s="71">
        <v>-3.0173174812041927E-17</v>
      </c>
      <c r="M355" s="71">
        <v>0.99999999999999944</v>
      </c>
      <c r="N355" s="71">
        <v>-3.858025010572419E-15</v>
      </c>
      <c r="O355" s="71">
        <v>-1.8457457784393227E-15</v>
      </c>
      <c r="P355" s="71">
        <v>-2.9143354396410359E-16</v>
      </c>
      <c r="Q355" s="71">
        <v>1.3981871216373065E-15</v>
      </c>
      <c r="R355" s="71">
        <v>-4.8572257327350599E-17</v>
      </c>
      <c r="AC355" s="1">
        <v>1</v>
      </c>
      <c r="AD355" s="71">
        <v>-2.6896724109848957E-18</v>
      </c>
      <c r="AE355" s="71">
        <v>0.99999999999999878</v>
      </c>
      <c r="AF355" s="71">
        <v>-3.0669911055269949E-15</v>
      </c>
      <c r="AG355" s="71">
        <v>-1.3461454173580023E-15</v>
      </c>
      <c r="AH355" s="71">
        <v>2.0816681711721685E-16</v>
      </c>
      <c r="AI355" s="71">
        <v>-2.4980018054066022E-16</v>
      </c>
      <c r="AJ355" s="71">
        <v>-1.1102230246251565E-16</v>
      </c>
    </row>
    <row r="356" spans="10:43">
      <c r="K356" s="1">
        <v>2</v>
      </c>
      <c r="L356" s="71">
        <v>-2.8125957352532248E-17</v>
      </c>
      <c r="M356" s="71">
        <v>-1.4414398576630923E-17</v>
      </c>
      <c r="N356" s="71">
        <v>0.99999999999999956</v>
      </c>
      <c r="O356" s="71">
        <v>4.8572257327350599E-16</v>
      </c>
      <c r="P356" s="71">
        <v>1.6653345369377348E-16</v>
      </c>
      <c r="Q356" s="71">
        <v>1.1102230246251565E-16</v>
      </c>
      <c r="R356" s="71">
        <v>0</v>
      </c>
      <c r="AC356" s="1">
        <v>2</v>
      </c>
      <c r="AD356" s="71">
        <v>4.3775390749076873E-18</v>
      </c>
      <c r="AE356" s="71">
        <v>7.5507548425327987E-18</v>
      </c>
      <c r="AF356" s="71">
        <v>0.99999999999999967</v>
      </c>
      <c r="AG356" s="71">
        <v>4.9960036108132044E-16</v>
      </c>
      <c r="AH356" s="71">
        <v>1.6653345369377348E-16</v>
      </c>
      <c r="AI356" s="71">
        <v>1.9428902930940239E-16</v>
      </c>
      <c r="AJ356" s="71">
        <v>7.4246164771807344E-16</v>
      </c>
    </row>
    <row r="357" spans="10:43">
      <c r="K357" s="1">
        <v>3</v>
      </c>
      <c r="L357" s="71">
        <v>-2.2009428489879197E-17</v>
      </c>
      <c r="M357" s="71">
        <v>-1.2321732206568008E-17</v>
      </c>
      <c r="N357" s="71">
        <v>2.9560924289420394E-17</v>
      </c>
      <c r="O357" s="71">
        <v>0.99999999999999956</v>
      </c>
      <c r="P357" s="71">
        <v>2.7755575615628914E-16</v>
      </c>
      <c r="Q357" s="71">
        <v>2.7755575615628914E-16</v>
      </c>
      <c r="R357" s="71">
        <v>-2.7755575615628914E-16</v>
      </c>
      <c r="AC357" s="1">
        <v>3</v>
      </c>
      <c r="AD357" s="71">
        <v>1.9640593304698171E-18</v>
      </c>
      <c r="AE357" s="71">
        <v>1.8093526031338485E-17</v>
      </c>
      <c r="AF357" s="71">
        <v>2.081692559644205E-18</v>
      </c>
      <c r="AG357" s="71">
        <v>0.99999999999999978</v>
      </c>
      <c r="AH357" s="71">
        <v>1.6653345369377348E-16</v>
      </c>
      <c r="AI357" s="71">
        <v>-2.0816681711721685E-17</v>
      </c>
      <c r="AJ357" s="71">
        <v>-1.3877787807814457E-16</v>
      </c>
    </row>
    <row r="358" spans="10:43">
      <c r="K358" s="1">
        <v>4</v>
      </c>
      <c r="L358" s="71">
        <v>2.5997080644760607E-17</v>
      </c>
      <c r="M358" s="71">
        <v>3.1534404465969751E-17</v>
      </c>
      <c r="N358" s="71">
        <v>-1.9391513982345234E-17</v>
      </c>
      <c r="O358" s="71">
        <v>0</v>
      </c>
      <c r="P358" s="110">
        <v>0.68348151638577381</v>
      </c>
      <c r="Q358" s="71">
        <v>0.68877898730026221</v>
      </c>
      <c r="R358" s="71">
        <v>-0.24173647513899699</v>
      </c>
      <c r="AC358" s="1">
        <v>4</v>
      </c>
      <c r="AD358" s="71">
        <v>-5.5389604136354237E-18</v>
      </c>
      <c r="AE358" s="71">
        <v>-5.6666915799833707E-17</v>
      </c>
      <c r="AF358" s="71">
        <v>5.2771430278914107E-18</v>
      </c>
      <c r="AG358" s="71">
        <v>-2.4002855138629813E-18</v>
      </c>
      <c r="AH358" s="110">
        <v>0.73222680941202745</v>
      </c>
      <c r="AI358" s="71">
        <v>-6.7975610828046082E-2</v>
      </c>
      <c r="AJ358" s="71">
        <v>-0.67766010352597661</v>
      </c>
    </row>
    <row r="359" spans="10:43">
      <c r="K359" s="1">
        <v>5</v>
      </c>
      <c r="L359" s="71">
        <v>2.7606040797644765E-19</v>
      </c>
      <c r="M359" s="71">
        <v>4.5756237009282476E-17</v>
      </c>
      <c r="N359" s="71">
        <v>0</v>
      </c>
      <c r="O359" s="71">
        <v>0</v>
      </c>
      <c r="P359" s="110">
        <v>0.72996781898861995</v>
      </c>
      <c r="Q359" s="71">
        <v>-0.64491569963576789</v>
      </c>
      <c r="R359" s="71">
        <v>0.22634205001348262</v>
      </c>
      <c r="AC359" s="1">
        <v>5</v>
      </c>
      <c r="AD359" s="71">
        <v>4.7517511207911857E-18</v>
      </c>
      <c r="AE359" s="71">
        <v>8.0546754708155635E-18</v>
      </c>
      <c r="AF359" s="71">
        <v>8.5943016647572821E-19</v>
      </c>
      <c r="AG359" s="71">
        <v>-5.5511151231257827E-17</v>
      </c>
      <c r="AH359" s="110">
        <v>0.68106086334356575</v>
      </c>
      <c r="AI359" s="71">
        <v>7.3082403223256015E-2</v>
      </c>
      <c r="AJ359" s="71">
        <v>0.7285705612779283</v>
      </c>
    </row>
    <row r="360" spans="10:43">
      <c r="K360" s="1">
        <v>6</v>
      </c>
      <c r="L360" s="71">
        <v>-1.636480524004512E-17</v>
      </c>
      <c r="M360" s="71">
        <v>-5.2108770479352066E-17</v>
      </c>
      <c r="N360" s="71">
        <v>4.2797299583586366E-17</v>
      </c>
      <c r="O360" s="71">
        <v>0</v>
      </c>
      <c r="P360" s="71">
        <v>0</v>
      </c>
      <c r="Q360" s="71">
        <v>-0.33116045509229025</v>
      </c>
      <c r="R360" s="71">
        <v>-0.94357445545280982</v>
      </c>
      <c r="AC360" s="1">
        <v>6</v>
      </c>
      <c r="AD360" s="71">
        <v>1.0444092022603041E-17</v>
      </c>
      <c r="AE360" s="71">
        <v>3.1013305860307933E-17</v>
      </c>
      <c r="AF360" s="71">
        <v>2.7156061479790193E-17</v>
      </c>
      <c r="AG360" s="71">
        <v>-1.366863650444561E-17</v>
      </c>
      <c r="AH360" s="71">
        <v>0</v>
      </c>
      <c r="AI360" s="71">
        <v>-0.99500667267695597</v>
      </c>
      <c r="AJ360" s="71">
        <v>9.9808423133183333E-2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0.68348151638577381</v>
      </c>
      <c r="W362" s="48" t="s">
        <v>353</v>
      </c>
      <c r="X362" s="3">
        <f>+V362/V364</f>
        <v>0.68348151638577392</v>
      </c>
      <c r="Y362" s="148">
        <f>ATAN2(X362,X363)</f>
        <v>-0.81827486549495676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0.73222680941202745</v>
      </c>
      <c r="AO362" s="48" t="s">
        <v>353</v>
      </c>
      <c r="AP362" s="3">
        <f>+AN362/AN364</f>
        <v>0.73222680941202711</v>
      </c>
      <c r="AQ362" s="148">
        <f>ATAN2(AP362,AP363)</f>
        <v>-0.74921047822860087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0.72996781898861995</v>
      </c>
      <c r="W363" s="48" t="s">
        <v>354</v>
      </c>
      <c r="X363" s="3">
        <f>-V363/V364</f>
        <v>-0.72996781898862007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0.68106086334356575</v>
      </c>
      <c r="AO363" s="48" t="s">
        <v>354</v>
      </c>
      <c r="AP363" s="3">
        <f>-AN363/AN364</f>
        <v>-0.68106086334356541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0.99999999999999978</v>
      </c>
      <c r="W364" s="109">
        <v>1</v>
      </c>
      <c r="X364" s="108">
        <f>X362*X362+X363*X363</f>
        <v>0.99999999999999978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1.0000000000000004</v>
      </c>
      <c r="AO364" s="109">
        <v>1</v>
      </c>
      <c r="AP364" s="108">
        <f>AP362*AP362+AP363*AP363</f>
        <v>0.99999999999999978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0.68348151638577392</v>
      </c>
      <c r="Q367" s="110">
        <f>-X363</f>
        <v>0.72996781898862007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0.73222680941202711</v>
      </c>
      <c r="AI367" s="110">
        <f>-AP363</f>
        <v>0.68106086334356541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-0.72996781898862007</v>
      </c>
      <c r="Q368" s="110">
        <f>X362</f>
        <v>0.68348151638577392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-0.68106086334356541</v>
      </c>
      <c r="AI368" s="110">
        <f>AP362</f>
        <v>0.73222680941202711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0.99999999999999967</v>
      </c>
      <c r="M372" s="71">
        <v>-7.3552275381416621E-16</v>
      </c>
      <c r="N372" s="71">
        <v>3.1918911957973251E-16</v>
      </c>
      <c r="O372" s="71">
        <v>-1.3600232051658168E-15</v>
      </c>
      <c r="P372" s="71">
        <v>1.5959455978986625E-16</v>
      </c>
      <c r="Q372" s="71">
        <v>3.8857805861880479E-16</v>
      </c>
      <c r="R372" s="71">
        <v>2.4286128663675299E-16</v>
      </c>
      <c r="AC372" s="1" cm="1">
        <f t="array" ref="AC372:AC378">$K$12:$K$18</f>
        <v>0</v>
      </c>
      <c r="AD372" s="71" cm="1">
        <f t="array" ref="AD372:AJ378">MMULT(AD363:AJ369,_xlfn.ANCHORARRAY(AD354))</f>
        <v>0.99999999999999922</v>
      </c>
      <c r="AE372" s="71">
        <v>-3.7470027081099033E-16</v>
      </c>
      <c r="AF372" s="71">
        <v>2.1510571102112408E-16</v>
      </c>
      <c r="AG372" s="71">
        <v>-1.124100812432971E-15</v>
      </c>
      <c r="AH372" s="71">
        <v>5.5511151231257827E-17</v>
      </c>
      <c r="AI372" s="71">
        <v>1.1102230246251565E-16</v>
      </c>
      <c r="AJ372" s="71">
        <v>-8.5001450322863548E-17</v>
      </c>
    </row>
    <row r="373" spans="10:43">
      <c r="K373" s="1">
        <v>1</v>
      </c>
      <c r="L373" s="71">
        <v>-3.0173174812041927E-17</v>
      </c>
      <c r="M373" s="71">
        <v>0.99999999999999944</v>
      </c>
      <c r="N373" s="71">
        <v>-3.858025010572419E-15</v>
      </c>
      <c r="O373" s="71">
        <v>-1.8457457784393227E-15</v>
      </c>
      <c r="P373" s="71">
        <v>-2.9143354396410359E-16</v>
      </c>
      <c r="Q373" s="71">
        <v>1.3981871216373065E-15</v>
      </c>
      <c r="R373" s="71">
        <v>-4.8572257327350599E-17</v>
      </c>
      <c r="AC373" s="1">
        <v>1</v>
      </c>
      <c r="AD373" s="71">
        <v>-2.6896724109848957E-18</v>
      </c>
      <c r="AE373" s="71">
        <v>0.99999999999999878</v>
      </c>
      <c r="AF373" s="71">
        <v>-3.0669911055269949E-15</v>
      </c>
      <c r="AG373" s="71">
        <v>-1.3461454173580023E-15</v>
      </c>
      <c r="AH373" s="71">
        <v>2.0816681711721685E-16</v>
      </c>
      <c r="AI373" s="71">
        <v>-2.4980018054066022E-16</v>
      </c>
      <c r="AJ373" s="71">
        <v>-1.1102230246251565E-16</v>
      </c>
    </row>
    <row r="374" spans="10:43">
      <c r="K374" s="1">
        <v>2</v>
      </c>
      <c r="L374" s="71">
        <v>-2.8125957352532248E-17</v>
      </c>
      <c r="M374" s="71">
        <v>-1.4414398576630923E-17</v>
      </c>
      <c r="N374" s="71">
        <v>0.99999999999999956</v>
      </c>
      <c r="O374" s="71">
        <v>4.8572257327350599E-16</v>
      </c>
      <c r="P374" s="71">
        <v>1.6653345369377348E-16</v>
      </c>
      <c r="Q374" s="71">
        <v>1.1102230246251565E-16</v>
      </c>
      <c r="R374" s="71">
        <v>0</v>
      </c>
      <c r="AC374" s="1">
        <v>2</v>
      </c>
      <c r="AD374" s="71">
        <v>4.3775390749076873E-18</v>
      </c>
      <c r="AE374" s="71">
        <v>7.5507548425327987E-18</v>
      </c>
      <c r="AF374" s="71">
        <v>0.99999999999999967</v>
      </c>
      <c r="AG374" s="71">
        <v>4.9960036108132044E-16</v>
      </c>
      <c r="AH374" s="71">
        <v>1.6653345369377348E-16</v>
      </c>
      <c r="AI374" s="71">
        <v>1.9428902930940239E-16</v>
      </c>
      <c r="AJ374" s="71">
        <v>7.4246164771807344E-16</v>
      </c>
    </row>
    <row r="375" spans="10:43">
      <c r="K375" s="1">
        <v>3</v>
      </c>
      <c r="L375" s="71">
        <v>-2.2009428489879197E-17</v>
      </c>
      <c r="M375" s="71">
        <v>-1.2321732206568008E-17</v>
      </c>
      <c r="N375" s="71">
        <v>2.9560924289420394E-17</v>
      </c>
      <c r="O375" s="71">
        <v>0.99999999999999956</v>
      </c>
      <c r="P375" s="71">
        <v>2.7755575615628914E-16</v>
      </c>
      <c r="Q375" s="71">
        <v>2.7755575615628914E-16</v>
      </c>
      <c r="R375" s="71">
        <v>-2.7755575615628914E-16</v>
      </c>
      <c r="AC375" s="1">
        <v>3</v>
      </c>
      <c r="AD375" s="71">
        <v>1.9640593304698171E-18</v>
      </c>
      <c r="AE375" s="71">
        <v>1.8093526031338485E-17</v>
      </c>
      <c r="AF375" s="71">
        <v>2.081692559644205E-18</v>
      </c>
      <c r="AG375" s="71">
        <v>0.99999999999999978</v>
      </c>
      <c r="AH375" s="71">
        <v>1.6653345369377348E-16</v>
      </c>
      <c r="AI375" s="71">
        <v>-2.0816681711721685E-17</v>
      </c>
      <c r="AJ375" s="71">
        <v>-1.3877787807814457E-16</v>
      </c>
    </row>
    <row r="376" spans="10:43">
      <c r="K376" s="1">
        <v>4</v>
      </c>
      <c r="L376" s="71">
        <v>1.7970039314603911E-17</v>
      </c>
      <c r="M376" s="71">
        <v>5.4953763117515637E-17</v>
      </c>
      <c r="N376" s="71">
        <v>-1.3253741381669258E-17</v>
      </c>
      <c r="O376" s="71">
        <v>0</v>
      </c>
      <c r="P376" s="71">
        <v>0.99999999999999956</v>
      </c>
      <c r="Q376" s="71">
        <v>-4.9960036108132044E-16</v>
      </c>
      <c r="R376" s="71">
        <v>1.4710455076283324E-15</v>
      </c>
      <c r="AC376" s="1">
        <v>4</v>
      </c>
      <c r="AD376" s="71">
        <v>-8.1954359041598916E-19</v>
      </c>
      <c r="AE376" s="71">
        <v>-3.6007310725226339E-17</v>
      </c>
      <c r="AF376" s="71">
        <v>4.4493898532873159E-18</v>
      </c>
      <c r="AG376" s="71">
        <v>-3.9564025986249476E-17</v>
      </c>
      <c r="AH376" s="71">
        <v>1.0000000000000002</v>
      </c>
      <c r="AI376" s="71">
        <v>-5.134781488891349E-16</v>
      </c>
      <c r="AJ376" s="71">
        <v>2.0539125955565396E-15</v>
      </c>
    </row>
    <row r="377" spans="10:43">
      <c r="K377" s="1">
        <v>5</v>
      </c>
      <c r="L377" s="71">
        <v>-1.878835007206935E-17</v>
      </c>
      <c r="M377" s="71">
        <v>8.2544418040823167E-18</v>
      </c>
      <c r="N377" s="71">
        <v>1.4155181168579882E-17</v>
      </c>
      <c r="O377" s="71">
        <v>0</v>
      </c>
      <c r="P377" s="71">
        <v>0</v>
      </c>
      <c r="Q377" s="110">
        <v>-0.94357445545280982</v>
      </c>
      <c r="R377" s="71">
        <v>0.3311604550922902</v>
      </c>
      <c r="AC377" s="1">
        <v>5</v>
      </c>
      <c r="AD377" s="71">
        <v>7.251728723633328E-18</v>
      </c>
      <c r="AE377" s="71">
        <v>4.449146791849647E-17</v>
      </c>
      <c r="AF377" s="71">
        <v>-2.9647577778522311E-18</v>
      </c>
      <c r="AG377" s="71">
        <v>-3.9012012628509866E-17</v>
      </c>
      <c r="AH377" s="71">
        <v>5.5511151231257827E-17</v>
      </c>
      <c r="AI377" s="110">
        <v>9.9808423133183277E-2</v>
      </c>
      <c r="AJ377" s="71">
        <v>0.99500667267695886</v>
      </c>
    </row>
    <row r="378" spans="10:43">
      <c r="K378" s="1">
        <v>6</v>
      </c>
      <c r="L378" s="71">
        <v>-1.636480524004512E-17</v>
      </c>
      <c r="M378" s="71">
        <v>-5.2108770479352066E-17</v>
      </c>
      <c r="N378" s="71">
        <v>4.2797299583586366E-17</v>
      </c>
      <c r="O378" s="71">
        <v>0</v>
      </c>
      <c r="P378" s="71">
        <v>0</v>
      </c>
      <c r="Q378" s="110">
        <v>-0.33116045509229025</v>
      </c>
      <c r="R378" s="71">
        <v>-0.94357445545280982</v>
      </c>
      <c r="AC378" s="1">
        <v>6</v>
      </c>
      <c r="AD378" s="71">
        <v>1.0444092022603041E-17</v>
      </c>
      <c r="AE378" s="71">
        <v>3.1013305860307933E-17</v>
      </c>
      <c r="AF378" s="71">
        <v>2.7156061479790193E-17</v>
      </c>
      <c r="AG378" s="71">
        <v>-1.366863650444561E-17</v>
      </c>
      <c r="AH378" s="71">
        <v>0</v>
      </c>
      <c r="AI378" s="110">
        <v>-0.99500667267695597</v>
      </c>
      <c r="AJ378" s="71">
        <v>9.9808423133183333E-2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-0.94357445545280982</v>
      </c>
      <c r="W380" s="48" t="s">
        <v>353</v>
      </c>
      <c r="X380" s="3">
        <f>+V380/V382</f>
        <v>-0.94357445545281016</v>
      </c>
      <c r="Y380" s="148">
        <f>ATAN2(X380,X381)</f>
        <v>2.8040594933822649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9.9808423133183277E-2</v>
      </c>
      <c r="AO380" s="48" t="s">
        <v>353</v>
      </c>
      <c r="AP380" s="3">
        <f>+AN380/AN382</f>
        <v>9.9808423133183305E-2</v>
      </c>
      <c r="AQ380" s="148">
        <f>ATAN2(AP380,AP381)</f>
        <v>1.470821445767283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-0.33116045509229025</v>
      </c>
      <c r="W381" s="48" t="s">
        <v>354</v>
      </c>
      <c r="X381" s="3">
        <f>-V381/V382</f>
        <v>0.33116045509229036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-0.99500667267695597</v>
      </c>
      <c r="AO381" s="48" t="s">
        <v>354</v>
      </c>
      <c r="AP381" s="3">
        <f>-AN381/AN382</f>
        <v>0.99500667267695619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0.99999999999999967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0.99999999999999978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-0.94357445545281016</v>
      </c>
      <c r="R386" s="110">
        <f>-X381</f>
        <v>-0.33116045509229036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9.9808423133183305E-2</v>
      </c>
      <c r="AJ386" s="110">
        <f>-AP381</f>
        <v>-0.99500667267695619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0.33116045509229036</v>
      </c>
      <c r="R387" s="110">
        <f>X380</f>
        <v>-0.94357445545281016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0.99500667267695619</v>
      </c>
      <c r="AJ387" s="110">
        <f>AP380</f>
        <v>9.9808423133183305E-2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0.99999999999999967</v>
      </c>
      <c r="M390" s="71">
        <v>-7.3552275381416621E-16</v>
      </c>
      <c r="N390" s="71">
        <v>3.1918911957973251E-16</v>
      </c>
      <c r="O390" s="71">
        <v>-1.3600232051658168E-15</v>
      </c>
      <c r="P390" s="71">
        <v>1.5959455978986625E-16</v>
      </c>
      <c r="Q390" s="71">
        <v>3.8857805861880479E-16</v>
      </c>
      <c r="R390" s="71">
        <v>2.4286128663675299E-16</v>
      </c>
      <c r="AC390" s="1" cm="1">
        <f t="array" ref="AC390:AC396">$K$12:$K$18</f>
        <v>0</v>
      </c>
      <c r="AD390" s="71" cm="1">
        <f t="array" ref="AD390:AJ396">MMULT(AD381:AJ387,_xlfn.ANCHORARRAY(AD372))</f>
        <v>0.99999999999999922</v>
      </c>
      <c r="AE390" s="71">
        <v>-3.7470027081099033E-16</v>
      </c>
      <c r="AF390" s="71">
        <v>2.1510571102112408E-16</v>
      </c>
      <c r="AG390" s="71">
        <v>-1.124100812432971E-15</v>
      </c>
      <c r="AH390" s="71">
        <v>5.5511151231257827E-17</v>
      </c>
      <c r="AI390" s="71">
        <v>1.1102230246251565E-16</v>
      </c>
      <c r="AJ390" s="71">
        <v>-8.5001450322863548E-17</v>
      </c>
    </row>
    <row r="391" spans="11:36">
      <c r="K391" s="1">
        <v>1</v>
      </c>
      <c r="L391" s="71">
        <v>-3.0173174812041927E-17</v>
      </c>
      <c r="M391" s="71">
        <v>0.99999999999999944</v>
      </c>
      <c r="N391" s="71">
        <v>-3.858025010572419E-15</v>
      </c>
      <c r="O391" s="71">
        <v>-1.8457457784393227E-15</v>
      </c>
      <c r="P391" s="71">
        <v>-2.9143354396410359E-16</v>
      </c>
      <c r="Q391" s="71">
        <v>1.3981871216373065E-15</v>
      </c>
      <c r="R391" s="71">
        <v>-4.8572257327350599E-17</v>
      </c>
      <c r="AC391" s="1">
        <v>1</v>
      </c>
      <c r="AD391" s="71">
        <v>-2.6896724109848957E-18</v>
      </c>
      <c r="AE391" s="71">
        <v>0.99999999999999878</v>
      </c>
      <c r="AF391" s="71">
        <v>-3.0669911055269949E-15</v>
      </c>
      <c r="AG391" s="71">
        <v>-1.3461454173580023E-15</v>
      </c>
      <c r="AH391" s="71">
        <v>2.0816681711721685E-16</v>
      </c>
      <c r="AI391" s="71">
        <v>-2.4980018054066022E-16</v>
      </c>
      <c r="AJ391" s="71">
        <v>-1.1102230246251565E-16</v>
      </c>
    </row>
    <row r="392" spans="11:36">
      <c r="K392" s="1">
        <v>2</v>
      </c>
      <c r="L392" s="71">
        <v>-2.8125957352532248E-17</v>
      </c>
      <c r="M392" s="71">
        <v>-1.4414398576630923E-17</v>
      </c>
      <c r="N392" s="71">
        <v>0.99999999999999956</v>
      </c>
      <c r="O392" s="71">
        <v>4.8572257327350599E-16</v>
      </c>
      <c r="P392" s="71">
        <v>1.6653345369377348E-16</v>
      </c>
      <c r="Q392" s="71">
        <v>1.1102230246251565E-16</v>
      </c>
      <c r="R392" s="71">
        <v>0</v>
      </c>
      <c r="AC392" s="1">
        <v>2</v>
      </c>
      <c r="AD392" s="71">
        <v>4.3775390749076873E-18</v>
      </c>
      <c r="AE392" s="71">
        <v>7.5507548425327987E-18</v>
      </c>
      <c r="AF392" s="71">
        <v>0.99999999999999967</v>
      </c>
      <c r="AG392" s="71">
        <v>4.9960036108132044E-16</v>
      </c>
      <c r="AH392" s="71">
        <v>1.6653345369377348E-16</v>
      </c>
      <c r="AI392" s="71">
        <v>1.9428902930940239E-16</v>
      </c>
      <c r="AJ392" s="71">
        <v>7.4246164771807344E-16</v>
      </c>
    </row>
    <row r="393" spans="11:36">
      <c r="K393" s="1">
        <v>3</v>
      </c>
      <c r="L393" s="71">
        <v>-2.2009428489879197E-17</v>
      </c>
      <c r="M393" s="71">
        <v>-1.2321732206568008E-17</v>
      </c>
      <c r="N393" s="71">
        <v>2.9560924289420394E-17</v>
      </c>
      <c r="O393" s="71">
        <v>0.99999999999999956</v>
      </c>
      <c r="P393" s="71">
        <v>2.7755575615628914E-16</v>
      </c>
      <c r="Q393" s="71">
        <v>2.7755575615628914E-16</v>
      </c>
      <c r="R393" s="71">
        <v>-2.7755575615628914E-16</v>
      </c>
      <c r="AC393" s="1">
        <v>3</v>
      </c>
      <c r="AD393" s="71">
        <v>1.9640593304698171E-18</v>
      </c>
      <c r="AE393" s="71">
        <v>1.8093526031338485E-17</v>
      </c>
      <c r="AF393" s="71">
        <v>2.081692559644205E-18</v>
      </c>
      <c r="AG393" s="71">
        <v>0.99999999999999978</v>
      </c>
      <c r="AH393" s="71">
        <v>1.6653345369377348E-16</v>
      </c>
      <c r="AI393" s="71">
        <v>-2.0816681711721685E-17</v>
      </c>
      <c r="AJ393" s="71">
        <v>-1.3877787807814457E-16</v>
      </c>
    </row>
    <row r="394" spans="11:36">
      <c r="K394" s="1">
        <v>4</v>
      </c>
      <c r="L394" s="71">
        <v>1.7970039314603911E-17</v>
      </c>
      <c r="M394" s="71">
        <v>5.4953763117515637E-17</v>
      </c>
      <c r="N394" s="71">
        <v>-1.3253741381669258E-17</v>
      </c>
      <c r="O394" s="71">
        <v>0</v>
      </c>
      <c r="P394" s="71">
        <v>0.99999999999999956</v>
      </c>
      <c r="Q394" s="71">
        <v>-4.9960036108132044E-16</v>
      </c>
      <c r="R394" s="71">
        <v>1.4710455076283324E-15</v>
      </c>
      <c r="AC394" s="1">
        <v>4</v>
      </c>
      <c r="AD394" s="71">
        <v>-8.1954359041598916E-19</v>
      </c>
      <c r="AE394" s="71">
        <v>-3.6007310725226339E-17</v>
      </c>
      <c r="AF394" s="71">
        <v>4.4493898532873159E-18</v>
      </c>
      <c r="AG394" s="71">
        <v>-3.9564025986249476E-17</v>
      </c>
      <c r="AH394" s="71">
        <v>1.0000000000000002</v>
      </c>
      <c r="AI394" s="71">
        <v>-5.134781488891349E-16</v>
      </c>
      <c r="AJ394" s="71">
        <v>2.0539125955565396E-15</v>
      </c>
    </row>
    <row r="395" spans="11:36">
      <c r="K395" s="1">
        <v>5</v>
      </c>
      <c r="L395" s="71">
        <v>2.3147583538899643E-17</v>
      </c>
      <c r="M395" s="71">
        <v>9.4676837158880528E-18</v>
      </c>
      <c r="N395" s="71">
        <v>-2.7529240569800187E-17</v>
      </c>
      <c r="O395" s="71">
        <v>0</v>
      </c>
      <c r="P395" s="71">
        <v>0</v>
      </c>
      <c r="Q395" s="71">
        <v>0.99999999999999978</v>
      </c>
      <c r="R395" s="71">
        <v>5.5511151231257827E-17</v>
      </c>
      <c r="AC395" s="1">
        <v>5</v>
      </c>
      <c r="AD395" s="71">
        <v>-9.6681576436467382E-18</v>
      </c>
      <c r="AE395" s="71">
        <v>-2.6417823016951996E-17</v>
      </c>
      <c r="AF395" s="71">
        <v>-2.7316370174796172E-17</v>
      </c>
      <c r="AG395" s="71">
        <v>9.7066570646158051E-18</v>
      </c>
      <c r="AH395" s="71">
        <v>5.5404804706995106E-18</v>
      </c>
      <c r="AI395" s="71">
        <v>0.99999999999999978</v>
      </c>
      <c r="AJ395" s="71">
        <v>2.3592239273284576E-16</v>
      </c>
    </row>
    <row r="396" spans="11:36">
      <c r="K396" s="1">
        <v>6</v>
      </c>
      <c r="L396" s="71">
        <v>9.2194536326671139E-18</v>
      </c>
      <c r="M396" s="71">
        <v>5.190204943374282E-17</v>
      </c>
      <c r="N396" s="71">
        <v>-3.5694802411732552E-17</v>
      </c>
      <c r="O396" s="71">
        <v>0</v>
      </c>
      <c r="P396" s="71">
        <v>0</v>
      </c>
      <c r="Q396" s="71">
        <v>0</v>
      </c>
      <c r="R396" s="110">
        <v>0.99999999999999978</v>
      </c>
      <c r="AC396" s="1">
        <v>6</v>
      </c>
      <c r="AD396" s="71">
        <v>8.2579268242921762E-18</v>
      </c>
      <c r="AE396" s="71">
        <v>4.7364696610161163E-17</v>
      </c>
      <c r="AF396" s="71">
        <v>-2.3955009702823505E-19</v>
      </c>
      <c r="AG396" s="71">
        <v>-4.0181457935814382E-17</v>
      </c>
      <c r="AH396" s="71">
        <v>5.5233965883081171E-17</v>
      </c>
      <c r="AI396" s="71">
        <v>0</v>
      </c>
      <c r="AJ396" s="110">
        <v>1.0000000000000027</v>
      </c>
    </row>
  </sheetData>
  <mergeCells count="42">
    <mergeCell ref="Y236:Y237"/>
    <mergeCell ref="Y254:Y255"/>
    <mergeCell ref="Y272:Y273"/>
    <mergeCell ref="Y218:Y219"/>
    <mergeCell ref="Y38:Y39"/>
    <mergeCell ref="Y20:Y21"/>
    <mergeCell ref="Y56:Y57"/>
    <mergeCell ref="Y74:Y75"/>
    <mergeCell ref="Y92:Y93"/>
    <mergeCell ref="AQ110:AQ111"/>
    <mergeCell ref="AQ128:AQ129"/>
    <mergeCell ref="AQ146:AQ147"/>
    <mergeCell ref="AQ164:AQ165"/>
    <mergeCell ref="Y380:Y381"/>
    <mergeCell ref="Y344:Y345"/>
    <mergeCell ref="Y362:Y363"/>
    <mergeCell ref="Y290:Y291"/>
    <mergeCell ref="Y308:Y309"/>
    <mergeCell ref="Y326:Y327"/>
    <mergeCell ref="Y110:Y111"/>
    <mergeCell ref="Y128:Y129"/>
    <mergeCell ref="Y146:Y147"/>
    <mergeCell ref="Y164:Y165"/>
    <mergeCell ref="Y182:Y183"/>
    <mergeCell ref="Y200:Y201"/>
    <mergeCell ref="AQ20:AQ21"/>
    <mergeCell ref="AQ38:AQ39"/>
    <mergeCell ref="AQ56:AQ57"/>
    <mergeCell ref="AQ74:AQ75"/>
    <mergeCell ref="AQ92:AQ93"/>
    <mergeCell ref="AQ344:AQ345"/>
    <mergeCell ref="AQ362:AQ363"/>
    <mergeCell ref="AQ380:AQ381"/>
    <mergeCell ref="AQ182:AQ183"/>
    <mergeCell ref="AQ200:AQ201"/>
    <mergeCell ref="AQ218:AQ219"/>
    <mergeCell ref="AQ236:AQ237"/>
    <mergeCell ref="AQ254:AQ255"/>
    <mergeCell ref="AQ272:AQ273"/>
    <mergeCell ref="AQ290:AQ291"/>
    <mergeCell ref="AQ308:AQ309"/>
    <mergeCell ref="AQ326:AQ3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F1C1-BFC1-454A-898B-483E9A77A3D4}">
  <dimension ref="B2:AQ396"/>
  <sheetViews>
    <sheetView workbookViewId="0">
      <selection activeCell="E20" sqref="E20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1.3828067811784597</v>
      </c>
      <c r="V3" s="71">
        <v>0.99757973173472991</v>
      </c>
      <c r="W3" s="71">
        <v>0.81963184047952675</v>
      </c>
      <c r="X3" s="71">
        <v>0.68758081070733534</v>
      </c>
      <c r="Y3" s="71">
        <v>0.37315672700274632</v>
      </c>
      <c r="Z3" s="71">
        <v>9.8120194956273804E-2</v>
      </c>
      <c r="AA3" s="71">
        <v>4.9647353885798363E-2</v>
      </c>
      <c r="AC3" s="1" cm="1">
        <f t="array" ref="AC3:AC9">$K$12:$K$18</f>
        <v>0</v>
      </c>
    </row>
    <row r="4" spans="2:36">
      <c r="C4" s="3">
        <v>-0.10659264908194324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-0.33487068328250769</v>
      </c>
      <c r="AC4" s="1">
        <v>1</v>
      </c>
      <c r="AD4" s="3">
        <f>AQ110</f>
        <v>-0.54028252600250182</v>
      </c>
    </row>
    <row r="5" spans="2:36">
      <c r="C5" s="3">
        <v>-0.13016634685562101</v>
      </c>
      <c r="D5" s="3">
        <v>-2.2009183887562109E-2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-0.40892963902623986</v>
      </c>
      <c r="M5" s="3">
        <f>Y200</f>
        <v>-6.9143890412671966E-2</v>
      </c>
      <c r="AC5" s="1">
        <v>2</v>
      </c>
      <c r="AD5" s="3">
        <f>AQ92</f>
        <v>-0.641833599162145</v>
      </c>
      <c r="AE5" s="3">
        <f>AQ200</f>
        <v>0.29953114571937517</v>
      </c>
    </row>
    <row r="6" spans="2:36">
      <c r="C6" s="3">
        <v>-0.24299002161346134</v>
      </c>
      <c r="D6" s="3">
        <v>7.2108400713644064E-2</v>
      </c>
      <c r="E6" s="3">
        <v>0.17721179532046538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-0.76337566679647517</v>
      </c>
      <c r="M6" s="3">
        <f>Y182</f>
        <v>0.2265352219440932</v>
      </c>
      <c r="N6" s="3">
        <f>Y272</f>
        <v>0.5567272743082321</v>
      </c>
      <c r="AC6" s="1">
        <v>3</v>
      </c>
      <c r="AD6" s="3">
        <f>AQ74</f>
        <v>0.2019509384642848</v>
      </c>
      <c r="AE6" s="3">
        <f>AQ182</f>
        <v>-7.7069362756855428E-2</v>
      </c>
      <c r="AF6" s="3">
        <f>AQ272</f>
        <v>-0.27327200751868069</v>
      </c>
    </row>
    <row r="7" spans="2:36">
      <c r="C7" s="3">
        <v>-0.16114810075991165</v>
      </c>
      <c r="D7" s="3">
        <v>0.10653326819649563</v>
      </c>
      <c r="E7" s="3">
        <v>0.20092303108121778</v>
      </c>
      <c r="F7" s="3">
        <v>-4.0039073261792749E-2</v>
      </c>
      <c r="G7" s="3">
        <v>0</v>
      </c>
      <c r="H7" s="3">
        <v>0</v>
      </c>
      <c r="I7" s="3">
        <v>0</v>
      </c>
      <c r="K7" s="1">
        <v>4</v>
      </c>
      <c r="L7" s="3">
        <f>Y56</f>
        <v>-0.50626168948728623</v>
      </c>
      <c r="M7" s="3">
        <f>Y164</f>
        <v>0.33468413272902181</v>
      </c>
      <c r="N7" s="3">
        <f>Y254</f>
        <v>0.63121831838174747</v>
      </c>
      <c r="O7" s="3">
        <f>Y326</f>
        <v>-0.12578645841579161</v>
      </c>
      <c r="AC7" s="1">
        <v>4</v>
      </c>
      <c r="AD7" s="3">
        <f>AQ56</f>
        <v>-0.60643747953560512</v>
      </c>
      <c r="AE7" s="3">
        <f>AQ164</f>
        <v>0.36643755153162572</v>
      </c>
      <c r="AF7" s="3">
        <f>AQ254</f>
        <v>0.14709961666489293</v>
      </c>
      <c r="AG7" s="3">
        <f>AQ326</f>
        <v>0.2091122142318369</v>
      </c>
    </row>
    <row r="8" spans="2:36">
      <c r="C8" s="3">
        <v>0.23957290055851668</v>
      </c>
      <c r="D8" s="3">
        <v>-0.16224976256761678</v>
      </c>
      <c r="E8" s="3">
        <v>-0.15210373222986476</v>
      </c>
      <c r="F8" s="3">
        <v>-5.2316475283841556E-2</v>
      </c>
      <c r="G8" s="3">
        <v>-5.5642218897846873E-2</v>
      </c>
      <c r="H8" s="3">
        <v>0</v>
      </c>
      <c r="I8" s="3">
        <v>0</v>
      </c>
      <c r="K8" s="1">
        <v>5</v>
      </c>
      <c r="L8" s="3">
        <f>Y38</f>
        <v>0.75264046439383403</v>
      </c>
      <c r="M8" s="3">
        <f>Y146</f>
        <v>-0.5097226621291131</v>
      </c>
      <c r="N8" s="3">
        <f>Y236</f>
        <v>-0.47784796775693217</v>
      </c>
      <c r="O8" s="3">
        <f>Y308</f>
        <v>-0.16435705441342863</v>
      </c>
      <c r="P8" s="3">
        <f>Y362</f>
        <v>-0.17480518611891088</v>
      </c>
      <c r="AC8" s="1">
        <v>5</v>
      </c>
      <c r="AD8" s="3">
        <f>AQ38</f>
        <v>-0.65373173759355163</v>
      </c>
      <c r="AE8" s="3">
        <f>AQ146</f>
        <v>0.38688692737325148</v>
      </c>
      <c r="AF8" s="3">
        <f>AQ236</f>
        <v>-0.85198675610969021</v>
      </c>
      <c r="AG8" s="3">
        <f>AQ308</f>
        <v>0.55545932988834557</v>
      </c>
      <c r="AH8" s="3">
        <f>AQ362</f>
        <v>1.0216833245913104</v>
      </c>
    </row>
    <row r="9" spans="2:36">
      <c r="C9" s="3">
        <v>0.16822909593576948</v>
      </c>
      <c r="D9" s="3">
        <v>0.56935050751312666</v>
      </c>
      <c r="E9" s="3">
        <v>0.45473750165725119</v>
      </c>
      <c r="F9" s="3">
        <v>-0.14673014362155373</v>
      </c>
      <c r="G9" s="3">
        <v>-0.8880679646317976</v>
      </c>
      <c r="H9" s="3">
        <v>-0.42786156336877912</v>
      </c>
      <c r="I9" s="3">
        <v>0</v>
      </c>
      <c r="K9" s="1">
        <v>6</v>
      </c>
      <c r="L9" s="3">
        <f>Y20</f>
        <v>0.52850729191186596</v>
      </c>
      <c r="M9" s="3">
        <f>Y128</f>
        <v>1.788667371720859</v>
      </c>
      <c r="N9" s="3">
        <f>Y218</f>
        <v>1.4285999945181966</v>
      </c>
      <c r="O9" s="3">
        <f>Y290</f>
        <v>-0.46096634126164848</v>
      </c>
      <c r="P9" s="3">
        <f>Y344</f>
        <v>-2.7899477935756956</v>
      </c>
      <c r="Q9" s="3">
        <f>Y380</f>
        <v>-1.3441667442328002</v>
      </c>
      <c r="AC9" s="1">
        <v>6</v>
      </c>
      <c r="AD9" s="3">
        <f>AQ20</f>
        <v>0.68785346283493265</v>
      </c>
      <c r="AE9" s="3">
        <f>AQ128</f>
        <v>2.0058118799401927</v>
      </c>
      <c r="AF9" s="3">
        <f>AQ218</f>
        <v>1.333453076868141</v>
      </c>
      <c r="AG9" s="3">
        <f>AQ290</f>
        <v>2.2596386745304362</v>
      </c>
      <c r="AH9" s="3">
        <f>AQ344</f>
        <v>-1.0916238268987197</v>
      </c>
      <c r="AI9" s="3">
        <f>AQ380</f>
        <v>-1.2935744868721881</v>
      </c>
    </row>
    <row r="11" spans="2:36">
      <c r="B11" s="47" t="s">
        <v>72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enc0!C12:I17</f>
        <v>0.10059382766485214</v>
      </c>
      <c r="D12" s="71">
        <v>-9.9642455577850342E-2</v>
      </c>
      <c r="E12" s="71">
        <v>0.39214670658111572</v>
      </c>
      <c r="F12" s="71">
        <v>7.8889533877372742E-2</v>
      </c>
      <c r="G12" s="71">
        <v>0.20029096305370331</v>
      </c>
      <c r="H12" s="71">
        <v>0.59107416868209839</v>
      </c>
      <c r="I12" s="71">
        <v>-0.10174373537302016</v>
      </c>
      <c r="K12" s="1">
        <v>0</v>
      </c>
      <c r="L12" s="110" cm="1">
        <f t="array" ref="L12:R18">[1]!SVD_U($C$12:$I$18)</f>
        <v>0.34513554635948918</v>
      </c>
      <c r="M12" s="71">
        <v>6.2736314750183597E-2</v>
      </c>
      <c r="N12" s="71">
        <v>0.71826843561902054</v>
      </c>
      <c r="O12" s="71">
        <v>1.8773123966297822E-2</v>
      </c>
      <c r="P12" s="71">
        <v>2.7066722322710568E-3</v>
      </c>
      <c r="Q12" s="71">
        <v>0.27825256415259858</v>
      </c>
      <c r="R12" s="71">
        <v>0.53221407171230051</v>
      </c>
      <c r="T12" s="1">
        <v>0</v>
      </c>
      <c r="U12" s="71" cm="1">
        <f t="array" ref="U12:AA18">[1]!SVD_D($C$12:$I$18)</f>
        <v>1.3828067811784597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0.33913191014266253</v>
      </c>
      <c r="AE12" s="71">
        <v>-3.1977223313793143E-2</v>
      </c>
      <c r="AF12" s="71">
        <v>-0.12596604479543638</v>
      </c>
      <c r="AG12" s="71">
        <v>0.63400232882383489</v>
      </c>
      <c r="AH12" s="71">
        <v>0.49017647323558794</v>
      </c>
      <c r="AI12" s="71">
        <v>0.42794486662029863</v>
      </c>
      <c r="AJ12" s="71">
        <v>-0.20671435251654771</v>
      </c>
    </row>
    <row r="13" spans="2:36">
      <c r="B13" s="25">
        <v>1</v>
      </c>
      <c r="C13" s="71">
        <v>0.22435173392295837</v>
      </c>
      <c r="D13" s="71">
        <v>0.48433345556259155</v>
      </c>
      <c r="E13" s="71">
        <v>0.20805315673351288</v>
      </c>
      <c r="F13" s="71">
        <v>7.2116270661354065E-2</v>
      </c>
      <c r="G13" s="71">
        <v>0.2614840567111969</v>
      </c>
      <c r="H13" s="71">
        <v>-0.23965330421924591</v>
      </c>
      <c r="I13" s="71">
        <v>-4.5439857989549637E-2</v>
      </c>
      <c r="K13" s="1">
        <v>1</v>
      </c>
      <c r="L13" s="71">
        <v>0.32864703908406323</v>
      </c>
      <c r="M13" s="71">
        <v>-0.16361465294830868</v>
      </c>
      <c r="N13" s="71">
        <v>-0.4738889736050757</v>
      </c>
      <c r="O13" s="71">
        <v>-0.21586124490306866</v>
      </c>
      <c r="P13" s="71">
        <v>0.62682508095806633</v>
      </c>
      <c r="Q13" s="71">
        <v>3.1785890239505372E-3</v>
      </c>
      <c r="R13" s="71">
        <v>0.44848048691112352</v>
      </c>
      <c r="T13" s="1">
        <v>1</v>
      </c>
      <c r="U13" s="71">
        <v>0</v>
      </c>
      <c r="V13" s="71">
        <v>0.99757973173472991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0.51437829613553698</v>
      </c>
      <c r="AE13" s="71">
        <v>-0.29766783622601212</v>
      </c>
      <c r="AF13" s="71">
        <v>-0.56198676438573325</v>
      </c>
      <c r="AG13" s="71">
        <v>-0.36861278941272341</v>
      </c>
      <c r="AH13" s="71">
        <v>-0.30679481165956107</v>
      </c>
      <c r="AI13" s="71">
        <v>0.31641379298869887</v>
      </c>
      <c r="AJ13" s="71">
        <v>2.9386578962717375E-2</v>
      </c>
    </row>
    <row r="14" spans="2:36">
      <c r="B14" s="25">
        <v>2</v>
      </c>
      <c r="C14" s="71">
        <v>0.35685551166534424</v>
      </c>
      <c r="D14" s="71">
        <v>1.6231227666139603E-2</v>
      </c>
      <c r="E14" s="71">
        <v>0.25564256310462952</v>
      </c>
      <c r="F14" s="71">
        <v>-0.24231384694576263</v>
      </c>
      <c r="G14" s="71">
        <v>0.25642290711402893</v>
      </c>
      <c r="H14" s="71">
        <v>0.23890329897403717</v>
      </c>
      <c r="I14" s="71">
        <v>-0.16725963354110718</v>
      </c>
      <c r="K14" s="1">
        <v>2</v>
      </c>
      <c r="L14" s="71">
        <v>0.37554036482810194</v>
      </c>
      <c r="M14" s="71">
        <v>8.6030744966997183E-2</v>
      </c>
      <c r="N14" s="71">
        <v>0.14452128962333033</v>
      </c>
      <c r="O14" s="71">
        <v>0.46626632351508773</v>
      </c>
      <c r="P14" s="71">
        <v>0.14583913903286153</v>
      </c>
      <c r="Q14" s="71">
        <v>-0.76666353434888967</v>
      </c>
      <c r="R14" s="71">
        <v>-6.5080168502820224E-2</v>
      </c>
      <c r="T14" s="1">
        <v>2</v>
      </c>
      <c r="U14" s="71">
        <v>0</v>
      </c>
      <c r="V14" s="71">
        <v>0</v>
      </c>
      <c r="W14" s="71">
        <v>0.81963184047952675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0.51339332320955999</v>
      </c>
      <c r="AE14" s="71">
        <v>-0.12946387808189694</v>
      </c>
      <c r="AF14" s="71">
        <v>0.31466615182547919</v>
      </c>
      <c r="AG14" s="71">
        <v>-0.26196668318923311</v>
      </c>
      <c r="AH14" s="71">
        <v>0.21140767798904897</v>
      </c>
      <c r="AI14" s="71">
        <v>-0.44614496310332508</v>
      </c>
      <c r="AJ14" s="71">
        <v>-0.55523556742596814</v>
      </c>
    </row>
    <row r="15" spans="2:36">
      <c r="B15" s="25">
        <v>3</v>
      </c>
      <c r="C15" s="71">
        <v>0.48647353053092957</v>
      </c>
      <c r="D15" s="71">
        <v>0.53236448764801025</v>
      </c>
      <c r="E15" s="71">
        <v>0.25530552864074707</v>
      </c>
      <c r="F15" s="71">
        <v>-0.38735058903694153</v>
      </c>
      <c r="G15" s="71">
        <v>0.29104185104370117</v>
      </c>
      <c r="H15" s="71">
        <v>0.19915066659450531</v>
      </c>
      <c r="I15" s="71">
        <v>-9.5510512590408325E-2</v>
      </c>
      <c r="K15" s="1">
        <v>3</v>
      </c>
      <c r="L15" s="71">
        <v>0.59912235759928811</v>
      </c>
      <c r="M15" s="71">
        <v>-0.14476534043574241</v>
      </c>
      <c r="N15" s="71">
        <v>-0.29010612301295274</v>
      </c>
      <c r="O15" s="71">
        <v>0.44619763217070663</v>
      </c>
      <c r="P15" s="71">
        <v>-0.24936181516695952</v>
      </c>
      <c r="Q15" s="71">
        <v>0.46671072694259591</v>
      </c>
      <c r="R15" s="71">
        <v>-0.23841411401634005</v>
      </c>
      <c r="T15" s="1">
        <v>3</v>
      </c>
      <c r="U15" s="71">
        <v>0</v>
      </c>
      <c r="V15" s="71">
        <v>0</v>
      </c>
      <c r="W15" s="71">
        <v>0</v>
      </c>
      <c r="X15" s="71">
        <v>0.68758081070733534</v>
      </c>
      <c r="Y15" s="71">
        <v>0</v>
      </c>
      <c r="Z15" s="71">
        <v>0</v>
      </c>
      <c r="AA15" s="71">
        <v>0</v>
      </c>
      <c r="AC15" s="1">
        <v>3</v>
      </c>
      <c r="AD15" s="71">
        <v>-0.13778064518877647</v>
      </c>
      <c r="AE15" s="71">
        <v>7.9513670833732987E-3</v>
      </c>
      <c r="AF15" s="71">
        <v>0.22965762349055904</v>
      </c>
      <c r="AG15" s="71">
        <v>-0.60299899328008078</v>
      </c>
      <c r="AH15" s="71">
        <v>0.56837292061930356</v>
      </c>
      <c r="AI15" s="71">
        <v>0.47696882249398681</v>
      </c>
      <c r="AJ15" s="71">
        <v>0.11855726516807569</v>
      </c>
    </row>
    <row r="16" spans="2:36">
      <c r="B16" s="25">
        <v>4</v>
      </c>
      <c r="C16" s="71">
        <v>-0.1778782457113266</v>
      </c>
      <c r="D16" s="71">
        <v>0.53529608249664307</v>
      </c>
      <c r="E16" s="71">
        <v>0.23783805966377258</v>
      </c>
      <c r="F16" s="71">
        <v>-5.2571073174476624E-2</v>
      </c>
      <c r="G16" s="71">
        <v>0.10113941133022308</v>
      </c>
      <c r="H16" s="71">
        <v>0.11118370294570923</v>
      </c>
      <c r="I16" s="71">
        <v>2.5753255467861891E-3</v>
      </c>
      <c r="K16" s="1">
        <v>4</v>
      </c>
      <c r="L16" s="71">
        <v>0.3036074853703975</v>
      </c>
      <c r="M16" s="71">
        <v>-0.19546440654842601</v>
      </c>
      <c r="N16" s="71">
        <v>-0.16489552946706476</v>
      </c>
      <c r="O16" s="71">
        <v>-0.46863532825730553</v>
      </c>
      <c r="P16" s="71">
        <v>-0.66991305179774618</v>
      </c>
      <c r="Q16" s="71">
        <v>-0.33755407055101105</v>
      </c>
      <c r="R16" s="71">
        <v>0.24511284453523197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0.37315672700274632</v>
      </c>
      <c r="Z16" s="71">
        <v>0</v>
      </c>
      <c r="AA16" s="71">
        <v>0</v>
      </c>
      <c r="AC16" s="1">
        <v>4</v>
      </c>
      <c r="AD16" s="71">
        <v>0.38354244551082484</v>
      </c>
      <c r="AE16" s="71">
        <v>-9.3561330907590112E-2</v>
      </c>
      <c r="AF16" s="71">
        <v>1.9884442761050402E-2</v>
      </c>
      <c r="AG16" s="71">
        <v>6.3658856325994717E-2</v>
      </c>
      <c r="AH16" s="71">
        <v>0.30738694318978571</v>
      </c>
      <c r="AI16" s="71">
        <v>-0.37616585996576374</v>
      </c>
      <c r="AJ16" s="71">
        <v>0.77698529056243681</v>
      </c>
    </row>
    <row r="17" spans="2:43">
      <c r="B17" s="25">
        <v>5</v>
      </c>
      <c r="C17" s="71">
        <v>2.928851917386055E-2</v>
      </c>
      <c r="D17" s="71">
        <v>-0.26431611180305481</v>
      </c>
      <c r="E17" s="71">
        <v>-0.4943351149559021</v>
      </c>
      <c r="F17" s="71">
        <v>-0.26069140434265137</v>
      </c>
      <c r="G17" s="71">
        <v>-0.19750860333442688</v>
      </c>
      <c r="H17" s="71">
        <v>-0.25909194350242615</v>
      </c>
      <c r="I17" s="71">
        <v>3.8801498711109161E-2</v>
      </c>
      <c r="K17" s="1">
        <v>5</v>
      </c>
      <c r="L17" s="71">
        <v>-0.37430312863723597</v>
      </c>
      <c r="M17" s="71">
        <v>0.11784857351999135</v>
      </c>
      <c r="N17" s="71">
        <v>-0.30581729880206238</v>
      </c>
      <c r="O17" s="71">
        <v>0.53451471473151879</v>
      </c>
      <c r="P17" s="71">
        <v>-0.26930198333668975</v>
      </c>
      <c r="Q17" s="71">
        <v>-7.2182499075654147E-3</v>
      </c>
      <c r="R17" s="71">
        <v>0.62785589090154181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9.8120194956273804E-2</v>
      </c>
      <c r="AA17" s="71">
        <v>0</v>
      </c>
      <c r="AC17" s="1">
        <v>5</v>
      </c>
      <c r="AD17" s="71">
        <v>0.33627831603379321</v>
      </c>
      <c r="AE17" s="71">
        <v>1.5787659929028135E-2</v>
      </c>
      <c r="AF17" s="71">
        <v>0.70247620482207818</v>
      </c>
      <c r="AG17" s="71">
        <v>0.10542501983432583</v>
      </c>
      <c r="AH17" s="71">
        <v>-0.45061338946806645</v>
      </c>
      <c r="AI17" s="71">
        <v>0.38557941514519689</v>
      </c>
      <c r="AJ17" s="71">
        <v>0.17423110703756714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-0.20152934294862071</v>
      </c>
      <c r="M18" s="71">
        <v>-0.94278390247876642</v>
      </c>
      <c r="N18" s="71">
        <v>0.18373070902852026</v>
      </c>
      <c r="O18" s="71">
        <v>0.17671963731026721</v>
      </c>
      <c r="P18" s="71">
        <v>4.8224135783739616E-2</v>
      </c>
      <c r="Q18" s="71">
        <v>-5.4577247030410517E-2</v>
      </c>
      <c r="R18" s="71">
        <v>1.5918239252590536E-2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4.9647353885798363E-2</v>
      </c>
      <c r="AC18" s="1">
        <v>6</v>
      </c>
      <c r="AD18" s="110">
        <v>-0.27867614203579216</v>
      </c>
      <c r="AE18" s="71">
        <v>-0.94050211251859051</v>
      </c>
      <c r="AF18" s="71">
        <v>0.15059153919365442</v>
      </c>
      <c r="AG18" s="71">
        <v>0.12150903148969978</v>
      </c>
      <c r="AH18" s="71">
        <v>1.7995160671596417E-2</v>
      </c>
      <c r="AI18" s="71">
        <v>-5.3551301188007683E-3</v>
      </c>
      <c r="AJ18" s="71">
        <v>7.9029845741202323E-4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0.34513554635948918</v>
      </c>
      <c r="W20" s="48" t="s">
        <v>353</v>
      </c>
      <c r="X20" s="3">
        <f>+V20/V22</f>
        <v>0.86356072269831874</v>
      </c>
      <c r="Y20" s="148">
        <f>ATAN2(X20,X21)</f>
        <v>0.52850729191186596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0.33913191014266253</v>
      </c>
      <c r="AO20" s="48" t="s">
        <v>353</v>
      </c>
      <c r="AP20" s="3">
        <f>+AN20/AN22</f>
        <v>0.77261058786212833</v>
      </c>
      <c r="AQ20" s="148">
        <f>ATAN2(AP20,AP21)</f>
        <v>0.68785346283493265</v>
      </c>
    </row>
    <row r="21" spans="2:43">
      <c r="K21" s="1" cm="1">
        <f t="array" ref="K21:K27">$K$12:$K$18</f>
        <v>0</v>
      </c>
      <c r="L21" s="110">
        <f>X20</f>
        <v>0.86356072269831874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-0.50424485938158814</v>
      </c>
      <c r="U21" s="48" t="s">
        <v>352</v>
      </c>
      <c r="V21" s="3">
        <f>L18</f>
        <v>-0.20152934294862071</v>
      </c>
      <c r="W21" s="48" t="s">
        <v>354</v>
      </c>
      <c r="X21" s="3">
        <f>-V21/V22</f>
        <v>0.50424485938158814</v>
      </c>
      <c r="Y21" s="117"/>
      <c r="AC21" s="1" cm="1">
        <f t="array" ref="AC21:AC27">$K$12:$K$18</f>
        <v>0</v>
      </c>
      <c r="AD21" s="110">
        <f>AP20</f>
        <v>0.77261058786212833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-0.63488020879795637</v>
      </c>
      <c r="AM21" s="48" t="s">
        <v>352</v>
      </c>
      <c r="AN21" s="3">
        <f>AD18</f>
        <v>-0.27867614203579216</v>
      </c>
      <c r="AO21" s="48" t="s">
        <v>354</v>
      </c>
      <c r="AP21" s="3">
        <f>-AN21/AN22</f>
        <v>0.63488020879795637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0.39966563703947061</v>
      </c>
      <c r="W22" s="109">
        <v>1</v>
      </c>
      <c r="X22" s="108">
        <f>X20*X20+X21*X21</f>
        <v>1.0000000000000002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0.43894287170082158</v>
      </c>
      <c r="AO22" s="109">
        <v>1</v>
      </c>
      <c r="AP22" s="108">
        <f>AP20*AP20+AP21*AP21</f>
        <v>1.0000000000000002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0.50424485938158814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0.86356072269831874</v>
      </c>
      <c r="AC27" s="1">
        <v>6</v>
      </c>
      <c r="AD27" s="110">
        <f>AP21</f>
        <v>0.63488020879795637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0.77261058786212833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0.39966563703947067</v>
      </c>
      <c r="M30" s="71">
        <v>0.5295705536377282</v>
      </c>
      <c r="N30" s="71">
        <v>0.52762314381638653</v>
      </c>
      <c r="O30" s="71">
        <v>-7.2898236165839667E-2</v>
      </c>
      <c r="P30" s="71">
        <v>-2.1979396738062928E-2</v>
      </c>
      <c r="Q30" s="71">
        <v>0.2678082816465619</v>
      </c>
      <c r="R30" s="71">
        <v>0.45157247808456408</v>
      </c>
      <c r="AC30" s="1" cm="1">
        <f t="array" ref="AC30:AC36">$K$12:$K$18</f>
        <v>0</v>
      </c>
      <c r="AD30" s="110" cm="1">
        <f t="array" ref="AD30:AJ36">MMULT(AD21:AJ27,_xlfn.ANCHORARRAY(AD12))</f>
        <v>0.43894287170082164</v>
      </c>
      <c r="AE30" s="71">
        <v>0.57240023626805359</v>
      </c>
      <c r="AF30" s="71">
        <v>-0.19293028776654225</v>
      </c>
      <c r="AG30" s="71">
        <v>0.41269323269552338</v>
      </c>
      <c r="AH30" s="71">
        <v>0.36729076177819653</v>
      </c>
      <c r="AI30" s="71">
        <v>0.33403460110005345</v>
      </c>
      <c r="AJ30" s="71">
        <v>-0.16021144226700362</v>
      </c>
    </row>
    <row r="31" spans="2:43">
      <c r="K31" s="1">
        <v>1</v>
      </c>
      <c r="L31" s="71">
        <v>0.32864703908406323</v>
      </c>
      <c r="M31" s="71">
        <v>-0.16361465294830868</v>
      </c>
      <c r="N31" s="71">
        <v>-0.4738889736050757</v>
      </c>
      <c r="O31" s="71">
        <v>-0.21586124490306866</v>
      </c>
      <c r="P31" s="71">
        <v>0.62682508095806633</v>
      </c>
      <c r="Q31" s="71">
        <v>3.1785890239505372E-3</v>
      </c>
      <c r="R31" s="71">
        <v>0.44848048691112352</v>
      </c>
      <c r="AC31" s="1">
        <v>1</v>
      </c>
      <c r="AD31" s="71">
        <v>0.51437829613553698</v>
      </c>
      <c r="AE31" s="71">
        <v>-0.29766783622601212</v>
      </c>
      <c r="AF31" s="71">
        <v>-0.56198676438573325</v>
      </c>
      <c r="AG31" s="71">
        <v>-0.36861278941272341</v>
      </c>
      <c r="AH31" s="71">
        <v>-0.30679481165956107</v>
      </c>
      <c r="AI31" s="71">
        <v>0.31641379298869887</v>
      </c>
      <c r="AJ31" s="71">
        <v>2.9386578962717375E-2</v>
      </c>
    </row>
    <row r="32" spans="2:43">
      <c r="K32" s="1">
        <v>2</v>
      </c>
      <c r="L32" s="71">
        <v>0.37554036482810194</v>
      </c>
      <c r="M32" s="71">
        <v>8.6030744966997183E-2</v>
      </c>
      <c r="N32" s="71">
        <v>0.14452128962333033</v>
      </c>
      <c r="O32" s="71">
        <v>0.46626632351508773</v>
      </c>
      <c r="P32" s="71">
        <v>0.14583913903286153</v>
      </c>
      <c r="Q32" s="71">
        <v>-0.76666353434888967</v>
      </c>
      <c r="R32" s="71">
        <v>-6.5080168502820224E-2</v>
      </c>
      <c r="AC32" s="1">
        <v>2</v>
      </c>
      <c r="AD32" s="71">
        <v>0.51339332320955999</v>
      </c>
      <c r="AE32" s="71">
        <v>-0.12946387808189694</v>
      </c>
      <c r="AF32" s="71">
        <v>0.31466615182547919</v>
      </c>
      <c r="AG32" s="71">
        <v>-0.26196668318923311</v>
      </c>
      <c r="AH32" s="71">
        <v>0.21140767798904897</v>
      </c>
      <c r="AI32" s="71">
        <v>-0.44614496310332508</v>
      </c>
      <c r="AJ32" s="71">
        <v>-0.55523556742596814</v>
      </c>
    </row>
    <row r="33" spans="10:43">
      <c r="K33" s="1">
        <v>3</v>
      </c>
      <c r="L33" s="71">
        <v>0.59912235759928811</v>
      </c>
      <c r="M33" s="71">
        <v>-0.14476534043574241</v>
      </c>
      <c r="N33" s="71">
        <v>-0.29010612301295274</v>
      </c>
      <c r="O33" s="71">
        <v>0.44619763217070663</v>
      </c>
      <c r="P33" s="71">
        <v>-0.24936181516695952</v>
      </c>
      <c r="Q33" s="71">
        <v>0.46671072694259591</v>
      </c>
      <c r="R33" s="71">
        <v>-0.23841411401634005</v>
      </c>
      <c r="AC33" s="1">
        <v>3</v>
      </c>
      <c r="AD33" s="71">
        <v>-0.13778064518877647</v>
      </c>
      <c r="AE33" s="71">
        <v>7.9513670833732987E-3</v>
      </c>
      <c r="AF33" s="71">
        <v>0.22965762349055904</v>
      </c>
      <c r="AG33" s="71">
        <v>-0.60299899328008078</v>
      </c>
      <c r="AH33" s="71">
        <v>0.56837292061930356</v>
      </c>
      <c r="AI33" s="71">
        <v>0.47696882249398681</v>
      </c>
      <c r="AJ33" s="71">
        <v>0.11855726516807569</v>
      </c>
    </row>
    <row r="34" spans="10:43">
      <c r="K34" s="1">
        <v>4</v>
      </c>
      <c r="L34" s="71">
        <v>0.3036074853703975</v>
      </c>
      <c r="M34" s="71">
        <v>-0.19546440654842601</v>
      </c>
      <c r="N34" s="71">
        <v>-0.16489552946706476</v>
      </c>
      <c r="O34" s="71">
        <v>-0.46863532825730553</v>
      </c>
      <c r="P34" s="71">
        <v>-0.66991305179774618</v>
      </c>
      <c r="Q34" s="71">
        <v>-0.33755407055101105</v>
      </c>
      <c r="R34" s="71">
        <v>0.24511284453523197</v>
      </c>
      <c r="AC34" s="1">
        <v>4</v>
      </c>
      <c r="AD34" s="71">
        <v>0.38354244551082484</v>
      </c>
      <c r="AE34" s="71">
        <v>-9.3561330907590112E-2</v>
      </c>
      <c r="AF34" s="71">
        <v>1.9884442761050402E-2</v>
      </c>
      <c r="AG34" s="71">
        <v>6.3658856325994717E-2</v>
      </c>
      <c r="AH34" s="71">
        <v>0.30738694318978571</v>
      </c>
      <c r="AI34" s="71">
        <v>-0.37616585996576374</v>
      </c>
      <c r="AJ34" s="71">
        <v>0.77698529056243681</v>
      </c>
    </row>
    <row r="35" spans="10:43">
      <c r="K35" s="1">
        <v>5</v>
      </c>
      <c r="L35" s="110">
        <v>-0.37430312863723597</v>
      </c>
      <c r="M35" s="71">
        <v>0.11784857351999135</v>
      </c>
      <c r="N35" s="71">
        <v>-0.30581729880206238</v>
      </c>
      <c r="O35" s="71">
        <v>0.53451471473151879</v>
      </c>
      <c r="P35" s="71">
        <v>-0.26930198333668975</v>
      </c>
      <c r="Q35" s="71">
        <v>-7.2182499075654147E-3</v>
      </c>
      <c r="R35" s="71">
        <v>0.62785589090154181</v>
      </c>
      <c r="AC35" s="1">
        <v>5</v>
      </c>
      <c r="AD35" s="110">
        <v>0.33627831603379321</v>
      </c>
      <c r="AE35" s="71">
        <v>1.5787659929028135E-2</v>
      </c>
      <c r="AF35" s="71">
        <v>0.70247620482207818</v>
      </c>
      <c r="AG35" s="71">
        <v>0.10542501983432583</v>
      </c>
      <c r="AH35" s="71">
        <v>-0.45061338946806645</v>
      </c>
      <c r="AI35" s="71">
        <v>0.38557941514519689</v>
      </c>
      <c r="AJ35" s="71">
        <v>0.17423110703756714</v>
      </c>
    </row>
    <row r="36" spans="10:43">
      <c r="K36" s="1">
        <v>6</v>
      </c>
      <c r="L36" s="71">
        <v>-2.7755575615628914E-17</v>
      </c>
      <c r="M36" s="71">
        <v>-0.78251668396357943</v>
      </c>
      <c r="N36" s="71">
        <v>0.52084579018748978</v>
      </c>
      <c r="O36" s="71">
        <v>0.16207438896517812</v>
      </c>
      <c r="P36" s="71">
        <v>4.3009295108061604E-2</v>
      </c>
      <c r="Q36" s="71">
        <v>9.3176658195227413E-2</v>
      </c>
      <c r="R36" s="71">
        <v>0.28211257594452327</v>
      </c>
      <c r="AC36" s="1">
        <v>6</v>
      </c>
      <c r="AD36" s="71">
        <v>0</v>
      </c>
      <c r="AE36" s="71">
        <v>-0.7469435962528016</v>
      </c>
      <c r="AF36" s="71">
        <v>3.6375268802292707E-2</v>
      </c>
      <c r="AG36" s="71">
        <v>0.49639469515188167</v>
      </c>
      <c r="AH36" s="71">
        <v>0.32510659334081149</v>
      </c>
      <c r="AI36" s="71">
        <v>0.2675562960447439</v>
      </c>
      <c r="AJ36" s="71">
        <v>-0.13062825833147254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0.39966563703947067</v>
      </c>
      <c r="W38" s="48" t="s">
        <v>353</v>
      </c>
      <c r="X38" s="3">
        <f>+V38/V40</f>
        <v>0.72988647740493695</v>
      </c>
      <c r="Y38" s="148">
        <f>ATAN2(X38,X39)</f>
        <v>0.75264046439383403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0.43894287170082164</v>
      </c>
      <c r="AO38" s="48" t="s">
        <v>353</v>
      </c>
      <c r="AP38" s="3">
        <f>+AN38/AN40</f>
        <v>0.7938198638578422</v>
      </c>
      <c r="AQ38" s="148">
        <f>ATAN2(AP38,AP39)</f>
        <v>-0.65373173759355163</v>
      </c>
    </row>
    <row r="39" spans="10:43">
      <c r="K39" s="1" cm="1">
        <f t="array" ref="K39:K45">$K$12:$K$18</f>
        <v>0</v>
      </c>
      <c r="L39" s="110">
        <f>X38</f>
        <v>0.72988647740493695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-0.68356837997482933</v>
      </c>
      <c r="R39">
        <v>0</v>
      </c>
      <c r="U39" s="48" t="s">
        <v>352</v>
      </c>
      <c r="V39" s="3">
        <f>L35</f>
        <v>-0.37430312863723597</v>
      </c>
      <c r="W39" s="48" t="s">
        <v>354</v>
      </c>
      <c r="X39" s="3">
        <f>-V39/V40</f>
        <v>0.68356837997482933</v>
      </c>
      <c r="Y39" s="117"/>
      <c r="AC39" s="1" cm="1">
        <f t="array" ref="AC39:AC45">$K$12:$K$18</f>
        <v>0</v>
      </c>
      <c r="AD39" s="110">
        <f>AP38</f>
        <v>0.7938198638578422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0.60815296081225889</v>
      </c>
      <c r="AJ39">
        <v>0</v>
      </c>
      <c r="AM39" s="48" t="s">
        <v>352</v>
      </c>
      <c r="AN39" s="3">
        <f>AD35</f>
        <v>0.33627831603379321</v>
      </c>
      <c r="AO39" s="48" t="s">
        <v>354</v>
      </c>
      <c r="AP39" s="3">
        <f>-AN39/AN40</f>
        <v>-0.60815296081225889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0.54757232722060478</v>
      </c>
      <c r="W40" s="109">
        <v>1</v>
      </c>
      <c r="X40" s="108">
        <f>X38*X38+X39*X39</f>
        <v>1.0000000000000002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0.55295022420782836</v>
      </c>
      <c r="AO40" s="109">
        <v>1</v>
      </c>
      <c r="AP40" s="108">
        <f>AP38*AP38+AP39*AP39</f>
        <v>1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0.68356837997482933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0.72988647740493695</v>
      </c>
      <c r="R44" s="111">
        <v>0</v>
      </c>
      <c r="AC44" s="1">
        <v>5</v>
      </c>
      <c r="AD44" s="110">
        <f>AP39</f>
        <v>-0.60815296081225889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0.7938198638578422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0.54757232722060489</v>
      </c>
      <c r="M48" s="71">
        <v>0.30596882744861859</v>
      </c>
      <c r="N48" s="71">
        <v>0.59415203334786493</v>
      </c>
      <c r="O48" s="71">
        <v>-0.41858479442585023</v>
      </c>
      <c r="P48" s="71">
        <v>0.16804385601283919</v>
      </c>
      <c r="Q48" s="71">
        <v>0.20040381070644625</v>
      </c>
      <c r="R48" s="71">
        <v>-9.9585788879059556E-2</v>
      </c>
      <c r="AC48" s="1" cm="1">
        <f t="array" ref="AC48:AC54">$K$12:$K$18</f>
        <v>0</v>
      </c>
      <c r="AD48" s="110" cm="1">
        <f t="array" ref="AD48:AJ54">MMULT(AD39:AJ45,_xlfn.ANCHORARRAY(AD30))</f>
        <v>0.55295022420782836</v>
      </c>
      <c r="AE48" s="71">
        <v>0.46398398975663857</v>
      </c>
      <c r="AF48" s="71">
        <v>0.27406108909381477</v>
      </c>
      <c r="AG48" s="71">
        <v>0.39171862374934951</v>
      </c>
      <c r="AH48" s="71">
        <v>1.7520835524358958E-2</v>
      </c>
      <c r="AI48" s="71">
        <v>0.49965456451786366</v>
      </c>
      <c r="AJ48" s="71">
        <v>-2.1219861678367299E-2</v>
      </c>
    </row>
    <row r="49" spans="10:43">
      <c r="K49" s="1">
        <v>1</v>
      </c>
      <c r="L49" s="71">
        <v>0.32864703908406323</v>
      </c>
      <c r="M49" s="71">
        <v>-0.16361465294830868</v>
      </c>
      <c r="N49" s="71">
        <v>-0.4738889736050757</v>
      </c>
      <c r="O49" s="71">
        <v>-0.21586124490306866</v>
      </c>
      <c r="P49" s="71">
        <v>0.62682508095806633</v>
      </c>
      <c r="Q49" s="71">
        <v>3.1785890239505372E-3</v>
      </c>
      <c r="R49" s="71">
        <v>0.44848048691112352</v>
      </c>
      <c r="AC49" s="1">
        <v>1</v>
      </c>
      <c r="AD49" s="71">
        <v>0.51437829613553698</v>
      </c>
      <c r="AE49" s="71">
        <v>-0.29766783622601212</v>
      </c>
      <c r="AF49" s="71">
        <v>-0.56198676438573325</v>
      </c>
      <c r="AG49" s="71">
        <v>-0.36861278941272341</v>
      </c>
      <c r="AH49" s="71">
        <v>-0.30679481165956107</v>
      </c>
      <c r="AI49" s="71">
        <v>0.31641379298869887</v>
      </c>
      <c r="AJ49" s="71">
        <v>2.9386578962717375E-2</v>
      </c>
    </row>
    <row r="50" spans="10:43">
      <c r="K50" s="1">
        <v>2</v>
      </c>
      <c r="L50" s="71">
        <v>0.37554036482810194</v>
      </c>
      <c r="M50" s="71">
        <v>8.6030744966997183E-2</v>
      </c>
      <c r="N50" s="71">
        <v>0.14452128962333033</v>
      </c>
      <c r="O50" s="71">
        <v>0.46626632351508773</v>
      </c>
      <c r="P50" s="71">
        <v>0.14583913903286153</v>
      </c>
      <c r="Q50" s="71">
        <v>-0.76666353434888967</v>
      </c>
      <c r="R50" s="71">
        <v>-6.5080168502820224E-2</v>
      </c>
      <c r="AC50" s="1">
        <v>2</v>
      </c>
      <c r="AD50" s="71">
        <v>0.51339332320955999</v>
      </c>
      <c r="AE50" s="71">
        <v>-0.12946387808189694</v>
      </c>
      <c r="AF50" s="71">
        <v>0.31466615182547919</v>
      </c>
      <c r="AG50" s="71">
        <v>-0.26196668318923311</v>
      </c>
      <c r="AH50" s="71">
        <v>0.21140767798904897</v>
      </c>
      <c r="AI50" s="71">
        <v>-0.44614496310332508</v>
      </c>
      <c r="AJ50" s="71">
        <v>-0.55523556742596814</v>
      </c>
    </row>
    <row r="51" spans="10:43">
      <c r="K51" s="1">
        <v>3</v>
      </c>
      <c r="L51" s="71">
        <v>0.59912235759928811</v>
      </c>
      <c r="M51" s="71">
        <v>-0.14476534043574241</v>
      </c>
      <c r="N51" s="71">
        <v>-0.29010612301295274</v>
      </c>
      <c r="O51" s="71">
        <v>0.44619763217070663</v>
      </c>
      <c r="P51" s="71">
        <v>-0.24936181516695952</v>
      </c>
      <c r="Q51" s="71">
        <v>0.46671072694259591</v>
      </c>
      <c r="R51" s="71">
        <v>-0.23841411401634005</v>
      </c>
      <c r="AC51" s="1">
        <v>3</v>
      </c>
      <c r="AD51" s="71">
        <v>-0.13778064518877647</v>
      </c>
      <c r="AE51" s="71">
        <v>7.9513670833732987E-3</v>
      </c>
      <c r="AF51" s="71">
        <v>0.22965762349055904</v>
      </c>
      <c r="AG51" s="71">
        <v>-0.60299899328008078</v>
      </c>
      <c r="AH51" s="71">
        <v>0.56837292061930356</v>
      </c>
      <c r="AI51" s="71">
        <v>0.47696882249398681</v>
      </c>
      <c r="AJ51" s="71">
        <v>0.11855726516807569</v>
      </c>
    </row>
    <row r="52" spans="10:43">
      <c r="K52" s="1">
        <v>4</v>
      </c>
      <c r="L52" s="110">
        <v>0.3036074853703975</v>
      </c>
      <c r="M52" s="71">
        <v>-0.19546440654842601</v>
      </c>
      <c r="N52" s="71">
        <v>-0.16489552946706476</v>
      </c>
      <c r="O52" s="71">
        <v>-0.46863532825730553</v>
      </c>
      <c r="P52" s="71">
        <v>-0.66991305179774618</v>
      </c>
      <c r="Q52" s="71">
        <v>-0.33755407055101105</v>
      </c>
      <c r="R52" s="71">
        <v>0.24511284453523197</v>
      </c>
      <c r="AC52" s="1">
        <v>4</v>
      </c>
      <c r="AD52" s="110">
        <v>0.38354244551082484</v>
      </c>
      <c r="AE52" s="71">
        <v>-9.3561330907590112E-2</v>
      </c>
      <c r="AF52" s="71">
        <v>1.9884442761050402E-2</v>
      </c>
      <c r="AG52" s="71">
        <v>6.3658856325994717E-2</v>
      </c>
      <c r="AH52" s="71">
        <v>0.30738694318978571</v>
      </c>
      <c r="AI52" s="71">
        <v>-0.37616585996576374</v>
      </c>
      <c r="AJ52" s="71">
        <v>0.77698529056243681</v>
      </c>
    </row>
    <row r="53" spans="10:43">
      <c r="K53" s="1">
        <v>5</v>
      </c>
      <c r="L53" s="71">
        <v>-5.5511151231257827E-17</v>
      </c>
      <c r="M53" s="71">
        <v>0.44801376562621853</v>
      </c>
      <c r="N53" s="71">
        <v>0.13745458670366337</v>
      </c>
      <c r="O53" s="71">
        <v>0.3403041330575875</v>
      </c>
      <c r="P53" s="71">
        <v>-0.21158429659684122</v>
      </c>
      <c r="Q53" s="71">
        <v>0.17779677023092172</v>
      </c>
      <c r="R53" s="71">
        <v>0.76694419181354934</v>
      </c>
      <c r="AC53" s="1">
        <v>5</v>
      </c>
      <c r="AD53" s="71">
        <v>0</v>
      </c>
      <c r="AE53" s="71">
        <v>-0.33557434040055828</v>
      </c>
      <c r="AF53" s="71">
        <v>0.67497069101081952</v>
      </c>
      <c r="AG53" s="71">
        <v>-0.1672921364788702</v>
      </c>
      <c r="AH53" s="71">
        <v>-0.58107482373446162</v>
      </c>
      <c r="AI53" s="71">
        <v>0.10293646716420726</v>
      </c>
      <c r="AJ53" s="71">
        <v>0.2357411766390432</v>
      </c>
    </row>
    <row r="54" spans="10:43">
      <c r="K54" s="1">
        <v>6</v>
      </c>
      <c r="L54" s="71">
        <v>-2.7755575615628914E-17</v>
      </c>
      <c r="M54" s="71">
        <v>-0.78251668396357943</v>
      </c>
      <c r="N54" s="71">
        <v>0.52084579018748978</v>
      </c>
      <c r="O54" s="71">
        <v>0.16207438896517812</v>
      </c>
      <c r="P54" s="71">
        <v>4.3009295108061604E-2</v>
      </c>
      <c r="Q54" s="71">
        <v>9.3176658195227413E-2</v>
      </c>
      <c r="R54" s="71">
        <v>0.28211257594452327</v>
      </c>
      <c r="AC54" s="1">
        <v>6</v>
      </c>
      <c r="AD54" s="71">
        <v>0</v>
      </c>
      <c r="AE54" s="71">
        <v>-0.7469435962528016</v>
      </c>
      <c r="AF54" s="71">
        <v>3.6375268802292707E-2</v>
      </c>
      <c r="AG54" s="71">
        <v>0.49639469515188167</v>
      </c>
      <c r="AH54" s="71">
        <v>0.32510659334081149</v>
      </c>
      <c r="AI54" s="71">
        <v>0.2675562960447439</v>
      </c>
      <c r="AJ54" s="71">
        <v>-0.13062825833147254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0.54757232722060489</v>
      </c>
      <c r="W56" s="48" t="s">
        <v>353</v>
      </c>
      <c r="X56" s="3">
        <f>+V56/V58</f>
        <v>0.87456336324913742</v>
      </c>
      <c r="Y56" s="148">
        <f>ATAN2(X56,X57)</f>
        <v>-0.50626168948728623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0.55295022420782836</v>
      </c>
      <c r="AO56" s="48" t="s">
        <v>353</v>
      </c>
      <c r="AP56" s="3">
        <f>+AN56/AN58</f>
        <v>0.82168366428130291</v>
      </c>
      <c r="AQ56" s="148">
        <f>ATAN2(AP56,AP57)</f>
        <v>-0.60643747953560512</v>
      </c>
    </row>
    <row r="57" spans="10:43">
      <c r="K57" s="1" cm="1">
        <f t="array" ref="K57:K63">$K$12:$K$18</f>
        <v>0</v>
      </c>
      <c r="L57" s="110">
        <f>X56</f>
        <v>0.87456336324913742</v>
      </c>
      <c r="M57" s="111">
        <v>0</v>
      </c>
      <c r="N57" s="111">
        <v>0</v>
      </c>
      <c r="O57" s="111">
        <v>0</v>
      </c>
      <c r="P57" s="110">
        <f>-X57</f>
        <v>0.48491125338803748</v>
      </c>
      <c r="Q57">
        <v>0</v>
      </c>
      <c r="R57">
        <v>0</v>
      </c>
      <c r="U57" s="48" t="s">
        <v>352</v>
      </c>
      <c r="V57" s="3">
        <f>L52</f>
        <v>0.3036074853703975</v>
      </c>
      <c r="W57" s="48" t="s">
        <v>354</v>
      </c>
      <c r="X57" s="3">
        <f>-V57/V58</f>
        <v>-0.48491125338803748</v>
      </c>
      <c r="Y57" s="117"/>
      <c r="AC57" s="1" cm="1">
        <f t="array" ref="AC57:AC63">$K$12:$K$18</f>
        <v>0</v>
      </c>
      <c r="AD57" s="110">
        <f>AP56</f>
        <v>0.82168366428130291</v>
      </c>
      <c r="AE57" s="111">
        <v>0</v>
      </c>
      <c r="AF57" s="111">
        <v>0</v>
      </c>
      <c r="AG57" s="111">
        <v>0</v>
      </c>
      <c r="AH57" s="110">
        <f>-AP57</f>
        <v>0.56994381815513295</v>
      </c>
      <c r="AI57">
        <v>0</v>
      </c>
      <c r="AJ57">
        <v>0</v>
      </c>
      <c r="AM57" s="48" t="s">
        <v>352</v>
      </c>
      <c r="AN57" s="3">
        <f>AD52</f>
        <v>0.38354244551082484</v>
      </c>
      <c r="AO57" s="48" t="s">
        <v>354</v>
      </c>
      <c r="AP57" s="3">
        <f>-AN57/AN58</f>
        <v>-0.56994381815513295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0.62610938238515901</v>
      </c>
      <c r="W58" s="109">
        <v>1</v>
      </c>
      <c r="X58" s="108">
        <f>X56*X56+X57*X57</f>
        <v>1.0000000000000002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0.67294781221125288</v>
      </c>
      <c r="AO58" s="109">
        <v>1</v>
      </c>
      <c r="AP58" s="108">
        <f>AP56*AP56+AP57*AP57</f>
        <v>1.0000000000000002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-0.48491125338803748</v>
      </c>
      <c r="M61" s="111">
        <v>0</v>
      </c>
      <c r="N61" s="111">
        <v>0</v>
      </c>
      <c r="O61" s="111">
        <v>0</v>
      </c>
      <c r="P61" s="110">
        <f>X56</f>
        <v>0.87456336324913742</v>
      </c>
      <c r="Q61" s="111">
        <v>0</v>
      </c>
      <c r="R61" s="111">
        <v>0</v>
      </c>
      <c r="AC61" s="1">
        <v>4</v>
      </c>
      <c r="AD61" s="110">
        <f>AP57</f>
        <v>-0.56994381815513295</v>
      </c>
      <c r="AE61" s="111">
        <v>0</v>
      </c>
      <c r="AF61" s="111">
        <v>0</v>
      </c>
      <c r="AG61" s="111">
        <v>0</v>
      </c>
      <c r="AH61" s="110">
        <f>AP56</f>
        <v>0.82168366428130291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0.62610938238515912</v>
      </c>
      <c r="M66" s="71">
        <v>0.17280623641071269</v>
      </c>
      <c r="N66" s="71">
        <v>0.43966390269406397</v>
      </c>
      <c r="O66" s="71">
        <v>-0.59332547002518476</v>
      </c>
      <c r="P66" s="71">
        <v>-0.17788337772030793</v>
      </c>
      <c r="Q66" s="71">
        <v>1.1582063262248338E-2</v>
      </c>
      <c r="R66" s="71">
        <v>3.176389421119763E-2</v>
      </c>
      <c r="AC66" s="1" cm="1">
        <f t="array" ref="AC66:AC72">$K$12:$K$18</f>
        <v>0</v>
      </c>
      <c r="AD66" s="110" cm="1">
        <f t="array" ref="AD66:AJ72">MMULT(AD57:AJ63,_xlfn.ANCHORARRAY(AD48))</f>
        <v>0.67294781221125288</v>
      </c>
      <c r="AE66" s="71">
        <v>0.32792336270194555</v>
      </c>
      <c r="AF66" s="71">
        <v>0.23652453515265059</v>
      </c>
      <c r="AG66" s="71">
        <v>0.35815076576342098</v>
      </c>
      <c r="AH66" s="71">
        <v>0.18958987238754671</v>
      </c>
      <c r="AI66" s="71">
        <v>0.19616458695942043</v>
      </c>
      <c r="AJ66" s="71">
        <v>0.42540194945410736</v>
      </c>
    </row>
    <row r="67" spans="10:43">
      <c r="K67" s="1">
        <v>1</v>
      </c>
      <c r="L67" s="71">
        <v>0.32864703908406323</v>
      </c>
      <c r="M67" s="71">
        <v>-0.16361465294830868</v>
      </c>
      <c r="N67" s="71">
        <v>-0.4738889736050757</v>
      </c>
      <c r="O67" s="71">
        <v>-0.21586124490306866</v>
      </c>
      <c r="P67" s="71">
        <v>0.62682508095806633</v>
      </c>
      <c r="Q67" s="71">
        <v>3.1785890239505372E-3</v>
      </c>
      <c r="R67" s="71">
        <v>0.44848048691112352</v>
      </c>
      <c r="AC67" s="1">
        <v>1</v>
      </c>
      <c r="AD67" s="71">
        <v>0.51437829613553698</v>
      </c>
      <c r="AE67" s="71">
        <v>-0.29766783622601212</v>
      </c>
      <c r="AF67" s="71">
        <v>-0.56198676438573325</v>
      </c>
      <c r="AG67" s="71">
        <v>-0.36861278941272341</v>
      </c>
      <c r="AH67" s="71">
        <v>-0.30679481165956107</v>
      </c>
      <c r="AI67" s="71">
        <v>0.31641379298869887</v>
      </c>
      <c r="AJ67" s="71">
        <v>2.9386578962717375E-2</v>
      </c>
    </row>
    <row r="68" spans="10:43">
      <c r="K68" s="1">
        <v>2</v>
      </c>
      <c r="L68" s="71">
        <v>0.37554036482810194</v>
      </c>
      <c r="M68" s="71">
        <v>8.6030744966997183E-2</v>
      </c>
      <c r="N68" s="71">
        <v>0.14452128962333033</v>
      </c>
      <c r="O68" s="71">
        <v>0.46626632351508773</v>
      </c>
      <c r="P68" s="71">
        <v>0.14583913903286153</v>
      </c>
      <c r="Q68" s="71">
        <v>-0.76666353434888967</v>
      </c>
      <c r="R68" s="71">
        <v>-6.5080168502820224E-2</v>
      </c>
      <c r="AC68" s="1">
        <v>2</v>
      </c>
      <c r="AD68" s="71">
        <v>0.51339332320955999</v>
      </c>
      <c r="AE68" s="71">
        <v>-0.12946387808189694</v>
      </c>
      <c r="AF68" s="71">
        <v>0.31466615182547919</v>
      </c>
      <c r="AG68" s="71">
        <v>-0.26196668318923311</v>
      </c>
      <c r="AH68" s="71">
        <v>0.21140767798904897</v>
      </c>
      <c r="AI68" s="71">
        <v>-0.44614496310332508</v>
      </c>
      <c r="AJ68" s="71">
        <v>-0.55523556742596814</v>
      </c>
    </row>
    <row r="69" spans="10:43">
      <c r="K69" s="1">
        <v>3</v>
      </c>
      <c r="L69" s="110">
        <v>0.59912235759928811</v>
      </c>
      <c r="M69" s="71">
        <v>-0.14476534043574241</v>
      </c>
      <c r="N69" s="71">
        <v>-0.29010612301295274</v>
      </c>
      <c r="O69" s="71">
        <v>0.44619763217070663</v>
      </c>
      <c r="P69" s="71">
        <v>-0.24936181516695952</v>
      </c>
      <c r="Q69" s="71">
        <v>0.46671072694259591</v>
      </c>
      <c r="R69" s="71">
        <v>-0.23841411401634005</v>
      </c>
      <c r="AC69" s="1">
        <v>3</v>
      </c>
      <c r="AD69" s="110">
        <v>-0.13778064518877647</v>
      </c>
      <c r="AE69" s="71">
        <v>7.9513670833732987E-3</v>
      </c>
      <c r="AF69" s="71">
        <v>0.22965762349055904</v>
      </c>
      <c r="AG69" s="71">
        <v>-0.60299899328008078</v>
      </c>
      <c r="AH69" s="71">
        <v>0.56837292061930356</v>
      </c>
      <c r="AI69" s="71">
        <v>0.47696882249398681</v>
      </c>
      <c r="AJ69" s="71">
        <v>0.11855726516807569</v>
      </c>
    </row>
    <row r="70" spans="10:43">
      <c r="K70" s="1">
        <v>4</v>
      </c>
      <c r="L70" s="71">
        <v>0</v>
      </c>
      <c r="M70" s="71">
        <v>-0.31931373640226596</v>
      </c>
      <c r="N70" s="71">
        <v>-0.43232259602922762</v>
      </c>
      <c r="O70" s="71">
        <v>-0.20687481150385961</v>
      </c>
      <c r="P70" s="71">
        <v>-0.66736776850807522</v>
      </c>
      <c r="Q70" s="71">
        <v>-0.39239048625293071</v>
      </c>
      <c r="R70" s="71">
        <v>0.26265698339727667</v>
      </c>
      <c r="AC70" s="1">
        <v>4</v>
      </c>
      <c r="AD70" s="71">
        <v>0</v>
      </c>
      <c r="AE70" s="71">
        <v>-0.34132262389993484</v>
      </c>
      <c r="AF70" s="71">
        <v>-0.13986070173579115</v>
      </c>
      <c r="AG70" s="71">
        <v>-0.17095016573227786</v>
      </c>
      <c r="AH70" s="71">
        <v>0.24258893793639058</v>
      </c>
      <c r="AI70" s="71">
        <v>-0.59386437245414769</v>
      </c>
      <c r="AJ70" s="71">
        <v>0.65053024962770833</v>
      </c>
    </row>
    <row r="71" spans="10:43">
      <c r="K71" s="1">
        <v>5</v>
      </c>
      <c r="L71" s="71">
        <v>-5.5511151231257827E-17</v>
      </c>
      <c r="M71" s="71">
        <v>0.44801376562621853</v>
      </c>
      <c r="N71" s="71">
        <v>0.13745458670366337</v>
      </c>
      <c r="O71" s="71">
        <v>0.3403041330575875</v>
      </c>
      <c r="P71" s="71">
        <v>-0.21158429659684122</v>
      </c>
      <c r="Q71" s="71">
        <v>0.17779677023092172</v>
      </c>
      <c r="R71" s="71">
        <v>0.76694419181354934</v>
      </c>
      <c r="AC71" s="1">
        <v>5</v>
      </c>
      <c r="AD71" s="71">
        <v>0</v>
      </c>
      <c r="AE71" s="71">
        <v>-0.33557434040055828</v>
      </c>
      <c r="AF71" s="71">
        <v>0.67497069101081952</v>
      </c>
      <c r="AG71" s="71">
        <v>-0.1672921364788702</v>
      </c>
      <c r="AH71" s="71">
        <v>-0.58107482373446162</v>
      </c>
      <c r="AI71" s="71">
        <v>0.10293646716420726</v>
      </c>
      <c r="AJ71" s="71">
        <v>0.2357411766390432</v>
      </c>
    </row>
    <row r="72" spans="10:43">
      <c r="K72" s="1">
        <v>6</v>
      </c>
      <c r="L72" s="71">
        <v>-2.7755575615628914E-17</v>
      </c>
      <c r="M72" s="71">
        <v>-0.78251668396357943</v>
      </c>
      <c r="N72" s="71">
        <v>0.52084579018748978</v>
      </c>
      <c r="O72" s="71">
        <v>0.16207438896517812</v>
      </c>
      <c r="P72" s="71">
        <v>4.3009295108061604E-2</v>
      </c>
      <c r="Q72" s="71">
        <v>9.3176658195227413E-2</v>
      </c>
      <c r="R72" s="71">
        <v>0.28211257594452327</v>
      </c>
      <c r="AC72" s="1">
        <v>6</v>
      </c>
      <c r="AD72" s="71">
        <v>0</v>
      </c>
      <c r="AE72" s="71">
        <v>-0.7469435962528016</v>
      </c>
      <c r="AF72" s="71">
        <v>3.6375268802292707E-2</v>
      </c>
      <c r="AG72" s="71">
        <v>0.49639469515188167</v>
      </c>
      <c r="AH72" s="71">
        <v>0.32510659334081149</v>
      </c>
      <c r="AI72" s="71">
        <v>0.2675562960447439</v>
      </c>
      <c r="AJ72" s="71">
        <v>-0.13062825833147254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0.62610938238515912</v>
      </c>
      <c r="W74" s="48" t="s">
        <v>353</v>
      </c>
      <c r="X74" s="3">
        <f>+V74/V76</f>
        <v>0.72250631611492544</v>
      </c>
      <c r="Y74" s="148">
        <f>ATAN2(X74,X75)</f>
        <v>-0.76337566679647517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0.67294781221125288</v>
      </c>
      <c r="AO74" s="48" t="s">
        <v>353</v>
      </c>
      <c r="AP74" s="3">
        <f>+AN74/AN76</f>
        <v>0.9796771213030443</v>
      </c>
      <c r="AQ74" s="148">
        <f>ATAN2(AP74,AP75)</f>
        <v>0.2019509384642848</v>
      </c>
    </row>
    <row r="75" spans="10:43">
      <c r="K75" s="1" cm="1">
        <f t="array" ref="K75:K81">$K$12:$K$18</f>
        <v>0</v>
      </c>
      <c r="L75" s="110">
        <f>X74</f>
        <v>0.72250631611492544</v>
      </c>
      <c r="M75" s="111">
        <v>0</v>
      </c>
      <c r="N75" s="111">
        <v>0</v>
      </c>
      <c r="O75" s="110">
        <f>-X75</f>
        <v>0.69136432014824112</v>
      </c>
      <c r="P75">
        <v>0</v>
      </c>
      <c r="Q75">
        <v>0</v>
      </c>
      <c r="R75">
        <v>0</v>
      </c>
      <c r="U75" s="48" t="s">
        <v>352</v>
      </c>
      <c r="V75" s="3">
        <f>L69</f>
        <v>0.59912235759928811</v>
      </c>
      <c r="W75" s="48" t="s">
        <v>354</v>
      </c>
      <c r="X75" s="3">
        <f>-V75/V76</f>
        <v>-0.69136432014824112</v>
      </c>
      <c r="Y75" s="117"/>
      <c r="AC75" s="1" cm="1">
        <f t="array" ref="AC75:AC81">$K$12:$K$18</f>
        <v>0</v>
      </c>
      <c r="AD75" s="110">
        <f>AP74</f>
        <v>0.9796771213030443</v>
      </c>
      <c r="AE75" s="111">
        <v>0</v>
      </c>
      <c r="AF75" s="111">
        <v>0</v>
      </c>
      <c r="AG75" s="110">
        <f>-AP75</f>
        <v>-0.20058100108280516</v>
      </c>
      <c r="AH75">
        <v>0</v>
      </c>
      <c r="AI75">
        <v>0</v>
      </c>
      <c r="AJ75">
        <v>0</v>
      </c>
      <c r="AM75" s="48" t="s">
        <v>352</v>
      </c>
      <c r="AN75" s="3">
        <f>AD69</f>
        <v>-0.13778064518877647</v>
      </c>
      <c r="AO75" s="48" t="s">
        <v>354</v>
      </c>
      <c r="AP75" s="3">
        <f>-AN75/AN76</f>
        <v>0.20058100108280516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0.86657980479933561</v>
      </c>
      <c r="W76" s="109">
        <v>1</v>
      </c>
      <c r="X76" s="108">
        <f>X74*X74+X75*X75</f>
        <v>1.0000000000000002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0.68690775519610137</v>
      </c>
      <c r="AO76" s="109">
        <v>1</v>
      </c>
      <c r="AP76" s="108">
        <f>AP74*AP74+AP75*AP75</f>
        <v>1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-0.69136432014824112</v>
      </c>
      <c r="M78" s="111">
        <v>0</v>
      </c>
      <c r="N78" s="111">
        <v>0</v>
      </c>
      <c r="O78" s="110">
        <f>X74</f>
        <v>0.72250631611492544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0.20058100108280516</v>
      </c>
      <c r="AE78" s="111">
        <v>0</v>
      </c>
      <c r="AF78" s="111">
        <v>0</v>
      </c>
      <c r="AG78" s="110">
        <f>AP74</f>
        <v>0.9796771213030443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0.86657980479933572</v>
      </c>
      <c r="M84" s="71">
        <v>2.4768006099403189E-2</v>
      </c>
      <c r="N84" s="71">
        <v>0.11709092415650715</v>
      </c>
      <c r="O84" s="71">
        <v>-0.12019627698759733</v>
      </c>
      <c r="P84" s="71">
        <v>-0.30092172574861581</v>
      </c>
      <c r="Q84" s="71">
        <v>0.33103525829917629</v>
      </c>
      <c r="R84" s="71">
        <v>-0.14188139765865559</v>
      </c>
      <c r="AC84" s="1" cm="1">
        <f t="array" ref="AC84:AC90">$K$12:$K$18</f>
        <v>0</v>
      </c>
      <c r="AD84" s="110" cm="1">
        <f t="array" ref="AD84:AJ90">MMULT(AD75:AJ81,_xlfn.ANCHORARRAY(AD66))</f>
        <v>0.68690775519610137</v>
      </c>
      <c r="AE84" s="71">
        <v>0.31966412281029621</v>
      </c>
      <c r="AF84" s="71">
        <v>0.18565271968985517</v>
      </c>
      <c r="AG84" s="71">
        <v>0.47182225291963154</v>
      </c>
      <c r="AH84" s="71">
        <v>7.1732051002665637E-2</v>
      </c>
      <c r="AI84" s="71">
        <v>9.6507073952875042E-2</v>
      </c>
      <c r="AJ84" s="71">
        <v>0.39297622230485085</v>
      </c>
    </row>
    <row r="85" spans="10:43">
      <c r="K85" s="1">
        <v>1</v>
      </c>
      <c r="L85" s="71">
        <v>0.32864703908406323</v>
      </c>
      <c r="M85" s="71">
        <v>-0.16361465294830868</v>
      </c>
      <c r="N85" s="71">
        <v>-0.4738889736050757</v>
      </c>
      <c r="O85" s="71">
        <v>-0.21586124490306866</v>
      </c>
      <c r="P85" s="71">
        <v>0.62682508095806633</v>
      </c>
      <c r="Q85" s="71">
        <v>3.1785890239505372E-3</v>
      </c>
      <c r="R85" s="71">
        <v>0.44848048691112352</v>
      </c>
      <c r="AC85" s="1">
        <v>1</v>
      </c>
      <c r="AD85" s="71">
        <v>0.51437829613553698</v>
      </c>
      <c r="AE85" s="71">
        <v>-0.29766783622601212</v>
      </c>
      <c r="AF85" s="71">
        <v>-0.56198676438573325</v>
      </c>
      <c r="AG85" s="71">
        <v>-0.36861278941272341</v>
      </c>
      <c r="AH85" s="71">
        <v>-0.30679481165956107</v>
      </c>
      <c r="AI85" s="71">
        <v>0.31641379298869887</v>
      </c>
      <c r="AJ85" s="71">
        <v>2.9386578962717375E-2</v>
      </c>
    </row>
    <row r="86" spans="10:43">
      <c r="K86" s="1">
        <v>2</v>
      </c>
      <c r="L86" s="110">
        <v>0.37554036482810194</v>
      </c>
      <c r="M86" s="71">
        <v>8.6030744966997183E-2</v>
      </c>
      <c r="N86" s="71">
        <v>0.14452128962333033</v>
      </c>
      <c r="O86" s="71">
        <v>0.46626632351508773</v>
      </c>
      <c r="P86" s="71">
        <v>0.14583913903286153</v>
      </c>
      <c r="Q86" s="71">
        <v>-0.76666353434888967</v>
      </c>
      <c r="R86" s="71">
        <v>-6.5080168502820224E-2</v>
      </c>
      <c r="AC86" s="1">
        <v>2</v>
      </c>
      <c r="AD86" s="110">
        <v>0.51339332320955999</v>
      </c>
      <c r="AE86" s="71">
        <v>-0.12946387808189694</v>
      </c>
      <c r="AF86" s="71">
        <v>0.31466615182547919</v>
      </c>
      <c r="AG86" s="71">
        <v>-0.26196668318923311</v>
      </c>
      <c r="AH86" s="71">
        <v>0.21140767798904897</v>
      </c>
      <c r="AI86" s="71">
        <v>-0.44614496310332508</v>
      </c>
      <c r="AJ86" s="71">
        <v>-0.55523556742596814</v>
      </c>
    </row>
    <row r="87" spans="10:43">
      <c r="K87" s="1">
        <v>3</v>
      </c>
      <c r="L87" s="71">
        <v>0</v>
      </c>
      <c r="M87" s="71">
        <v>-0.2240659389728199</v>
      </c>
      <c r="N87" s="71">
        <v>-0.51357144140027589</v>
      </c>
      <c r="O87" s="71">
        <v>0.73258466768945718</v>
      </c>
      <c r="P87" s="71">
        <v>-5.7183265952737372E-2</v>
      </c>
      <c r="Q87" s="71">
        <v>0.32919402272139558</v>
      </c>
      <c r="R87" s="71">
        <v>-0.19421612635433497</v>
      </c>
      <c r="AC87" s="1">
        <v>3</v>
      </c>
      <c r="AD87" s="71">
        <v>0</v>
      </c>
      <c r="AE87" s="71">
        <v>7.3564968783858986E-2</v>
      </c>
      <c r="AF87" s="71">
        <v>0.2724326475080931</v>
      </c>
      <c r="AG87" s="71">
        <v>-0.51890607874986305</v>
      </c>
      <c r="AH87" s="71">
        <v>0.59485007309757842</v>
      </c>
      <c r="AI87" s="71">
        <v>0.5066223322015273</v>
      </c>
      <c r="AJ87" s="71">
        <v>0.20147538913350382</v>
      </c>
    </row>
    <row r="88" spans="10:43">
      <c r="K88" s="1">
        <v>4</v>
      </c>
      <c r="L88" s="71">
        <v>0</v>
      </c>
      <c r="M88" s="71">
        <v>-0.31931373640226596</v>
      </c>
      <c r="N88" s="71">
        <v>-0.43232259602922762</v>
      </c>
      <c r="O88" s="71">
        <v>-0.20687481150385961</v>
      </c>
      <c r="P88" s="71">
        <v>-0.66736776850807522</v>
      </c>
      <c r="Q88" s="71">
        <v>-0.39239048625293071</v>
      </c>
      <c r="R88" s="71">
        <v>0.26265698339727667</v>
      </c>
      <c r="AC88" s="1">
        <v>4</v>
      </c>
      <c r="AD88" s="71">
        <v>0</v>
      </c>
      <c r="AE88" s="71">
        <v>-0.34132262389993484</v>
      </c>
      <c r="AF88" s="71">
        <v>-0.13986070173579115</v>
      </c>
      <c r="AG88" s="71">
        <v>-0.17095016573227786</v>
      </c>
      <c r="AH88" s="71">
        <v>0.24258893793639058</v>
      </c>
      <c r="AI88" s="71">
        <v>-0.59386437245414769</v>
      </c>
      <c r="AJ88" s="71">
        <v>0.65053024962770833</v>
      </c>
    </row>
    <row r="89" spans="10:43">
      <c r="K89" s="1">
        <v>5</v>
      </c>
      <c r="L89" s="71">
        <v>-5.5511151231257827E-17</v>
      </c>
      <c r="M89" s="71">
        <v>0.44801376562621853</v>
      </c>
      <c r="N89" s="71">
        <v>0.13745458670366337</v>
      </c>
      <c r="O89" s="71">
        <v>0.3403041330575875</v>
      </c>
      <c r="P89" s="71">
        <v>-0.21158429659684122</v>
      </c>
      <c r="Q89" s="71">
        <v>0.17779677023092172</v>
      </c>
      <c r="R89" s="71">
        <v>0.76694419181354934</v>
      </c>
      <c r="AC89" s="1">
        <v>5</v>
      </c>
      <c r="AD89" s="71">
        <v>0</v>
      </c>
      <c r="AE89" s="71">
        <v>-0.33557434040055828</v>
      </c>
      <c r="AF89" s="71">
        <v>0.67497069101081952</v>
      </c>
      <c r="AG89" s="71">
        <v>-0.1672921364788702</v>
      </c>
      <c r="AH89" s="71">
        <v>-0.58107482373446162</v>
      </c>
      <c r="AI89" s="71">
        <v>0.10293646716420726</v>
      </c>
      <c r="AJ89" s="71">
        <v>0.2357411766390432</v>
      </c>
    </row>
    <row r="90" spans="10:43">
      <c r="K90" s="1">
        <v>6</v>
      </c>
      <c r="L90" s="71">
        <v>-2.7755575615628914E-17</v>
      </c>
      <c r="M90" s="71">
        <v>-0.78251668396357943</v>
      </c>
      <c r="N90" s="71">
        <v>0.52084579018748978</v>
      </c>
      <c r="O90" s="71">
        <v>0.16207438896517812</v>
      </c>
      <c r="P90" s="71">
        <v>4.3009295108061604E-2</v>
      </c>
      <c r="Q90" s="71">
        <v>9.3176658195227413E-2</v>
      </c>
      <c r="R90" s="71">
        <v>0.28211257594452327</v>
      </c>
      <c r="AC90" s="1">
        <v>6</v>
      </c>
      <c r="AD90" s="71">
        <v>0</v>
      </c>
      <c r="AE90" s="71">
        <v>-0.7469435962528016</v>
      </c>
      <c r="AF90" s="71">
        <v>3.6375268802292707E-2</v>
      </c>
      <c r="AG90" s="71">
        <v>0.49639469515188167</v>
      </c>
      <c r="AH90" s="71">
        <v>0.32510659334081149</v>
      </c>
      <c r="AI90" s="71">
        <v>0.2675562960447439</v>
      </c>
      <c r="AJ90" s="71">
        <v>-0.13062825833147254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0.86657980479933572</v>
      </c>
      <c r="W92" s="48" t="s">
        <v>353</v>
      </c>
      <c r="X92" s="3">
        <f>+V92/V94</f>
        <v>0.9175469532435333</v>
      </c>
      <c r="Y92" s="148">
        <f>ATAN2(X92,X93)</f>
        <v>-0.40892963902623986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0.68690775519610137</v>
      </c>
      <c r="AO92" s="48" t="s">
        <v>353</v>
      </c>
      <c r="AP92" s="3">
        <f>+AN92/AN94</f>
        <v>0.80099939307992762</v>
      </c>
      <c r="AQ92" s="148">
        <f>ATAN2(AP92,AP93)</f>
        <v>-0.641833599162145</v>
      </c>
    </row>
    <row r="93" spans="10:43">
      <c r="K93" s="1" cm="1">
        <f t="array" ref="K93:K99">$K$12:$K$18</f>
        <v>0</v>
      </c>
      <c r="L93" s="110">
        <f>X92</f>
        <v>0.9175469532435333</v>
      </c>
      <c r="M93" s="111">
        <v>0</v>
      </c>
      <c r="N93" s="110">
        <f>-X93</f>
        <v>0.39762744949702528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0.37554036482810194</v>
      </c>
      <c r="W93" s="48" t="s">
        <v>354</v>
      </c>
      <c r="X93" s="3">
        <f>-V93/V94</f>
        <v>-0.39762744949702528</v>
      </c>
      <c r="Y93" s="117"/>
      <c r="AC93" s="1" cm="1">
        <f t="array" ref="AC93:AC99">$K$12:$K$18</f>
        <v>0</v>
      </c>
      <c r="AD93" s="110">
        <f>AP92</f>
        <v>0.80099939307992762</v>
      </c>
      <c r="AE93" s="111">
        <v>0</v>
      </c>
      <c r="AF93" s="110">
        <f>-AP93</f>
        <v>0.59866515873699178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0.51339332320955999</v>
      </c>
      <c r="AO93" s="48" t="s">
        <v>354</v>
      </c>
      <c r="AP93" s="3">
        <f>-AN93/AN94</f>
        <v>-0.59866515873699178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0.94445281708578677</v>
      </c>
      <c r="W94" s="109">
        <v>1</v>
      </c>
      <c r="X94" s="108">
        <f>X92*X92+X93*X93</f>
        <v>1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0.85756339034773565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-0.39762744949702528</v>
      </c>
      <c r="M95" s="111">
        <v>0</v>
      </c>
      <c r="N95" s="110">
        <f>X92</f>
        <v>0.9175469532435333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-0.59866515873699178</v>
      </c>
      <c r="AE95" s="111">
        <v>0</v>
      </c>
      <c r="AF95" s="110">
        <f>AP92</f>
        <v>0.80099939307992762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0.94445281708578688</v>
      </c>
      <c r="M102" s="71">
        <v>5.6933994233980781E-2</v>
      </c>
      <c r="N102" s="71">
        <v>0.16490205250321852</v>
      </c>
      <c r="O102" s="71">
        <v>7.5114561264473453E-2</v>
      </c>
      <c r="P102" s="71">
        <v>-0.21812016773494974</v>
      </c>
      <c r="Q102" s="71">
        <v>-1.1060731169287852E-3</v>
      </c>
      <c r="R102" s="71">
        <v>-0.15606050555824666</v>
      </c>
      <c r="AC102" s="1" cm="1">
        <f t="array" ref="AC102:AC108">$K$12:$K$18</f>
        <v>0</v>
      </c>
      <c r="AD102" s="110" cm="1">
        <f t="array" ref="AD102:AJ108">MMULT(AD93:AJ99,_xlfn.ANCHORARRAY(AD84))</f>
        <v>0.85756339034773577</v>
      </c>
      <c r="AE102" s="71">
        <v>0.17854525523786929</v>
      </c>
      <c r="AF102" s="71">
        <v>0.33708737752697077</v>
      </c>
      <c r="AG102" s="71">
        <v>0.22109901225494347</v>
      </c>
      <c r="AH102" s="71">
        <v>0.18401974041904645</v>
      </c>
      <c r="AI102" s="71">
        <v>-0.18978933749178883</v>
      </c>
      <c r="AJ102" s="71">
        <v>-1.7626473548462696E-2</v>
      </c>
    </row>
    <row r="103" spans="10:43">
      <c r="K103" s="1">
        <v>1</v>
      </c>
      <c r="L103" s="110">
        <v>0.32864703908406323</v>
      </c>
      <c r="M103" s="71">
        <v>-0.16361465294830868</v>
      </c>
      <c r="N103" s="71">
        <v>-0.4738889736050757</v>
      </c>
      <c r="O103" s="71">
        <v>-0.21586124490306866</v>
      </c>
      <c r="P103" s="71">
        <v>0.62682508095806633</v>
      </c>
      <c r="Q103" s="71">
        <v>3.1785890239505372E-3</v>
      </c>
      <c r="R103" s="71">
        <v>0.44848048691112352</v>
      </c>
      <c r="AC103" s="1">
        <v>1</v>
      </c>
      <c r="AD103" s="110">
        <v>0.51437829613553698</v>
      </c>
      <c r="AE103" s="71">
        <v>-0.29766783622601212</v>
      </c>
      <c r="AF103" s="71">
        <v>-0.56198676438573325</v>
      </c>
      <c r="AG103" s="71">
        <v>-0.36861278941272341</v>
      </c>
      <c r="AH103" s="71">
        <v>-0.30679481165956107</v>
      </c>
      <c r="AI103" s="71">
        <v>0.31641379298869887</v>
      </c>
      <c r="AJ103" s="71">
        <v>2.9386578962717375E-2</v>
      </c>
    </row>
    <row r="104" spans="10:43">
      <c r="K104" s="1">
        <v>2</v>
      </c>
      <c r="L104" s="71">
        <v>0</v>
      </c>
      <c r="M104" s="71">
        <v>6.9088808835307242E-2</v>
      </c>
      <c r="N104" s="71">
        <v>8.6046503441111449E-2</v>
      </c>
      <c r="O104" s="71">
        <v>0.4756145835989487</v>
      </c>
      <c r="P104" s="71">
        <v>0.25346899599092754</v>
      </c>
      <c r="Q104" s="71">
        <v>-0.83507849555583302</v>
      </c>
      <c r="R104" s="71">
        <v>-3.2981720442540191E-3</v>
      </c>
      <c r="AC104" s="1">
        <v>2</v>
      </c>
      <c r="AD104" s="71">
        <v>-5.5511151231257827E-17</v>
      </c>
      <c r="AE104" s="71">
        <v>-0.29507226059412039</v>
      </c>
      <c r="AF104" s="71">
        <v>0.1409035817319238</v>
      </c>
      <c r="AG104" s="71">
        <v>-0.49229869818151373</v>
      </c>
      <c r="AH104" s="71">
        <v>0.12639394206162419</v>
      </c>
      <c r="AI104" s="71">
        <v>-0.41513726741867063</v>
      </c>
      <c r="AJ104" s="71">
        <v>-0.68000452503058662</v>
      </c>
    </row>
    <row r="105" spans="10:43">
      <c r="K105" s="1">
        <v>3</v>
      </c>
      <c r="L105" s="71">
        <v>0</v>
      </c>
      <c r="M105" s="71">
        <v>-0.2240659389728199</v>
      </c>
      <c r="N105" s="71">
        <v>-0.51357144140027589</v>
      </c>
      <c r="O105" s="71">
        <v>0.73258466768945718</v>
      </c>
      <c r="P105" s="71">
        <v>-5.7183265952737372E-2</v>
      </c>
      <c r="Q105" s="71">
        <v>0.32919402272139558</v>
      </c>
      <c r="R105" s="71">
        <v>-0.19421612635433497</v>
      </c>
      <c r="AC105" s="1">
        <v>3</v>
      </c>
      <c r="AD105" s="71">
        <v>0</v>
      </c>
      <c r="AE105" s="71">
        <v>7.3564968783858986E-2</v>
      </c>
      <c r="AF105" s="71">
        <v>0.2724326475080931</v>
      </c>
      <c r="AG105" s="71">
        <v>-0.51890607874986305</v>
      </c>
      <c r="AH105" s="71">
        <v>0.59485007309757842</v>
      </c>
      <c r="AI105" s="71">
        <v>0.5066223322015273</v>
      </c>
      <c r="AJ105" s="71">
        <v>0.20147538913350382</v>
      </c>
    </row>
    <row r="106" spans="10:43">
      <c r="K106" s="1">
        <v>4</v>
      </c>
      <c r="L106" s="71">
        <v>0</v>
      </c>
      <c r="M106" s="71">
        <v>-0.31931373640226596</v>
      </c>
      <c r="N106" s="71">
        <v>-0.43232259602922762</v>
      </c>
      <c r="O106" s="71">
        <v>-0.20687481150385961</v>
      </c>
      <c r="P106" s="71">
        <v>-0.66736776850807522</v>
      </c>
      <c r="Q106" s="71">
        <v>-0.39239048625293071</v>
      </c>
      <c r="R106" s="71">
        <v>0.26265698339727667</v>
      </c>
      <c r="AC106" s="1">
        <v>4</v>
      </c>
      <c r="AD106" s="71">
        <v>0</v>
      </c>
      <c r="AE106" s="71">
        <v>-0.34132262389993484</v>
      </c>
      <c r="AF106" s="71">
        <v>-0.13986070173579115</v>
      </c>
      <c r="AG106" s="71">
        <v>-0.17095016573227786</v>
      </c>
      <c r="AH106" s="71">
        <v>0.24258893793639058</v>
      </c>
      <c r="AI106" s="71">
        <v>-0.59386437245414769</v>
      </c>
      <c r="AJ106" s="71">
        <v>0.65053024962770833</v>
      </c>
    </row>
    <row r="107" spans="10:43">
      <c r="K107" s="1">
        <v>5</v>
      </c>
      <c r="L107" s="71">
        <v>-5.5511151231257827E-17</v>
      </c>
      <c r="M107" s="71">
        <v>0.44801376562621853</v>
      </c>
      <c r="N107" s="71">
        <v>0.13745458670366337</v>
      </c>
      <c r="O107" s="71">
        <v>0.3403041330575875</v>
      </c>
      <c r="P107" s="71">
        <v>-0.21158429659684122</v>
      </c>
      <c r="Q107" s="71">
        <v>0.17779677023092172</v>
      </c>
      <c r="R107" s="71">
        <v>0.76694419181354934</v>
      </c>
      <c r="AC107" s="1">
        <v>5</v>
      </c>
      <c r="AD107" s="71">
        <v>0</v>
      </c>
      <c r="AE107" s="71">
        <v>-0.33557434040055828</v>
      </c>
      <c r="AF107" s="71">
        <v>0.67497069101081952</v>
      </c>
      <c r="AG107" s="71">
        <v>-0.1672921364788702</v>
      </c>
      <c r="AH107" s="71">
        <v>-0.58107482373446162</v>
      </c>
      <c r="AI107" s="71">
        <v>0.10293646716420726</v>
      </c>
      <c r="AJ107" s="71">
        <v>0.2357411766390432</v>
      </c>
    </row>
    <row r="108" spans="10:43">
      <c r="K108" s="1">
        <v>6</v>
      </c>
      <c r="L108" s="71">
        <v>-2.7755575615628914E-17</v>
      </c>
      <c r="M108" s="71">
        <v>-0.78251668396357943</v>
      </c>
      <c r="N108" s="71">
        <v>0.52084579018748978</v>
      </c>
      <c r="O108" s="71">
        <v>0.16207438896517812</v>
      </c>
      <c r="P108" s="71">
        <v>4.3009295108061604E-2</v>
      </c>
      <c r="Q108" s="71">
        <v>9.3176658195227413E-2</v>
      </c>
      <c r="R108" s="71">
        <v>0.28211257594452327</v>
      </c>
      <c r="AC108" s="1">
        <v>6</v>
      </c>
      <c r="AD108" s="71">
        <v>0</v>
      </c>
      <c r="AE108" s="71">
        <v>-0.7469435962528016</v>
      </c>
      <c r="AF108" s="71">
        <v>3.6375268802292707E-2</v>
      </c>
      <c r="AG108" s="71">
        <v>0.49639469515188167</v>
      </c>
      <c r="AH108" s="71">
        <v>0.32510659334081149</v>
      </c>
      <c r="AI108" s="71">
        <v>0.2675562960447439</v>
      </c>
      <c r="AJ108" s="71">
        <v>-0.13062825833147254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0.94445281708578688</v>
      </c>
      <c r="W110" s="48" t="s">
        <v>353</v>
      </c>
      <c r="X110" s="3">
        <f>+V110/V112</f>
        <v>0.94445281708578666</v>
      </c>
      <c r="Y110" s="148">
        <f>ATAN2(X110,X111)</f>
        <v>-0.33487068328250769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0.85756339034773577</v>
      </c>
      <c r="AO110" s="48" t="s">
        <v>353</v>
      </c>
      <c r="AP110" s="3">
        <f>+AN110/AN112</f>
        <v>0.85756339034773543</v>
      </c>
      <c r="AQ110" s="148">
        <f>ATAN2(AP110,AP111)</f>
        <v>-0.54028252600250182</v>
      </c>
    </row>
    <row r="111" spans="10:43">
      <c r="K111" s="1" cm="1">
        <f t="array" ref="K111:K117">$K$12:$K$18</f>
        <v>0</v>
      </c>
      <c r="L111" s="110">
        <f>X110</f>
        <v>0.94445281708578666</v>
      </c>
      <c r="M111" s="110">
        <f>-X111</f>
        <v>0.32864703908406318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0.32864703908406323</v>
      </c>
      <c r="W111" s="48" t="s">
        <v>354</v>
      </c>
      <c r="X111" s="3">
        <f>-V111/V112</f>
        <v>-0.32864703908406318</v>
      </c>
      <c r="Y111" s="117"/>
      <c r="AC111" s="1" cm="1">
        <f t="array" ref="AC111:AC117">$K$12:$K$18</f>
        <v>0</v>
      </c>
      <c r="AD111" s="110">
        <f>AP110</f>
        <v>0.85756339034773543</v>
      </c>
      <c r="AE111" s="110">
        <f>-AP111</f>
        <v>0.51437829613553676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0.51437829613553698</v>
      </c>
      <c r="AO111" s="48" t="s">
        <v>354</v>
      </c>
      <c r="AP111" s="3">
        <f>-AN111/AN112</f>
        <v>-0.51437829613553676</v>
      </c>
      <c r="AQ111" s="117"/>
    </row>
    <row r="112" spans="10:43">
      <c r="K112" s="1">
        <v>1</v>
      </c>
      <c r="L112" s="110">
        <f>X111</f>
        <v>-0.32864703908406318</v>
      </c>
      <c r="M112" s="110">
        <f>X110</f>
        <v>0.94445281708578666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1.0000000000000002</v>
      </c>
      <c r="W112" s="109">
        <v>1</v>
      </c>
      <c r="X112" s="108">
        <f>X110*X110+X111*X111</f>
        <v>1.0000000000000002</v>
      </c>
      <c r="AC112" s="1">
        <v>1</v>
      </c>
      <c r="AD112" s="110">
        <f>AP111</f>
        <v>-0.51437829613553676</v>
      </c>
      <c r="AE112" s="110">
        <f>AP110</f>
        <v>0.85756339034773543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1.0000000000000004</v>
      </c>
      <c r="AO112" s="109">
        <v>1</v>
      </c>
      <c r="AP112" s="108">
        <f>AP110*AP110+AP111*AP111</f>
        <v>1.0000000000000004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1.0000000000000004</v>
      </c>
      <c r="M120" s="71">
        <v>8.4654505627668186E-16</v>
      </c>
      <c r="N120" s="71">
        <v>-8.6042284408449632E-16</v>
      </c>
      <c r="O120" s="71">
        <v>1.5265566588595902E-15</v>
      </c>
      <c r="P120" s="71">
        <v>-8.8817841970012523E-16</v>
      </c>
      <c r="Q120" s="71">
        <v>1.9862583799934441E-16</v>
      </c>
      <c r="R120" s="71">
        <v>1.5820678100908481E-15</v>
      </c>
      <c r="AC120" s="1" cm="1">
        <f t="array" ref="AC120:AC126">$K$12:$K$18</f>
        <v>0</v>
      </c>
      <c r="AD120" s="71" cm="1">
        <f t="array" ref="AD120:AJ126">MMULT(AD111:AJ117,_xlfn.ANCHORARRAY(AD102))</f>
        <v>1.0000000000000009</v>
      </c>
      <c r="AE120" s="71">
        <v>8.3266726846886741E-16</v>
      </c>
      <c r="AF120" s="71">
        <v>-7.2164496600635175E-16</v>
      </c>
      <c r="AG120" s="71">
        <v>7.2164496600635175E-16</v>
      </c>
      <c r="AH120" s="71">
        <v>-2.4980018054066022E-16</v>
      </c>
      <c r="AI120" s="71">
        <v>3.6082248300317588E-16</v>
      </c>
      <c r="AJ120" s="71">
        <v>6.2450045135165055E-16</v>
      </c>
    </row>
    <row r="121" spans="10:43">
      <c r="K121" s="1">
        <v>1</v>
      </c>
      <c r="L121" s="71">
        <v>0</v>
      </c>
      <c r="M121" s="110">
        <v>-0.17323750852177036</v>
      </c>
      <c r="N121" s="71">
        <v>-0.50176034740127329</v>
      </c>
      <c r="O121" s="71">
        <v>-0.22855693900001575</v>
      </c>
      <c r="P121" s="71">
        <v>0.66369126082148244</v>
      </c>
      <c r="Q121" s="71">
        <v>3.3655350129171719E-3</v>
      </c>
      <c r="R121" s="71">
        <v>0.47485748234089564</v>
      </c>
      <c r="AC121" s="1">
        <v>1</v>
      </c>
      <c r="AD121" s="71">
        <v>5.5511151231257827E-17</v>
      </c>
      <c r="AE121" s="110">
        <v>-0.34710884300379313</v>
      </c>
      <c r="AF121" s="71">
        <v>-0.65532970589830297</v>
      </c>
      <c r="AG121" s="71">
        <v>-0.4298373666152589</v>
      </c>
      <c r="AH121" s="71">
        <v>-0.35775175935992104</v>
      </c>
      <c r="AI121" s="71">
        <v>0.36896840111189377</v>
      </c>
      <c r="AJ121" s="71">
        <v>3.4267529716725698E-2</v>
      </c>
    </row>
    <row r="122" spans="10:43">
      <c r="K122" s="1">
        <v>2</v>
      </c>
      <c r="L122" s="71">
        <v>0</v>
      </c>
      <c r="M122" s="71">
        <v>6.9088808835307242E-2</v>
      </c>
      <c r="N122" s="71">
        <v>8.6046503441111449E-2</v>
      </c>
      <c r="O122" s="71">
        <v>0.4756145835989487</v>
      </c>
      <c r="P122" s="71">
        <v>0.25346899599092754</v>
      </c>
      <c r="Q122" s="71">
        <v>-0.83507849555583302</v>
      </c>
      <c r="R122" s="71">
        <v>-3.2981720442540191E-3</v>
      </c>
      <c r="AC122" s="1">
        <v>2</v>
      </c>
      <c r="AD122" s="71">
        <v>-5.5511151231257827E-17</v>
      </c>
      <c r="AE122" s="71">
        <v>-0.29507226059412039</v>
      </c>
      <c r="AF122" s="71">
        <v>0.1409035817319238</v>
      </c>
      <c r="AG122" s="71">
        <v>-0.49229869818151373</v>
      </c>
      <c r="AH122" s="71">
        <v>0.12639394206162419</v>
      </c>
      <c r="AI122" s="71">
        <v>-0.41513726741867063</v>
      </c>
      <c r="AJ122" s="71">
        <v>-0.68000452503058662</v>
      </c>
    </row>
    <row r="123" spans="10:43">
      <c r="K123" s="1">
        <v>3</v>
      </c>
      <c r="L123" s="71">
        <v>0</v>
      </c>
      <c r="M123" s="71">
        <v>-0.2240659389728199</v>
      </c>
      <c r="N123" s="71">
        <v>-0.51357144140027589</v>
      </c>
      <c r="O123" s="71">
        <v>0.73258466768945718</v>
      </c>
      <c r="P123" s="71">
        <v>-5.7183265952737372E-2</v>
      </c>
      <c r="Q123" s="71">
        <v>0.32919402272139558</v>
      </c>
      <c r="R123" s="71">
        <v>-0.19421612635433497</v>
      </c>
      <c r="AC123" s="1">
        <v>3</v>
      </c>
      <c r="AD123" s="71">
        <v>0</v>
      </c>
      <c r="AE123" s="71">
        <v>7.3564968783858986E-2</v>
      </c>
      <c r="AF123" s="71">
        <v>0.2724326475080931</v>
      </c>
      <c r="AG123" s="71">
        <v>-0.51890607874986305</v>
      </c>
      <c r="AH123" s="71">
        <v>0.59485007309757842</v>
      </c>
      <c r="AI123" s="71">
        <v>0.5066223322015273</v>
      </c>
      <c r="AJ123" s="71">
        <v>0.20147538913350382</v>
      </c>
    </row>
    <row r="124" spans="10:43">
      <c r="K124" s="1">
        <v>4</v>
      </c>
      <c r="L124" s="71">
        <v>0</v>
      </c>
      <c r="M124" s="71">
        <v>-0.31931373640226596</v>
      </c>
      <c r="N124" s="71">
        <v>-0.43232259602922762</v>
      </c>
      <c r="O124" s="71">
        <v>-0.20687481150385961</v>
      </c>
      <c r="P124" s="71">
        <v>-0.66736776850807522</v>
      </c>
      <c r="Q124" s="71">
        <v>-0.39239048625293071</v>
      </c>
      <c r="R124" s="71">
        <v>0.26265698339727667</v>
      </c>
      <c r="AC124" s="1">
        <v>4</v>
      </c>
      <c r="AD124" s="71">
        <v>0</v>
      </c>
      <c r="AE124" s="71">
        <v>-0.34132262389993484</v>
      </c>
      <c r="AF124" s="71">
        <v>-0.13986070173579115</v>
      </c>
      <c r="AG124" s="71">
        <v>-0.17095016573227786</v>
      </c>
      <c r="AH124" s="71">
        <v>0.24258893793639058</v>
      </c>
      <c r="AI124" s="71">
        <v>-0.59386437245414769</v>
      </c>
      <c r="AJ124" s="71">
        <v>0.65053024962770833</v>
      </c>
    </row>
    <row r="125" spans="10:43">
      <c r="K125" s="1">
        <v>5</v>
      </c>
      <c r="L125" s="71">
        <v>-5.5511151231257827E-17</v>
      </c>
      <c r="M125" s="71">
        <v>0.44801376562621853</v>
      </c>
      <c r="N125" s="71">
        <v>0.13745458670366337</v>
      </c>
      <c r="O125" s="71">
        <v>0.3403041330575875</v>
      </c>
      <c r="P125" s="71">
        <v>-0.21158429659684122</v>
      </c>
      <c r="Q125" s="71">
        <v>0.17779677023092172</v>
      </c>
      <c r="R125" s="71">
        <v>0.76694419181354934</v>
      </c>
      <c r="AC125" s="1">
        <v>5</v>
      </c>
      <c r="AD125" s="71">
        <v>0</v>
      </c>
      <c r="AE125" s="71">
        <v>-0.33557434040055828</v>
      </c>
      <c r="AF125" s="71">
        <v>0.67497069101081952</v>
      </c>
      <c r="AG125" s="71">
        <v>-0.1672921364788702</v>
      </c>
      <c r="AH125" s="71">
        <v>-0.58107482373446162</v>
      </c>
      <c r="AI125" s="71">
        <v>0.10293646716420726</v>
      </c>
      <c r="AJ125" s="71">
        <v>0.2357411766390432</v>
      </c>
    </row>
    <row r="126" spans="10:43">
      <c r="K126" s="1">
        <v>6</v>
      </c>
      <c r="L126" s="71">
        <v>-2.7755575615628914E-17</v>
      </c>
      <c r="M126" s="110">
        <v>-0.78251668396357943</v>
      </c>
      <c r="N126" s="71">
        <v>0.52084579018748978</v>
      </c>
      <c r="O126" s="71">
        <v>0.16207438896517812</v>
      </c>
      <c r="P126" s="71">
        <v>4.3009295108061604E-2</v>
      </c>
      <c r="Q126" s="71">
        <v>9.3176658195227413E-2</v>
      </c>
      <c r="R126" s="71">
        <v>0.28211257594452327</v>
      </c>
      <c r="AC126" s="1">
        <v>6</v>
      </c>
      <c r="AD126" s="71">
        <v>0</v>
      </c>
      <c r="AE126" s="110">
        <v>-0.7469435962528016</v>
      </c>
      <c r="AF126" s="71">
        <v>3.6375268802292707E-2</v>
      </c>
      <c r="AG126" s="71">
        <v>0.49639469515188167</v>
      </c>
      <c r="AH126" s="71">
        <v>0.32510659334081149</v>
      </c>
      <c r="AI126" s="71">
        <v>0.2675562960447439</v>
      </c>
      <c r="AJ126" s="71">
        <v>-0.13062825833147254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-0.17323750852177036</v>
      </c>
      <c r="W128" s="48" t="s">
        <v>353</v>
      </c>
      <c r="X128" s="3">
        <f>+V128/V130</f>
        <v>-0.21615148826663538</v>
      </c>
      <c r="Y128" s="148">
        <f>ATAN2(X128,X129)</f>
        <v>1.788667371720859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-0.34710884300379313</v>
      </c>
      <c r="AO128" s="48" t="s">
        <v>353</v>
      </c>
      <c r="AP128" s="3">
        <f>+AN128/AN130</f>
        <v>-0.42142450599721043</v>
      </c>
      <c r="AQ128" s="148">
        <f>ATAN2(AP128,AP129)</f>
        <v>2.0058118799401927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-0.78251668396357943</v>
      </c>
      <c r="W129" s="48" t="s">
        <v>354</v>
      </c>
      <c r="X129" s="3">
        <f>-V129/V130</f>
        <v>0.97635983844078633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-0.7469435962528016</v>
      </c>
      <c r="AO129" s="48" t="s">
        <v>354</v>
      </c>
      <c r="AP129" s="3">
        <f>-AN129/AN130</f>
        <v>0.90686348793244909</v>
      </c>
      <c r="AQ129" s="117"/>
    </row>
    <row r="130" spans="11:43">
      <c r="K130" s="1">
        <v>1</v>
      </c>
      <c r="L130" s="111">
        <v>0</v>
      </c>
      <c r="M130" s="110">
        <f>X128</f>
        <v>-0.21615148826663538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-0.97635983844078633</v>
      </c>
      <c r="U130" s="48" t="s">
        <v>355</v>
      </c>
      <c r="V130" s="3">
        <f>SQRT(V128*V128+V129*V129)</f>
        <v>0.80146340842248498</v>
      </c>
      <c r="W130" s="109">
        <v>1</v>
      </c>
      <c r="X130" s="108">
        <f>X128*X128+X129*X129</f>
        <v>0.99999999999999989</v>
      </c>
      <c r="AC130" s="1">
        <v>1</v>
      </c>
      <c r="AD130" s="111">
        <v>0</v>
      </c>
      <c r="AE130" s="110">
        <f>AP128</f>
        <v>-0.42142450599721043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-0.90686348793244909</v>
      </c>
      <c r="AM130" s="48" t="s">
        <v>355</v>
      </c>
      <c r="AN130" s="3">
        <f>SQRT(AN128*AN128+AN129*AN129)</f>
        <v>0.82365604767675937</v>
      </c>
      <c r="AO130" s="109">
        <v>1</v>
      </c>
      <c r="AP130" s="108">
        <f>AP128*AP128+AP129*AP129</f>
        <v>1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0.97635983844078633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-0.21615148826663538</v>
      </c>
      <c r="AC135" s="1">
        <v>6</v>
      </c>
      <c r="AD135">
        <v>0</v>
      </c>
      <c r="AE135" s="110">
        <f>AP129</f>
        <v>0.90686348793244909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-0.42142450599721043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1.0000000000000004</v>
      </c>
      <c r="M138" s="71">
        <v>8.4654505627668186E-16</v>
      </c>
      <c r="N138" s="71">
        <v>-8.6042284408449632E-16</v>
      </c>
      <c r="O138" s="71">
        <v>1.5265566588595902E-15</v>
      </c>
      <c r="P138" s="71">
        <v>-8.8817841970012523E-16</v>
      </c>
      <c r="Q138" s="71">
        <v>1.9862583799934441E-16</v>
      </c>
      <c r="R138" s="71">
        <v>1.5820678100908481E-15</v>
      </c>
      <c r="AC138" s="1" cm="1">
        <f t="array" ref="AC138:AC144">$K$12:$K$18</f>
        <v>0</v>
      </c>
      <c r="AD138" s="71" cm="1">
        <f t="array" ref="AD138:AJ144">MMULT(AD129:AJ135,_xlfn.ANCHORARRAY(AD120))</f>
        <v>1.0000000000000009</v>
      </c>
      <c r="AE138" s="71">
        <v>8.3266726846886741E-16</v>
      </c>
      <c r="AF138" s="71">
        <v>-7.2164496600635175E-16</v>
      </c>
      <c r="AG138" s="71">
        <v>7.2164496600635175E-16</v>
      </c>
      <c r="AH138" s="71">
        <v>-2.4980018054066022E-16</v>
      </c>
      <c r="AI138" s="71">
        <v>3.6082248300317588E-16</v>
      </c>
      <c r="AJ138" s="71">
        <v>6.2450045135165055E-16</v>
      </c>
    </row>
    <row r="139" spans="11:43">
      <c r="K139" s="1">
        <v>1</v>
      </c>
      <c r="L139" s="71">
        <v>2.7099429323906475E-17</v>
      </c>
      <c r="M139" s="110">
        <v>0.80146340842248487</v>
      </c>
      <c r="N139" s="71">
        <v>-0.40007666571605199</v>
      </c>
      <c r="O139" s="71">
        <v>-0.10884000170691045</v>
      </c>
      <c r="P139" s="71">
        <v>-0.18545040219928224</v>
      </c>
      <c r="Q139" s="71">
        <v>-9.1701412343800123E-2</v>
      </c>
      <c r="R139" s="71">
        <v>-0.37808454059384095</v>
      </c>
      <c r="AC139" s="1">
        <v>1</v>
      </c>
      <c r="AD139" s="71">
        <v>-2.3393759484969269E-17</v>
      </c>
      <c r="AE139" s="110">
        <v>0.82365604767675948</v>
      </c>
      <c r="AF139" s="71">
        <v>0.24318459443296198</v>
      </c>
      <c r="AG139" s="71">
        <v>-0.26901822475162285</v>
      </c>
      <c r="AH139" s="71">
        <v>-0.14406194072899697</v>
      </c>
      <c r="AI139" s="71">
        <v>-0.39812936201658378</v>
      </c>
      <c r="AJ139" s="71">
        <v>0.10402082119040433</v>
      </c>
    </row>
    <row r="140" spans="11:43">
      <c r="K140" s="1">
        <v>2</v>
      </c>
      <c r="L140" s="71">
        <v>0</v>
      </c>
      <c r="M140" s="71">
        <v>6.9088808835307242E-2</v>
      </c>
      <c r="N140" s="71">
        <v>8.6046503441111449E-2</v>
      </c>
      <c r="O140" s="71">
        <v>0.4756145835989487</v>
      </c>
      <c r="P140" s="71">
        <v>0.25346899599092754</v>
      </c>
      <c r="Q140" s="71">
        <v>-0.83507849555583302</v>
      </c>
      <c r="R140" s="71">
        <v>-3.2981720442540191E-3</v>
      </c>
      <c r="AC140" s="1">
        <v>2</v>
      </c>
      <c r="AD140" s="71">
        <v>-5.5511151231257827E-17</v>
      </c>
      <c r="AE140" s="71">
        <v>-0.29507226059412039</v>
      </c>
      <c r="AF140" s="71">
        <v>0.1409035817319238</v>
      </c>
      <c r="AG140" s="71">
        <v>-0.49229869818151373</v>
      </c>
      <c r="AH140" s="71">
        <v>0.12639394206162419</v>
      </c>
      <c r="AI140" s="71">
        <v>-0.41513726741867063</v>
      </c>
      <c r="AJ140" s="71">
        <v>-0.68000452503058662</v>
      </c>
    </row>
    <row r="141" spans="11:43">
      <c r="K141" s="1">
        <v>3</v>
      </c>
      <c r="L141" s="71">
        <v>0</v>
      </c>
      <c r="M141" s="71">
        <v>-0.2240659389728199</v>
      </c>
      <c r="N141" s="71">
        <v>-0.51357144140027589</v>
      </c>
      <c r="O141" s="71">
        <v>0.73258466768945718</v>
      </c>
      <c r="P141" s="71">
        <v>-5.7183265952737372E-2</v>
      </c>
      <c r="Q141" s="71">
        <v>0.32919402272139558</v>
      </c>
      <c r="R141" s="71">
        <v>-0.19421612635433497</v>
      </c>
      <c r="AC141" s="1">
        <v>3</v>
      </c>
      <c r="AD141" s="71">
        <v>0</v>
      </c>
      <c r="AE141" s="71">
        <v>7.3564968783858986E-2</v>
      </c>
      <c r="AF141" s="71">
        <v>0.2724326475080931</v>
      </c>
      <c r="AG141" s="71">
        <v>-0.51890607874986305</v>
      </c>
      <c r="AH141" s="71">
        <v>0.59485007309757842</v>
      </c>
      <c r="AI141" s="71">
        <v>0.5066223322015273</v>
      </c>
      <c r="AJ141" s="71">
        <v>0.20147538913350382</v>
      </c>
    </row>
    <row r="142" spans="11:43">
      <c r="K142" s="1">
        <v>4</v>
      </c>
      <c r="L142" s="71">
        <v>0</v>
      </c>
      <c r="M142" s="71">
        <v>-0.31931373640226596</v>
      </c>
      <c r="N142" s="71">
        <v>-0.43232259602922762</v>
      </c>
      <c r="O142" s="71">
        <v>-0.20687481150385961</v>
      </c>
      <c r="P142" s="71">
        <v>-0.66736776850807522</v>
      </c>
      <c r="Q142" s="71">
        <v>-0.39239048625293071</v>
      </c>
      <c r="R142" s="71">
        <v>0.26265698339727667</v>
      </c>
      <c r="AC142" s="1">
        <v>4</v>
      </c>
      <c r="AD142" s="71">
        <v>0</v>
      </c>
      <c r="AE142" s="71">
        <v>-0.34132262389993484</v>
      </c>
      <c r="AF142" s="71">
        <v>-0.13986070173579115</v>
      </c>
      <c r="AG142" s="71">
        <v>-0.17095016573227786</v>
      </c>
      <c r="AH142" s="71">
        <v>0.24258893793639058</v>
      </c>
      <c r="AI142" s="71">
        <v>-0.59386437245414769</v>
      </c>
      <c r="AJ142" s="71">
        <v>0.65053024962770833</v>
      </c>
    </row>
    <row r="143" spans="11:43">
      <c r="K143" s="1">
        <v>5</v>
      </c>
      <c r="L143" s="71">
        <v>-5.5511151231257827E-17</v>
      </c>
      <c r="M143" s="110">
        <v>0.44801376562621853</v>
      </c>
      <c r="N143" s="71">
        <v>0.13745458670366337</v>
      </c>
      <c r="O143" s="71">
        <v>0.3403041330575875</v>
      </c>
      <c r="P143" s="71">
        <v>-0.21158429659684122</v>
      </c>
      <c r="Q143" s="71">
        <v>0.17779677023092172</v>
      </c>
      <c r="R143" s="71">
        <v>0.76694419181354934</v>
      </c>
      <c r="AC143" s="1">
        <v>5</v>
      </c>
      <c r="AD143" s="71">
        <v>0</v>
      </c>
      <c r="AE143" s="110">
        <v>-0.33557434040055828</v>
      </c>
      <c r="AF143" s="71">
        <v>0.67497069101081952</v>
      </c>
      <c r="AG143" s="71">
        <v>-0.1672921364788702</v>
      </c>
      <c r="AH143" s="71">
        <v>-0.58107482373446162</v>
      </c>
      <c r="AI143" s="71">
        <v>0.10293646716420726</v>
      </c>
      <c r="AJ143" s="71">
        <v>0.2357411766390432</v>
      </c>
    </row>
    <row r="144" spans="11:43">
      <c r="K144" s="1">
        <v>6</v>
      </c>
      <c r="L144" s="71">
        <v>5.9994089770153243E-18</v>
      </c>
      <c r="M144" s="71">
        <v>2.7755575615628914E-17</v>
      </c>
      <c r="N144" s="71">
        <v>-0.60248024443113757</v>
      </c>
      <c r="O144" s="71">
        <v>-0.25818643642130484</v>
      </c>
      <c r="P144" s="71">
        <v>0.63870496904331797</v>
      </c>
      <c r="Q144" s="71">
        <v>-1.6854300119131374E-2</v>
      </c>
      <c r="R144" s="71">
        <v>0.40265272159161247</v>
      </c>
      <c r="AC144" s="1">
        <v>6</v>
      </c>
      <c r="AD144" s="71">
        <v>5.0341036224724139E-17</v>
      </c>
      <c r="AE144" s="71">
        <v>0</v>
      </c>
      <c r="AF144" s="71">
        <v>-0.60962401252220311</v>
      </c>
      <c r="AG144" s="71">
        <v>-0.59899670271643013</v>
      </c>
      <c r="AH144" s="71">
        <v>-0.46143989380219563</v>
      </c>
      <c r="AI144" s="71">
        <v>0.22184919128209135</v>
      </c>
      <c r="AJ144" s="71">
        <v>8.6125920758355512E-2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0.80146340842248487</v>
      </c>
      <c r="W146" s="48" t="s">
        <v>353</v>
      </c>
      <c r="X146" s="3">
        <f>+V146/V148</f>
        <v>0.872879864118145</v>
      </c>
      <c r="Y146" s="148">
        <f>ATAN2(X146,X147)</f>
        <v>-0.5097226621291131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0.82365604767675948</v>
      </c>
      <c r="AO146" s="48" t="s">
        <v>353</v>
      </c>
      <c r="AP146" s="3">
        <f>+AN146/AN148</f>
        <v>0.92608813034824455</v>
      </c>
      <c r="AQ146" s="148">
        <f>ATAN2(AP146,AP147)</f>
        <v>0.38688692737325148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0.44801376562621853</v>
      </c>
      <c r="W147" s="48" t="s">
        <v>354</v>
      </c>
      <c r="X147" s="3">
        <f>-V147/V148</f>
        <v>-0.48793518300803929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-0.33557434040055828</v>
      </c>
      <c r="AO147" s="48" t="s">
        <v>354</v>
      </c>
      <c r="AP147" s="3">
        <f>-AN147/AN148</f>
        <v>0.37730726845383328</v>
      </c>
      <c r="AQ147" s="117"/>
    </row>
    <row r="148" spans="10:43">
      <c r="K148" s="1">
        <v>1</v>
      </c>
      <c r="L148" s="111">
        <v>0</v>
      </c>
      <c r="M148" s="110">
        <f>X146</f>
        <v>0.872879864118145</v>
      </c>
      <c r="N148" s="111">
        <v>0</v>
      </c>
      <c r="O148" s="111">
        <v>0</v>
      </c>
      <c r="P148" s="111">
        <v>0</v>
      </c>
      <c r="Q148" s="110">
        <f>-X147</f>
        <v>0.48793518300803929</v>
      </c>
      <c r="R148" s="111">
        <v>0</v>
      </c>
      <c r="U148" s="48" t="s">
        <v>355</v>
      </c>
      <c r="V148" s="3">
        <f>SQRT(V146*V146+V147*V147)</f>
        <v>0.91818294976043369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0.92608813034824455</v>
      </c>
      <c r="AF148" s="111">
        <v>0</v>
      </c>
      <c r="AG148" s="111">
        <v>0</v>
      </c>
      <c r="AH148" s="111">
        <v>0</v>
      </c>
      <c r="AI148" s="110">
        <f>-AP147</f>
        <v>-0.37730726845383328</v>
      </c>
      <c r="AJ148" s="111">
        <v>0</v>
      </c>
      <c r="AM148" s="48" t="s">
        <v>355</v>
      </c>
      <c r="AN148" s="3">
        <f>SQRT(AN146*AN146+AN147*AN147)</f>
        <v>0.88939272698272609</v>
      </c>
      <c r="AO148" s="109">
        <v>1</v>
      </c>
      <c r="AP148" s="108">
        <f>AP146*AP146+AP147*AP147</f>
        <v>1.0000000000000002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-0.48793518300803929</v>
      </c>
      <c r="N152" s="111">
        <v>0</v>
      </c>
      <c r="O152" s="111">
        <v>0</v>
      </c>
      <c r="P152" s="111">
        <v>0</v>
      </c>
      <c r="Q152" s="110">
        <f>X146</f>
        <v>0.872879864118145</v>
      </c>
      <c r="R152" s="111">
        <v>0</v>
      </c>
      <c r="AC152" s="1">
        <v>5</v>
      </c>
      <c r="AD152">
        <v>0</v>
      </c>
      <c r="AE152" s="110">
        <f>AP147</f>
        <v>0.37730726845383328</v>
      </c>
      <c r="AF152" s="111">
        <v>0</v>
      </c>
      <c r="AG152" s="111">
        <v>0</v>
      </c>
      <c r="AH152" s="111">
        <v>0</v>
      </c>
      <c r="AI152" s="110">
        <f>AP146</f>
        <v>0.92608813034824455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1.0000000000000004</v>
      </c>
      <c r="M156" s="71">
        <v>8.4654505627668186E-16</v>
      </c>
      <c r="N156" s="71">
        <v>-8.6042284408449632E-16</v>
      </c>
      <c r="O156" s="71">
        <v>1.5265566588595902E-15</v>
      </c>
      <c r="P156" s="71">
        <v>-8.8817841970012523E-16</v>
      </c>
      <c r="Q156" s="71">
        <v>1.9862583799934441E-16</v>
      </c>
      <c r="R156" s="71">
        <v>1.5820678100908481E-15</v>
      </c>
      <c r="AC156" s="1" cm="1">
        <f t="array" ref="AC156:AC162">$K$12:$K$18</f>
        <v>0</v>
      </c>
      <c r="AD156" s="71" cm="1">
        <f t="array" ref="AD156:AJ162">MMULT(AD147:AJ153,_xlfn.ANCHORARRAY(AD138))</f>
        <v>1.0000000000000009</v>
      </c>
      <c r="AE156" s="71">
        <v>8.3266726846886741E-16</v>
      </c>
      <c r="AF156" s="71">
        <v>-7.2164496600635175E-16</v>
      </c>
      <c r="AG156" s="71">
        <v>7.2164496600635175E-16</v>
      </c>
      <c r="AH156" s="71">
        <v>-2.4980018054066022E-16</v>
      </c>
      <c r="AI156" s="71">
        <v>3.6082248300317588E-16</v>
      </c>
      <c r="AJ156" s="71">
        <v>6.2450045135165055E-16</v>
      </c>
    </row>
    <row r="157" spans="10:43">
      <c r="K157" s="1">
        <v>1</v>
      </c>
      <c r="L157" s="71">
        <v>-3.4312975490799751E-18</v>
      </c>
      <c r="M157" s="110">
        <v>0.91818294976043369</v>
      </c>
      <c r="N157" s="71">
        <v>-0.28214993668852162</v>
      </c>
      <c r="O157" s="71">
        <v>7.1042113541299454E-2</v>
      </c>
      <c r="P157" s="71">
        <v>-0.26511534435397183</v>
      </c>
      <c r="Q157" s="71">
        <v>6.7089832747648653E-3</v>
      </c>
      <c r="R157" s="71">
        <v>4.4196672170773832E-2</v>
      </c>
      <c r="AC157" s="1">
        <v>1</v>
      </c>
      <c r="AD157" s="71">
        <v>-2.1664682983251702E-17</v>
      </c>
      <c r="AE157" s="110">
        <v>0.8893927269827262</v>
      </c>
      <c r="AF157" s="71">
        <v>-2.9460981323770757E-2</v>
      </c>
      <c r="AG157" s="71">
        <v>-0.18601404574118585</v>
      </c>
      <c r="AH157" s="71">
        <v>8.5829701166485944E-2</v>
      </c>
      <c r="AI157" s="71">
        <v>-0.40754155375669221</v>
      </c>
      <c r="AJ157" s="71">
        <v>7.385588393740608E-3</v>
      </c>
    </row>
    <row r="158" spans="10:43">
      <c r="K158" s="1">
        <v>2</v>
      </c>
      <c r="L158" s="71">
        <v>0</v>
      </c>
      <c r="M158" s="71">
        <v>6.9088808835307242E-2</v>
      </c>
      <c r="N158" s="71">
        <v>8.6046503441111449E-2</v>
      </c>
      <c r="O158" s="71">
        <v>0.4756145835989487</v>
      </c>
      <c r="P158" s="71">
        <v>0.25346899599092754</v>
      </c>
      <c r="Q158" s="71">
        <v>-0.83507849555583302</v>
      </c>
      <c r="R158" s="71">
        <v>-3.2981720442540191E-3</v>
      </c>
      <c r="AC158" s="1">
        <v>2</v>
      </c>
      <c r="AD158" s="71">
        <v>-5.5511151231257827E-17</v>
      </c>
      <c r="AE158" s="71">
        <v>-0.29507226059412039</v>
      </c>
      <c r="AF158" s="71">
        <v>0.1409035817319238</v>
      </c>
      <c r="AG158" s="71">
        <v>-0.49229869818151373</v>
      </c>
      <c r="AH158" s="71">
        <v>0.12639394206162419</v>
      </c>
      <c r="AI158" s="71">
        <v>-0.41513726741867063</v>
      </c>
      <c r="AJ158" s="71">
        <v>-0.68000452503058662</v>
      </c>
    </row>
    <row r="159" spans="10:43">
      <c r="K159" s="1">
        <v>3</v>
      </c>
      <c r="L159" s="71">
        <v>0</v>
      </c>
      <c r="M159" s="71">
        <v>-0.2240659389728199</v>
      </c>
      <c r="N159" s="71">
        <v>-0.51357144140027589</v>
      </c>
      <c r="O159" s="71">
        <v>0.73258466768945718</v>
      </c>
      <c r="P159" s="71">
        <v>-5.7183265952737372E-2</v>
      </c>
      <c r="Q159" s="71">
        <v>0.32919402272139558</v>
      </c>
      <c r="R159" s="71">
        <v>-0.19421612635433497</v>
      </c>
      <c r="AC159" s="1">
        <v>3</v>
      </c>
      <c r="AD159" s="71">
        <v>0</v>
      </c>
      <c r="AE159" s="71">
        <v>7.3564968783858986E-2</v>
      </c>
      <c r="AF159" s="71">
        <v>0.2724326475080931</v>
      </c>
      <c r="AG159" s="71">
        <v>-0.51890607874986305</v>
      </c>
      <c r="AH159" s="71">
        <v>0.59485007309757842</v>
      </c>
      <c r="AI159" s="71">
        <v>0.5066223322015273</v>
      </c>
      <c r="AJ159" s="71">
        <v>0.20147538913350382</v>
      </c>
    </row>
    <row r="160" spans="10:43">
      <c r="K160" s="1">
        <v>4</v>
      </c>
      <c r="L160" s="71">
        <v>0</v>
      </c>
      <c r="M160" s="110">
        <v>-0.31931373640226596</v>
      </c>
      <c r="N160" s="71">
        <v>-0.43232259602922762</v>
      </c>
      <c r="O160" s="71">
        <v>-0.20687481150385961</v>
      </c>
      <c r="P160" s="71">
        <v>-0.66736776850807522</v>
      </c>
      <c r="Q160" s="71">
        <v>-0.39239048625293071</v>
      </c>
      <c r="R160" s="71">
        <v>0.26265698339727667</v>
      </c>
      <c r="AC160" s="1">
        <v>4</v>
      </c>
      <c r="AD160" s="71">
        <v>0</v>
      </c>
      <c r="AE160" s="110">
        <v>-0.34132262389993484</v>
      </c>
      <c r="AF160" s="71">
        <v>-0.13986070173579115</v>
      </c>
      <c r="AG160" s="71">
        <v>-0.17095016573227786</v>
      </c>
      <c r="AH160" s="71">
        <v>0.24258893793639058</v>
      </c>
      <c r="AI160" s="71">
        <v>-0.59386437245414769</v>
      </c>
      <c r="AJ160" s="71">
        <v>0.65053024962770833</v>
      </c>
    </row>
    <row r="161" spans="10:43">
      <c r="K161" s="1">
        <v>5</v>
      </c>
      <c r="L161" s="71">
        <v>-6.1677331150355859E-17</v>
      </c>
      <c r="M161" s="71">
        <v>0</v>
      </c>
      <c r="N161" s="71">
        <v>0.31519282206771748</v>
      </c>
      <c r="O161" s="71">
        <v>0.35015149157360675</v>
      </c>
      <c r="P161" s="71">
        <v>-9.4199896126962793E-2</v>
      </c>
      <c r="Q161" s="71">
        <v>0.1999395660538798</v>
      </c>
      <c r="R161" s="71">
        <v>0.8539308914435777</v>
      </c>
      <c r="AC161" s="1">
        <v>5</v>
      </c>
      <c r="AD161" s="71">
        <v>-8.8266354901397079E-18</v>
      </c>
      <c r="AE161" s="71">
        <v>0</v>
      </c>
      <c r="AF161" s="71">
        <v>0.71683766033362661</v>
      </c>
      <c r="AG161" s="71">
        <v>-0.25642979343901445</v>
      </c>
      <c r="AH161" s="71">
        <v>-0.59248211444929921</v>
      </c>
      <c r="AI161" s="71">
        <v>-5.4888861652990381E-2</v>
      </c>
      <c r="AJ161" s="71">
        <v>0.25756491742542287</v>
      </c>
    </row>
    <row r="162" spans="10:43">
      <c r="K162" s="1">
        <v>6</v>
      </c>
      <c r="L162" s="71">
        <v>5.9994089770153243E-18</v>
      </c>
      <c r="M162" s="71">
        <v>2.7755575615628914E-17</v>
      </c>
      <c r="N162" s="71">
        <v>-0.60248024443113757</v>
      </c>
      <c r="O162" s="71">
        <v>-0.25818643642130484</v>
      </c>
      <c r="P162" s="71">
        <v>0.63870496904331797</v>
      </c>
      <c r="Q162" s="71">
        <v>-1.6854300119131374E-2</v>
      </c>
      <c r="R162" s="71">
        <v>0.40265272159161247</v>
      </c>
      <c r="AC162" s="1">
        <v>6</v>
      </c>
      <c r="AD162" s="71">
        <v>5.0341036224724139E-17</v>
      </c>
      <c r="AE162" s="71">
        <v>0</v>
      </c>
      <c r="AF162" s="71">
        <v>-0.60962401252220311</v>
      </c>
      <c r="AG162" s="71">
        <v>-0.59899670271643013</v>
      </c>
      <c r="AH162" s="71">
        <v>-0.46143989380219563</v>
      </c>
      <c r="AI162" s="71">
        <v>0.22184919128209135</v>
      </c>
      <c r="AJ162" s="71">
        <v>8.6125920758355512E-2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0.91818294976043369</v>
      </c>
      <c r="W164" s="48" t="s">
        <v>353</v>
      </c>
      <c r="X164" s="3">
        <f>+V164/V166</f>
        <v>0.94451410993847085</v>
      </c>
      <c r="Y164" s="148">
        <f>ATAN2(X164,X165)</f>
        <v>0.33468413272902181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0.8893927269827262</v>
      </c>
      <c r="AO164" s="48" t="s">
        <v>353</v>
      </c>
      <c r="AP164" s="3">
        <f>+AN164/AN166</f>
        <v>0.93360966312780025</v>
      </c>
      <c r="AQ164" s="148">
        <f>ATAN2(AP164,AP165)</f>
        <v>0.36643755153162572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-0.31931373640226596</v>
      </c>
      <c r="W165" s="48" t="s">
        <v>354</v>
      </c>
      <c r="X165" s="3">
        <f>-V165/V166</f>
        <v>0.32847084517067571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-0.34132262389993484</v>
      </c>
      <c r="AO165" s="48" t="s">
        <v>354</v>
      </c>
      <c r="AP165" s="3">
        <f>-AN165/AN166</f>
        <v>0.35829177623048414</v>
      </c>
      <c r="AQ165" s="117"/>
    </row>
    <row r="166" spans="10:43">
      <c r="K166" s="1">
        <v>1</v>
      </c>
      <c r="L166" s="111">
        <v>0</v>
      </c>
      <c r="M166" s="110">
        <f>X164</f>
        <v>0.94451410993847085</v>
      </c>
      <c r="N166" s="111">
        <v>0</v>
      </c>
      <c r="O166" s="111">
        <v>0</v>
      </c>
      <c r="P166" s="110">
        <f>-X165</f>
        <v>-0.32847084517067571</v>
      </c>
      <c r="Q166" s="111">
        <v>0</v>
      </c>
      <c r="R166" s="111">
        <v>0</v>
      </c>
      <c r="U166" s="48" t="s">
        <v>355</v>
      </c>
      <c r="V166" s="3">
        <f>SQRT(V164*V164+V165*V165)</f>
        <v>0.97212200442431451</v>
      </c>
      <c r="W166" s="109">
        <v>1</v>
      </c>
      <c r="X166" s="108">
        <f>X164*X164+X165*X165</f>
        <v>0.99999999999999989</v>
      </c>
      <c r="AC166" s="1">
        <v>1</v>
      </c>
      <c r="AD166" s="111">
        <v>0</v>
      </c>
      <c r="AE166" s="110">
        <f>AP164</f>
        <v>0.93360966312780025</v>
      </c>
      <c r="AF166" s="111">
        <v>0</v>
      </c>
      <c r="AG166" s="111">
        <v>0</v>
      </c>
      <c r="AH166" s="110">
        <f>-AP165</f>
        <v>-0.35829177623048414</v>
      </c>
      <c r="AI166" s="111">
        <v>0</v>
      </c>
      <c r="AJ166" s="111">
        <v>0</v>
      </c>
      <c r="AM166" s="48" t="s">
        <v>355</v>
      </c>
      <c r="AN166" s="3">
        <f>SQRT(AN164*AN164+AN165*AN165)</f>
        <v>0.95263873341141581</v>
      </c>
      <c r="AO166" s="109">
        <v>1</v>
      </c>
      <c r="AP166" s="108">
        <f>AP164*AP164+AP165*AP165</f>
        <v>1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0.32847084517067571</v>
      </c>
      <c r="N169" s="111">
        <v>0</v>
      </c>
      <c r="O169" s="111">
        <v>0</v>
      </c>
      <c r="P169" s="110">
        <f>X164</f>
        <v>0.94451410993847085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0.35829177623048414</v>
      </c>
      <c r="AF169" s="111">
        <v>0</v>
      </c>
      <c r="AG169" s="111">
        <v>0</v>
      </c>
      <c r="AH169" s="110">
        <f>AP164</f>
        <v>0.93360966312780025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1.0000000000000004</v>
      </c>
      <c r="M174" s="71">
        <v>8.4654505627668186E-16</v>
      </c>
      <c r="N174" s="71">
        <v>-8.6042284408449632E-16</v>
      </c>
      <c r="O174" s="71">
        <v>1.5265566588595902E-15</v>
      </c>
      <c r="P174" s="71">
        <v>-8.8817841970012523E-16</v>
      </c>
      <c r="Q174" s="71">
        <v>1.9862583799934441E-16</v>
      </c>
      <c r="R174" s="71">
        <v>1.5820678100908481E-15</v>
      </c>
      <c r="AC174" s="1" cm="1">
        <f t="array" ref="AC174:AC180">$K$12:$K$18</f>
        <v>0</v>
      </c>
      <c r="AD174" s="71" cm="1">
        <f t="array" ref="AD174:AJ180">MMULT(AD165:AJ171,_xlfn.ANCHORARRAY(AD156))</f>
        <v>1.0000000000000009</v>
      </c>
      <c r="AE174" s="71">
        <v>8.3266726846886741E-16</v>
      </c>
      <c r="AF174" s="71">
        <v>-7.2164496600635175E-16</v>
      </c>
      <c r="AG174" s="71">
        <v>7.2164496600635175E-16</v>
      </c>
      <c r="AH174" s="71">
        <v>-2.4980018054066022E-16</v>
      </c>
      <c r="AI174" s="71">
        <v>3.6082248300317588E-16</v>
      </c>
      <c r="AJ174" s="71">
        <v>6.2450045135165055E-16</v>
      </c>
    </row>
    <row r="175" spans="10:43">
      <c r="K175" s="1">
        <v>1</v>
      </c>
      <c r="L175" s="71">
        <v>-3.2409089505033289E-18</v>
      </c>
      <c r="M175" s="110">
        <v>0.9721220044243144</v>
      </c>
      <c r="N175" s="71">
        <v>-0.12448922781645388</v>
      </c>
      <c r="O175" s="71">
        <v>0.13505262281880523</v>
      </c>
      <c r="P175" s="71">
        <v>-3.1194328542007599E-2</v>
      </c>
      <c r="Q175" s="71">
        <v>0.13522556402278918</v>
      </c>
      <c r="R175" s="71">
        <v>-4.4530780848862778E-2</v>
      </c>
      <c r="AC175" s="1">
        <v>1</v>
      </c>
      <c r="AD175" s="71">
        <v>-2.0226357381764209E-17</v>
      </c>
      <c r="AE175" s="110">
        <v>0.95263873341141569</v>
      </c>
      <c r="AF175" s="71">
        <v>2.2605882400658538E-2</v>
      </c>
      <c r="AG175" s="71">
        <v>-0.11241447205435429</v>
      </c>
      <c r="AH175" s="71">
        <v>-6.7861830746933499E-3</v>
      </c>
      <c r="AI175" s="71">
        <v>-0.16770801186676731</v>
      </c>
      <c r="AJ175" s="71">
        <v>-0.22618438193849111</v>
      </c>
    </row>
    <row r="176" spans="10:43">
      <c r="K176" s="1">
        <v>2</v>
      </c>
      <c r="L176" s="71">
        <v>0</v>
      </c>
      <c r="M176" s="71">
        <v>6.9088808835307242E-2</v>
      </c>
      <c r="N176" s="71">
        <v>8.6046503441111449E-2</v>
      </c>
      <c r="O176" s="71">
        <v>0.4756145835989487</v>
      </c>
      <c r="P176" s="71">
        <v>0.25346899599092754</v>
      </c>
      <c r="Q176" s="71">
        <v>-0.83507849555583302</v>
      </c>
      <c r="R176" s="71">
        <v>-3.2981720442540191E-3</v>
      </c>
      <c r="AC176" s="1">
        <v>2</v>
      </c>
      <c r="AD176" s="71">
        <v>-5.5511151231257827E-17</v>
      </c>
      <c r="AE176" s="71">
        <v>-0.29507226059412039</v>
      </c>
      <c r="AF176" s="71">
        <v>0.1409035817319238</v>
      </c>
      <c r="AG176" s="71">
        <v>-0.49229869818151373</v>
      </c>
      <c r="AH176" s="71">
        <v>0.12639394206162419</v>
      </c>
      <c r="AI176" s="71">
        <v>-0.41513726741867063</v>
      </c>
      <c r="AJ176" s="71">
        <v>-0.68000452503058662</v>
      </c>
    </row>
    <row r="177" spans="10:43">
      <c r="K177" s="1">
        <v>3</v>
      </c>
      <c r="L177" s="71">
        <v>0</v>
      </c>
      <c r="M177" s="110">
        <v>-0.2240659389728199</v>
      </c>
      <c r="N177" s="71">
        <v>-0.51357144140027589</v>
      </c>
      <c r="O177" s="71">
        <v>0.73258466768945718</v>
      </c>
      <c r="P177" s="71">
        <v>-5.7183265952737372E-2</v>
      </c>
      <c r="Q177" s="71">
        <v>0.32919402272139558</v>
      </c>
      <c r="R177" s="71">
        <v>-0.19421612635433497</v>
      </c>
      <c r="AC177" s="1">
        <v>3</v>
      </c>
      <c r="AD177" s="71">
        <v>0</v>
      </c>
      <c r="AE177" s="110">
        <v>7.3564968783858986E-2</v>
      </c>
      <c r="AF177" s="71">
        <v>0.2724326475080931</v>
      </c>
      <c r="AG177" s="71">
        <v>-0.51890607874986305</v>
      </c>
      <c r="AH177" s="71">
        <v>0.59485007309757842</v>
      </c>
      <c r="AI177" s="71">
        <v>0.5066223322015273</v>
      </c>
      <c r="AJ177" s="71">
        <v>0.20147538913350382</v>
      </c>
    </row>
    <row r="178" spans="10:43">
      <c r="K178" s="1">
        <v>4</v>
      </c>
      <c r="L178" s="71">
        <v>-1.1270812059783676E-18</v>
      </c>
      <c r="M178" s="71">
        <v>0</v>
      </c>
      <c r="N178" s="71">
        <v>-0.50101282016376636</v>
      </c>
      <c r="O178" s="71">
        <v>-0.17206091537863516</v>
      </c>
      <c r="P178" s="71">
        <v>-0.71742093510169191</v>
      </c>
      <c r="Q178" s="71">
        <v>-0.36841464546501268</v>
      </c>
      <c r="R178" s="71">
        <v>0.26260054515426784</v>
      </c>
      <c r="AC178" s="1">
        <v>4</v>
      </c>
      <c r="AD178" s="71">
        <v>-7.7622777475395971E-18</v>
      </c>
      <c r="AE178" s="71">
        <v>0</v>
      </c>
      <c r="AF178" s="71">
        <v>-0.14113092996035667</v>
      </c>
      <c r="AG178" s="71">
        <v>-0.22624802949338157</v>
      </c>
      <c r="AH178" s="71">
        <v>0.25723545270959636</v>
      </c>
      <c r="AI178" s="71">
        <v>-0.70045630389373592</v>
      </c>
      <c r="AJ178" s="71">
        <v>0.60998752279346924</v>
      </c>
    </row>
    <row r="179" spans="10:43">
      <c r="K179" s="1">
        <v>5</v>
      </c>
      <c r="L179" s="71">
        <v>-6.1677331150355859E-17</v>
      </c>
      <c r="M179" s="71">
        <v>0</v>
      </c>
      <c r="N179" s="71">
        <v>0.31519282206771748</v>
      </c>
      <c r="O179" s="71">
        <v>0.35015149157360675</v>
      </c>
      <c r="P179" s="71">
        <v>-9.4199896126962793E-2</v>
      </c>
      <c r="Q179" s="71">
        <v>0.1999395660538798</v>
      </c>
      <c r="R179" s="71">
        <v>0.8539308914435777</v>
      </c>
      <c r="AC179" s="1">
        <v>5</v>
      </c>
      <c r="AD179" s="71">
        <v>-8.8266354901397079E-18</v>
      </c>
      <c r="AE179" s="71">
        <v>0</v>
      </c>
      <c r="AF179" s="71">
        <v>0.71683766033362661</v>
      </c>
      <c r="AG179" s="71">
        <v>-0.25642979343901445</v>
      </c>
      <c r="AH179" s="71">
        <v>-0.59248211444929921</v>
      </c>
      <c r="AI179" s="71">
        <v>-5.4888861652990381E-2</v>
      </c>
      <c r="AJ179" s="71">
        <v>0.25756491742542287</v>
      </c>
    </row>
    <row r="180" spans="10:43">
      <c r="K180" s="1">
        <v>6</v>
      </c>
      <c r="L180" s="71">
        <v>5.9994089770153243E-18</v>
      </c>
      <c r="M180" s="71">
        <v>2.7755575615628914E-17</v>
      </c>
      <c r="N180" s="71">
        <v>-0.60248024443113757</v>
      </c>
      <c r="O180" s="71">
        <v>-0.25818643642130484</v>
      </c>
      <c r="P180" s="71">
        <v>0.63870496904331797</v>
      </c>
      <c r="Q180" s="71">
        <v>-1.6854300119131374E-2</v>
      </c>
      <c r="R180" s="71">
        <v>0.40265272159161247</v>
      </c>
      <c r="AC180" s="1">
        <v>6</v>
      </c>
      <c r="AD180" s="71">
        <v>5.0341036224724139E-17</v>
      </c>
      <c r="AE180" s="71">
        <v>0</v>
      </c>
      <c r="AF180" s="71">
        <v>-0.60962401252220311</v>
      </c>
      <c r="AG180" s="71">
        <v>-0.59899670271643013</v>
      </c>
      <c r="AH180" s="71">
        <v>-0.46143989380219563</v>
      </c>
      <c r="AI180" s="71">
        <v>0.22184919128209135</v>
      </c>
      <c r="AJ180" s="71">
        <v>8.6125920758355512E-2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0.9721220044243144</v>
      </c>
      <c r="W182" s="48" t="s">
        <v>353</v>
      </c>
      <c r="X182" s="3">
        <f>+V182/V184</f>
        <v>0.97445044067146103</v>
      </c>
      <c r="Y182" s="148">
        <f>ATAN2(X182,X183)</f>
        <v>0.2265352219440932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0.95263873341141569</v>
      </c>
      <c r="AO182" s="48" t="s">
        <v>353</v>
      </c>
      <c r="AP182" s="3">
        <f>+AN182/AN184</f>
        <v>0.99703162636602194</v>
      </c>
      <c r="AQ182" s="148">
        <f>ATAN2(AP182,AP183)</f>
        <v>-7.7069362756855428E-2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-0.2240659389728199</v>
      </c>
      <c r="W183" s="48" t="s">
        <v>354</v>
      </c>
      <c r="X183" s="3">
        <f>-V183/V184</f>
        <v>0.22460262392767208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7.3564968783858986E-2</v>
      </c>
      <c r="AO183" s="48" t="s">
        <v>354</v>
      </c>
      <c r="AP183" s="3">
        <f>-AN183/AN184</f>
        <v>-7.6993090767452962E-2</v>
      </c>
      <c r="AQ183" s="117"/>
    </row>
    <row r="184" spans="10:43">
      <c r="K184" s="1">
        <v>1</v>
      </c>
      <c r="L184" s="111">
        <v>0</v>
      </c>
      <c r="M184" s="110">
        <f>X182</f>
        <v>0.97445044067146103</v>
      </c>
      <c r="N184" s="111">
        <v>0</v>
      </c>
      <c r="O184" s="110">
        <f>-X183</f>
        <v>-0.22460262392767208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0.99761051342381024</v>
      </c>
      <c r="W184" s="109">
        <v>1</v>
      </c>
      <c r="X184" s="108">
        <f>X182*X182+X183*X183</f>
        <v>0.99999999999999989</v>
      </c>
      <c r="AC184" s="1">
        <v>1</v>
      </c>
      <c r="AD184" s="111">
        <v>0</v>
      </c>
      <c r="AE184" s="110">
        <f>AP182</f>
        <v>0.99703162636602194</v>
      </c>
      <c r="AF184" s="111">
        <v>0</v>
      </c>
      <c r="AG184" s="110">
        <f>-AP183</f>
        <v>7.6993090767452962E-2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0.95547494003133149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0.22460262392767208</v>
      </c>
      <c r="N186" s="111">
        <v>0</v>
      </c>
      <c r="O186" s="110">
        <f>X182</f>
        <v>0.97445044067146103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-7.6993090767452962E-2</v>
      </c>
      <c r="AF186" s="111">
        <v>0</v>
      </c>
      <c r="AG186" s="110">
        <f>AP182</f>
        <v>0.99703162636602194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1.0000000000000004</v>
      </c>
      <c r="M192" s="71">
        <v>8.4654505627668186E-16</v>
      </c>
      <c r="N192" s="71">
        <v>-8.6042284408449632E-16</v>
      </c>
      <c r="O192" s="71">
        <v>1.5265566588595902E-15</v>
      </c>
      <c r="P192" s="71">
        <v>-8.8817841970012523E-16</v>
      </c>
      <c r="Q192" s="71">
        <v>1.9862583799934441E-16</v>
      </c>
      <c r="R192" s="71">
        <v>1.5820678100908481E-15</v>
      </c>
      <c r="AC192" s="1" cm="1">
        <f t="array" ref="AC192:AC198">$K$12:$K$18</f>
        <v>0</v>
      </c>
      <c r="AD192" s="71" cm="1">
        <f t="array" ref="AD192:AJ198">MMULT(AD183:AJ189,_xlfn.ANCHORARRAY(AD174))</f>
        <v>1.0000000000000009</v>
      </c>
      <c r="AE192" s="71">
        <v>8.3266726846886741E-16</v>
      </c>
      <c r="AF192" s="71">
        <v>-7.2164496600635175E-16</v>
      </c>
      <c r="AG192" s="71">
        <v>7.2164496600635175E-16</v>
      </c>
      <c r="AH192" s="71">
        <v>-2.4980018054066022E-16</v>
      </c>
      <c r="AI192" s="71">
        <v>3.6082248300317588E-16</v>
      </c>
      <c r="AJ192" s="71">
        <v>6.2450045135165055E-16</v>
      </c>
    </row>
    <row r="193" spans="10:43">
      <c r="K193" s="1">
        <v>1</v>
      </c>
      <c r="L193" s="71">
        <v>-3.158105154994051E-18</v>
      </c>
      <c r="M193" s="110">
        <v>0.99761051342381013</v>
      </c>
      <c r="N193" s="71">
        <v>-5.9590895917747549E-3</v>
      </c>
      <c r="O193" s="71">
        <v>-3.2938350792612398E-2</v>
      </c>
      <c r="P193" s="71">
        <v>-1.7553815616470913E-2</v>
      </c>
      <c r="Q193" s="71">
        <v>5.7832769167522641E-2</v>
      </c>
      <c r="R193" s="71">
        <v>2.2841256663334863E-4</v>
      </c>
      <c r="AC193" s="1">
        <v>1</v>
      </c>
      <c r="AD193" s="71">
        <v>-2.0166317995800762E-17</v>
      </c>
      <c r="AE193" s="110">
        <v>0.95547494003133149</v>
      </c>
      <c r="AF193" s="71">
        <v>4.3514211252975749E-2</v>
      </c>
      <c r="AG193" s="71">
        <v>-0.15203296672040187</v>
      </c>
      <c r="AH193" s="71">
        <v>3.9033306523248802E-2</v>
      </c>
      <c r="AI193" s="71">
        <v>-0.12820377261812421</v>
      </c>
      <c r="AJ193" s="71">
        <v>-0.21000076925976352</v>
      </c>
    </row>
    <row r="194" spans="10:43">
      <c r="K194" s="1">
        <v>2</v>
      </c>
      <c r="L194" s="71">
        <v>0</v>
      </c>
      <c r="M194" s="110">
        <v>6.9088808835307242E-2</v>
      </c>
      <c r="N194" s="71">
        <v>8.6046503441111449E-2</v>
      </c>
      <c r="O194" s="71">
        <v>0.4756145835989487</v>
      </c>
      <c r="P194" s="71">
        <v>0.25346899599092754</v>
      </c>
      <c r="Q194" s="71">
        <v>-0.83507849555583302</v>
      </c>
      <c r="R194" s="71">
        <v>-3.2981720442540191E-3</v>
      </c>
      <c r="AC194" s="1">
        <v>2</v>
      </c>
      <c r="AD194" s="71">
        <v>-5.5511151231257827E-17</v>
      </c>
      <c r="AE194" s="110">
        <v>-0.29507226059412039</v>
      </c>
      <c r="AF194" s="71">
        <v>0.1409035817319238</v>
      </c>
      <c r="AG194" s="71">
        <v>-0.49229869818151373</v>
      </c>
      <c r="AH194" s="71">
        <v>0.12639394206162419</v>
      </c>
      <c r="AI194" s="71">
        <v>-0.41513726741867063</v>
      </c>
      <c r="AJ194" s="71">
        <v>-0.68000452503058662</v>
      </c>
    </row>
    <row r="195" spans="10:43">
      <c r="K195" s="1">
        <v>3</v>
      </c>
      <c r="L195" s="71">
        <v>-7.2791665419372562E-19</v>
      </c>
      <c r="M195" s="71">
        <v>2.7755575615628914E-17</v>
      </c>
      <c r="N195" s="71">
        <v>-0.5284105246070816</v>
      </c>
      <c r="O195" s="71">
        <v>0.74420062571256529</v>
      </c>
      <c r="P195" s="71">
        <v>-6.2728586748875076E-2</v>
      </c>
      <c r="Q195" s="71">
        <v>0.35115527700889276</v>
      </c>
      <c r="R195" s="71">
        <v>-0.19925572013568857</v>
      </c>
      <c r="AC195" s="1">
        <v>3</v>
      </c>
      <c r="AD195" s="71">
        <v>1.5572897697891141E-18</v>
      </c>
      <c r="AE195" s="71">
        <v>1.3877787807814457E-17</v>
      </c>
      <c r="AF195" s="71">
        <v>0.26988346886464298</v>
      </c>
      <c r="AG195" s="71">
        <v>-0.50871063397673477</v>
      </c>
      <c r="AH195" s="71">
        <v>0.59360682503386009</v>
      </c>
      <c r="AI195" s="71">
        <v>0.51803084600832283</v>
      </c>
      <c r="AJ195" s="71">
        <v>0.21829196954927496</v>
      </c>
    </row>
    <row r="196" spans="10:43">
      <c r="K196" s="1">
        <v>4</v>
      </c>
      <c r="L196" s="71">
        <v>-1.1270812059783676E-18</v>
      </c>
      <c r="M196" s="71">
        <v>0</v>
      </c>
      <c r="N196" s="71">
        <v>-0.50101282016376636</v>
      </c>
      <c r="O196" s="71">
        <v>-0.17206091537863516</v>
      </c>
      <c r="P196" s="71">
        <v>-0.71742093510169191</v>
      </c>
      <c r="Q196" s="71">
        <v>-0.36841464546501268</v>
      </c>
      <c r="R196" s="71">
        <v>0.26260054515426784</v>
      </c>
      <c r="AC196" s="1">
        <v>4</v>
      </c>
      <c r="AD196" s="71">
        <v>-7.7622777475395971E-18</v>
      </c>
      <c r="AE196" s="71">
        <v>0</v>
      </c>
      <c r="AF196" s="71">
        <v>-0.14113092996035667</v>
      </c>
      <c r="AG196" s="71">
        <v>-0.22624802949338157</v>
      </c>
      <c r="AH196" s="71">
        <v>0.25723545270959636</v>
      </c>
      <c r="AI196" s="71">
        <v>-0.70045630389373592</v>
      </c>
      <c r="AJ196" s="71">
        <v>0.60998752279346924</v>
      </c>
    </row>
    <row r="197" spans="10:43">
      <c r="K197" s="1">
        <v>5</v>
      </c>
      <c r="L197" s="71">
        <v>-6.1677331150355859E-17</v>
      </c>
      <c r="M197" s="71">
        <v>0</v>
      </c>
      <c r="N197" s="71">
        <v>0.31519282206771748</v>
      </c>
      <c r="O197" s="71">
        <v>0.35015149157360675</v>
      </c>
      <c r="P197" s="71">
        <v>-9.4199896126962793E-2</v>
      </c>
      <c r="Q197" s="71">
        <v>0.1999395660538798</v>
      </c>
      <c r="R197" s="71">
        <v>0.8539308914435777</v>
      </c>
      <c r="AC197" s="1">
        <v>5</v>
      </c>
      <c r="AD197" s="71">
        <v>-8.8266354901397079E-18</v>
      </c>
      <c r="AE197" s="71">
        <v>0</v>
      </c>
      <c r="AF197" s="71">
        <v>0.71683766033362661</v>
      </c>
      <c r="AG197" s="71">
        <v>-0.25642979343901445</v>
      </c>
      <c r="AH197" s="71">
        <v>-0.59248211444929921</v>
      </c>
      <c r="AI197" s="71">
        <v>-5.4888861652990381E-2</v>
      </c>
      <c r="AJ197" s="71">
        <v>0.25756491742542287</v>
      </c>
    </row>
    <row r="198" spans="10:43">
      <c r="K198" s="1">
        <v>6</v>
      </c>
      <c r="L198" s="71">
        <v>5.9994089770153243E-18</v>
      </c>
      <c r="M198" s="71">
        <v>2.7755575615628914E-17</v>
      </c>
      <c r="N198" s="71">
        <v>-0.60248024443113757</v>
      </c>
      <c r="O198" s="71">
        <v>-0.25818643642130484</v>
      </c>
      <c r="P198" s="71">
        <v>0.63870496904331797</v>
      </c>
      <c r="Q198" s="71">
        <v>-1.6854300119131374E-2</v>
      </c>
      <c r="R198" s="71">
        <v>0.40265272159161247</v>
      </c>
      <c r="AC198" s="1">
        <v>6</v>
      </c>
      <c r="AD198" s="71">
        <v>5.0341036224724139E-17</v>
      </c>
      <c r="AE198" s="71">
        <v>0</v>
      </c>
      <c r="AF198" s="71">
        <v>-0.60962401252220311</v>
      </c>
      <c r="AG198" s="71">
        <v>-0.59899670271643013</v>
      </c>
      <c r="AH198" s="71">
        <v>-0.46143989380219563</v>
      </c>
      <c r="AI198" s="71">
        <v>0.22184919128209135</v>
      </c>
      <c r="AJ198" s="71">
        <v>8.6125920758355512E-2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0.99761051342381013</v>
      </c>
      <c r="W200" s="48" t="s">
        <v>353</v>
      </c>
      <c r="X200" s="3">
        <f>+V200/V202</f>
        <v>0.99761051342381035</v>
      </c>
      <c r="Y200" s="148">
        <f>ATAN2(X200,X201)</f>
        <v>-6.9143890412671966E-2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0.95547494003133149</v>
      </c>
      <c r="AO200" s="48" t="s">
        <v>353</v>
      </c>
      <c r="AP200" s="3">
        <f>+AN200/AN202</f>
        <v>0.95547494003133104</v>
      </c>
      <c r="AQ200" s="148">
        <f>ATAN2(AP200,AP201)</f>
        <v>0.29953114571937517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6.9088808835307242E-2</v>
      </c>
      <c r="W201" s="48" t="s">
        <v>354</v>
      </c>
      <c r="X201" s="3">
        <f>-V201/V202</f>
        <v>-6.9088808835307255E-2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-0.29507226059412039</v>
      </c>
      <c r="AO201" s="48" t="s">
        <v>354</v>
      </c>
      <c r="AP201" s="3">
        <f>-AN201/AN202</f>
        <v>0.29507226059412028</v>
      </c>
      <c r="AQ201" s="117"/>
    </row>
    <row r="202" spans="10:43">
      <c r="K202" s="1">
        <v>1</v>
      </c>
      <c r="L202" s="111">
        <v>0</v>
      </c>
      <c r="M202" s="110">
        <f>X200</f>
        <v>0.99761051342381035</v>
      </c>
      <c r="N202" s="110">
        <f>-X201</f>
        <v>6.9088808835307255E-2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0.99999999999999978</v>
      </c>
      <c r="W202" s="109">
        <v>1</v>
      </c>
      <c r="X202" s="108">
        <f>X200*X200+X201*X201</f>
        <v>1.0000000000000002</v>
      </c>
      <c r="AC202" s="1">
        <v>1</v>
      </c>
      <c r="AD202" s="111">
        <v>0</v>
      </c>
      <c r="AE202" s="110">
        <f>AP200</f>
        <v>0.95547494003133104</v>
      </c>
      <c r="AF202" s="110">
        <f>-AP201</f>
        <v>-0.29507226059412028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1.0000000000000004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-6.9088808835307255E-2</v>
      </c>
      <c r="N203" s="110">
        <f>X200</f>
        <v>0.99761051342381035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0.29507226059412028</v>
      </c>
      <c r="AF203" s="110">
        <f>AP200</f>
        <v>0.95547494003133104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1.0000000000000004</v>
      </c>
      <c r="M210" s="71">
        <v>8.4654505627668186E-16</v>
      </c>
      <c r="N210" s="71">
        <v>-8.6042284408449632E-16</v>
      </c>
      <c r="O210" s="71">
        <v>1.5265566588595902E-15</v>
      </c>
      <c r="P210" s="71">
        <v>-8.8817841970012523E-16</v>
      </c>
      <c r="Q210" s="71">
        <v>1.9862583799934441E-16</v>
      </c>
      <c r="R210" s="71">
        <v>1.5820678100908481E-15</v>
      </c>
      <c r="AC210" s="1" cm="1">
        <f t="array" ref="AC210:AC216">$K$12:$K$18</f>
        <v>0</v>
      </c>
      <c r="AD210" s="71" cm="1">
        <f t="array" ref="AD210:AJ216">MMULT(AD201:AJ207,_xlfn.ANCHORARRAY(AD192))</f>
        <v>1.0000000000000009</v>
      </c>
      <c r="AE210" s="71">
        <v>8.3266726846886741E-16</v>
      </c>
      <c r="AF210" s="71">
        <v>-7.2164496600635175E-16</v>
      </c>
      <c r="AG210" s="71">
        <v>7.2164496600635175E-16</v>
      </c>
      <c r="AH210" s="71">
        <v>-2.4980018054066022E-16</v>
      </c>
      <c r="AI210" s="71">
        <v>3.6082248300317588E-16</v>
      </c>
      <c r="AJ210" s="71">
        <v>6.2450045135165055E-16</v>
      </c>
    </row>
    <row r="211" spans="10:43">
      <c r="K211" s="1">
        <v>1</v>
      </c>
      <c r="L211" s="71">
        <v>-3.1505589051199973E-18</v>
      </c>
      <c r="M211" s="71">
        <v>0.99999999999999989</v>
      </c>
      <c r="N211" s="71">
        <v>6.591949208711867E-16</v>
      </c>
      <c r="O211" s="71">
        <v>4.0245584642661925E-16</v>
      </c>
      <c r="P211" s="71">
        <v>6.9388939039072284E-18</v>
      </c>
      <c r="Q211" s="71">
        <v>4.8572257327350599E-17</v>
      </c>
      <c r="R211" s="71">
        <v>1.2473745994445729E-16</v>
      </c>
      <c r="AC211" s="1">
        <v>1</v>
      </c>
      <c r="AD211" s="71">
        <v>-2.8886105957011542E-18</v>
      </c>
      <c r="AE211" s="71">
        <v>1.0000000000000007</v>
      </c>
      <c r="AF211" s="71">
        <v>5.2735593669694936E-16</v>
      </c>
      <c r="AG211" s="71">
        <v>4.7184478546569153E-16</v>
      </c>
      <c r="AH211" s="71">
        <v>-6.9388939039072284E-18</v>
      </c>
      <c r="AI211" s="71">
        <v>3.4694469519536142E-16</v>
      </c>
      <c r="AJ211" s="71">
        <v>3.0531133177191805E-16</v>
      </c>
    </row>
    <row r="212" spans="10:43">
      <c r="K212" s="1">
        <v>2</v>
      </c>
      <c r="L212" s="71">
        <v>2.181897233351824E-19</v>
      </c>
      <c r="M212" s="71">
        <v>0</v>
      </c>
      <c r="N212" s="110">
        <v>8.6252602877849457E-2</v>
      </c>
      <c r="O212" s="71">
        <v>0.47675378035726013</v>
      </c>
      <c r="P212" s="71">
        <v>0.25407610743898357</v>
      </c>
      <c r="Q212" s="71">
        <v>-0.83707868383406914</v>
      </c>
      <c r="R212" s="71">
        <v>-3.3060718585800233E-3</v>
      </c>
      <c r="AC212" s="1">
        <v>2</v>
      </c>
      <c r="AD212" s="71">
        <v>-5.8990034932637039E-17</v>
      </c>
      <c r="AE212" s="71">
        <v>5.5511151231257827E-17</v>
      </c>
      <c r="AF212" s="110">
        <v>0.14746967798789531</v>
      </c>
      <c r="AG212" s="71">
        <v>-0.51523978029750384</v>
      </c>
      <c r="AH212" s="71">
        <v>0.13228389020593215</v>
      </c>
      <c r="AI212" s="71">
        <v>-0.43448263269474946</v>
      </c>
      <c r="AJ212" s="71">
        <v>-0.71169268448661616</v>
      </c>
    </row>
    <row r="213" spans="10:43">
      <c r="K213" s="1">
        <v>3</v>
      </c>
      <c r="L213" s="71">
        <v>-7.2791665419372562E-19</v>
      </c>
      <c r="M213" s="71">
        <v>2.7755575615628914E-17</v>
      </c>
      <c r="N213" s="71">
        <v>-0.5284105246070816</v>
      </c>
      <c r="O213" s="71">
        <v>0.74420062571256529</v>
      </c>
      <c r="P213" s="71">
        <v>-6.2728586748875076E-2</v>
      </c>
      <c r="Q213" s="71">
        <v>0.35115527700889276</v>
      </c>
      <c r="R213" s="71">
        <v>-0.19925572013568857</v>
      </c>
      <c r="AC213" s="1">
        <v>3</v>
      </c>
      <c r="AD213" s="71">
        <v>1.5572897697891141E-18</v>
      </c>
      <c r="AE213" s="71">
        <v>1.3877787807814457E-17</v>
      </c>
      <c r="AF213" s="71">
        <v>0.26988346886464298</v>
      </c>
      <c r="AG213" s="71">
        <v>-0.50871063397673477</v>
      </c>
      <c r="AH213" s="71">
        <v>0.59360682503386009</v>
      </c>
      <c r="AI213" s="71">
        <v>0.51803084600832283</v>
      </c>
      <c r="AJ213" s="71">
        <v>0.21829196954927496</v>
      </c>
    </row>
    <row r="214" spans="10:43">
      <c r="K214" s="1">
        <v>4</v>
      </c>
      <c r="L214" s="71">
        <v>-1.1270812059783676E-18</v>
      </c>
      <c r="M214" s="71">
        <v>0</v>
      </c>
      <c r="N214" s="71">
        <v>-0.50101282016376636</v>
      </c>
      <c r="O214" s="71">
        <v>-0.17206091537863516</v>
      </c>
      <c r="P214" s="71">
        <v>-0.71742093510169191</v>
      </c>
      <c r="Q214" s="71">
        <v>-0.36841464546501268</v>
      </c>
      <c r="R214" s="71">
        <v>0.26260054515426784</v>
      </c>
      <c r="AC214" s="1">
        <v>4</v>
      </c>
      <c r="AD214" s="71">
        <v>-7.7622777475395971E-18</v>
      </c>
      <c r="AE214" s="71">
        <v>0</v>
      </c>
      <c r="AF214" s="71">
        <v>-0.14113092996035667</v>
      </c>
      <c r="AG214" s="71">
        <v>-0.22624802949338157</v>
      </c>
      <c r="AH214" s="71">
        <v>0.25723545270959636</v>
      </c>
      <c r="AI214" s="71">
        <v>-0.70045630389373592</v>
      </c>
      <c r="AJ214" s="71">
        <v>0.60998752279346924</v>
      </c>
    </row>
    <row r="215" spans="10:43">
      <c r="K215" s="1">
        <v>5</v>
      </c>
      <c r="L215" s="71">
        <v>-6.1677331150355859E-17</v>
      </c>
      <c r="M215" s="71">
        <v>0</v>
      </c>
      <c r="N215" s="71">
        <v>0.31519282206771748</v>
      </c>
      <c r="O215" s="71">
        <v>0.35015149157360675</v>
      </c>
      <c r="P215" s="71">
        <v>-9.4199896126962793E-2</v>
      </c>
      <c r="Q215" s="71">
        <v>0.1999395660538798</v>
      </c>
      <c r="R215" s="71">
        <v>0.8539308914435777</v>
      </c>
      <c r="AC215" s="1">
        <v>5</v>
      </c>
      <c r="AD215" s="71">
        <v>-8.8266354901397079E-18</v>
      </c>
      <c r="AE215" s="71">
        <v>0</v>
      </c>
      <c r="AF215" s="71">
        <v>0.71683766033362661</v>
      </c>
      <c r="AG215" s="71">
        <v>-0.25642979343901445</v>
      </c>
      <c r="AH215" s="71">
        <v>-0.59248211444929921</v>
      </c>
      <c r="AI215" s="71">
        <v>-5.4888861652990381E-2</v>
      </c>
      <c r="AJ215" s="71">
        <v>0.25756491742542287</v>
      </c>
    </row>
    <row r="216" spans="10:43">
      <c r="K216" s="1">
        <v>6</v>
      </c>
      <c r="L216" s="71">
        <v>5.9994089770153243E-18</v>
      </c>
      <c r="M216" s="71">
        <v>2.7755575615628914E-17</v>
      </c>
      <c r="N216" s="110">
        <v>-0.60248024443113757</v>
      </c>
      <c r="O216" s="71">
        <v>-0.25818643642130484</v>
      </c>
      <c r="P216" s="71">
        <v>0.63870496904331797</v>
      </c>
      <c r="Q216" s="71">
        <v>-1.6854300119131374E-2</v>
      </c>
      <c r="R216" s="71">
        <v>0.40265272159161247</v>
      </c>
      <c r="AC216" s="1">
        <v>6</v>
      </c>
      <c r="AD216" s="71">
        <v>5.0341036224724139E-17</v>
      </c>
      <c r="AE216" s="71">
        <v>0</v>
      </c>
      <c r="AF216" s="110">
        <v>-0.60962401252220311</v>
      </c>
      <c r="AG216" s="71">
        <v>-0.59899670271643013</v>
      </c>
      <c r="AH216" s="71">
        <v>-0.46143989380219563</v>
      </c>
      <c r="AI216" s="71">
        <v>0.22184919128209135</v>
      </c>
      <c r="AJ216" s="71">
        <v>8.6125920758355512E-2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8.6252602877849457E-2</v>
      </c>
      <c r="W218" s="48" t="s">
        <v>353</v>
      </c>
      <c r="X218" s="3">
        <f>+V218/V220</f>
        <v>0.1417176196799258</v>
      </c>
      <c r="Y218" s="148">
        <f>ATAN2(X218,X219)</f>
        <v>1.4285999945181966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0.14746967798789531</v>
      </c>
      <c r="AO218" s="48" t="s">
        <v>353</v>
      </c>
      <c r="AP218" s="3">
        <f>+AN218/AN220</f>
        <v>0.23512118833686613</v>
      </c>
      <c r="AQ218" s="148">
        <f>ATAN2(AP218,AP219)</f>
        <v>1.333453076868141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-0.60248024443113757</v>
      </c>
      <c r="W219" s="48" t="s">
        <v>354</v>
      </c>
      <c r="X219" s="3">
        <f>-V219/V220</f>
        <v>0.98990712507399203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-0.60962401252220311</v>
      </c>
      <c r="AO219" s="48" t="s">
        <v>354</v>
      </c>
      <c r="AP219" s="3">
        <f>-AN219/AN220</f>
        <v>0.97196606257371965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0.60862300024975002</v>
      </c>
      <c r="W220" s="109">
        <v>1</v>
      </c>
      <c r="X220" s="108">
        <f>X218*X218+X219*X219</f>
        <v>1.0000000000000002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0.62720709703376665</v>
      </c>
      <c r="AO220" s="109">
        <v>1</v>
      </c>
      <c r="AP220" s="108">
        <f>AP218*AP218+AP219*AP219</f>
        <v>1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0.1417176196799258</v>
      </c>
      <c r="O221" s="111">
        <v>0</v>
      </c>
      <c r="P221" s="111">
        <v>0</v>
      </c>
      <c r="Q221" s="111">
        <v>0</v>
      </c>
      <c r="R221" s="110">
        <f>-X219</f>
        <v>-0.98990712507399203</v>
      </c>
      <c r="AC221" s="1">
        <v>2</v>
      </c>
      <c r="AD221" s="111">
        <v>0</v>
      </c>
      <c r="AE221" s="111">
        <v>0</v>
      </c>
      <c r="AF221" s="110">
        <f>AP218</f>
        <v>0.23512118833686613</v>
      </c>
      <c r="AG221" s="111">
        <v>0</v>
      </c>
      <c r="AH221" s="111">
        <v>0</v>
      </c>
      <c r="AI221" s="111">
        <v>0</v>
      </c>
      <c r="AJ221" s="110">
        <f>-AP219</f>
        <v>-0.97196606257371965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0.98990712507399203</v>
      </c>
      <c r="O225" s="111">
        <v>0</v>
      </c>
      <c r="P225" s="111">
        <v>0</v>
      </c>
      <c r="Q225" s="111">
        <v>0</v>
      </c>
      <c r="R225" s="110">
        <f>X218</f>
        <v>0.1417176196799258</v>
      </c>
      <c r="AC225" s="1">
        <v>6</v>
      </c>
      <c r="AD225">
        <v>0</v>
      </c>
      <c r="AE225">
        <v>0</v>
      </c>
      <c r="AF225" s="110">
        <f>AP219</f>
        <v>0.97196606257371965</v>
      </c>
      <c r="AG225" s="111">
        <v>0</v>
      </c>
      <c r="AH225" s="111">
        <v>0</v>
      </c>
      <c r="AI225" s="111">
        <v>0</v>
      </c>
      <c r="AJ225" s="110">
        <f>AP218</f>
        <v>0.23512118833686613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1.0000000000000004</v>
      </c>
      <c r="M228" s="71">
        <v>8.4654505627668186E-16</v>
      </c>
      <c r="N228" s="71">
        <v>-8.6042284408449632E-16</v>
      </c>
      <c r="O228" s="71">
        <v>1.5265566588595902E-15</v>
      </c>
      <c r="P228" s="71">
        <v>-8.8817841970012523E-16</v>
      </c>
      <c r="Q228" s="71">
        <v>1.9862583799934441E-16</v>
      </c>
      <c r="R228" s="71">
        <v>1.5820678100908481E-15</v>
      </c>
      <c r="AC228" s="1" cm="1">
        <f t="array" ref="AC228:AC234">$K$12:$K$18</f>
        <v>0</v>
      </c>
      <c r="AD228" s="71" cm="1">
        <f t="array" ref="AD228:AJ234">MMULT(AD219:AJ225,_xlfn.ANCHORARRAY(AD210))</f>
        <v>1.0000000000000009</v>
      </c>
      <c r="AE228" s="71">
        <v>8.3266726846886741E-16</v>
      </c>
      <c r="AF228" s="71">
        <v>-7.2164496600635175E-16</v>
      </c>
      <c r="AG228" s="71">
        <v>7.2164496600635175E-16</v>
      </c>
      <c r="AH228" s="71">
        <v>-2.4980018054066022E-16</v>
      </c>
      <c r="AI228" s="71">
        <v>3.6082248300317588E-16</v>
      </c>
      <c r="AJ228" s="71">
        <v>6.2450045135165055E-16</v>
      </c>
    </row>
    <row r="229" spans="10:43">
      <c r="K229" s="1">
        <v>1</v>
      </c>
      <c r="L229" s="71">
        <v>-3.1505589051199973E-18</v>
      </c>
      <c r="M229" s="71">
        <v>0.99999999999999989</v>
      </c>
      <c r="N229" s="71">
        <v>6.591949208711867E-16</v>
      </c>
      <c r="O229" s="71">
        <v>4.0245584642661925E-16</v>
      </c>
      <c r="P229" s="71">
        <v>6.9388939039072284E-18</v>
      </c>
      <c r="Q229" s="71">
        <v>4.8572257327350599E-17</v>
      </c>
      <c r="R229" s="71">
        <v>1.2473745994445729E-16</v>
      </c>
      <c r="AC229" s="1">
        <v>1</v>
      </c>
      <c r="AD229" s="71">
        <v>-2.8886105957011542E-18</v>
      </c>
      <c r="AE229" s="71">
        <v>1.0000000000000007</v>
      </c>
      <c r="AF229" s="71">
        <v>5.2735593669694936E-16</v>
      </c>
      <c r="AG229" s="71">
        <v>4.7184478546569153E-16</v>
      </c>
      <c r="AH229" s="71">
        <v>-6.9388939039072284E-18</v>
      </c>
      <c r="AI229" s="71">
        <v>3.4694469519536142E-16</v>
      </c>
      <c r="AJ229" s="71">
        <v>3.0531133177191805E-16</v>
      </c>
    </row>
    <row r="230" spans="10:43">
      <c r="K230" s="1">
        <v>2</v>
      </c>
      <c r="L230" s="71">
        <v>-5.9079363643506556E-18</v>
      </c>
      <c r="M230" s="71">
        <v>-2.7475442062441014E-17</v>
      </c>
      <c r="N230" s="110">
        <v>0.60862300024975013</v>
      </c>
      <c r="O230" s="71">
        <v>0.32314500393654999</v>
      </c>
      <c r="P230" s="71">
        <v>-0.59625153851235013</v>
      </c>
      <c r="Q230" s="71">
        <v>-0.10194460678170589</v>
      </c>
      <c r="R230" s="71">
        <v>-0.39905732666826038</v>
      </c>
      <c r="AC230" s="1">
        <v>2</v>
      </c>
      <c r="AD230" s="71">
        <v>-6.279958587862098E-17</v>
      </c>
      <c r="AE230" s="71">
        <v>1.305184784344083E-17</v>
      </c>
      <c r="AF230" s="110">
        <v>0.62720709703376665</v>
      </c>
      <c r="AG230" s="71">
        <v>0.46106067721195454</v>
      </c>
      <c r="AH230" s="71">
        <v>0.47960666215639775</v>
      </c>
      <c r="AI230" s="71">
        <v>-0.3177859578465379</v>
      </c>
      <c r="AJ230" s="71">
        <v>-0.25104550179218255</v>
      </c>
    </row>
    <row r="231" spans="10:43">
      <c r="K231" s="1">
        <v>3</v>
      </c>
      <c r="L231" s="71">
        <v>-7.2791665419372562E-19</v>
      </c>
      <c r="M231" s="71">
        <v>2.7755575615628914E-17</v>
      </c>
      <c r="N231" s="71">
        <v>-0.5284105246070816</v>
      </c>
      <c r="O231" s="71">
        <v>0.74420062571256529</v>
      </c>
      <c r="P231" s="71">
        <v>-6.2728586748875076E-2</v>
      </c>
      <c r="Q231" s="71">
        <v>0.35115527700889276</v>
      </c>
      <c r="R231" s="71">
        <v>-0.19925572013568857</v>
      </c>
      <c r="AC231" s="1">
        <v>3</v>
      </c>
      <c r="AD231" s="71">
        <v>1.5572897697891141E-18</v>
      </c>
      <c r="AE231" s="71">
        <v>1.3877787807814457E-17</v>
      </c>
      <c r="AF231" s="71">
        <v>0.26988346886464298</v>
      </c>
      <c r="AG231" s="71">
        <v>-0.50871063397673477</v>
      </c>
      <c r="AH231" s="71">
        <v>0.59360682503386009</v>
      </c>
      <c r="AI231" s="71">
        <v>0.51803084600832283</v>
      </c>
      <c r="AJ231" s="71">
        <v>0.21829196954927496</v>
      </c>
    </row>
    <row r="232" spans="10:43">
      <c r="K232" s="1">
        <v>4</v>
      </c>
      <c r="L232" s="71">
        <v>-1.1270812059783676E-18</v>
      </c>
      <c r="M232" s="71">
        <v>0</v>
      </c>
      <c r="N232" s="71">
        <v>-0.50101282016376636</v>
      </c>
      <c r="O232" s="71">
        <v>-0.17206091537863516</v>
      </c>
      <c r="P232" s="71">
        <v>-0.71742093510169191</v>
      </c>
      <c r="Q232" s="71">
        <v>-0.36841464546501268</v>
      </c>
      <c r="R232" s="71">
        <v>0.26260054515426784</v>
      </c>
      <c r="AC232" s="1">
        <v>4</v>
      </c>
      <c r="AD232" s="71">
        <v>-7.7622777475395971E-18</v>
      </c>
      <c r="AE232" s="71">
        <v>0</v>
      </c>
      <c r="AF232" s="71">
        <v>-0.14113092996035667</v>
      </c>
      <c r="AG232" s="71">
        <v>-0.22624802949338157</v>
      </c>
      <c r="AH232" s="71">
        <v>0.25723545270959636</v>
      </c>
      <c r="AI232" s="71">
        <v>-0.70045630389373592</v>
      </c>
      <c r="AJ232" s="71">
        <v>0.60998752279346924</v>
      </c>
    </row>
    <row r="233" spans="10:43">
      <c r="K233" s="1">
        <v>5</v>
      </c>
      <c r="L233" s="71">
        <v>-6.1677331150355859E-17</v>
      </c>
      <c r="M233" s="71">
        <v>0</v>
      </c>
      <c r="N233" s="110">
        <v>0.31519282206771748</v>
      </c>
      <c r="O233" s="71">
        <v>0.35015149157360675</v>
      </c>
      <c r="P233" s="71">
        <v>-9.4199896126962793E-2</v>
      </c>
      <c r="Q233" s="71">
        <v>0.1999395660538798</v>
      </c>
      <c r="R233" s="71">
        <v>0.8539308914435777</v>
      </c>
      <c r="AC233" s="1">
        <v>5</v>
      </c>
      <c r="AD233" s="71">
        <v>-8.8266354901397079E-18</v>
      </c>
      <c r="AE233" s="71">
        <v>0</v>
      </c>
      <c r="AF233" s="110">
        <v>0.71683766033362661</v>
      </c>
      <c r="AG233" s="71">
        <v>-0.25642979343901445</v>
      </c>
      <c r="AH233" s="71">
        <v>-0.59248211444929921</v>
      </c>
      <c r="AI233" s="71">
        <v>-5.4888861652990381E-2</v>
      </c>
      <c r="AJ233" s="71">
        <v>0.25756491742542287</v>
      </c>
    </row>
    <row r="234" spans="10:43">
      <c r="K234" s="1">
        <v>6</v>
      </c>
      <c r="L234" s="71">
        <v>1.0662095214564107E-18</v>
      </c>
      <c r="M234" s="71">
        <v>3.9334541090931207E-18</v>
      </c>
      <c r="N234" s="71">
        <v>0</v>
      </c>
      <c r="O234" s="71">
        <v>0.43535239687834298</v>
      </c>
      <c r="P234" s="71">
        <v>0.34202749695547469</v>
      </c>
      <c r="Q234" s="71">
        <v>-0.83101870466915895</v>
      </c>
      <c r="R234" s="71">
        <v>5.3790281172792206E-2</v>
      </c>
      <c r="AC234" s="1">
        <v>6</v>
      </c>
      <c r="AD234" s="71">
        <v>-4.5500067725295038E-17</v>
      </c>
      <c r="AE234" s="71">
        <v>5.395495509117996E-17</v>
      </c>
      <c r="AF234" s="71">
        <v>0</v>
      </c>
      <c r="AG234" s="71">
        <v>-0.64163239708966469</v>
      </c>
      <c r="AH234" s="71">
        <v>2.0081155728584557E-2</v>
      </c>
      <c r="AI234" s="71">
        <v>-0.3701409282711613</v>
      </c>
      <c r="AJ234" s="71">
        <v>-0.67149110746766549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0.60862300024975013</v>
      </c>
      <c r="W236" s="48" t="s">
        <v>353</v>
      </c>
      <c r="X236" s="3">
        <f>+V236/V238</f>
        <v>0.88798663174354553</v>
      </c>
      <c r="Y236" s="148">
        <f>ATAN2(X236,X237)</f>
        <v>-0.47784796775693217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0.62720709703376665</v>
      </c>
      <c r="AO236" s="48" t="s">
        <v>353</v>
      </c>
      <c r="AP236" s="3">
        <f>+AN236/AN238</f>
        <v>0.65848923338966259</v>
      </c>
      <c r="AQ236" s="148">
        <f>ATAN2(AP236,AP237)</f>
        <v>-0.85198675610969021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0.31519282206771748</v>
      </c>
      <c r="W237" s="48" t="s">
        <v>354</v>
      </c>
      <c r="X237" s="3">
        <f>-V237/V238</f>
        <v>-0.45986926603628636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0.71683766033362661</v>
      </c>
      <c r="AO237" s="48" t="s">
        <v>354</v>
      </c>
      <c r="AP237" s="3">
        <f>-AN237/AN238</f>
        <v>-0.75259014709860128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0.68539657973761381</v>
      </c>
      <c r="W238" s="109">
        <v>1</v>
      </c>
      <c r="X238" s="108">
        <f>X236*X236+X237*X237</f>
        <v>0.99999999999999989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0.95249408073862207</v>
      </c>
      <c r="AO238" s="109">
        <v>1</v>
      </c>
      <c r="AP238" s="108">
        <f>AP236*AP236+AP237*AP237</f>
        <v>0.99999999999999989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0.88798663174354553</v>
      </c>
      <c r="O239" s="111">
        <v>0</v>
      </c>
      <c r="P239" s="111">
        <v>0</v>
      </c>
      <c r="Q239" s="110">
        <f>-X237</f>
        <v>0.45986926603628636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0.65848923338966259</v>
      </c>
      <c r="AG239" s="111">
        <v>0</v>
      </c>
      <c r="AH239" s="111">
        <v>0</v>
      </c>
      <c r="AI239" s="110">
        <f>-AP237</f>
        <v>0.75259014709860128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-0.45986926603628636</v>
      </c>
      <c r="O242" s="111">
        <v>0</v>
      </c>
      <c r="P242" s="111">
        <v>0</v>
      </c>
      <c r="Q242" s="110">
        <f>X236</f>
        <v>0.88798663174354553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-0.75259014709860128</v>
      </c>
      <c r="AG242" s="111">
        <v>0</v>
      </c>
      <c r="AH242" s="111">
        <v>0</v>
      </c>
      <c r="AI242" s="110">
        <f>AP236</f>
        <v>0.65848923338966259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1.0000000000000004</v>
      </c>
      <c r="M246" s="71">
        <v>8.4654505627668186E-16</v>
      </c>
      <c r="N246" s="71">
        <v>-8.6042284408449632E-16</v>
      </c>
      <c r="O246" s="71">
        <v>1.5265566588595902E-15</v>
      </c>
      <c r="P246" s="71">
        <v>-8.8817841970012523E-16</v>
      </c>
      <c r="Q246" s="71">
        <v>1.9862583799934441E-16</v>
      </c>
      <c r="R246" s="71">
        <v>1.5820678100908481E-15</v>
      </c>
      <c r="AC246" s="1" cm="1">
        <f t="array" ref="AC246:AC252">$K$12:$K$18</f>
        <v>0</v>
      </c>
      <c r="AD246" s="71" cm="1">
        <f t="array" ref="AD246:AJ252">MMULT(AD237:AJ243,_xlfn.ANCHORARRAY(AD228))</f>
        <v>1.0000000000000009</v>
      </c>
      <c r="AE246" s="71">
        <v>8.3266726846886741E-16</v>
      </c>
      <c r="AF246" s="71">
        <v>-7.2164496600635175E-16</v>
      </c>
      <c r="AG246" s="71">
        <v>7.2164496600635175E-16</v>
      </c>
      <c r="AH246" s="71">
        <v>-2.4980018054066022E-16</v>
      </c>
      <c r="AI246" s="71">
        <v>3.6082248300317588E-16</v>
      </c>
      <c r="AJ246" s="71">
        <v>6.2450045135165055E-16</v>
      </c>
    </row>
    <row r="247" spans="10:43">
      <c r="K247" s="1">
        <v>1</v>
      </c>
      <c r="L247" s="71">
        <v>-3.1505589051199973E-18</v>
      </c>
      <c r="M247" s="71">
        <v>0.99999999999999989</v>
      </c>
      <c r="N247" s="71">
        <v>6.591949208711867E-16</v>
      </c>
      <c r="O247" s="71">
        <v>4.0245584642661925E-16</v>
      </c>
      <c r="P247" s="71">
        <v>6.9388939039072284E-18</v>
      </c>
      <c r="Q247" s="71">
        <v>4.8572257327350599E-17</v>
      </c>
      <c r="R247" s="71">
        <v>1.2473745994445729E-16</v>
      </c>
      <c r="AC247" s="1">
        <v>1</v>
      </c>
      <c r="AD247" s="71">
        <v>-2.8886105957011542E-18</v>
      </c>
      <c r="AE247" s="71">
        <v>1.0000000000000007</v>
      </c>
      <c r="AF247" s="71">
        <v>5.2735593669694936E-16</v>
      </c>
      <c r="AG247" s="71">
        <v>4.7184478546569153E-16</v>
      </c>
      <c r="AH247" s="71">
        <v>-6.9388939039072284E-18</v>
      </c>
      <c r="AI247" s="71">
        <v>3.4694469519536142E-16</v>
      </c>
      <c r="AJ247" s="71">
        <v>3.0531133177191805E-16</v>
      </c>
    </row>
    <row r="248" spans="10:43">
      <c r="K248" s="1">
        <v>2</v>
      </c>
      <c r="L248" s="71">
        <v>-3.3609677519926074E-17</v>
      </c>
      <c r="M248" s="71">
        <v>-2.4397825252691931E-17</v>
      </c>
      <c r="N248" s="110">
        <v>0.68539657973761381</v>
      </c>
      <c r="O248" s="71">
        <v>0.44797235304183725</v>
      </c>
      <c r="P248" s="71">
        <v>-0.57278303244808948</v>
      </c>
      <c r="Q248" s="71">
        <v>1.4206134923040875E-3</v>
      </c>
      <c r="R248" s="71">
        <v>3.8339000913137522E-2</v>
      </c>
      <c r="AC248" s="1">
        <v>2</v>
      </c>
      <c r="AD248" s="71">
        <v>-4.7995690064311389E-17</v>
      </c>
      <c r="AE248" s="71">
        <v>8.594501280745872E-18</v>
      </c>
      <c r="AF248" s="110">
        <v>0.95249408073862196</v>
      </c>
      <c r="AG248" s="71">
        <v>0.11061695591868678</v>
      </c>
      <c r="AH248" s="71">
        <v>-0.13008037837474717</v>
      </c>
      <c r="AI248" s="71">
        <v>-0.25056744822986521</v>
      </c>
      <c r="AJ248" s="71">
        <v>2.8530059071580627E-2</v>
      </c>
    </row>
    <row r="249" spans="10:43">
      <c r="K249" s="1">
        <v>3</v>
      </c>
      <c r="L249" s="71">
        <v>-7.2791665419372562E-19</v>
      </c>
      <c r="M249" s="71">
        <v>2.7755575615628914E-17</v>
      </c>
      <c r="N249" s="71">
        <v>-0.5284105246070816</v>
      </c>
      <c r="O249" s="71">
        <v>0.74420062571256529</v>
      </c>
      <c r="P249" s="71">
        <v>-6.2728586748875076E-2</v>
      </c>
      <c r="Q249" s="71">
        <v>0.35115527700889276</v>
      </c>
      <c r="R249" s="71">
        <v>-0.19925572013568857</v>
      </c>
      <c r="AC249" s="1">
        <v>3</v>
      </c>
      <c r="AD249" s="71">
        <v>1.5572897697891141E-18</v>
      </c>
      <c r="AE249" s="71">
        <v>1.3877787807814457E-17</v>
      </c>
      <c r="AF249" s="71">
        <v>0.26988346886464298</v>
      </c>
      <c r="AG249" s="71">
        <v>-0.50871063397673477</v>
      </c>
      <c r="AH249" s="71">
        <v>0.59360682503386009</v>
      </c>
      <c r="AI249" s="71">
        <v>0.51803084600832283</v>
      </c>
      <c r="AJ249" s="71">
        <v>0.21829196954927496</v>
      </c>
    </row>
    <row r="250" spans="10:43">
      <c r="K250" s="1">
        <v>4</v>
      </c>
      <c r="L250" s="71">
        <v>-1.1270812059783676E-18</v>
      </c>
      <c r="M250" s="71">
        <v>0</v>
      </c>
      <c r="N250" s="110">
        <v>-0.50101282016376636</v>
      </c>
      <c r="O250" s="71">
        <v>-0.17206091537863516</v>
      </c>
      <c r="P250" s="71">
        <v>-0.71742093510169191</v>
      </c>
      <c r="Q250" s="71">
        <v>-0.36841464546501268</v>
      </c>
      <c r="R250" s="71">
        <v>0.26260054515426784</v>
      </c>
      <c r="AC250" s="1">
        <v>4</v>
      </c>
      <c r="AD250" s="71">
        <v>-7.7622777475395971E-18</v>
      </c>
      <c r="AE250" s="71">
        <v>0</v>
      </c>
      <c r="AF250" s="110">
        <v>-0.14113092996035667</v>
      </c>
      <c r="AG250" s="71">
        <v>-0.22624802949338157</v>
      </c>
      <c r="AH250" s="71">
        <v>0.25723545270959636</v>
      </c>
      <c r="AI250" s="71">
        <v>-0.70045630389373592</v>
      </c>
      <c r="AJ250" s="71">
        <v>0.60998752279346924</v>
      </c>
    </row>
    <row r="251" spans="10:43">
      <c r="K251" s="1">
        <v>5</v>
      </c>
      <c r="L251" s="71">
        <v>-5.2051767183472741E-17</v>
      </c>
      <c r="M251" s="71">
        <v>1.2635111375277259E-17</v>
      </c>
      <c r="N251" s="71">
        <v>0</v>
      </c>
      <c r="O251" s="71">
        <v>0.16232538781883143</v>
      </c>
      <c r="P251" s="71">
        <v>0.1905495089163074</v>
      </c>
      <c r="Q251" s="71">
        <v>0.22442485330951176</v>
      </c>
      <c r="R251" s="71">
        <v>0.94179341595608124</v>
      </c>
      <c r="AC251" s="1">
        <v>5</v>
      </c>
      <c r="AD251" s="71">
        <v>4.145010513681052E-17</v>
      </c>
      <c r="AE251" s="71">
        <v>-9.822692088403696E-18</v>
      </c>
      <c r="AF251" s="71">
        <v>0</v>
      </c>
      <c r="AG251" s="71">
        <v>-0.51584598098425172</v>
      </c>
      <c r="AH251" s="71">
        <v>-0.75109034176255784</v>
      </c>
      <c r="AI251" s="71">
        <v>0.20301885633008698</v>
      </c>
      <c r="AJ251" s="71">
        <v>0.35853809614575927</v>
      </c>
    </row>
    <row r="252" spans="10:43">
      <c r="K252" s="1">
        <v>6</v>
      </c>
      <c r="L252" s="71">
        <v>1.0662095214564107E-18</v>
      </c>
      <c r="M252" s="71">
        <v>3.9334541090931207E-18</v>
      </c>
      <c r="N252" s="71">
        <v>0</v>
      </c>
      <c r="O252" s="71">
        <v>0.43535239687834298</v>
      </c>
      <c r="P252" s="71">
        <v>0.34202749695547469</v>
      </c>
      <c r="Q252" s="71">
        <v>-0.83101870466915895</v>
      </c>
      <c r="R252" s="71">
        <v>5.3790281172792206E-2</v>
      </c>
      <c r="AC252" s="1">
        <v>6</v>
      </c>
      <c r="AD252" s="71">
        <v>-4.5500067725295038E-17</v>
      </c>
      <c r="AE252" s="71">
        <v>5.395495509117996E-17</v>
      </c>
      <c r="AF252" s="71">
        <v>0</v>
      </c>
      <c r="AG252" s="71">
        <v>-0.64163239708966469</v>
      </c>
      <c r="AH252" s="71">
        <v>2.0081155728584557E-2</v>
      </c>
      <c r="AI252" s="71">
        <v>-0.3701409282711613</v>
      </c>
      <c r="AJ252" s="71">
        <v>-0.67149110746766549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0.68539657973761381</v>
      </c>
      <c r="W254" s="48" t="s">
        <v>353</v>
      </c>
      <c r="X254" s="3">
        <f>+V254/V256</f>
        <v>0.80730914292419242</v>
      </c>
      <c r="Y254" s="148">
        <f>ATAN2(X254,X255)</f>
        <v>0.63121831838174747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0.95249408073862196</v>
      </c>
      <c r="AO254" s="48" t="s">
        <v>353</v>
      </c>
      <c r="AP254" s="3">
        <f>+AN254/AN256</f>
        <v>0.9892003463186877</v>
      </c>
      <c r="AQ254" s="148">
        <f>ATAN2(AP254,AP255)</f>
        <v>0.14709961666489293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-0.50101282016376636</v>
      </c>
      <c r="W255" s="48" t="s">
        <v>354</v>
      </c>
      <c r="X255" s="3">
        <f>-V255/V256</f>
        <v>0.5901287552314376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-0.14113092996035667</v>
      </c>
      <c r="AO255" s="48" t="s">
        <v>354</v>
      </c>
      <c r="AP255" s="3">
        <f>-AN255/AN256</f>
        <v>0.14656969278465612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0.84898899726938137</v>
      </c>
      <c r="W256" s="109">
        <v>1</v>
      </c>
      <c r="X256" s="108">
        <f>X254*X254+X255*X255</f>
        <v>1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0.96289299157984709</v>
      </c>
      <c r="AO256" s="109">
        <v>1</v>
      </c>
      <c r="AP256" s="108">
        <f>AP254*AP254+AP255*AP255</f>
        <v>1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0.80730914292419242</v>
      </c>
      <c r="O257" s="111">
        <v>0</v>
      </c>
      <c r="P257" s="110">
        <f>-X255</f>
        <v>-0.5901287552314376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0.9892003463186877</v>
      </c>
      <c r="AG257" s="111">
        <v>0</v>
      </c>
      <c r="AH257" s="110">
        <f>-AP255</f>
        <v>-0.14656969278465612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0.5901287552314376</v>
      </c>
      <c r="O259" s="111">
        <v>0</v>
      </c>
      <c r="P259" s="110">
        <f>X254</f>
        <v>0.80730914292419242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0.14656969278465612</v>
      </c>
      <c r="AG259" s="111">
        <v>0</v>
      </c>
      <c r="AH259" s="110">
        <f>AP254</f>
        <v>0.9892003463186877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1.0000000000000004</v>
      </c>
      <c r="M264" s="71">
        <v>8.4654505627668186E-16</v>
      </c>
      <c r="N264" s="71">
        <v>-8.6042284408449632E-16</v>
      </c>
      <c r="O264" s="71">
        <v>1.5265566588595902E-15</v>
      </c>
      <c r="P264" s="71">
        <v>-8.8817841970012523E-16</v>
      </c>
      <c r="Q264" s="71">
        <v>1.9862583799934441E-16</v>
      </c>
      <c r="R264" s="71">
        <v>1.5820678100908481E-15</v>
      </c>
      <c r="AC264" s="1" cm="1">
        <f t="array" ref="AC264:AC270">$K$12:$K$18</f>
        <v>0</v>
      </c>
      <c r="AD264" s="71" cm="1">
        <f t="array" ref="AD264:AJ270">MMULT(AD255:AJ261,_xlfn.ANCHORARRAY(AD246))</f>
        <v>1.0000000000000009</v>
      </c>
      <c r="AE264" s="71">
        <v>8.3266726846886741E-16</v>
      </c>
      <c r="AF264" s="71">
        <v>-7.2164496600635175E-16</v>
      </c>
      <c r="AG264" s="71">
        <v>7.2164496600635175E-16</v>
      </c>
      <c r="AH264" s="71">
        <v>-2.4980018054066022E-16</v>
      </c>
      <c r="AI264" s="71">
        <v>3.6082248300317588E-16</v>
      </c>
      <c r="AJ264" s="71">
        <v>6.2450045135165055E-16</v>
      </c>
    </row>
    <row r="265" spans="10:43">
      <c r="K265" s="1">
        <v>1</v>
      </c>
      <c r="L265" s="71">
        <v>-3.1505589051199973E-18</v>
      </c>
      <c r="M265" s="71">
        <v>0.99999999999999989</v>
      </c>
      <c r="N265" s="71">
        <v>6.591949208711867E-16</v>
      </c>
      <c r="O265" s="71">
        <v>4.0245584642661925E-16</v>
      </c>
      <c r="P265" s="71">
        <v>6.9388939039072284E-18</v>
      </c>
      <c r="Q265" s="71">
        <v>4.8572257327350599E-17</v>
      </c>
      <c r="R265" s="71">
        <v>1.2473745994445729E-16</v>
      </c>
      <c r="AC265" s="1">
        <v>1</v>
      </c>
      <c r="AD265" s="71">
        <v>-2.8886105957011542E-18</v>
      </c>
      <c r="AE265" s="71">
        <v>1.0000000000000007</v>
      </c>
      <c r="AF265" s="71">
        <v>5.2735593669694936E-16</v>
      </c>
      <c r="AG265" s="71">
        <v>4.7184478546569153E-16</v>
      </c>
      <c r="AH265" s="71">
        <v>-6.9388939039072284E-18</v>
      </c>
      <c r="AI265" s="71">
        <v>3.4694469519536142E-16</v>
      </c>
      <c r="AJ265" s="71">
        <v>3.0531133177191805E-16</v>
      </c>
    </row>
    <row r="266" spans="10:43">
      <c r="K266" s="1">
        <v>2</v>
      </c>
      <c r="L266" s="71">
        <v>-2.6468276923441256E-17</v>
      </c>
      <c r="M266" s="71">
        <v>-1.9696587393964941E-17</v>
      </c>
      <c r="N266" s="110">
        <v>0.84898899726938137</v>
      </c>
      <c r="O266" s="71">
        <v>0.46319027020431508</v>
      </c>
      <c r="P266" s="71">
        <v>-3.9042255598651598E-2</v>
      </c>
      <c r="Q266" s="71">
        <v>0.21855895039819787</v>
      </c>
      <c r="R266" s="71">
        <v>-0.12401670686723013</v>
      </c>
      <c r="AC266" s="1">
        <v>2</v>
      </c>
      <c r="AD266" s="71">
        <v>-4.6339638568655178E-17</v>
      </c>
      <c r="AE266" s="71">
        <v>8.5016836433502209E-18</v>
      </c>
      <c r="AF266" s="110">
        <v>0.9628929915798472</v>
      </c>
      <c r="AG266" s="71">
        <v>0.14258343527946271</v>
      </c>
      <c r="AH266" s="71">
        <v>-0.16637847661453331</v>
      </c>
      <c r="AI266" s="71">
        <v>-0.14519574129439194</v>
      </c>
      <c r="AJ266" s="71">
        <v>-6.1183739504212034E-2</v>
      </c>
    </row>
    <row r="267" spans="10:43">
      <c r="K267" s="1">
        <v>3</v>
      </c>
      <c r="L267" s="71">
        <v>-7.2791665419372562E-19</v>
      </c>
      <c r="M267" s="71">
        <v>2.7755575615628914E-17</v>
      </c>
      <c r="N267" s="110">
        <v>-0.5284105246070816</v>
      </c>
      <c r="O267" s="71">
        <v>0.74420062571256529</v>
      </c>
      <c r="P267" s="71">
        <v>-6.2728586748875076E-2</v>
      </c>
      <c r="Q267" s="71">
        <v>0.35115527700889276</v>
      </c>
      <c r="R267" s="71">
        <v>-0.19925572013568857</v>
      </c>
      <c r="AC267" s="1">
        <v>3</v>
      </c>
      <c r="AD267" s="71">
        <v>1.5572897697891141E-18</v>
      </c>
      <c r="AE267" s="71">
        <v>1.3877787807814457E-17</v>
      </c>
      <c r="AF267" s="110">
        <v>0.26988346886464298</v>
      </c>
      <c r="AG267" s="71">
        <v>-0.50871063397673477</v>
      </c>
      <c r="AH267" s="71">
        <v>0.59360682503386009</v>
      </c>
      <c r="AI267" s="71">
        <v>0.51803084600832283</v>
      </c>
      <c r="AJ267" s="71">
        <v>0.21829196954927496</v>
      </c>
    </row>
    <row r="268" spans="10:43">
      <c r="K268" s="1">
        <v>4</v>
      </c>
      <c r="L268" s="71">
        <v>-2.0743940120968364E-17</v>
      </c>
      <c r="M268" s="71">
        <v>-1.4397858246725223E-17</v>
      </c>
      <c r="N268" s="71">
        <v>0</v>
      </c>
      <c r="O268" s="71">
        <v>0.12545501695359956</v>
      </c>
      <c r="P268" s="71">
        <v>-0.91719621818909869</v>
      </c>
      <c r="Q268" s="71">
        <v>-0.29658616679920119</v>
      </c>
      <c r="R268" s="71">
        <v>0.23462476792560444</v>
      </c>
      <c r="AC268" s="1">
        <v>4</v>
      </c>
      <c r="AD268" s="71">
        <v>-1.4713161383801706E-17</v>
      </c>
      <c r="AE268" s="71">
        <v>1.259693412356256E-18</v>
      </c>
      <c r="AF268" s="71">
        <v>0</v>
      </c>
      <c r="AG268" s="71">
        <v>-0.20759153588299795</v>
      </c>
      <c r="AH268" s="71">
        <v>0.23539155781007859</v>
      </c>
      <c r="AI268" s="71">
        <v>-0.72961721230167809</v>
      </c>
      <c r="AJ268" s="71">
        <v>0.60758151079062783</v>
      </c>
    </row>
    <row r="269" spans="10:43">
      <c r="K269" s="1">
        <v>5</v>
      </c>
      <c r="L269" s="71">
        <v>-5.2051767183472741E-17</v>
      </c>
      <c r="M269" s="71">
        <v>1.2635111375277259E-17</v>
      </c>
      <c r="N269" s="71">
        <v>0</v>
      </c>
      <c r="O269" s="71">
        <v>0.16232538781883143</v>
      </c>
      <c r="P269" s="71">
        <v>0.1905495089163074</v>
      </c>
      <c r="Q269" s="71">
        <v>0.22442485330951176</v>
      </c>
      <c r="R269" s="71">
        <v>0.94179341595608124</v>
      </c>
      <c r="AC269" s="1">
        <v>5</v>
      </c>
      <c r="AD269" s="71">
        <v>4.145010513681052E-17</v>
      </c>
      <c r="AE269" s="71">
        <v>-9.822692088403696E-18</v>
      </c>
      <c r="AF269" s="71">
        <v>0</v>
      </c>
      <c r="AG269" s="71">
        <v>-0.51584598098425172</v>
      </c>
      <c r="AH269" s="71">
        <v>-0.75109034176255784</v>
      </c>
      <c r="AI269" s="71">
        <v>0.20301885633008698</v>
      </c>
      <c r="AJ269" s="71">
        <v>0.35853809614575927</v>
      </c>
    </row>
    <row r="270" spans="10:43">
      <c r="K270" s="1">
        <v>6</v>
      </c>
      <c r="L270" s="71">
        <v>1.0662095214564107E-18</v>
      </c>
      <c r="M270" s="71">
        <v>3.9334541090931207E-18</v>
      </c>
      <c r="N270" s="71">
        <v>0</v>
      </c>
      <c r="O270" s="71">
        <v>0.43535239687834298</v>
      </c>
      <c r="P270" s="71">
        <v>0.34202749695547469</v>
      </c>
      <c r="Q270" s="71">
        <v>-0.83101870466915895</v>
      </c>
      <c r="R270" s="71">
        <v>5.3790281172792206E-2</v>
      </c>
      <c r="AC270" s="1">
        <v>6</v>
      </c>
      <c r="AD270" s="71">
        <v>-4.5500067725295038E-17</v>
      </c>
      <c r="AE270" s="71">
        <v>5.395495509117996E-17</v>
      </c>
      <c r="AF270" s="71">
        <v>0</v>
      </c>
      <c r="AG270" s="71">
        <v>-0.64163239708966469</v>
      </c>
      <c r="AH270" s="71">
        <v>2.0081155728584557E-2</v>
      </c>
      <c r="AI270" s="71">
        <v>-0.3701409282711613</v>
      </c>
      <c r="AJ270" s="71">
        <v>-0.67149110746766549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0.84898899726938137</v>
      </c>
      <c r="W272" s="48" t="s">
        <v>353</v>
      </c>
      <c r="X272" s="3">
        <f>+V272/V274</f>
        <v>0.84898899726938104</v>
      </c>
      <c r="Y272" s="148">
        <f>ATAN2(X272,X273)</f>
        <v>0.5567272743082321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0.9628929915798472</v>
      </c>
      <c r="AO272" s="48" t="s">
        <v>353</v>
      </c>
      <c r="AP272" s="3">
        <f>+AN272/AN274</f>
        <v>0.96289299157984698</v>
      </c>
      <c r="AQ272" s="148">
        <f>ATAN2(AP272,AP273)</f>
        <v>-0.27327200751868069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-0.5284105246070816</v>
      </c>
      <c r="W273" s="48" t="s">
        <v>354</v>
      </c>
      <c r="X273" s="3">
        <f>-V273/V274</f>
        <v>0.52841052460708138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0.26988346886464298</v>
      </c>
      <c r="AO273" s="48" t="s">
        <v>354</v>
      </c>
      <c r="AP273" s="3">
        <f>-AN273/AN274</f>
        <v>-0.26988346886464293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1.0000000000000004</v>
      </c>
      <c r="W274" s="109">
        <v>1</v>
      </c>
      <c r="X274" s="108">
        <f>X272*X272+X273*X273</f>
        <v>1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1.0000000000000002</v>
      </c>
      <c r="AO274" s="109">
        <v>1</v>
      </c>
      <c r="AP274" s="108">
        <f>AP272*AP272+AP273*AP273</f>
        <v>0.99999999999999989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0.84898899726938104</v>
      </c>
      <c r="O275" s="110">
        <f>-X273</f>
        <v>-0.52841052460708138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0.96289299157984698</v>
      </c>
      <c r="AG275" s="110">
        <f>-AP273</f>
        <v>0.26988346886464293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0.52841052460708138</v>
      </c>
      <c r="O276" s="110">
        <f>X272</f>
        <v>0.84898899726938104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-0.26988346886464293</v>
      </c>
      <c r="AG276" s="110">
        <f>AP272</f>
        <v>0.96289299157984698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1.0000000000000004</v>
      </c>
      <c r="M282" s="71">
        <v>8.4654505627668186E-16</v>
      </c>
      <c r="N282" s="71">
        <v>-8.6042284408449632E-16</v>
      </c>
      <c r="O282" s="71">
        <v>1.5265566588595902E-15</v>
      </c>
      <c r="P282" s="71">
        <v>-8.8817841970012523E-16</v>
      </c>
      <c r="Q282" s="71">
        <v>1.9862583799934441E-16</v>
      </c>
      <c r="R282" s="71">
        <v>1.5820678100908481E-15</v>
      </c>
      <c r="AC282" s="1" cm="1">
        <f t="array" ref="AC282:AC288">$K$12:$K$18</f>
        <v>0</v>
      </c>
      <c r="AD282" s="71" cm="1">
        <f t="array" ref="AD282:AJ288">MMULT(AD273:AJ279,_xlfn.ANCHORARRAY(AD264))</f>
        <v>1.0000000000000009</v>
      </c>
      <c r="AE282" s="71">
        <v>8.3266726846886741E-16</v>
      </c>
      <c r="AF282" s="71">
        <v>-7.2164496600635175E-16</v>
      </c>
      <c r="AG282" s="71">
        <v>7.2164496600635175E-16</v>
      </c>
      <c r="AH282" s="71">
        <v>-2.4980018054066022E-16</v>
      </c>
      <c r="AI282" s="71">
        <v>3.6082248300317588E-16</v>
      </c>
      <c r="AJ282" s="71">
        <v>6.2450045135165055E-16</v>
      </c>
    </row>
    <row r="283" spans="11:43">
      <c r="K283" s="1">
        <v>1</v>
      </c>
      <c r="L283" s="71">
        <v>-3.1505589051199973E-18</v>
      </c>
      <c r="M283" s="71">
        <v>0.99999999999999989</v>
      </c>
      <c r="N283" s="71">
        <v>6.591949208711867E-16</v>
      </c>
      <c r="O283" s="71">
        <v>4.0245584642661925E-16</v>
      </c>
      <c r="P283" s="71">
        <v>6.9388939039072284E-18</v>
      </c>
      <c r="Q283" s="71">
        <v>4.8572257327350599E-17</v>
      </c>
      <c r="R283" s="71">
        <v>1.2473745994445729E-16</v>
      </c>
      <c r="AC283" s="1">
        <v>1</v>
      </c>
      <c r="AD283" s="71">
        <v>-2.8886105957011542E-18</v>
      </c>
      <c r="AE283" s="71">
        <v>1.0000000000000007</v>
      </c>
      <c r="AF283" s="71">
        <v>5.2735593669694936E-16</v>
      </c>
      <c r="AG283" s="71">
        <v>4.7184478546569153E-16</v>
      </c>
      <c r="AH283" s="71">
        <v>-6.9388939039072284E-18</v>
      </c>
      <c r="AI283" s="71">
        <v>3.4694469519536142E-16</v>
      </c>
      <c r="AJ283" s="71">
        <v>3.0531133177191805E-16</v>
      </c>
    </row>
    <row r="284" spans="11:43">
      <c r="K284" s="1">
        <v>2</v>
      </c>
      <c r="L284" s="71">
        <v>-2.2086637063567952E-17</v>
      </c>
      <c r="M284" s="71">
        <v>-3.1388524253057016E-17</v>
      </c>
      <c r="N284" s="71">
        <v>1.0000000000000004</v>
      </c>
      <c r="O284" s="71">
        <v>2.7755575615628914E-16</v>
      </c>
      <c r="P284" s="71">
        <v>-2.0816681711721685E-16</v>
      </c>
      <c r="Q284" s="71">
        <v>3.8857805861880479E-16</v>
      </c>
      <c r="R284" s="71">
        <v>5.2735593669694936E-16</v>
      </c>
      <c r="AC284" s="1">
        <v>2</v>
      </c>
      <c r="AD284" s="71">
        <v>-4.419982644500314E-17</v>
      </c>
      <c r="AE284" s="71">
        <v>1.1931597110551361E-17</v>
      </c>
      <c r="AF284" s="71">
        <v>1.0000000000000002</v>
      </c>
      <c r="AG284" s="71">
        <v>4.7184478546569153E-16</v>
      </c>
      <c r="AH284" s="71">
        <v>-2.7755575615628914E-16</v>
      </c>
      <c r="AI284" s="71">
        <v>1.2490009027033011E-15</v>
      </c>
      <c r="AJ284" s="71">
        <v>5.4817261840867104E-16</v>
      </c>
    </row>
    <row r="285" spans="11:43">
      <c r="K285" s="1">
        <v>3</v>
      </c>
      <c r="L285" s="71">
        <v>-1.4604109324900713E-17</v>
      </c>
      <c r="M285" s="71">
        <v>1.3156294232733035E-17</v>
      </c>
      <c r="N285" s="71">
        <v>-5.5511151231257827E-17</v>
      </c>
      <c r="O285" s="110">
        <v>0.87657275666251466</v>
      </c>
      <c r="P285" s="71">
        <v>-7.3886218726780084E-2</v>
      </c>
      <c r="Q285" s="71">
        <v>0.41361581615111637</v>
      </c>
      <c r="R285" s="71">
        <v>-0.23469764717394237</v>
      </c>
      <c r="AC285" s="1">
        <v>3</v>
      </c>
      <c r="AD285" s="71">
        <v>1.4005805808031386E-17</v>
      </c>
      <c r="AE285" s="71">
        <v>1.1068360745919635E-17</v>
      </c>
      <c r="AF285" s="71">
        <v>-5.5511151231257827E-17</v>
      </c>
      <c r="AG285" s="110">
        <v>-0.52831481631419741</v>
      </c>
      <c r="AH285" s="71">
        <v>0.61648265199221342</v>
      </c>
      <c r="AI285" s="71">
        <v>0.53799420136849674</v>
      </c>
      <c r="AJ285" s="71">
        <v>0.22670428745266566</v>
      </c>
    </row>
    <row r="286" spans="11:43">
      <c r="K286" s="1">
        <v>4</v>
      </c>
      <c r="L286" s="71">
        <v>-2.0743940120968364E-17</v>
      </c>
      <c r="M286" s="71">
        <v>-1.4397858246725223E-17</v>
      </c>
      <c r="N286" s="71">
        <v>0</v>
      </c>
      <c r="O286" s="71">
        <v>0.12545501695359956</v>
      </c>
      <c r="P286" s="71">
        <v>-0.91719621818909869</v>
      </c>
      <c r="Q286" s="71">
        <v>-0.29658616679920119</v>
      </c>
      <c r="R286" s="71">
        <v>0.23462476792560444</v>
      </c>
      <c r="AC286" s="1">
        <v>4</v>
      </c>
      <c r="AD286" s="71">
        <v>-1.4713161383801706E-17</v>
      </c>
      <c r="AE286" s="71">
        <v>1.259693412356256E-18</v>
      </c>
      <c r="AF286" s="71">
        <v>0</v>
      </c>
      <c r="AG286" s="71">
        <v>-0.20759153588299795</v>
      </c>
      <c r="AH286" s="71">
        <v>0.23539155781007859</v>
      </c>
      <c r="AI286" s="71">
        <v>-0.72961721230167809</v>
      </c>
      <c r="AJ286" s="71">
        <v>0.60758151079062783</v>
      </c>
    </row>
    <row r="287" spans="11:43">
      <c r="K287" s="1">
        <v>5</v>
      </c>
      <c r="L287" s="71">
        <v>-5.2051767183472741E-17</v>
      </c>
      <c r="M287" s="71">
        <v>1.2635111375277259E-17</v>
      </c>
      <c r="N287" s="71">
        <v>0</v>
      </c>
      <c r="O287" s="71">
        <v>0.16232538781883143</v>
      </c>
      <c r="P287" s="71">
        <v>0.1905495089163074</v>
      </c>
      <c r="Q287" s="71">
        <v>0.22442485330951176</v>
      </c>
      <c r="R287" s="71">
        <v>0.94179341595608124</v>
      </c>
      <c r="AC287" s="1">
        <v>5</v>
      </c>
      <c r="AD287" s="71">
        <v>4.145010513681052E-17</v>
      </c>
      <c r="AE287" s="71">
        <v>-9.822692088403696E-18</v>
      </c>
      <c r="AF287" s="71">
        <v>0</v>
      </c>
      <c r="AG287" s="71">
        <v>-0.51584598098425172</v>
      </c>
      <c r="AH287" s="71">
        <v>-0.75109034176255784</v>
      </c>
      <c r="AI287" s="71">
        <v>0.20301885633008698</v>
      </c>
      <c r="AJ287" s="71">
        <v>0.35853809614575927</v>
      </c>
    </row>
    <row r="288" spans="11:43">
      <c r="K288" s="1">
        <v>6</v>
      </c>
      <c r="L288" s="71">
        <v>1.0662095214564107E-18</v>
      </c>
      <c r="M288" s="71">
        <v>3.9334541090931207E-18</v>
      </c>
      <c r="N288" s="71">
        <v>0</v>
      </c>
      <c r="O288" s="110">
        <v>0.43535239687834298</v>
      </c>
      <c r="P288" s="71">
        <v>0.34202749695547469</v>
      </c>
      <c r="Q288" s="71">
        <v>-0.83101870466915895</v>
      </c>
      <c r="R288" s="71">
        <v>5.3790281172792206E-2</v>
      </c>
      <c r="AC288" s="1">
        <v>6</v>
      </c>
      <c r="AD288" s="71">
        <v>-4.5500067725295038E-17</v>
      </c>
      <c r="AE288" s="71">
        <v>5.395495509117996E-17</v>
      </c>
      <c r="AF288" s="71">
        <v>0</v>
      </c>
      <c r="AG288" s="110">
        <v>-0.64163239708966469</v>
      </c>
      <c r="AH288" s="71">
        <v>2.0081155728584557E-2</v>
      </c>
      <c r="AI288" s="71">
        <v>-0.3701409282711613</v>
      </c>
      <c r="AJ288" s="71">
        <v>-0.67149110746766549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0.87657275666251466</v>
      </c>
      <c r="W290" s="48" t="s">
        <v>353</v>
      </c>
      <c r="X290" s="3">
        <f>+V290/V292</f>
        <v>0.89562307384470896</v>
      </c>
      <c r="Y290" s="148">
        <f>ATAN2(X290,X291)</f>
        <v>-0.46096634126164848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-0.52831481631419741</v>
      </c>
      <c r="AO290" s="48" t="s">
        <v>353</v>
      </c>
      <c r="AP290" s="3">
        <f>+AN290/AN292</f>
        <v>-0.63564392119527935</v>
      </c>
      <c r="AQ290" s="148">
        <f>ATAN2(AP290,AP291)</f>
        <v>2.2596386745304362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0.43535239687834298</v>
      </c>
      <c r="W291" s="48" t="s">
        <v>354</v>
      </c>
      <c r="X291" s="3">
        <f>-V291/V292</f>
        <v>-0.44481379204893695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-0.64163239708966469</v>
      </c>
      <c r="AO291" s="48" t="s">
        <v>354</v>
      </c>
      <c r="AP291" s="3">
        <f>-AN291/AN292</f>
        <v>0.77198238674693187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0.97872953730366108</v>
      </c>
      <c r="W292" s="109">
        <v>1</v>
      </c>
      <c r="X292" s="108">
        <f>X290*X290+X291*X291</f>
        <v>1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0.83114901078695469</v>
      </c>
      <c r="AO292" s="109">
        <v>1</v>
      </c>
      <c r="AP292" s="108">
        <f>AP290*AP290+AP291*AP291</f>
        <v>1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0.89562307384470896</v>
      </c>
      <c r="P294" s="111">
        <v>0</v>
      </c>
      <c r="Q294" s="111">
        <v>0</v>
      </c>
      <c r="R294" s="110">
        <f>-X291</f>
        <v>0.44481379204893695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-0.63564392119527935</v>
      </c>
      <c r="AH294" s="111">
        <v>0</v>
      </c>
      <c r="AI294" s="111">
        <v>0</v>
      </c>
      <c r="AJ294" s="110">
        <f>-AP291</f>
        <v>-0.77198238674693187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-0.44481379204893695</v>
      </c>
      <c r="P297" s="111">
        <v>0</v>
      </c>
      <c r="Q297" s="111">
        <v>0</v>
      </c>
      <c r="R297" s="110">
        <f>X290</f>
        <v>0.89562307384470896</v>
      </c>
      <c r="AC297" s="1">
        <v>6</v>
      </c>
      <c r="AD297">
        <v>0</v>
      </c>
      <c r="AE297">
        <v>0</v>
      </c>
      <c r="AF297">
        <v>0</v>
      </c>
      <c r="AG297" s="110">
        <f>AP291</f>
        <v>0.77198238674693187</v>
      </c>
      <c r="AH297" s="111">
        <v>0</v>
      </c>
      <c r="AI297" s="111">
        <v>0</v>
      </c>
      <c r="AJ297" s="110">
        <f>AP290</f>
        <v>-0.63564392119527935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1.0000000000000004</v>
      </c>
      <c r="M300" s="71">
        <v>8.4654505627668186E-16</v>
      </c>
      <c r="N300" s="71">
        <v>-8.6042284408449632E-16</v>
      </c>
      <c r="O300" s="71">
        <v>1.5265566588595902E-15</v>
      </c>
      <c r="P300" s="71">
        <v>-8.8817841970012523E-16</v>
      </c>
      <c r="Q300" s="71">
        <v>1.9862583799934441E-16</v>
      </c>
      <c r="R300" s="71">
        <v>1.5820678100908481E-15</v>
      </c>
      <c r="AC300" s="1" cm="1">
        <f t="array" ref="AC300:AC306">$K$12:$K$18</f>
        <v>0</v>
      </c>
      <c r="AD300" s="71" cm="1">
        <f t="array" ref="AD300:AJ306">MMULT(AD291:AJ297,_xlfn.ANCHORARRAY(AD282))</f>
        <v>1.0000000000000009</v>
      </c>
      <c r="AE300" s="71">
        <v>8.3266726846886741E-16</v>
      </c>
      <c r="AF300" s="71">
        <v>-7.2164496600635175E-16</v>
      </c>
      <c r="AG300" s="71">
        <v>7.2164496600635175E-16</v>
      </c>
      <c r="AH300" s="71">
        <v>-2.4980018054066022E-16</v>
      </c>
      <c r="AI300" s="71">
        <v>3.6082248300317588E-16</v>
      </c>
      <c r="AJ300" s="71">
        <v>6.2450045135165055E-16</v>
      </c>
    </row>
    <row r="301" spans="10:43">
      <c r="K301" s="1">
        <v>1</v>
      </c>
      <c r="L301" s="71">
        <v>-3.1505589051199973E-18</v>
      </c>
      <c r="M301" s="71">
        <v>0.99999999999999989</v>
      </c>
      <c r="N301" s="71">
        <v>6.591949208711867E-16</v>
      </c>
      <c r="O301" s="71">
        <v>4.0245584642661925E-16</v>
      </c>
      <c r="P301" s="71">
        <v>6.9388939039072284E-18</v>
      </c>
      <c r="Q301" s="71">
        <v>4.8572257327350599E-17</v>
      </c>
      <c r="R301" s="71">
        <v>1.2473745994445729E-16</v>
      </c>
      <c r="AC301" s="1">
        <v>1</v>
      </c>
      <c r="AD301" s="71">
        <v>-2.8886105957011542E-18</v>
      </c>
      <c r="AE301" s="71">
        <v>1.0000000000000007</v>
      </c>
      <c r="AF301" s="71">
        <v>5.2735593669694936E-16</v>
      </c>
      <c r="AG301" s="71">
        <v>4.7184478546569153E-16</v>
      </c>
      <c r="AH301" s="71">
        <v>-6.9388939039072284E-18</v>
      </c>
      <c r="AI301" s="71">
        <v>3.4694469519536142E-16</v>
      </c>
      <c r="AJ301" s="71">
        <v>3.0531133177191805E-16</v>
      </c>
    </row>
    <row r="302" spans="10:43">
      <c r="K302" s="1">
        <v>2</v>
      </c>
      <c r="L302" s="71">
        <v>-2.2086637063567952E-17</v>
      </c>
      <c r="M302" s="71">
        <v>-3.1388524253057016E-17</v>
      </c>
      <c r="N302" s="71">
        <v>1.0000000000000004</v>
      </c>
      <c r="O302" s="71">
        <v>2.7755575615628914E-16</v>
      </c>
      <c r="P302" s="71">
        <v>-2.0816681711721685E-16</v>
      </c>
      <c r="Q302" s="71">
        <v>3.8857805861880479E-16</v>
      </c>
      <c r="R302" s="71">
        <v>5.2735593669694936E-16</v>
      </c>
      <c r="AC302" s="1">
        <v>2</v>
      </c>
      <c r="AD302" s="71">
        <v>-4.419982644500314E-17</v>
      </c>
      <c r="AE302" s="71">
        <v>1.1931597110551361E-17</v>
      </c>
      <c r="AF302" s="71">
        <v>1.0000000000000002</v>
      </c>
      <c r="AG302" s="71">
        <v>4.7184478546569153E-16</v>
      </c>
      <c r="AH302" s="71">
        <v>-2.7755575615628914E-16</v>
      </c>
      <c r="AI302" s="71">
        <v>1.2490009027033011E-15</v>
      </c>
      <c r="AJ302" s="71">
        <v>5.4817261840867104E-16</v>
      </c>
    </row>
    <row r="303" spans="10:43">
      <c r="K303" s="1">
        <v>3</v>
      </c>
      <c r="L303" s="71">
        <v>-1.2605512583974045E-17</v>
      </c>
      <c r="M303" s="71">
        <v>1.3532735319241961E-17</v>
      </c>
      <c r="N303" s="71">
        <v>-4.9717067898397636E-17</v>
      </c>
      <c r="O303" s="110">
        <v>0.97872953730366108</v>
      </c>
      <c r="P303" s="71">
        <v>8.5964345574929671E-2</v>
      </c>
      <c r="Q303" s="71">
        <v>7.9528736456663252E-4</v>
      </c>
      <c r="R303" s="71">
        <v>-0.18627396924219899</v>
      </c>
      <c r="AC303" s="1">
        <v>3</v>
      </c>
      <c r="AD303" s="71">
        <v>2.6222545556403622E-17</v>
      </c>
      <c r="AE303" s="71">
        <v>-4.8687811233852888E-17</v>
      </c>
      <c r="AF303" s="71">
        <v>3.5285325838700884E-17</v>
      </c>
      <c r="AG303" s="110">
        <v>0.83114901078695458</v>
      </c>
      <c r="AH303" s="71">
        <v>-0.40736574878918486</v>
      </c>
      <c r="AI303" s="71">
        <v>-5.6230466498697951E-2</v>
      </c>
      <c r="AJ303" s="71">
        <v>0.37427610559403479</v>
      </c>
    </row>
    <row r="304" spans="10:43">
      <c r="K304" s="1">
        <v>4</v>
      </c>
      <c r="L304" s="71">
        <v>-2.0743940120968364E-17</v>
      </c>
      <c r="M304" s="71">
        <v>-1.4397858246725223E-17</v>
      </c>
      <c r="N304" s="71">
        <v>0</v>
      </c>
      <c r="O304" s="71">
        <v>0.12545501695359956</v>
      </c>
      <c r="P304" s="71">
        <v>-0.91719621818909869</v>
      </c>
      <c r="Q304" s="71">
        <v>-0.29658616679920119</v>
      </c>
      <c r="R304" s="71">
        <v>0.23462476792560444</v>
      </c>
      <c r="AC304" s="1">
        <v>4</v>
      </c>
      <c r="AD304" s="71">
        <v>-1.4713161383801706E-17</v>
      </c>
      <c r="AE304" s="71">
        <v>1.259693412356256E-18</v>
      </c>
      <c r="AF304" s="71">
        <v>0</v>
      </c>
      <c r="AG304" s="71">
        <v>-0.20759153588299795</v>
      </c>
      <c r="AH304" s="71">
        <v>0.23539155781007859</v>
      </c>
      <c r="AI304" s="71">
        <v>-0.72961721230167809</v>
      </c>
      <c r="AJ304" s="71">
        <v>0.60758151079062783</v>
      </c>
    </row>
    <row r="305" spans="10:43">
      <c r="K305" s="1">
        <v>5</v>
      </c>
      <c r="L305" s="71">
        <v>-5.2051767183472741E-17</v>
      </c>
      <c r="M305" s="71">
        <v>1.2635111375277259E-17</v>
      </c>
      <c r="N305" s="71">
        <v>0</v>
      </c>
      <c r="O305" s="110">
        <v>0.16232538781883143</v>
      </c>
      <c r="P305" s="71">
        <v>0.1905495089163074</v>
      </c>
      <c r="Q305" s="71">
        <v>0.22442485330951176</v>
      </c>
      <c r="R305" s="71">
        <v>0.94179341595608124</v>
      </c>
      <c r="AC305" s="1">
        <v>5</v>
      </c>
      <c r="AD305" s="71">
        <v>4.145010513681052E-17</v>
      </c>
      <c r="AE305" s="71">
        <v>-9.822692088403696E-18</v>
      </c>
      <c r="AF305" s="71">
        <v>0</v>
      </c>
      <c r="AG305" s="110">
        <v>-0.51584598098425172</v>
      </c>
      <c r="AH305" s="71">
        <v>-0.75109034176255784</v>
      </c>
      <c r="AI305" s="71">
        <v>0.20301885633008698</v>
      </c>
      <c r="AJ305" s="71">
        <v>0.35853809614575927</v>
      </c>
    </row>
    <row r="306" spans="10:43">
      <c r="K306" s="1">
        <v>6</v>
      </c>
      <c r="L306" s="71">
        <v>7.4510310972756124E-18</v>
      </c>
      <c r="M306" s="71">
        <v>-2.3292088669604589E-18</v>
      </c>
      <c r="N306" s="71">
        <v>2.4692125680177809E-17</v>
      </c>
      <c r="O306" s="71">
        <v>0</v>
      </c>
      <c r="P306" s="71">
        <v>0.33919332729469032</v>
      </c>
      <c r="Q306" s="71">
        <v>-0.92826154633183444</v>
      </c>
      <c r="R306" s="71">
        <v>0.15257256739135211</v>
      </c>
      <c r="AC306" s="1">
        <v>6</v>
      </c>
      <c r="AD306" s="71">
        <v>3.9734076859555422E-17</v>
      </c>
      <c r="AE306" s="71">
        <v>-2.5751559676061741E-17</v>
      </c>
      <c r="AF306" s="71">
        <v>-4.2853631018576303E-17</v>
      </c>
      <c r="AG306" s="71">
        <v>0</v>
      </c>
      <c r="AH306" s="71">
        <v>0.46314928450357656</v>
      </c>
      <c r="AI306" s="71">
        <v>0.65059987866960323</v>
      </c>
      <c r="AJ306" s="71">
        <v>0.60184095751197897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0.97872953730366108</v>
      </c>
      <c r="W308" s="48" t="s">
        <v>353</v>
      </c>
      <c r="X308" s="3">
        <f>+V308/V310</f>
        <v>0.98652375676804316</v>
      </c>
      <c r="Y308" s="148">
        <f>ATAN2(X308,X309)</f>
        <v>-0.16435705441342863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0.83114901078695458</v>
      </c>
      <c r="AO308" s="48" t="s">
        <v>353</v>
      </c>
      <c r="AP308" s="3">
        <f>+AN308/AN310</f>
        <v>0.84965830981342305</v>
      </c>
      <c r="AQ308" s="148">
        <f>ATAN2(AP308,AP309)</f>
        <v>0.55545932988834557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0.16232538781883143</v>
      </c>
      <c r="W309" s="48" t="s">
        <v>354</v>
      </c>
      <c r="X309" s="3">
        <f>-V309/V310</f>
        <v>-0.16361808375685988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-0.51584598098425172</v>
      </c>
      <c r="AO309" s="48" t="s">
        <v>354</v>
      </c>
      <c r="AP309" s="3">
        <f>-AN309/AN310</f>
        <v>0.52733362927562033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0.99209930890066267</v>
      </c>
      <c r="W310" s="109">
        <v>1</v>
      </c>
      <c r="X310" s="108">
        <f>X308*X308+X309*X309</f>
        <v>1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0.97821559700801031</v>
      </c>
      <c r="AO310" s="109">
        <v>1</v>
      </c>
      <c r="AP310" s="108">
        <f>AP308*AP308+AP309*AP309</f>
        <v>1.0000000000000002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0.98652375676804316</v>
      </c>
      <c r="P312" s="111">
        <v>0</v>
      </c>
      <c r="Q312" s="110">
        <f>-X309</f>
        <v>0.16361808375685988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0.84965830981342305</v>
      </c>
      <c r="AH312" s="111">
        <v>0</v>
      </c>
      <c r="AI312" s="110">
        <f>-AP309</f>
        <v>-0.52733362927562033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-0.16361808375685988</v>
      </c>
      <c r="P314" s="111">
        <v>0</v>
      </c>
      <c r="Q314" s="110">
        <f>X308</f>
        <v>0.98652375676804316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0.52733362927562033</v>
      </c>
      <c r="AH314" s="111">
        <v>0</v>
      </c>
      <c r="AI314" s="110">
        <f>AP308</f>
        <v>0.84965830981342305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1.0000000000000004</v>
      </c>
      <c r="M318" s="71">
        <v>8.4654505627668186E-16</v>
      </c>
      <c r="N318" s="71">
        <v>-8.6042284408449632E-16</v>
      </c>
      <c r="O318" s="71">
        <v>1.5265566588595902E-15</v>
      </c>
      <c r="P318" s="71">
        <v>-8.8817841970012523E-16</v>
      </c>
      <c r="Q318" s="71">
        <v>1.9862583799934441E-16</v>
      </c>
      <c r="R318" s="71">
        <v>1.5820678100908481E-15</v>
      </c>
      <c r="AC318" s="1" cm="1">
        <f t="array" ref="AC318:AC324">$K$12:$K$18</f>
        <v>0</v>
      </c>
      <c r="AD318" s="71" cm="1">
        <f t="array" ref="AD318:AJ324">MMULT(AD309:AJ315,_xlfn.ANCHORARRAY(AD300))</f>
        <v>1.0000000000000009</v>
      </c>
      <c r="AE318" s="71">
        <v>8.3266726846886741E-16</v>
      </c>
      <c r="AF318" s="71">
        <v>-7.2164496600635175E-16</v>
      </c>
      <c r="AG318" s="71">
        <v>7.2164496600635175E-16</v>
      </c>
      <c r="AH318" s="71">
        <v>-2.4980018054066022E-16</v>
      </c>
      <c r="AI318" s="71">
        <v>3.6082248300317588E-16</v>
      </c>
      <c r="AJ318" s="71">
        <v>6.2450045135165055E-16</v>
      </c>
    </row>
    <row r="319" spans="10:43">
      <c r="K319" s="1">
        <v>1</v>
      </c>
      <c r="L319" s="71">
        <v>-3.1505589051199973E-18</v>
      </c>
      <c r="M319" s="71">
        <v>0.99999999999999989</v>
      </c>
      <c r="N319" s="71">
        <v>6.591949208711867E-16</v>
      </c>
      <c r="O319" s="71">
        <v>4.0245584642661925E-16</v>
      </c>
      <c r="P319" s="71">
        <v>6.9388939039072284E-18</v>
      </c>
      <c r="Q319" s="71">
        <v>4.8572257327350599E-17</v>
      </c>
      <c r="R319" s="71">
        <v>1.2473745994445729E-16</v>
      </c>
      <c r="AC319" s="1">
        <v>1</v>
      </c>
      <c r="AD319" s="71">
        <v>-2.8886105957011542E-18</v>
      </c>
      <c r="AE319" s="71">
        <v>1.0000000000000007</v>
      </c>
      <c r="AF319" s="71">
        <v>5.2735593669694936E-16</v>
      </c>
      <c r="AG319" s="71">
        <v>4.7184478546569153E-16</v>
      </c>
      <c r="AH319" s="71">
        <v>-6.9388939039072284E-18</v>
      </c>
      <c r="AI319" s="71">
        <v>3.4694469519536142E-16</v>
      </c>
      <c r="AJ319" s="71">
        <v>3.0531133177191805E-16</v>
      </c>
    </row>
    <row r="320" spans="10:43">
      <c r="K320" s="1">
        <v>2</v>
      </c>
      <c r="L320" s="71">
        <v>-2.2086637063567952E-17</v>
      </c>
      <c r="M320" s="71">
        <v>-3.1388524253057016E-17</v>
      </c>
      <c r="N320" s="71">
        <v>1.0000000000000004</v>
      </c>
      <c r="O320" s="71">
        <v>2.7755575615628914E-16</v>
      </c>
      <c r="P320" s="71">
        <v>-2.0816681711721685E-16</v>
      </c>
      <c r="Q320" s="71">
        <v>3.8857805861880479E-16</v>
      </c>
      <c r="R320" s="71">
        <v>5.2735593669694936E-16</v>
      </c>
      <c r="AC320" s="1">
        <v>2</v>
      </c>
      <c r="AD320" s="71">
        <v>-4.419982644500314E-17</v>
      </c>
      <c r="AE320" s="71">
        <v>1.1931597110551361E-17</v>
      </c>
      <c r="AF320" s="71">
        <v>1.0000000000000002</v>
      </c>
      <c r="AG320" s="71">
        <v>4.7184478546569153E-16</v>
      </c>
      <c r="AH320" s="71">
        <v>-2.7755575615628914E-16</v>
      </c>
      <c r="AI320" s="71">
        <v>1.2490009027033011E-15</v>
      </c>
      <c r="AJ320" s="71">
        <v>5.4817261840867104E-16</v>
      </c>
    </row>
    <row r="321" spans="10:43">
      <c r="K321" s="1">
        <v>3</v>
      </c>
      <c r="L321" s="71">
        <v>-2.095224803304693E-17</v>
      </c>
      <c r="M321" s="71">
        <v>1.541769759776353E-17</v>
      </c>
      <c r="N321" s="71">
        <v>-4.9047068598619116E-17</v>
      </c>
      <c r="O321" s="110">
        <v>0.99209930890066267</v>
      </c>
      <c r="P321" s="71">
        <v>0.11598321465438283</v>
      </c>
      <c r="Q321" s="71">
        <v>3.7504534324519119E-2</v>
      </c>
      <c r="R321" s="71">
        <v>-2.9669261911347805E-2</v>
      </c>
      <c r="AC321" s="1">
        <v>3</v>
      </c>
      <c r="AD321" s="71">
        <v>4.2216936080906416E-19</v>
      </c>
      <c r="AE321" s="71">
        <v>-3.6188167533235597E-17</v>
      </c>
      <c r="AF321" s="71">
        <v>2.9980470313326496E-17</v>
      </c>
      <c r="AG321" s="110">
        <v>0.97821559700801042</v>
      </c>
      <c r="AH321" s="71">
        <v>4.995350224341738E-2</v>
      </c>
      <c r="AI321" s="71">
        <v>-0.15483535344523452</v>
      </c>
      <c r="AJ321" s="71">
        <v>0.12893760780846331</v>
      </c>
    </row>
    <row r="322" spans="10:43">
      <c r="K322" s="1">
        <v>4</v>
      </c>
      <c r="L322" s="71">
        <v>-2.0743940120968364E-17</v>
      </c>
      <c r="M322" s="71">
        <v>-1.4397858246725223E-17</v>
      </c>
      <c r="N322" s="71">
        <v>0</v>
      </c>
      <c r="O322" s="110">
        <v>0.12545501695359956</v>
      </c>
      <c r="P322" s="71">
        <v>-0.91719621818909869</v>
      </c>
      <c r="Q322" s="71">
        <v>-0.29658616679920119</v>
      </c>
      <c r="R322" s="71">
        <v>0.23462476792560444</v>
      </c>
      <c r="AC322" s="1">
        <v>4</v>
      </c>
      <c r="AD322" s="71">
        <v>-1.4713161383801706E-17</v>
      </c>
      <c r="AE322" s="71">
        <v>1.259693412356256E-18</v>
      </c>
      <c r="AF322" s="71">
        <v>0</v>
      </c>
      <c r="AG322" s="110">
        <v>-0.20759153588299795</v>
      </c>
      <c r="AH322" s="71">
        <v>0.23539155781007859</v>
      </c>
      <c r="AI322" s="71">
        <v>-0.72961721230167809</v>
      </c>
      <c r="AJ322" s="71">
        <v>0.60758151079062783</v>
      </c>
    </row>
    <row r="323" spans="10:43">
      <c r="K323" s="1">
        <v>5</v>
      </c>
      <c r="L323" s="71">
        <v>-4.9287815094492256E-17</v>
      </c>
      <c r="M323" s="71">
        <v>1.0250637320198012E-17</v>
      </c>
      <c r="N323" s="71">
        <v>8.1346113795455139E-18</v>
      </c>
      <c r="O323" s="71">
        <v>0</v>
      </c>
      <c r="P323" s="71">
        <v>0.1739162958920388</v>
      </c>
      <c r="Q323" s="71">
        <v>0.22127032600439012</v>
      </c>
      <c r="R323" s="71">
        <v>0.95957936870959448</v>
      </c>
      <c r="AC323" s="1">
        <v>5</v>
      </c>
      <c r="AD323" s="71">
        <v>4.9046456389234727E-17</v>
      </c>
      <c r="AE323" s="71">
        <v>-3.402065215708473E-17</v>
      </c>
      <c r="AF323" s="71">
        <v>1.8607138934694958E-17</v>
      </c>
      <c r="AG323" s="71">
        <v>0</v>
      </c>
      <c r="AH323" s="71">
        <v>-0.85298780905074256</v>
      </c>
      <c r="AI323" s="71">
        <v>0.14284444235505628</v>
      </c>
      <c r="AJ323" s="71">
        <v>0.50200324988897604</v>
      </c>
    </row>
    <row r="324" spans="10:43">
      <c r="K324" s="1">
        <v>6</v>
      </c>
      <c r="L324" s="71">
        <v>7.4510310972756124E-18</v>
      </c>
      <c r="M324" s="71">
        <v>-2.3292088669604589E-18</v>
      </c>
      <c r="N324" s="71">
        <v>2.4692125680177809E-17</v>
      </c>
      <c r="O324" s="71">
        <v>0</v>
      </c>
      <c r="P324" s="71">
        <v>0.33919332729469032</v>
      </c>
      <c r="Q324" s="71">
        <v>-0.92826154633183444</v>
      </c>
      <c r="R324" s="71">
        <v>0.15257256739135211</v>
      </c>
      <c r="AC324" s="1">
        <v>6</v>
      </c>
      <c r="AD324" s="71">
        <v>3.9734076859555422E-17</v>
      </c>
      <c r="AE324" s="71">
        <v>-2.5751559676061741E-17</v>
      </c>
      <c r="AF324" s="71">
        <v>-4.2853631018576303E-17</v>
      </c>
      <c r="AG324" s="71">
        <v>0</v>
      </c>
      <c r="AH324" s="71">
        <v>0.46314928450357656</v>
      </c>
      <c r="AI324" s="71">
        <v>0.65059987866960323</v>
      </c>
      <c r="AJ324" s="71">
        <v>0.60184095751197897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0.99209930890066267</v>
      </c>
      <c r="W326" s="48" t="s">
        <v>353</v>
      </c>
      <c r="X326" s="3">
        <f>+V326/V328</f>
        <v>0.99209930890066245</v>
      </c>
      <c r="Y326" s="148">
        <f>ATAN2(X326,X327)</f>
        <v>-0.12578645841579161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0.97821559700801042</v>
      </c>
      <c r="AO326" s="48" t="s">
        <v>353</v>
      </c>
      <c r="AP326" s="3">
        <f>+AN326/AN328</f>
        <v>0.97821559700801042</v>
      </c>
      <c r="AQ326" s="148">
        <f>ATAN2(AP326,AP327)</f>
        <v>0.2091122142318369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0.12545501695359956</v>
      </c>
      <c r="W327" s="48" t="s">
        <v>354</v>
      </c>
      <c r="X327" s="3">
        <f>-V327/V328</f>
        <v>-0.12545501695359954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-0.20759153588299795</v>
      </c>
      <c r="AO327" s="48" t="s">
        <v>354</v>
      </c>
      <c r="AP327" s="3">
        <f>-AN327/AN328</f>
        <v>0.20759153588299795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1.0000000000000002</v>
      </c>
      <c r="W328" s="109">
        <v>1</v>
      </c>
      <c r="X328" s="108">
        <f>X326*X326+X327*X327</f>
        <v>1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1</v>
      </c>
      <c r="AO328" s="109">
        <v>1</v>
      </c>
      <c r="AP328" s="108">
        <f>AP326*AP326+AP327*AP327</f>
        <v>1.0000000000000002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0.99209930890066245</v>
      </c>
      <c r="P330" s="110">
        <f>-X327</f>
        <v>0.12545501695359954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0.97821559700801042</v>
      </c>
      <c r="AH330" s="110">
        <f>-AP327</f>
        <v>-0.20759153588299795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-0.12545501695359954</v>
      </c>
      <c r="P331" s="110">
        <f>X326</f>
        <v>0.99209930890066245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0.20759153588299795</v>
      </c>
      <c r="AH331" s="110">
        <f>AP326</f>
        <v>0.97821559700801042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1.0000000000000004</v>
      </c>
      <c r="M336" s="71">
        <v>8.4654505627668186E-16</v>
      </c>
      <c r="N336" s="71">
        <v>-8.6042284408449632E-16</v>
      </c>
      <c r="O336" s="71">
        <v>1.5265566588595902E-15</v>
      </c>
      <c r="P336" s="71">
        <v>-8.8817841970012523E-16</v>
      </c>
      <c r="Q336" s="71">
        <v>1.9862583799934441E-16</v>
      </c>
      <c r="R336" s="71">
        <v>1.5820678100908481E-15</v>
      </c>
      <c r="AC336" s="1" cm="1">
        <f t="array" ref="AC336:AC342">$K$12:$K$18</f>
        <v>0</v>
      </c>
      <c r="AD336" s="71" cm="1">
        <f t="array" ref="AD336:AJ342">MMULT(AD327:AJ333,_xlfn.ANCHORARRAY(AD318))</f>
        <v>1.0000000000000009</v>
      </c>
      <c r="AE336" s="71">
        <v>8.3266726846886741E-16</v>
      </c>
      <c r="AF336" s="71">
        <v>-7.2164496600635175E-16</v>
      </c>
      <c r="AG336" s="71">
        <v>7.2164496600635175E-16</v>
      </c>
      <c r="AH336" s="71">
        <v>-2.4980018054066022E-16</v>
      </c>
      <c r="AI336" s="71">
        <v>3.6082248300317588E-16</v>
      </c>
      <c r="AJ336" s="71">
        <v>6.2450045135165055E-16</v>
      </c>
    </row>
    <row r="337" spans="10:43">
      <c r="K337" s="1">
        <v>1</v>
      </c>
      <c r="L337" s="71">
        <v>-3.1505589051199973E-18</v>
      </c>
      <c r="M337" s="71">
        <v>0.99999999999999989</v>
      </c>
      <c r="N337" s="71">
        <v>6.591949208711867E-16</v>
      </c>
      <c r="O337" s="71">
        <v>4.0245584642661925E-16</v>
      </c>
      <c r="P337" s="71">
        <v>6.9388939039072284E-18</v>
      </c>
      <c r="Q337" s="71">
        <v>4.8572257327350599E-17</v>
      </c>
      <c r="R337" s="71">
        <v>1.2473745994445729E-16</v>
      </c>
      <c r="AC337" s="1">
        <v>1</v>
      </c>
      <c r="AD337" s="71">
        <v>-2.8886105957011542E-18</v>
      </c>
      <c r="AE337" s="71">
        <v>1.0000000000000007</v>
      </c>
      <c r="AF337" s="71">
        <v>5.2735593669694936E-16</v>
      </c>
      <c r="AG337" s="71">
        <v>4.7184478546569153E-16</v>
      </c>
      <c r="AH337" s="71">
        <v>-6.9388939039072284E-18</v>
      </c>
      <c r="AI337" s="71">
        <v>3.4694469519536142E-16</v>
      </c>
      <c r="AJ337" s="71">
        <v>3.0531133177191805E-16</v>
      </c>
    </row>
    <row r="338" spans="10:43">
      <c r="K338" s="1">
        <v>2</v>
      </c>
      <c r="L338" s="71">
        <v>-2.2086637063567952E-17</v>
      </c>
      <c r="M338" s="71">
        <v>-3.1388524253057016E-17</v>
      </c>
      <c r="N338" s="71">
        <v>1.0000000000000004</v>
      </c>
      <c r="O338" s="71">
        <v>2.7755575615628914E-16</v>
      </c>
      <c r="P338" s="71">
        <v>-2.0816681711721685E-16</v>
      </c>
      <c r="Q338" s="71">
        <v>3.8857805861880479E-16</v>
      </c>
      <c r="R338" s="71">
        <v>5.2735593669694936E-16</v>
      </c>
      <c r="AC338" s="1">
        <v>2</v>
      </c>
      <c r="AD338" s="71">
        <v>-4.419982644500314E-17</v>
      </c>
      <c r="AE338" s="71">
        <v>1.1931597110551361E-17</v>
      </c>
      <c r="AF338" s="71">
        <v>1.0000000000000002</v>
      </c>
      <c r="AG338" s="71">
        <v>4.7184478546569153E-16</v>
      </c>
      <c r="AH338" s="71">
        <v>-2.7755575615628914E-16</v>
      </c>
      <c r="AI338" s="71">
        <v>1.2490009027033011E-15</v>
      </c>
      <c r="AJ338" s="71">
        <v>5.4817261840867104E-16</v>
      </c>
    </row>
    <row r="339" spans="10:43">
      <c r="K339" s="1">
        <v>3</v>
      </c>
      <c r="L339" s="71">
        <v>-2.3389142153061661E-17</v>
      </c>
      <c r="M339" s="71">
        <v>1.3489603581142165E-17</v>
      </c>
      <c r="N339" s="71">
        <v>-4.8659562860293406E-17</v>
      </c>
      <c r="O339" s="71">
        <v>1.0000000000000002</v>
      </c>
      <c r="P339" s="71">
        <v>-3.6082248300317588E-16</v>
      </c>
      <c r="Q339" s="71">
        <v>-2.9143354396410359E-16</v>
      </c>
      <c r="R339" s="71">
        <v>1.5959455978986625E-16</v>
      </c>
      <c r="AC339" s="1">
        <v>3</v>
      </c>
      <c r="AD339" s="71">
        <v>3.4673004226801402E-18</v>
      </c>
      <c r="AE339" s="71">
        <v>-3.5661331598362693E-17</v>
      </c>
      <c r="AF339" s="71">
        <v>2.9327363666131612E-17</v>
      </c>
      <c r="AG339" s="71">
        <v>1.0000000000000002</v>
      </c>
      <c r="AH339" s="71">
        <v>-1.9428902930940239E-16</v>
      </c>
      <c r="AI339" s="71">
        <v>3.3306690738754696E-16</v>
      </c>
      <c r="AJ339" s="71">
        <v>1.915134717478395E-15</v>
      </c>
    </row>
    <row r="340" spans="10:43">
      <c r="K340" s="1">
        <v>4</v>
      </c>
      <c r="L340" s="71">
        <v>-1.7951484025687515E-17</v>
      </c>
      <c r="M340" s="71">
        <v>-1.6218332729738692E-17</v>
      </c>
      <c r="N340" s="71">
        <v>6.1532008225641205E-18</v>
      </c>
      <c r="O340" s="71">
        <v>0</v>
      </c>
      <c r="P340" s="110">
        <v>-0.92450041035250452</v>
      </c>
      <c r="Q340" s="71">
        <v>-0.29894806310050348</v>
      </c>
      <c r="R340" s="71">
        <v>0.23649322786605939</v>
      </c>
      <c r="AC340" s="1">
        <v>4</v>
      </c>
      <c r="AD340" s="71">
        <v>-1.4305005160917691E-17</v>
      </c>
      <c r="AE340" s="71">
        <v>-6.2801055356004859E-18</v>
      </c>
      <c r="AF340" s="71">
        <v>6.2236918788380719E-18</v>
      </c>
      <c r="AG340" s="71">
        <v>0</v>
      </c>
      <c r="AH340" s="110">
        <v>0.24063361750727741</v>
      </c>
      <c r="AI340" s="71">
        <v>-0.74586544574968938</v>
      </c>
      <c r="AJ340" s="71">
        <v>0.62111206634712146</v>
      </c>
    </row>
    <row r="341" spans="10:43">
      <c r="K341" s="1">
        <v>5</v>
      </c>
      <c r="L341" s="71">
        <v>-4.9287815094492256E-17</v>
      </c>
      <c r="M341" s="71">
        <v>1.0250637320198012E-17</v>
      </c>
      <c r="N341" s="71">
        <v>8.1346113795455139E-18</v>
      </c>
      <c r="O341" s="71">
        <v>0</v>
      </c>
      <c r="P341" s="71">
        <v>0.1739162958920388</v>
      </c>
      <c r="Q341" s="71">
        <v>0.22127032600439012</v>
      </c>
      <c r="R341" s="71">
        <v>0.95957936870959448</v>
      </c>
      <c r="AC341" s="1">
        <v>5</v>
      </c>
      <c r="AD341" s="71">
        <v>4.9046456389234727E-17</v>
      </c>
      <c r="AE341" s="71">
        <v>-3.402065215708473E-17</v>
      </c>
      <c r="AF341" s="71">
        <v>1.8607138934694958E-17</v>
      </c>
      <c r="AG341" s="71">
        <v>0</v>
      </c>
      <c r="AH341" s="71">
        <v>-0.85298780905074256</v>
      </c>
      <c r="AI341" s="71">
        <v>0.14284444235505628</v>
      </c>
      <c r="AJ341" s="71">
        <v>0.50200324988897604</v>
      </c>
    </row>
    <row r="342" spans="10:43">
      <c r="K342" s="1">
        <v>6</v>
      </c>
      <c r="L342" s="71">
        <v>7.4510310972756124E-18</v>
      </c>
      <c r="M342" s="71">
        <v>-2.3292088669604589E-18</v>
      </c>
      <c r="N342" s="71">
        <v>2.4692125680177809E-17</v>
      </c>
      <c r="O342" s="71">
        <v>0</v>
      </c>
      <c r="P342" s="110">
        <v>0.33919332729469032</v>
      </c>
      <c r="Q342" s="71">
        <v>-0.92826154633183444</v>
      </c>
      <c r="R342" s="71">
        <v>0.15257256739135211</v>
      </c>
      <c r="AC342" s="1">
        <v>6</v>
      </c>
      <c r="AD342" s="71">
        <v>3.9734076859555422E-17</v>
      </c>
      <c r="AE342" s="71">
        <v>-2.5751559676061741E-17</v>
      </c>
      <c r="AF342" s="71">
        <v>-4.2853631018576303E-17</v>
      </c>
      <c r="AG342" s="71">
        <v>0</v>
      </c>
      <c r="AH342" s="110">
        <v>0.46314928450357656</v>
      </c>
      <c r="AI342" s="71">
        <v>0.65059987866960323</v>
      </c>
      <c r="AJ342" s="71">
        <v>0.60184095751197897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-0.92450041035250452</v>
      </c>
      <c r="W344" s="48" t="s">
        <v>353</v>
      </c>
      <c r="X344" s="3">
        <f>+V344/V346</f>
        <v>-0.93880742344287571</v>
      </c>
      <c r="Y344" s="148">
        <f>ATAN2(X344,X345)</f>
        <v>-2.7899477935756956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0.24063361750727741</v>
      </c>
      <c r="AO344" s="48" t="s">
        <v>353</v>
      </c>
      <c r="AP344" s="3">
        <f>+AN344/AN346</f>
        <v>0.46104502913144063</v>
      </c>
      <c r="AQ344" s="148">
        <f>ATAN2(AP344,AP345)</f>
        <v>-1.0916238268987197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0.33919332729469032</v>
      </c>
      <c r="W345" s="48" t="s">
        <v>354</v>
      </c>
      <c r="X345" s="3">
        <f>-V345/V346</f>
        <v>-0.34444247950644691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0.46314928450357656</v>
      </c>
      <c r="AO345" s="48" t="s">
        <v>354</v>
      </c>
      <c r="AP345" s="3">
        <f>-AN345/AN346</f>
        <v>-0.88737674136366063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0.98476043890034093</v>
      </c>
      <c r="W346" s="109">
        <v>1</v>
      </c>
      <c r="X346" s="108">
        <f>X344*X344+X345*X345</f>
        <v>1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0.52193083604134138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-0.93880742344287571</v>
      </c>
      <c r="Q349" s="111">
        <v>0</v>
      </c>
      <c r="R349" s="110">
        <f>-X345</f>
        <v>0.34444247950644691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0.46104502913144063</v>
      </c>
      <c r="AI349" s="111">
        <v>0</v>
      </c>
      <c r="AJ349" s="110">
        <f>-AP345</f>
        <v>0.88737674136366063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-0.34444247950644691</v>
      </c>
      <c r="Q351" s="111">
        <v>0</v>
      </c>
      <c r="R351" s="110">
        <f>X344</f>
        <v>-0.93880742344287571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-0.88737674136366063</v>
      </c>
      <c r="AI351" s="111">
        <v>0</v>
      </c>
      <c r="AJ351" s="110">
        <f>AP344</f>
        <v>0.46104502913144063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1.0000000000000004</v>
      </c>
      <c r="M354" s="71">
        <v>8.4654505627668186E-16</v>
      </c>
      <c r="N354" s="71">
        <v>-8.6042284408449632E-16</v>
      </c>
      <c r="O354" s="71">
        <v>1.5265566588595902E-15</v>
      </c>
      <c r="P354" s="71">
        <v>-8.8817841970012523E-16</v>
      </c>
      <c r="Q354" s="71">
        <v>1.9862583799934441E-16</v>
      </c>
      <c r="R354" s="71">
        <v>1.5820678100908481E-15</v>
      </c>
      <c r="AC354" s="1" cm="1">
        <f t="array" ref="AC354:AC360">$K$12:$K$18</f>
        <v>0</v>
      </c>
      <c r="AD354" s="71" cm="1">
        <f t="array" ref="AD354:AJ360">MMULT(AD345:AJ351,_xlfn.ANCHORARRAY(AD336))</f>
        <v>1.0000000000000009</v>
      </c>
      <c r="AE354" s="71">
        <v>8.3266726846886741E-16</v>
      </c>
      <c r="AF354" s="71">
        <v>-7.2164496600635175E-16</v>
      </c>
      <c r="AG354" s="71">
        <v>7.2164496600635175E-16</v>
      </c>
      <c r="AH354" s="71">
        <v>-2.4980018054066022E-16</v>
      </c>
      <c r="AI354" s="71">
        <v>3.6082248300317588E-16</v>
      </c>
      <c r="AJ354" s="71">
        <v>6.2450045135165055E-16</v>
      </c>
    </row>
    <row r="355" spans="10:43">
      <c r="K355" s="1">
        <v>1</v>
      </c>
      <c r="L355" s="71">
        <v>-3.1505589051199973E-18</v>
      </c>
      <c r="M355" s="71">
        <v>0.99999999999999989</v>
      </c>
      <c r="N355" s="71">
        <v>6.591949208711867E-16</v>
      </c>
      <c r="O355" s="71">
        <v>4.0245584642661925E-16</v>
      </c>
      <c r="P355" s="71">
        <v>6.9388939039072284E-18</v>
      </c>
      <c r="Q355" s="71">
        <v>4.8572257327350599E-17</v>
      </c>
      <c r="R355" s="71">
        <v>1.2473745994445729E-16</v>
      </c>
      <c r="AC355" s="1">
        <v>1</v>
      </c>
      <c r="AD355" s="71">
        <v>-2.8886105957011542E-18</v>
      </c>
      <c r="AE355" s="71">
        <v>1.0000000000000007</v>
      </c>
      <c r="AF355" s="71">
        <v>5.2735593669694936E-16</v>
      </c>
      <c r="AG355" s="71">
        <v>4.7184478546569153E-16</v>
      </c>
      <c r="AH355" s="71">
        <v>-6.9388939039072284E-18</v>
      </c>
      <c r="AI355" s="71">
        <v>3.4694469519536142E-16</v>
      </c>
      <c r="AJ355" s="71">
        <v>3.0531133177191805E-16</v>
      </c>
    </row>
    <row r="356" spans="10:43">
      <c r="K356" s="1">
        <v>2</v>
      </c>
      <c r="L356" s="71">
        <v>-2.2086637063567952E-17</v>
      </c>
      <c r="M356" s="71">
        <v>-3.1388524253057016E-17</v>
      </c>
      <c r="N356" s="71">
        <v>1.0000000000000004</v>
      </c>
      <c r="O356" s="71">
        <v>2.7755575615628914E-16</v>
      </c>
      <c r="P356" s="71">
        <v>-2.0816681711721685E-16</v>
      </c>
      <c r="Q356" s="71">
        <v>3.8857805861880479E-16</v>
      </c>
      <c r="R356" s="71">
        <v>5.2735593669694936E-16</v>
      </c>
      <c r="AC356" s="1">
        <v>2</v>
      </c>
      <c r="AD356" s="71">
        <v>-4.419982644500314E-17</v>
      </c>
      <c r="AE356" s="71">
        <v>1.1931597110551361E-17</v>
      </c>
      <c r="AF356" s="71">
        <v>1.0000000000000002</v>
      </c>
      <c r="AG356" s="71">
        <v>4.7184478546569153E-16</v>
      </c>
      <c r="AH356" s="71">
        <v>-2.7755575615628914E-16</v>
      </c>
      <c r="AI356" s="71">
        <v>1.2490009027033011E-15</v>
      </c>
      <c r="AJ356" s="71">
        <v>5.4817261840867104E-16</v>
      </c>
    </row>
    <row r="357" spans="10:43">
      <c r="K357" s="1">
        <v>3</v>
      </c>
      <c r="L357" s="71">
        <v>-2.3389142153061661E-17</v>
      </c>
      <c r="M357" s="71">
        <v>1.3489603581142165E-17</v>
      </c>
      <c r="N357" s="71">
        <v>-4.8659562860293406E-17</v>
      </c>
      <c r="O357" s="71">
        <v>1.0000000000000002</v>
      </c>
      <c r="P357" s="71">
        <v>-3.6082248300317588E-16</v>
      </c>
      <c r="Q357" s="71">
        <v>-2.9143354396410359E-16</v>
      </c>
      <c r="R357" s="71">
        <v>1.5959455978986625E-16</v>
      </c>
      <c r="AC357" s="1">
        <v>3</v>
      </c>
      <c r="AD357" s="71">
        <v>3.4673004226801402E-18</v>
      </c>
      <c r="AE357" s="71">
        <v>-3.5661331598362693E-17</v>
      </c>
      <c r="AF357" s="71">
        <v>2.9327363666131612E-17</v>
      </c>
      <c r="AG357" s="71">
        <v>1.0000000000000002</v>
      </c>
      <c r="AH357" s="71">
        <v>-1.9428902930940239E-16</v>
      </c>
      <c r="AI357" s="71">
        <v>3.3306690738754696E-16</v>
      </c>
      <c r="AJ357" s="71">
        <v>1.915134717478395E-15</v>
      </c>
    </row>
    <row r="358" spans="10:43">
      <c r="K358" s="1">
        <v>4</v>
      </c>
      <c r="L358" s="71">
        <v>1.9419438091156893E-17</v>
      </c>
      <c r="M358" s="71">
        <v>1.442361268512098E-17</v>
      </c>
      <c r="N358" s="71">
        <v>2.7283463834072518E-18</v>
      </c>
      <c r="O358" s="71">
        <v>0</v>
      </c>
      <c r="P358" s="110">
        <v>0.98476043890034104</v>
      </c>
      <c r="Q358" s="71">
        <v>-3.9078047786403669E-2</v>
      </c>
      <c r="R358" s="71">
        <v>-0.16946912449768231</v>
      </c>
      <c r="AC358" s="1">
        <v>4</v>
      </c>
      <c r="AD358" s="71">
        <v>2.866384412358482E-17</v>
      </c>
      <c r="AE358" s="71">
        <v>-2.5746746549984959E-17</v>
      </c>
      <c r="AF358" s="71">
        <v>-3.5157913245280914E-17</v>
      </c>
      <c r="AG358" s="71">
        <v>0</v>
      </c>
      <c r="AH358" s="110">
        <v>0.52193083604134138</v>
      </c>
      <c r="AI358" s="71">
        <v>0.233449644101625</v>
      </c>
      <c r="AJ358" s="71">
        <v>0.82042029841906317</v>
      </c>
    </row>
    <row r="359" spans="10:43">
      <c r="K359" s="1">
        <v>5</v>
      </c>
      <c r="L359" s="71">
        <v>-4.9287815094492256E-17</v>
      </c>
      <c r="M359" s="71">
        <v>1.0250637320198012E-17</v>
      </c>
      <c r="N359" s="71">
        <v>8.1346113795455139E-18</v>
      </c>
      <c r="O359" s="71">
        <v>0</v>
      </c>
      <c r="P359" s="110">
        <v>0.1739162958920388</v>
      </c>
      <c r="Q359" s="71">
        <v>0.22127032600439012</v>
      </c>
      <c r="R359" s="71">
        <v>0.95957936870959448</v>
      </c>
      <c r="AC359" s="1">
        <v>5</v>
      </c>
      <c r="AD359" s="71">
        <v>4.9046456389234727E-17</v>
      </c>
      <c r="AE359" s="71">
        <v>-3.402065215708473E-17</v>
      </c>
      <c r="AF359" s="71">
        <v>1.8607138934694958E-17</v>
      </c>
      <c r="AG359" s="71">
        <v>0</v>
      </c>
      <c r="AH359" s="110">
        <v>-0.85298780905074256</v>
      </c>
      <c r="AI359" s="71">
        <v>0.14284444235505628</v>
      </c>
      <c r="AJ359" s="71">
        <v>0.50200324988897604</v>
      </c>
    </row>
    <row r="360" spans="10:43">
      <c r="K360" s="1">
        <v>6</v>
      </c>
      <c r="L360" s="71">
        <v>-8.1182963779787937E-19</v>
      </c>
      <c r="M360" s="71">
        <v>7.7729613139432047E-18</v>
      </c>
      <c r="N360" s="71">
        <v>-2.5300574637360488E-17</v>
      </c>
      <c r="O360" s="71">
        <v>0</v>
      </c>
      <c r="P360" s="71">
        <v>5.5511151231257827E-17</v>
      </c>
      <c r="Q360" s="71">
        <v>0.97442924269087627</v>
      </c>
      <c r="R360" s="71">
        <v>-0.22469457267340842</v>
      </c>
      <c r="AC360" s="1">
        <v>6</v>
      </c>
      <c r="AD360" s="71">
        <v>3.1013127488110117E-17</v>
      </c>
      <c r="AE360" s="71">
        <v>-6.2998089954288719E-18</v>
      </c>
      <c r="AF360" s="71">
        <v>-2.5280212980042325E-17</v>
      </c>
      <c r="AG360" s="71">
        <v>0</v>
      </c>
      <c r="AH360" s="71">
        <v>0</v>
      </c>
      <c r="AI360" s="71">
        <v>0.96181948875925261</v>
      </c>
      <c r="AJ360" s="71">
        <v>-0.27368461966815388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0.98476043890034104</v>
      </c>
      <c r="W362" s="48" t="s">
        <v>353</v>
      </c>
      <c r="X362" s="3">
        <f>+V362/V364</f>
        <v>0.98476043890034126</v>
      </c>
      <c r="Y362" s="148">
        <f>ATAN2(X362,X363)</f>
        <v>-0.17480518611891088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0.52193083604134138</v>
      </c>
      <c r="AO362" s="48" t="s">
        <v>353</v>
      </c>
      <c r="AP362" s="3">
        <f>+AN362/AN364</f>
        <v>0.52193083604134149</v>
      </c>
      <c r="AQ362" s="148">
        <f>ATAN2(AP362,AP363)</f>
        <v>1.0216833245913104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0.1739162958920388</v>
      </c>
      <c r="W363" s="48" t="s">
        <v>354</v>
      </c>
      <c r="X363" s="3">
        <f>-V363/V364</f>
        <v>-0.17391629589203883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-0.85298780905074256</v>
      </c>
      <c r="AO363" s="48" t="s">
        <v>354</v>
      </c>
      <c r="AP363" s="3">
        <f>-AN363/AN364</f>
        <v>0.85298780905074278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0.99999999999999978</v>
      </c>
      <c r="W364" s="109">
        <v>1</v>
      </c>
      <c r="X364" s="108">
        <f>X362*X362+X363*X363</f>
        <v>1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0.99999999999999978</v>
      </c>
      <c r="AO364" s="109">
        <v>1</v>
      </c>
      <c r="AP364" s="108">
        <f>AP362*AP362+AP363*AP363</f>
        <v>1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0.98476043890034126</v>
      </c>
      <c r="Q367" s="110">
        <f>-X363</f>
        <v>0.17391629589203883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0.52193083604134149</v>
      </c>
      <c r="AI367" s="110">
        <f>-AP363</f>
        <v>-0.85298780905074278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-0.17391629589203883</v>
      </c>
      <c r="Q368" s="110">
        <f>X362</f>
        <v>0.98476043890034126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0.85298780905074278</v>
      </c>
      <c r="AI368" s="110">
        <f>AP362</f>
        <v>0.52193083604134149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1.0000000000000004</v>
      </c>
      <c r="M372" s="71">
        <v>8.4654505627668186E-16</v>
      </c>
      <c r="N372" s="71">
        <v>-8.6042284408449632E-16</v>
      </c>
      <c r="O372" s="71">
        <v>1.5265566588595902E-15</v>
      </c>
      <c r="P372" s="71">
        <v>-8.8817841970012523E-16</v>
      </c>
      <c r="Q372" s="71">
        <v>1.9862583799934441E-16</v>
      </c>
      <c r="R372" s="71">
        <v>1.5820678100908481E-15</v>
      </c>
      <c r="AC372" s="1" cm="1">
        <f t="array" ref="AC372:AC378">$K$12:$K$18</f>
        <v>0</v>
      </c>
      <c r="AD372" s="71" cm="1">
        <f t="array" ref="AD372:AJ378">MMULT(AD363:AJ369,_xlfn.ANCHORARRAY(AD354))</f>
        <v>1.0000000000000009</v>
      </c>
      <c r="AE372" s="71">
        <v>8.3266726846886741E-16</v>
      </c>
      <c r="AF372" s="71">
        <v>-7.2164496600635175E-16</v>
      </c>
      <c r="AG372" s="71">
        <v>7.2164496600635175E-16</v>
      </c>
      <c r="AH372" s="71">
        <v>-2.4980018054066022E-16</v>
      </c>
      <c r="AI372" s="71">
        <v>3.6082248300317588E-16</v>
      </c>
      <c r="AJ372" s="71">
        <v>6.2450045135165055E-16</v>
      </c>
    </row>
    <row r="373" spans="10:43">
      <c r="K373" s="1">
        <v>1</v>
      </c>
      <c r="L373" s="71">
        <v>-3.1505589051199973E-18</v>
      </c>
      <c r="M373" s="71">
        <v>0.99999999999999989</v>
      </c>
      <c r="N373" s="71">
        <v>6.591949208711867E-16</v>
      </c>
      <c r="O373" s="71">
        <v>4.0245584642661925E-16</v>
      </c>
      <c r="P373" s="71">
        <v>6.9388939039072284E-18</v>
      </c>
      <c r="Q373" s="71">
        <v>4.8572257327350599E-17</v>
      </c>
      <c r="R373" s="71">
        <v>1.2473745994445729E-16</v>
      </c>
      <c r="AC373" s="1">
        <v>1</v>
      </c>
      <c r="AD373" s="71">
        <v>-2.8886105957011542E-18</v>
      </c>
      <c r="AE373" s="71">
        <v>1.0000000000000007</v>
      </c>
      <c r="AF373" s="71">
        <v>5.2735593669694936E-16</v>
      </c>
      <c r="AG373" s="71">
        <v>4.7184478546569153E-16</v>
      </c>
      <c r="AH373" s="71">
        <v>-6.9388939039072284E-18</v>
      </c>
      <c r="AI373" s="71">
        <v>3.4694469519536142E-16</v>
      </c>
      <c r="AJ373" s="71">
        <v>3.0531133177191805E-16</v>
      </c>
    </row>
    <row r="374" spans="10:43">
      <c r="K374" s="1">
        <v>2</v>
      </c>
      <c r="L374" s="71">
        <v>-2.2086637063567952E-17</v>
      </c>
      <c r="M374" s="71">
        <v>-3.1388524253057016E-17</v>
      </c>
      <c r="N374" s="71">
        <v>1.0000000000000004</v>
      </c>
      <c r="O374" s="71">
        <v>2.7755575615628914E-16</v>
      </c>
      <c r="P374" s="71">
        <v>-2.0816681711721685E-16</v>
      </c>
      <c r="Q374" s="71">
        <v>3.8857805861880479E-16</v>
      </c>
      <c r="R374" s="71">
        <v>5.2735593669694936E-16</v>
      </c>
      <c r="AC374" s="1">
        <v>2</v>
      </c>
      <c r="AD374" s="71">
        <v>-4.419982644500314E-17</v>
      </c>
      <c r="AE374" s="71">
        <v>1.1931597110551361E-17</v>
      </c>
      <c r="AF374" s="71">
        <v>1.0000000000000002</v>
      </c>
      <c r="AG374" s="71">
        <v>4.7184478546569153E-16</v>
      </c>
      <c r="AH374" s="71">
        <v>-2.7755575615628914E-16</v>
      </c>
      <c r="AI374" s="71">
        <v>1.2490009027033011E-15</v>
      </c>
      <c r="AJ374" s="71">
        <v>5.4817261840867104E-16</v>
      </c>
    </row>
    <row r="375" spans="10:43">
      <c r="K375" s="1">
        <v>3</v>
      </c>
      <c r="L375" s="71">
        <v>-2.3389142153061661E-17</v>
      </c>
      <c r="M375" s="71">
        <v>1.3489603581142165E-17</v>
      </c>
      <c r="N375" s="71">
        <v>-4.8659562860293406E-17</v>
      </c>
      <c r="O375" s="71">
        <v>1.0000000000000002</v>
      </c>
      <c r="P375" s="71">
        <v>-3.6082248300317588E-16</v>
      </c>
      <c r="Q375" s="71">
        <v>-2.9143354396410359E-16</v>
      </c>
      <c r="R375" s="71">
        <v>1.5959455978986625E-16</v>
      </c>
      <c r="AC375" s="1">
        <v>3</v>
      </c>
      <c r="AD375" s="71">
        <v>3.4673004226801402E-18</v>
      </c>
      <c r="AE375" s="71">
        <v>-3.5661331598362693E-17</v>
      </c>
      <c r="AF375" s="71">
        <v>2.9327363666131612E-17</v>
      </c>
      <c r="AG375" s="71">
        <v>1.0000000000000002</v>
      </c>
      <c r="AH375" s="71">
        <v>-1.9428902930940239E-16</v>
      </c>
      <c r="AI375" s="71">
        <v>3.3306690738754696E-16</v>
      </c>
      <c r="AJ375" s="71">
        <v>1.915134717478395E-15</v>
      </c>
    </row>
    <row r="376" spans="10:43">
      <c r="K376" s="1">
        <v>4</v>
      </c>
      <c r="L376" s="71">
        <v>1.0551540143999855E-17</v>
      </c>
      <c r="M376" s="71">
        <v>1.5986556031589797E-17</v>
      </c>
      <c r="N376" s="71">
        <v>4.101509061648068E-18</v>
      </c>
      <c r="O376" s="71">
        <v>0</v>
      </c>
      <c r="P376" s="71">
        <v>0.99999999999999978</v>
      </c>
      <c r="Q376" s="71">
        <v>2.0816681711721685E-17</v>
      </c>
      <c r="R376" s="71">
        <v>-5.5511151231257827E-16</v>
      </c>
      <c r="AC376" s="1">
        <v>4</v>
      </c>
      <c r="AD376" s="71">
        <v>-2.6875485249574816E-17</v>
      </c>
      <c r="AE376" s="71">
        <v>1.5581180593770952E-17</v>
      </c>
      <c r="AF376" s="71">
        <v>-3.4221661726186648E-17</v>
      </c>
      <c r="AG376" s="71">
        <v>0</v>
      </c>
      <c r="AH376" s="71">
        <v>0.99999999999999978</v>
      </c>
      <c r="AI376" s="71">
        <v>1.8041124150158794E-16</v>
      </c>
      <c r="AJ376" s="71">
        <v>-1.7208456881689926E-15</v>
      </c>
    </row>
    <row r="377" spans="10:43">
      <c r="K377" s="1">
        <v>5</v>
      </c>
      <c r="L377" s="71">
        <v>-5.1914047166009833E-17</v>
      </c>
      <c r="M377" s="71">
        <v>7.585920814868748E-18</v>
      </c>
      <c r="N377" s="71">
        <v>7.536139575492321E-18</v>
      </c>
      <c r="O377" s="71">
        <v>0</v>
      </c>
      <c r="P377" s="71">
        <v>2.7755575615628914E-17</v>
      </c>
      <c r="Q377" s="110">
        <v>0.22469457267340823</v>
      </c>
      <c r="R377" s="71">
        <v>0.97442924269087638</v>
      </c>
      <c r="AC377" s="1">
        <v>5</v>
      </c>
      <c r="AD377" s="71">
        <v>5.00487675860471E-17</v>
      </c>
      <c r="AE377" s="71">
        <v>-3.9718088352875341E-17</v>
      </c>
      <c r="AF377" s="71">
        <v>-2.0277631809365523E-17</v>
      </c>
      <c r="AG377" s="71">
        <v>0</v>
      </c>
      <c r="AH377" s="71">
        <v>5.5511151231257827E-17</v>
      </c>
      <c r="AI377" s="110">
        <v>0.27368461966815449</v>
      </c>
      <c r="AJ377" s="71">
        <v>0.96181948875925705</v>
      </c>
    </row>
    <row r="378" spans="10:43">
      <c r="K378" s="1">
        <v>6</v>
      </c>
      <c r="L378" s="71">
        <v>-8.1182963779787937E-19</v>
      </c>
      <c r="M378" s="71">
        <v>7.7729613139432047E-18</v>
      </c>
      <c r="N378" s="71">
        <v>-2.5300574637360488E-17</v>
      </c>
      <c r="O378" s="71">
        <v>0</v>
      </c>
      <c r="P378" s="71">
        <v>5.5511151231257827E-17</v>
      </c>
      <c r="Q378" s="110">
        <v>0.97442924269087627</v>
      </c>
      <c r="R378" s="71">
        <v>-0.22469457267340842</v>
      </c>
      <c r="AC378" s="1">
        <v>6</v>
      </c>
      <c r="AD378" s="71">
        <v>3.1013127488110117E-17</v>
      </c>
      <c r="AE378" s="71">
        <v>-6.2998089954288719E-18</v>
      </c>
      <c r="AF378" s="71">
        <v>-2.5280212980042325E-17</v>
      </c>
      <c r="AG378" s="71">
        <v>0</v>
      </c>
      <c r="AH378" s="71">
        <v>0</v>
      </c>
      <c r="AI378" s="110">
        <v>0.96181948875925261</v>
      </c>
      <c r="AJ378" s="71">
        <v>-0.27368461966815388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0.22469457267340823</v>
      </c>
      <c r="W380" s="48" t="s">
        <v>353</v>
      </c>
      <c r="X380" s="3">
        <f>+V380/V382</f>
        <v>0.22469457267340823</v>
      </c>
      <c r="Y380" s="148">
        <f>ATAN2(X380,X381)</f>
        <v>-1.3441667442328002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0.27368461966815449</v>
      </c>
      <c r="AO380" s="48" t="s">
        <v>353</v>
      </c>
      <c r="AP380" s="3">
        <f>+AN380/AN382</f>
        <v>0.27368461966815277</v>
      </c>
      <c r="AQ380" s="148">
        <f>ATAN2(AP380,AP381)</f>
        <v>-1.2935744868721881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0.97442924269087627</v>
      </c>
      <c r="W381" s="48" t="s">
        <v>354</v>
      </c>
      <c r="X381" s="3">
        <f>-V381/V382</f>
        <v>-0.97442924269087627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0.96181948875925261</v>
      </c>
      <c r="AO381" s="48" t="s">
        <v>354</v>
      </c>
      <c r="AP381" s="3">
        <f>-AN381/AN382</f>
        <v>-0.96181948875924661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</v>
      </c>
      <c r="W382" s="109">
        <v>1</v>
      </c>
      <c r="X382" s="108">
        <f>X380*X380+X381*X381</f>
        <v>1.0000000000000002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1.0000000000000062</v>
      </c>
      <c r="AO382" s="109">
        <v>1</v>
      </c>
      <c r="AP382" s="108">
        <f>AP380*AP380+AP381*AP381</f>
        <v>0.99999999999999989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0.22469457267340823</v>
      </c>
      <c r="R386" s="110">
        <f>-X381</f>
        <v>0.97442924269087627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0.27368461966815277</v>
      </c>
      <c r="AJ386" s="110">
        <f>-AP381</f>
        <v>0.96181948875924661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-0.97442924269087627</v>
      </c>
      <c r="R387" s="110">
        <f>X380</f>
        <v>0.22469457267340823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-0.96181948875924661</v>
      </c>
      <c r="AJ387" s="110">
        <f>AP380</f>
        <v>0.27368461966815277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1.0000000000000004</v>
      </c>
      <c r="M390" s="71">
        <v>8.4654505627668186E-16</v>
      </c>
      <c r="N390" s="71">
        <v>-8.6042284408449632E-16</v>
      </c>
      <c r="O390" s="71">
        <v>1.5265566588595902E-15</v>
      </c>
      <c r="P390" s="71">
        <v>-8.8817841970012523E-16</v>
      </c>
      <c r="Q390" s="71">
        <v>1.9862583799934441E-16</v>
      </c>
      <c r="R390" s="71">
        <v>1.5820678100908481E-15</v>
      </c>
      <c r="AC390" s="1" cm="1">
        <f t="array" ref="AC390:AC396">$K$12:$K$18</f>
        <v>0</v>
      </c>
      <c r="AD390" s="71" cm="1">
        <f t="array" ref="AD390:AJ396">MMULT(AD381:AJ387,_xlfn.ANCHORARRAY(AD372))</f>
        <v>1.0000000000000009</v>
      </c>
      <c r="AE390" s="71">
        <v>8.3266726846886741E-16</v>
      </c>
      <c r="AF390" s="71">
        <v>-7.2164496600635175E-16</v>
      </c>
      <c r="AG390" s="71">
        <v>7.2164496600635175E-16</v>
      </c>
      <c r="AH390" s="71">
        <v>-2.4980018054066022E-16</v>
      </c>
      <c r="AI390" s="71">
        <v>3.6082248300317588E-16</v>
      </c>
      <c r="AJ390" s="71">
        <v>6.2450045135165055E-16</v>
      </c>
    </row>
    <row r="391" spans="11:36">
      <c r="K391" s="1">
        <v>1</v>
      </c>
      <c r="L391" s="71">
        <v>-3.1505589051199973E-18</v>
      </c>
      <c r="M391" s="71">
        <v>0.99999999999999989</v>
      </c>
      <c r="N391" s="71">
        <v>6.591949208711867E-16</v>
      </c>
      <c r="O391" s="71">
        <v>4.0245584642661925E-16</v>
      </c>
      <c r="P391" s="71">
        <v>6.9388939039072284E-18</v>
      </c>
      <c r="Q391" s="71">
        <v>4.8572257327350599E-17</v>
      </c>
      <c r="R391" s="71">
        <v>1.2473745994445729E-16</v>
      </c>
      <c r="AC391" s="1">
        <v>1</v>
      </c>
      <c r="AD391" s="71">
        <v>-2.8886105957011542E-18</v>
      </c>
      <c r="AE391" s="71">
        <v>1.0000000000000007</v>
      </c>
      <c r="AF391" s="71">
        <v>5.2735593669694936E-16</v>
      </c>
      <c r="AG391" s="71">
        <v>4.7184478546569153E-16</v>
      </c>
      <c r="AH391" s="71">
        <v>-6.9388939039072284E-18</v>
      </c>
      <c r="AI391" s="71">
        <v>3.4694469519536142E-16</v>
      </c>
      <c r="AJ391" s="71">
        <v>3.0531133177191805E-16</v>
      </c>
    </row>
    <row r="392" spans="11:36">
      <c r="K392" s="1">
        <v>2</v>
      </c>
      <c r="L392" s="71">
        <v>-2.2086637063567952E-17</v>
      </c>
      <c r="M392" s="71">
        <v>-3.1388524253057016E-17</v>
      </c>
      <c r="N392" s="71">
        <v>1.0000000000000004</v>
      </c>
      <c r="O392" s="71">
        <v>2.7755575615628914E-16</v>
      </c>
      <c r="P392" s="71">
        <v>-2.0816681711721685E-16</v>
      </c>
      <c r="Q392" s="71">
        <v>3.8857805861880479E-16</v>
      </c>
      <c r="R392" s="71">
        <v>5.2735593669694936E-16</v>
      </c>
      <c r="AC392" s="1">
        <v>2</v>
      </c>
      <c r="AD392" s="71">
        <v>-4.419982644500314E-17</v>
      </c>
      <c r="AE392" s="71">
        <v>1.1931597110551361E-17</v>
      </c>
      <c r="AF392" s="71">
        <v>1.0000000000000002</v>
      </c>
      <c r="AG392" s="71">
        <v>4.7184478546569153E-16</v>
      </c>
      <c r="AH392" s="71">
        <v>-2.7755575615628914E-16</v>
      </c>
      <c r="AI392" s="71">
        <v>1.2490009027033011E-15</v>
      </c>
      <c r="AJ392" s="71">
        <v>5.4817261840867104E-16</v>
      </c>
    </row>
    <row r="393" spans="11:36">
      <c r="K393" s="1">
        <v>3</v>
      </c>
      <c r="L393" s="71">
        <v>-2.3389142153061661E-17</v>
      </c>
      <c r="M393" s="71">
        <v>1.3489603581142165E-17</v>
      </c>
      <c r="N393" s="71">
        <v>-4.8659562860293406E-17</v>
      </c>
      <c r="O393" s="71">
        <v>1.0000000000000002</v>
      </c>
      <c r="P393" s="71">
        <v>-3.6082248300317588E-16</v>
      </c>
      <c r="Q393" s="71">
        <v>-2.9143354396410359E-16</v>
      </c>
      <c r="R393" s="71">
        <v>1.5959455978986625E-16</v>
      </c>
      <c r="AC393" s="1">
        <v>3</v>
      </c>
      <c r="AD393" s="71">
        <v>3.4673004226801402E-18</v>
      </c>
      <c r="AE393" s="71">
        <v>-3.5661331598362693E-17</v>
      </c>
      <c r="AF393" s="71">
        <v>2.9327363666131612E-17</v>
      </c>
      <c r="AG393" s="71">
        <v>1.0000000000000002</v>
      </c>
      <c r="AH393" s="71">
        <v>-1.9428902930940239E-16</v>
      </c>
      <c r="AI393" s="71">
        <v>3.3306690738754696E-16</v>
      </c>
      <c r="AJ393" s="71">
        <v>1.915134717478395E-15</v>
      </c>
    </row>
    <row r="394" spans="11:36">
      <c r="K394" s="1">
        <v>4</v>
      </c>
      <c r="L394" s="71">
        <v>1.0551540143999855E-17</v>
      </c>
      <c r="M394" s="71">
        <v>1.5986556031589797E-17</v>
      </c>
      <c r="N394" s="71">
        <v>4.101509061648068E-18</v>
      </c>
      <c r="O394" s="71">
        <v>0</v>
      </c>
      <c r="P394" s="71">
        <v>0.99999999999999978</v>
      </c>
      <c r="Q394" s="71">
        <v>2.0816681711721685E-17</v>
      </c>
      <c r="R394" s="71">
        <v>-5.5511151231257827E-16</v>
      </c>
      <c r="AC394" s="1">
        <v>4</v>
      </c>
      <c r="AD394" s="71">
        <v>-2.6875485249574816E-17</v>
      </c>
      <c r="AE394" s="71">
        <v>1.5581180593770952E-17</v>
      </c>
      <c r="AF394" s="71">
        <v>-3.4221661726186648E-17</v>
      </c>
      <c r="AG394" s="71">
        <v>0</v>
      </c>
      <c r="AH394" s="71">
        <v>0.99999999999999978</v>
      </c>
      <c r="AI394" s="71">
        <v>1.8041124150158794E-16</v>
      </c>
      <c r="AJ394" s="71">
        <v>-1.7208456881689926E-15</v>
      </c>
    </row>
    <row r="395" spans="11:36">
      <c r="K395" s="1">
        <v>5</v>
      </c>
      <c r="L395" s="71">
        <v>-1.2455875182867134E-17</v>
      </c>
      <c r="M395" s="71">
        <v>9.278716042442402E-18</v>
      </c>
      <c r="N395" s="71">
        <v>-2.2960290122004764E-17</v>
      </c>
      <c r="O395" s="71">
        <v>0</v>
      </c>
      <c r="P395" s="71">
        <v>6.0328216257431476E-17</v>
      </c>
      <c r="Q395" s="71">
        <v>1.0000000000000002</v>
      </c>
      <c r="R395" s="71">
        <v>-1.3877787807814457E-16</v>
      </c>
      <c r="AC395" s="1">
        <v>5</v>
      </c>
      <c r="AD395" s="71">
        <v>4.3526608347086478E-17</v>
      </c>
      <c r="AE395" s="71">
        <v>-1.6929508972067076E-17</v>
      </c>
      <c r="AF395" s="71">
        <v>-2.986467747370622E-17</v>
      </c>
      <c r="AG395" s="71">
        <v>0</v>
      </c>
      <c r="AH395" s="71">
        <v>1.5192548312068109E-17</v>
      </c>
      <c r="AI395" s="71">
        <v>1.0000000000000062</v>
      </c>
      <c r="AJ395" s="71">
        <v>1.7763568394002505E-15</v>
      </c>
    </row>
    <row r="396" spans="11:36">
      <c r="K396" s="1">
        <v>6</v>
      </c>
      <c r="L396" s="71">
        <v>5.0404151951444795E-17</v>
      </c>
      <c r="M396" s="71">
        <v>-5.6454008539021071E-18</v>
      </c>
      <c r="N396" s="71">
        <v>-1.3028336585893109E-17</v>
      </c>
      <c r="O396" s="71">
        <v>0</v>
      </c>
      <c r="P396" s="71">
        <v>-1.4572790123070219E-17</v>
      </c>
      <c r="Q396" s="71">
        <v>0</v>
      </c>
      <c r="R396" s="110">
        <v>-1.0000000000000004</v>
      </c>
      <c r="AC396" s="1">
        <v>6</v>
      </c>
      <c r="AD396" s="71">
        <v>-3.9650064051338828E-17</v>
      </c>
      <c r="AE396" s="71">
        <v>3.6477470605161192E-17</v>
      </c>
      <c r="AF396" s="71">
        <v>1.25846159855594E-17</v>
      </c>
      <c r="AG396" s="71">
        <v>0</v>
      </c>
      <c r="AH396" s="71">
        <v>-5.3391707097685626E-17</v>
      </c>
      <c r="AI396" s="71">
        <v>0</v>
      </c>
      <c r="AJ396" s="110">
        <v>-1.0000000000000104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4FC-C009-4761-A097-FDA3BAD47601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1.8852782232572418</v>
      </c>
      <c r="V3" s="71">
        <v>1.3944574666101579</v>
      </c>
      <c r="W3" s="71">
        <v>1.3428954793446672</v>
      </c>
      <c r="X3" s="71">
        <v>0.90143253431326431</v>
      </c>
      <c r="Y3" s="71">
        <v>0.63718583342039092</v>
      </c>
      <c r="Z3" s="71">
        <v>0.36089592631109257</v>
      </c>
      <c r="AA3" s="71">
        <v>0.11713198868885327</v>
      </c>
      <c r="AC3" s="1" cm="1">
        <f t="array" ref="AC3:AC9">$K$12:$K$18</f>
        <v>0</v>
      </c>
    </row>
    <row r="4" spans="2:36">
      <c r="C4" s="3">
        <v>-5.4849333774834641E-2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-0.17231426404131503</v>
      </c>
      <c r="AC4" s="1">
        <v>1</v>
      </c>
      <c r="AD4" s="3">
        <f>AQ110</f>
        <v>-0.80710003449364942</v>
      </c>
    </row>
    <row r="5" spans="2:36">
      <c r="C5" s="3">
        <v>-0.22358277359953777</v>
      </c>
      <c r="D5" s="3">
        <v>-7.3239555826680514E-2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-0.70240599900953782</v>
      </c>
      <c r="M5" s="3">
        <f>Y200</f>
        <v>-0.23008885053727904</v>
      </c>
      <c r="AC5" s="1">
        <v>2</v>
      </c>
      <c r="AD5" s="3">
        <f>AQ92</f>
        <v>-0.26612668627078323</v>
      </c>
      <c r="AE5" s="3">
        <f>AQ200</f>
        <v>-3.7950101733864483E-2</v>
      </c>
    </row>
    <row r="6" spans="2:36">
      <c r="C6" s="3">
        <v>5.6321255637901704E-2</v>
      </c>
      <c r="D6" s="3">
        <v>-6.0852232195161622E-2</v>
      </c>
      <c r="E6" s="3">
        <v>0.22459305490676013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0.17693844295298472</v>
      </c>
      <c r="M6" s="3">
        <f>Y182</f>
        <v>-0.19117292561886004</v>
      </c>
      <c r="N6" s="3">
        <f>Y272</f>
        <v>0.70557989134236665</v>
      </c>
      <c r="AC6" s="1">
        <v>3</v>
      </c>
      <c r="AD6" s="3">
        <f>AQ74</f>
        <v>0.41925946443583961</v>
      </c>
      <c r="AE6" s="3">
        <f>AQ182</f>
        <v>0.92089694606827666</v>
      </c>
      <c r="AF6" s="3">
        <f>AQ272</f>
        <v>0.29351221936157301</v>
      </c>
    </row>
    <row r="7" spans="2:36">
      <c r="C7" s="3">
        <v>-5.4833871863933244E-2</v>
      </c>
      <c r="D7" s="3">
        <v>-0.20782201584568846</v>
      </c>
      <c r="E7" s="3">
        <v>0.27364341995217945</v>
      </c>
      <c r="F7" s="3">
        <v>-0.28265493415336812</v>
      </c>
      <c r="G7" s="3">
        <v>0</v>
      </c>
      <c r="H7" s="3">
        <v>0</v>
      </c>
      <c r="I7" s="3">
        <v>0</v>
      </c>
      <c r="K7" s="1">
        <v>4</v>
      </c>
      <c r="L7" s="3">
        <f>Y56</f>
        <v>-0.17226568901561673</v>
      </c>
      <c r="M7" s="3">
        <f>Y164</f>
        <v>-0.65289211823503646</v>
      </c>
      <c r="N7" s="3">
        <f>Y254</f>
        <v>0.85967615782495355</v>
      </c>
      <c r="O7" s="3">
        <f>Y326</f>
        <v>-0.88798666463712805</v>
      </c>
      <c r="AC7" s="1">
        <v>4</v>
      </c>
      <c r="AD7" s="3">
        <f>AQ56</f>
        <v>0.12350738666884672</v>
      </c>
      <c r="AE7" s="3">
        <f>AQ164</f>
        <v>-0.78770032156699987</v>
      </c>
      <c r="AF7" s="3">
        <f>AQ254</f>
        <v>-0.75275214770538268</v>
      </c>
      <c r="AG7" s="3">
        <f>AQ326</f>
        <v>0.39851463073406973</v>
      </c>
    </row>
    <row r="8" spans="2:36">
      <c r="C8" s="3">
        <v>-0.24473310851224639</v>
      </c>
      <c r="D8" s="3">
        <v>0.31284129490241175</v>
      </c>
      <c r="E8" s="3">
        <v>-0.11703354521838549</v>
      </c>
      <c r="F8" s="3">
        <v>0.23877273148901026</v>
      </c>
      <c r="G8" s="3">
        <v>3.5846686144711411E-3</v>
      </c>
      <c r="H8" s="3">
        <v>0</v>
      </c>
      <c r="I8" s="3">
        <v>0</v>
      </c>
      <c r="K8" s="1">
        <v>5</v>
      </c>
      <c r="L8" s="3">
        <f>Y38</f>
        <v>-0.76885173579226695</v>
      </c>
      <c r="M8" s="3">
        <f>Y146</f>
        <v>0.98281991380493472</v>
      </c>
      <c r="N8" s="3">
        <f>Y236</f>
        <v>-0.3676717258816487</v>
      </c>
      <c r="O8" s="3">
        <f>Y308</f>
        <v>0.7501266591234429</v>
      </c>
      <c r="P8" s="3">
        <f>Y362</f>
        <v>1.1261568584776439E-2</v>
      </c>
      <c r="AC8" s="1">
        <v>5</v>
      </c>
      <c r="AD8" s="3">
        <f>AQ38</f>
        <v>1.4100842220869698</v>
      </c>
      <c r="AE8" s="3">
        <f>AQ146</f>
        <v>-0.76812545749947891</v>
      </c>
      <c r="AF8" s="3">
        <f>AQ236</f>
        <v>0.93313923117581088</v>
      </c>
      <c r="AG8" s="3">
        <f>AQ308</f>
        <v>1.4911512673350737</v>
      </c>
      <c r="AH8" s="3">
        <f>AQ362</f>
        <v>1.3271921229740691</v>
      </c>
    </row>
    <row r="9" spans="2:36">
      <c r="C9" s="3">
        <v>2.6164135925629439E-2</v>
      </c>
      <c r="D9" s="3">
        <v>1.3389683032191251E-2</v>
      </c>
      <c r="E9" s="3">
        <v>-0.52971428331525439</v>
      </c>
      <c r="F9" s="3">
        <v>7.8068780429816367E-2</v>
      </c>
      <c r="G9" s="3">
        <v>-0.35473622728247667</v>
      </c>
      <c r="H9" s="3">
        <v>-0.48389779668027749</v>
      </c>
      <c r="I9" s="3">
        <v>0</v>
      </c>
      <c r="K9" s="1">
        <v>6</v>
      </c>
      <c r="L9" s="3">
        <f>Y20</f>
        <v>8.2197057211482225E-2</v>
      </c>
      <c r="M9" s="3">
        <f>Y128</f>
        <v>4.2064929847827941E-2</v>
      </c>
      <c r="N9" s="3">
        <f>Y218</f>
        <v>-1.6641465009647853</v>
      </c>
      <c r="O9" s="3">
        <f>Y290</f>
        <v>0.24526030707302571</v>
      </c>
      <c r="P9" s="3">
        <f>Y344</f>
        <v>-1.1144367255927878</v>
      </c>
      <c r="Q9" s="3">
        <f>Y380</f>
        <v>-1.5202097631390472</v>
      </c>
      <c r="AC9" s="1">
        <v>6</v>
      </c>
      <c r="AD9" s="3">
        <f>AQ20</f>
        <v>2.1474536049149351</v>
      </c>
      <c r="AE9" s="3">
        <f>AQ128</f>
        <v>1.8332532719707852</v>
      </c>
      <c r="AF9" s="3">
        <f>AQ218</f>
        <v>1.4057103941255216</v>
      </c>
      <c r="AG9" s="3">
        <f>AQ290</f>
        <v>-1.7330127920566036</v>
      </c>
      <c r="AH9" s="3">
        <f>AQ344</f>
        <v>-1.9701882953868828</v>
      </c>
      <c r="AI9" s="3">
        <f>AQ380</f>
        <v>1.2476869888269857</v>
      </c>
    </row>
    <row r="11" spans="2:36">
      <c r="B11" s="47" t="s">
        <v>73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enc0!C18:I23</f>
        <v>7.9608537256717682E-2</v>
      </c>
      <c r="D12" s="71">
        <v>0.74508035182952881</v>
      </c>
      <c r="E12" s="71">
        <v>2.4046953767538071E-3</v>
      </c>
      <c r="F12" s="71">
        <v>-0.64318275451660156</v>
      </c>
      <c r="G12" s="71">
        <v>0.15668271481990814</v>
      </c>
      <c r="H12" s="71">
        <v>-0.48704290390014648</v>
      </c>
      <c r="I12" s="71">
        <v>4.0519867092370987E-2</v>
      </c>
      <c r="K12" s="1">
        <v>0</v>
      </c>
      <c r="L12" s="110" cm="1">
        <f t="array" ref="L12:R18">[1]!SVD_U($C$12:$I$18)</f>
        <v>0.52237734974839944</v>
      </c>
      <c r="M12" s="71">
        <v>0.2474247019050424</v>
      </c>
      <c r="N12" s="71">
        <v>0.17885599050672818</v>
      </c>
      <c r="O12" s="71">
        <v>1.0763412279838347E-2</v>
      </c>
      <c r="P12" s="71">
        <v>0.27506546107438012</v>
      </c>
      <c r="Q12" s="71">
        <v>0.67752668460433219</v>
      </c>
      <c r="R12" s="71">
        <v>0.31479229461025482</v>
      </c>
      <c r="T12" s="1">
        <v>0</v>
      </c>
      <c r="U12" s="71" cm="1">
        <f t="array" ref="U12:AA18">[1]!SVD_D($C$12:$I$18)</f>
        <v>1.8852782232572418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-5.276878402306677E-2</v>
      </c>
      <c r="AE12" s="71">
        <v>-0.38805888061579707</v>
      </c>
      <c r="AF12" s="71">
        <v>0.57405551098687901</v>
      </c>
      <c r="AG12" s="71">
        <v>-0.42454672565884138</v>
      </c>
      <c r="AH12" s="71">
        <v>-3.725525653555229E-2</v>
      </c>
      <c r="AI12" s="71">
        <v>0.57536237077305596</v>
      </c>
      <c r="AJ12" s="71">
        <v>-6.6455224059346313E-2</v>
      </c>
    </row>
    <row r="13" spans="2:36">
      <c r="B13" s="25">
        <v>1</v>
      </c>
      <c r="C13" s="71">
        <v>0.11497928202152252</v>
      </c>
      <c r="D13" s="71">
        <v>-6.0880772769451141E-2</v>
      </c>
      <c r="E13" s="71">
        <v>6.3666850328445435E-2</v>
      </c>
      <c r="F13" s="71">
        <v>-0.74477595090866089</v>
      </c>
      <c r="G13" s="71">
        <v>0.3407166600227356</v>
      </c>
      <c r="H13" s="71">
        <v>-0.32710620760917664</v>
      </c>
      <c r="I13" s="71">
        <v>0.12687914073467255</v>
      </c>
      <c r="K13" s="1">
        <v>1</v>
      </c>
      <c r="L13" s="71">
        <v>0.17146279736196846</v>
      </c>
      <c r="M13" s="71">
        <v>0.41456675481785749</v>
      </c>
      <c r="N13" s="71">
        <v>0.41431544032638901</v>
      </c>
      <c r="O13" s="71">
        <v>-0.18913162597202493</v>
      </c>
      <c r="P13" s="71">
        <v>0.25824599350599242</v>
      </c>
      <c r="Q13" s="71">
        <v>-0.16738987493940941</v>
      </c>
      <c r="R13" s="71">
        <v>-0.70469603056267704</v>
      </c>
      <c r="T13" s="1">
        <v>1</v>
      </c>
      <c r="U13" s="71">
        <v>0</v>
      </c>
      <c r="V13" s="71">
        <v>1.3944574666101579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0.72228460994751176</v>
      </c>
      <c r="AE13" s="71">
        <v>-5.50520030105991E-2</v>
      </c>
      <c r="AF13" s="71">
        <v>-0.26300960335692164</v>
      </c>
      <c r="AG13" s="71">
        <v>0.27135522978541693</v>
      </c>
      <c r="AH13" s="71">
        <v>-0.11761471406474142</v>
      </c>
      <c r="AI13" s="71">
        <v>0.51167028286157146</v>
      </c>
      <c r="AJ13" s="71">
        <v>0.23838374038398738</v>
      </c>
    </row>
    <row r="14" spans="2:36">
      <c r="B14" s="25">
        <v>2</v>
      </c>
      <c r="C14" s="71">
        <v>-0.23351328074932098</v>
      </c>
      <c r="D14" s="71">
        <v>0.9114564061164856</v>
      </c>
      <c r="E14" s="71">
        <v>0.6506117582321167</v>
      </c>
      <c r="F14" s="71">
        <v>-0.31978520750999451</v>
      </c>
      <c r="G14" s="71">
        <v>3.0020507983863354E-3</v>
      </c>
      <c r="H14" s="71">
        <v>-0.52566820383071899</v>
      </c>
      <c r="I14" s="71">
        <v>-0.12933820486068726</v>
      </c>
      <c r="K14" s="1">
        <v>2</v>
      </c>
      <c r="L14" s="71">
        <v>0.63648832517923737</v>
      </c>
      <c r="M14" s="71">
        <v>0.12746521525247123</v>
      </c>
      <c r="N14" s="71">
        <v>-7.8704036601913413E-2</v>
      </c>
      <c r="O14" s="71">
        <v>4.3242838726844063E-2</v>
      </c>
      <c r="P14" s="71">
        <v>-0.72678944172496918</v>
      </c>
      <c r="Q14" s="71">
        <v>-0.20040235555380656</v>
      </c>
      <c r="R14" s="71">
        <v>-4.6765004203724717E-2</v>
      </c>
      <c r="T14" s="1">
        <v>2</v>
      </c>
      <c r="U14" s="71">
        <v>0</v>
      </c>
      <c r="V14" s="71">
        <v>0</v>
      </c>
      <c r="W14" s="71">
        <v>1.3428954793446672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0.18188728231473553</v>
      </c>
      <c r="AE14" s="71">
        <v>5.1726294253222643E-2</v>
      </c>
      <c r="AF14" s="71">
        <v>0.13813199663114364</v>
      </c>
      <c r="AG14" s="71">
        <v>-9.7884256811573506E-2</v>
      </c>
      <c r="AH14" s="71">
        <v>-0.91333958257074166</v>
      </c>
      <c r="AI14" s="71">
        <v>-0.24157524533841968</v>
      </c>
      <c r="AJ14" s="71">
        <v>-0.20744116886316383</v>
      </c>
    </row>
    <row r="15" spans="2:36">
      <c r="B15" s="25">
        <v>3</v>
      </c>
      <c r="C15" s="71">
        <v>-0.61013984680175781</v>
      </c>
      <c r="D15" s="71">
        <v>0.17609170079231262</v>
      </c>
      <c r="E15" s="71">
        <v>-0.15274356305599213</v>
      </c>
      <c r="F15" s="71">
        <v>4.611486941576004E-2</v>
      </c>
      <c r="G15" s="71">
        <v>-0.16649982333183289</v>
      </c>
      <c r="H15" s="71">
        <v>0.67133694887161255</v>
      </c>
      <c r="I15" s="71">
        <v>-0.24264897406101227</v>
      </c>
      <c r="K15" s="1">
        <v>3</v>
      </c>
      <c r="L15" s="71">
        <v>-0.13236207388425031</v>
      </c>
      <c r="M15" s="71">
        <v>0.21774297377366983</v>
      </c>
      <c r="N15" s="71">
        <v>-0.61997511833956176</v>
      </c>
      <c r="O15" s="71">
        <v>0.32704265806810745</v>
      </c>
      <c r="P15" s="71">
        <v>-8.1496275785051087E-2</v>
      </c>
      <c r="Q15" s="71">
        <v>0.44237177268063516</v>
      </c>
      <c r="R15" s="71">
        <v>-0.49133268055505647</v>
      </c>
      <c r="T15" s="1">
        <v>3</v>
      </c>
      <c r="U15" s="71">
        <v>0</v>
      </c>
      <c r="V15" s="71">
        <v>0</v>
      </c>
      <c r="W15" s="71">
        <v>0</v>
      </c>
      <c r="X15" s="71">
        <v>0.90143253431326431</v>
      </c>
      <c r="Y15" s="71">
        <v>0</v>
      </c>
      <c r="Z15" s="71">
        <v>0</v>
      </c>
      <c r="AA15" s="71">
        <v>0</v>
      </c>
      <c r="AC15" s="1">
        <v>3</v>
      </c>
      <c r="AD15" s="71">
        <v>-0.27162672591759196</v>
      </c>
      <c r="AE15" s="71">
        <v>-0.74518680581197427</v>
      </c>
      <c r="AF15" s="71">
        <v>-0.25858857165295951</v>
      </c>
      <c r="AG15" s="71">
        <v>0.10177977359575441</v>
      </c>
      <c r="AH15" s="71">
        <v>-0.21335751853460908</v>
      </c>
      <c r="AI15" s="71">
        <v>-0.15348391854387639</v>
      </c>
      <c r="AJ15" s="71">
        <v>0.47392998485164817</v>
      </c>
    </row>
    <row r="16" spans="2:36">
      <c r="B16" s="25">
        <v>4</v>
      </c>
      <c r="C16" s="71">
        <v>-0.80034691095352173</v>
      </c>
      <c r="D16" s="71">
        <v>0.206639364361763</v>
      </c>
      <c r="E16" s="71">
        <v>-0.19167351722717285</v>
      </c>
      <c r="F16" s="71">
        <v>-0.48049905896186829</v>
      </c>
      <c r="G16" s="71">
        <v>0.16073375940322876</v>
      </c>
      <c r="H16" s="71">
        <v>9.0660259127616882E-2</v>
      </c>
      <c r="I16" s="71">
        <v>-0.22526761889457703</v>
      </c>
      <c r="K16" s="1">
        <v>4</v>
      </c>
      <c r="L16" s="71">
        <v>0.12688913932891377</v>
      </c>
      <c r="M16" s="71">
        <v>0.54353286759418851</v>
      </c>
      <c r="N16" s="71">
        <v>-0.39565440676466118</v>
      </c>
      <c r="O16" s="71">
        <v>0.1925152326953348</v>
      </c>
      <c r="P16" s="71">
        <v>0.37733480905058014</v>
      </c>
      <c r="Q16" s="71">
        <v>-0.49818051790877349</v>
      </c>
      <c r="R16" s="71">
        <v>0.32295705164632166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0.63718583342039092</v>
      </c>
      <c r="Z16" s="71">
        <v>0</v>
      </c>
      <c r="AA16" s="71">
        <v>0</v>
      </c>
      <c r="AC16" s="1">
        <v>4</v>
      </c>
      <c r="AD16" s="71">
        <v>-7.5081526510977048E-2</v>
      </c>
      <c r="AE16" s="71">
        <v>0.4600645223572381</v>
      </c>
      <c r="AF16" s="71">
        <v>0.27592581612667794</v>
      </c>
      <c r="AG16" s="71">
        <v>-0.17543694657908956</v>
      </c>
      <c r="AH16" s="71">
        <v>-0.10958441688658679</v>
      </c>
      <c r="AI16" s="71">
        <v>-1.4348913695741398E-2</v>
      </c>
      <c r="AJ16" s="71">
        <v>0.81460148886814998</v>
      </c>
    </row>
    <row r="17" spans="2:43">
      <c r="B17" s="25">
        <v>5</v>
      </c>
      <c r="C17" s="71">
        <v>1.703910157084465E-2</v>
      </c>
      <c r="D17" s="71">
        <v>0.7886083722114563</v>
      </c>
      <c r="E17" s="71">
        <v>-0.15632073581218719</v>
      </c>
      <c r="F17" s="71">
        <v>0.43820706009864807</v>
      </c>
      <c r="G17" s="71">
        <v>-0.64321255683898926</v>
      </c>
      <c r="H17" s="71">
        <v>-0.79496073722839355</v>
      </c>
      <c r="I17" s="71">
        <v>-0.14604285359382629</v>
      </c>
      <c r="K17" s="1">
        <v>5</v>
      </c>
      <c r="L17" s="71">
        <v>0.50708229648281244</v>
      </c>
      <c r="M17" s="71">
        <v>-0.63747334896378727</v>
      </c>
      <c r="N17" s="71">
        <v>-0.25179431010280656</v>
      </c>
      <c r="O17" s="71">
        <v>0.11195628078757963</v>
      </c>
      <c r="P17" s="71">
        <v>0.42435435965385665</v>
      </c>
      <c r="Q17" s="71">
        <v>-0.15551344698674216</v>
      </c>
      <c r="R17" s="71">
        <v>-0.23727544288386848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0.36089592631109257</v>
      </c>
      <c r="AA17" s="71">
        <v>0</v>
      </c>
      <c r="AC17" s="1">
        <v>5</v>
      </c>
      <c r="AD17" s="71">
        <v>-0.59702310902365185</v>
      </c>
      <c r="AE17" s="71">
        <v>0.27186473002633887</v>
      </c>
      <c r="AF17" s="71">
        <v>-0.32257106790432105</v>
      </c>
      <c r="AG17" s="71">
        <v>0.20179097895856329</v>
      </c>
      <c r="AH17" s="71">
        <v>-0.30483994161168604</v>
      </c>
      <c r="AI17" s="71">
        <v>0.5695749392089553</v>
      </c>
      <c r="AJ17" s="71">
        <v>-8.6823277090598547E-2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-4.3034844165175445E-2</v>
      </c>
      <c r="M18" s="71">
        <v>-3.8154818379382567E-2</v>
      </c>
      <c r="N18" s="71">
        <v>0.4310997490569608</v>
      </c>
      <c r="O18" s="71">
        <v>0.89760247887822664</v>
      </c>
      <c r="P18" s="71">
        <v>-1.8035595744066824E-2</v>
      </c>
      <c r="Q18" s="71">
        <v>-6.8673658874103705E-2</v>
      </c>
      <c r="R18" s="71">
        <v>-1.0660870499386034E-2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0.11713198868885327</v>
      </c>
      <c r="AC18" s="1">
        <v>6</v>
      </c>
      <c r="AD18" s="110">
        <v>-8.1132654545874247E-2</v>
      </c>
      <c r="AE18" s="71">
        <v>-5.3205271376284502E-2</v>
      </c>
      <c r="AF18" s="71">
        <v>0.57892190415521316</v>
      </c>
      <c r="AG18" s="71">
        <v>0.80912807734106795</v>
      </c>
      <c r="AH18" s="71">
        <v>-1.1492026105416452E-2</v>
      </c>
      <c r="AI18" s="71">
        <v>-2.4784043732541661E-2</v>
      </c>
      <c r="AJ18" s="71">
        <v>-1.2487289627473694E-3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0.52237734974839944</v>
      </c>
      <c r="W20" s="48" t="s">
        <v>353</v>
      </c>
      <c r="X20" s="3">
        <f>+V20/V22</f>
        <v>0.99662372347913553</v>
      </c>
      <c r="Y20" s="148">
        <f>ATAN2(X20,X21)</f>
        <v>8.2197057211482225E-2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-5.276878402306677E-2</v>
      </c>
      <c r="AO20" s="48" t="s">
        <v>353</v>
      </c>
      <c r="AP20" s="3">
        <f>+AN20/AN22</f>
        <v>-0.54522481824810731</v>
      </c>
      <c r="AQ20" s="148">
        <f>ATAN2(AP20,AP21)</f>
        <v>2.1474536049149351</v>
      </c>
    </row>
    <row r="21" spans="2:43">
      <c r="K21" s="1" cm="1">
        <f t="array" ref="K21:K27">$K$12:$K$18</f>
        <v>0</v>
      </c>
      <c r="L21" s="110">
        <f>X20</f>
        <v>0.99662372347913553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-8.2104529708072235E-2</v>
      </c>
      <c r="U21" s="48" t="s">
        <v>352</v>
      </c>
      <c r="V21" s="3">
        <f>L18</f>
        <v>-4.3034844165175445E-2</v>
      </c>
      <c r="W21" s="48" t="s">
        <v>354</v>
      </c>
      <c r="X21" s="3">
        <f>-V21/V22</f>
        <v>8.2104529708072235E-2</v>
      </c>
      <c r="Y21" s="117"/>
      <c r="AC21" s="1" cm="1">
        <f t="array" ref="AC21:AC27">$K$12:$K$18</f>
        <v>0</v>
      </c>
      <c r="AD21" s="110">
        <f>AP20</f>
        <v>-0.54522481824810731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-0.83828986488345325</v>
      </c>
      <c r="AM21" s="48" t="s">
        <v>352</v>
      </c>
      <c r="AN21" s="3">
        <f>AD18</f>
        <v>-8.1132654545874247E-2</v>
      </c>
      <c r="AO21" s="48" t="s">
        <v>354</v>
      </c>
      <c r="AP21" s="3">
        <f>-AN21/AN22</f>
        <v>0.83828986488345325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0.52414701500865435</v>
      </c>
      <c r="W22" s="109">
        <v>1</v>
      </c>
      <c r="X22" s="108">
        <f>X20*X20+X21*X21</f>
        <v>1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9.6783532695047025E-2</v>
      </c>
      <c r="AO22" s="109">
        <v>1</v>
      </c>
      <c r="AP22" s="108">
        <f>AP20*AP20+AP21*AP21</f>
        <v>1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8.2104529708072235E-2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0.99662372347913553</v>
      </c>
      <c r="AC27" s="1">
        <v>6</v>
      </c>
      <c r="AD27" s="110">
        <f>AP21</f>
        <v>0.83828986488345325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-0.54522481824810731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0.52414701500865446</v>
      </c>
      <c r="M30" s="71">
        <v>0.24972201111245462</v>
      </c>
      <c r="N30" s="71">
        <v>0.14285688107177463</v>
      </c>
      <c r="O30" s="71">
        <v>-6.2970157369423102E-2</v>
      </c>
      <c r="P30" s="71">
        <v>0.27561756812302546</v>
      </c>
      <c r="Q30" s="71">
        <v>0.68087758563203427</v>
      </c>
      <c r="R30" s="71">
        <v>0.31460477453564395</v>
      </c>
      <c r="AC30" s="1" cm="1">
        <f t="array" ref="AC30:AC36">$K$12:$K$18</f>
        <v>0</v>
      </c>
      <c r="AD30" s="110" cm="1">
        <f t="array" ref="AD30:AJ36">MMULT(AD21:AJ27,_xlfn.ANCHORARRAY(AD12))</f>
        <v>9.6783532695047025E-2</v>
      </c>
      <c r="AE30" s="71">
        <v>0.25618077240642495</v>
      </c>
      <c r="AF30" s="71">
        <v>-0.79829367645449056</v>
      </c>
      <c r="AG30" s="71">
        <v>-0.44681045529248131</v>
      </c>
      <c r="AH30" s="71">
        <v>2.9946139484529784E-2</v>
      </c>
      <c r="AI30" s="71">
        <v>-0.29292563135972161</v>
      </c>
      <c r="AJ30" s="71">
        <v>3.7279834292851893E-2</v>
      </c>
    </row>
    <row r="31" spans="2:43">
      <c r="K31" s="1">
        <v>1</v>
      </c>
      <c r="L31" s="71">
        <v>0.17146279736196846</v>
      </c>
      <c r="M31" s="71">
        <v>0.41456675481785749</v>
      </c>
      <c r="N31" s="71">
        <v>0.41431544032638901</v>
      </c>
      <c r="O31" s="71">
        <v>-0.18913162597202493</v>
      </c>
      <c r="P31" s="71">
        <v>0.25824599350599242</v>
      </c>
      <c r="Q31" s="71">
        <v>-0.16738987493940941</v>
      </c>
      <c r="R31" s="71">
        <v>-0.70469603056267704</v>
      </c>
      <c r="AC31" s="1">
        <v>1</v>
      </c>
      <c r="AD31" s="71">
        <v>0.72228460994751176</v>
      </c>
      <c r="AE31" s="71">
        <v>-5.50520030105991E-2</v>
      </c>
      <c r="AF31" s="71">
        <v>-0.26300960335692164</v>
      </c>
      <c r="AG31" s="71">
        <v>0.27135522978541693</v>
      </c>
      <c r="AH31" s="71">
        <v>-0.11761471406474142</v>
      </c>
      <c r="AI31" s="71">
        <v>0.51167028286157146</v>
      </c>
      <c r="AJ31" s="71">
        <v>0.23838374038398738</v>
      </c>
    </row>
    <row r="32" spans="2:43">
      <c r="K32" s="1">
        <v>2</v>
      </c>
      <c r="L32" s="71">
        <v>0.63648832517923737</v>
      </c>
      <c r="M32" s="71">
        <v>0.12746521525247123</v>
      </c>
      <c r="N32" s="71">
        <v>-7.8704036601913413E-2</v>
      </c>
      <c r="O32" s="71">
        <v>4.3242838726844063E-2</v>
      </c>
      <c r="P32" s="71">
        <v>-0.72678944172496918</v>
      </c>
      <c r="Q32" s="71">
        <v>-0.20040235555380656</v>
      </c>
      <c r="R32" s="71">
        <v>-4.6765004203724717E-2</v>
      </c>
      <c r="AC32" s="1">
        <v>2</v>
      </c>
      <c r="AD32" s="71">
        <v>0.18188728231473553</v>
      </c>
      <c r="AE32" s="71">
        <v>5.1726294253222643E-2</v>
      </c>
      <c r="AF32" s="71">
        <v>0.13813199663114364</v>
      </c>
      <c r="AG32" s="71">
        <v>-9.7884256811573506E-2</v>
      </c>
      <c r="AH32" s="71">
        <v>-0.91333958257074166</v>
      </c>
      <c r="AI32" s="71">
        <v>-0.24157524533841968</v>
      </c>
      <c r="AJ32" s="71">
        <v>-0.20744116886316383</v>
      </c>
    </row>
    <row r="33" spans="10:43">
      <c r="K33" s="1">
        <v>3</v>
      </c>
      <c r="L33" s="71">
        <v>-0.13236207388425031</v>
      </c>
      <c r="M33" s="71">
        <v>0.21774297377366983</v>
      </c>
      <c r="N33" s="71">
        <v>-0.61997511833956176</v>
      </c>
      <c r="O33" s="71">
        <v>0.32704265806810745</v>
      </c>
      <c r="P33" s="71">
        <v>-8.1496275785051087E-2</v>
      </c>
      <c r="Q33" s="71">
        <v>0.44237177268063516</v>
      </c>
      <c r="R33" s="71">
        <v>-0.49133268055505647</v>
      </c>
      <c r="AC33" s="1">
        <v>3</v>
      </c>
      <c r="AD33" s="71">
        <v>-0.27162672591759196</v>
      </c>
      <c r="AE33" s="71">
        <v>-0.74518680581197427</v>
      </c>
      <c r="AF33" s="71">
        <v>-0.25858857165295951</v>
      </c>
      <c r="AG33" s="71">
        <v>0.10177977359575441</v>
      </c>
      <c r="AH33" s="71">
        <v>-0.21335751853460908</v>
      </c>
      <c r="AI33" s="71">
        <v>-0.15348391854387639</v>
      </c>
      <c r="AJ33" s="71">
        <v>0.47392998485164817</v>
      </c>
    </row>
    <row r="34" spans="10:43">
      <c r="K34" s="1">
        <v>4</v>
      </c>
      <c r="L34" s="71">
        <v>0.12688913932891377</v>
      </c>
      <c r="M34" s="71">
        <v>0.54353286759418851</v>
      </c>
      <c r="N34" s="71">
        <v>-0.39565440676466118</v>
      </c>
      <c r="O34" s="71">
        <v>0.1925152326953348</v>
      </c>
      <c r="P34" s="71">
        <v>0.37733480905058014</v>
      </c>
      <c r="Q34" s="71">
        <v>-0.49818051790877349</v>
      </c>
      <c r="R34" s="71">
        <v>0.32295705164632166</v>
      </c>
      <c r="AC34" s="1">
        <v>4</v>
      </c>
      <c r="AD34" s="71">
        <v>-7.5081526510977048E-2</v>
      </c>
      <c r="AE34" s="71">
        <v>0.4600645223572381</v>
      </c>
      <c r="AF34" s="71">
        <v>0.27592581612667794</v>
      </c>
      <c r="AG34" s="71">
        <v>-0.17543694657908956</v>
      </c>
      <c r="AH34" s="71">
        <v>-0.10958441688658679</v>
      </c>
      <c r="AI34" s="71">
        <v>-1.4348913695741398E-2</v>
      </c>
      <c r="AJ34" s="71">
        <v>0.81460148886814998</v>
      </c>
    </row>
    <row r="35" spans="10:43">
      <c r="K35" s="1">
        <v>5</v>
      </c>
      <c r="L35" s="110">
        <v>0.50708229648281244</v>
      </c>
      <c r="M35" s="71">
        <v>-0.63747334896378727</v>
      </c>
      <c r="N35" s="71">
        <v>-0.25179431010280656</v>
      </c>
      <c r="O35" s="71">
        <v>0.11195628078757963</v>
      </c>
      <c r="P35" s="71">
        <v>0.42435435965385665</v>
      </c>
      <c r="Q35" s="71">
        <v>-0.15551344698674216</v>
      </c>
      <c r="R35" s="71">
        <v>-0.23727544288386848</v>
      </c>
      <c r="AC35" s="1">
        <v>5</v>
      </c>
      <c r="AD35" s="110">
        <v>-0.59702310902365185</v>
      </c>
      <c r="AE35" s="71">
        <v>0.27186473002633887</v>
      </c>
      <c r="AF35" s="71">
        <v>-0.32257106790432105</v>
      </c>
      <c r="AG35" s="71">
        <v>0.20179097895856329</v>
      </c>
      <c r="AH35" s="71">
        <v>-0.30483994161168604</v>
      </c>
      <c r="AI35" s="71">
        <v>0.5695749392089553</v>
      </c>
      <c r="AJ35" s="71">
        <v>-8.6823277090598547E-2</v>
      </c>
    </row>
    <row r="36" spans="10:43">
      <c r="K36" s="1">
        <v>6</v>
      </c>
      <c r="L36" s="71">
        <v>0</v>
      </c>
      <c r="M36" s="71">
        <v>-1.771130837385694E-2</v>
      </c>
      <c r="N36" s="71">
        <v>0.44432912408209552</v>
      </c>
      <c r="O36" s="71">
        <v>0.89545564960701063</v>
      </c>
      <c r="P36" s="71">
        <v>4.6094177348297016E-3</v>
      </c>
      <c r="Q36" s="71">
        <v>-1.2813787807937141E-2</v>
      </c>
      <c r="R36" s="71">
        <v>1.5220996852072916E-2</v>
      </c>
      <c r="AC36" s="1">
        <v>6</v>
      </c>
      <c r="AD36" s="71">
        <v>0</v>
      </c>
      <c r="AE36" s="71">
        <v>-0.29629699218226468</v>
      </c>
      <c r="AF36" s="71">
        <v>0.16558232676791823</v>
      </c>
      <c r="AG36" s="71">
        <v>-0.797049926196987</v>
      </c>
      <c r="AH36" s="71">
        <v>-2.4964966122758326E-2</v>
      </c>
      <c r="AI36" s="71">
        <v>0.49583331979389661</v>
      </c>
      <c r="AJ36" s="71">
        <v>-5.5027902775753951E-2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0.52414701500865446</v>
      </c>
      <c r="W38" s="48" t="s">
        <v>353</v>
      </c>
      <c r="X38" s="3">
        <f>+V38/V40</f>
        <v>0.71870954332714843</v>
      </c>
      <c r="Y38" s="148">
        <f>ATAN2(X38,X39)</f>
        <v>-0.76885173579226695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9.6783532695047025E-2</v>
      </c>
      <c r="AO38" s="48" t="s">
        <v>353</v>
      </c>
      <c r="AP38" s="3">
        <f>+AN38/AN40</f>
        <v>0.16002117535653526</v>
      </c>
      <c r="AQ38" s="148">
        <f>ATAN2(AP38,AP39)</f>
        <v>1.4100842220869698</v>
      </c>
    </row>
    <row r="39" spans="10:43">
      <c r="K39" s="1" cm="1">
        <f t="array" ref="K39:K45">$K$12:$K$18</f>
        <v>0</v>
      </c>
      <c r="L39" s="110">
        <f>X38</f>
        <v>0.71870954332714843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0.69531042875141869</v>
      </c>
      <c r="R39">
        <v>0</v>
      </c>
      <c r="U39" s="48" t="s">
        <v>352</v>
      </c>
      <c r="V39" s="3">
        <f>L35</f>
        <v>0.50708229648281244</v>
      </c>
      <c r="W39" s="48" t="s">
        <v>354</v>
      </c>
      <c r="X39" s="3">
        <f>-V39/V40</f>
        <v>-0.69531042875141869</v>
      </c>
      <c r="Y39" s="117"/>
      <c r="AC39" s="1" cm="1">
        <f t="array" ref="AC39:AC45">$K$12:$K$18</f>
        <v>0</v>
      </c>
      <c r="AD39" s="110">
        <f>AP38</f>
        <v>0.16002117535653526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-0.98711358183215814</v>
      </c>
      <c r="AJ39">
        <v>0</v>
      </c>
      <c r="AM39" s="48" t="s">
        <v>352</v>
      </c>
      <c r="AN39" s="3">
        <f>AD35</f>
        <v>-0.59702310902365185</v>
      </c>
      <c r="AO39" s="48" t="s">
        <v>354</v>
      </c>
      <c r="AP39" s="3">
        <f>-AN39/AN40</f>
        <v>0.98711358183215814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0.72928907077287641</v>
      </c>
      <c r="W40" s="109">
        <v>1</v>
      </c>
      <c r="X40" s="108">
        <f>X38*X38+X39*X39</f>
        <v>0.99999999999999989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0.60481703424192723</v>
      </c>
      <c r="AO40" s="109">
        <v>1</v>
      </c>
      <c r="AP40" s="108">
        <f>AP38*AP38+AP39*AP39</f>
        <v>0.99999999999999978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-0.69531042875141869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0.71870954332714843</v>
      </c>
      <c r="R44" s="111">
        <v>0</v>
      </c>
      <c r="AC44" s="1">
        <v>5</v>
      </c>
      <c r="AD44" s="110">
        <f>AP39</f>
        <v>0.98711358183215814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0.16002117535653526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0.72928907077287641</v>
      </c>
      <c r="M48" s="71">
        <v>-0.26376427502024435</v>
      </c>
      <c r="N48" s="71">
        <v>-7.2402605958514207E-2</v>
      </c>
      <c r="O48" s="71">
        <v>3.2587116549609468E-2</v>
      </c>
      <c r="P48" s="71">
        <v>0.49314698827209569</v>
      </c>
      <c r="Q48" s="71">
        <v>0.38122309713032798</v>
      </c>
      <c r="R48" s="71">
        <v>6.1129363911287815E-2</v>
      </c>
      <c r="AC48" s="1" cm="1">
        <f t="array" ref="AC48:AC54">$K$12:$K$18</f>
        <v>0</v>
      </c>
      <c r="AD48" s="110" cm="1">
        <f t="array" ref="AD48:AJ54">MMULT(AD39:AJ45,_xlfn.ANCHORARRAY(AD30))</f>
        <v>0.60481703424192712</v>
      </c>
      <c r="AE48" s="71">
        <v>-0.2273670191259109</v>
      </c>
      <c r="AF48" s="71">
        <v>0.19067038984852142</v>
      </c>
      <c r="AG48" s="71">
        <v>-0.27068975023869657</v>
      </c>
      <c r="AH48" s="71">
        <v>0.30570366308752256</v>
      </c>
      <c r="AI48" s="71">
        <v>-0.60910946218662343</v>
      </c>
      <c r="AJ48" s="71">
        <v>9.1669998935945712E-2</v>
      </c>
    </row>
    <row r="49" spans="10:43">
      <c r="K49" s="1">
        <v>1</v>
      </c>
      <c r="L49" s="71">
        <v>0.17146279736196846</v>
      </c>
      <c r="M49" s="71">
        <v>0.41456675481785749</v>
      </c>
      <c r="N49" s="71">
        <v>0.41431544032638901</v>
      </c>
      <c r="O49" s="71">
        <v>-0.18913162597202493</v>
      </c>
      <c r="P49" s="71">
        <v>0.25824599350599242</v>
      </c>
      <c r="Q49" s="71">
        <v>-0.16738987493940941</v>
      </c>
      <c r="R49" s="71">
        <v>-0.70469603056267704</v>
      </c>
      <c r="AC49" s="1">
        <v>1</v>
      </c>
      <c r="AD49" s="71">
        <v>0.72228460994751176</v>
      </c>
      <c r="AE49" s="71">
        <v>-5.50520030105991E-2</v>
      </c>
      <c r="AF49" s="71">
        <v>-0.26300960335692164</v>
      </c>
      <c r="AG49" s="71">
        <v>0.27135522978541693</v>
      </c>
      <c r="AH49" s="71">
        <v>-0.11761471406474142</v>
      </c>
      <c r="AI49" s="71">
        <v>0.51167028286157146</v>
      </c>
      <c r="AJ49" s="71">
        <v>0.23838374038398738</v>
      </c>
    </row>
    <row r="50" spans="10:43">
      <c r="K50" s="1">
        <v>2</v>
      </c>
      <c r="L50" s="71">
        <v>0.63648832517923737</v>
      </c>
      <c r="M50" s="71">
        <v>0.12746521525247123</v>
      </c>
      <c r="N50" s="71">
        <v>-7.8704036601913413E-2</v>
      </c>
      <c r="O50" s="71">
        <v>4.3242838726844063E-2</v>
      </c>
      <c r="P50" s="71">
        <v>-0.72678944172496918</v>
      </c>
      <c r="Q50" s="71">
        <v>-0.20040235555380656</v>
      </c>
      <c r="R50" s="71">
        <v>-4.6765004203724717E-2</v>
      </c>
      <c r="AC50" s="1">
        <v>2</v>
      </c>
      <c r="AD50" s="71">
        <v>0.18188728231473553</v>
      </c>
      <c r="AE50" s="71">
        <v>5.1726294253222643E-2</v>
      </c>
      <c r="AF50" s="71">
        <v>0.13813199663114364</v>
      </c>
      <c r="AG50" s="71">
        <v>-9.7884256811573506E-2</v>
      </c>
      <c r="AH50" s="71">
        <v>-0.91333958257074166</v>
      </c>
      <c r="AI50" s="71">
        <v>-0.24157524533841968</v>
      </c>
      <c r="AJ50" s="71">
        <v>-0.20744116886316383</v>
      </c>
    </row>
    <row r="51" spans="10:43">
      <c r="K51" s="1">
        <v>3</v>
      </c>
      <c r="L51" s="71">
        <v>-0.13236207388425031</v>
      </c>
      <c r="M51" s="71">
        <v>0.21774297377366983</v>
      </c>
      <c r="N51" s="71">
        <v>-0.61997511833956176</v>
      </c>
      <c r="O51" s="71">
        <v>0.32704265806810745</v>
      </c>
      <c r="P51" s="71">
        <v>-8.1496275785051087E-2</v>
      </c>
      <c r="Q51" s="71">
        <v>0.44237177268063516</v>
      </c>
      <c r="R51" s="71">
        <v>-0.49133268055505647</v>
      </c>
      <c r="AC51" s="1">
        <v>3</v>
      </c>
      <c r="AD51" s="71">
        <v>-0.27162672591759196</v>
      </c>
      <c r="AE51" s="71">
        <v>-0.74518680581197427</v>
      </c>
      <c r="AF51" s="71">
        <v>-0.25858857165295951</v>
      </c>
      <c r="AG51" s="71">
        <v>0.10177977359575441</v>
      </c>
      <c r="AH51" s="71">
        <v>-0.21335751853460908</v>
      </c>
      <c r="AI51" s="71">
        <v>-0.15348391854387639</v>
      </c>
      <c r="AJ51" s="71">
        <v>0.47392998485164817</v>
      </c>
    </row>
    <row r="52" spans="10:43">
      <c r="K52" s="1">
        <v>4</v>
      </c>
      <c r="L52" s="110">
        <v>0.12688913932891377</v>
      </c>
      <c r="M52" s="71">
        <v>0.54353286759418851</v>
      </c>
      <c r="N52" s="71">
        <v>-0.39565440676466118</v>
      </c>
      <c r="O52" s="71">
        <v>0.1925152326953348</v>
      </c>
      <c r="P52" s="71">
        <v>0.37733480905058014</v>
      </c>
      <c r="Q52" s="71">
        <v>-0.49818051790877349</v>
      </c>
      <c r="R52" s="71">
        <v>0.32295705164632166</v>
      </c>
      <c r="AC52" s="1">
        <v>4</v>
      </c>
      <c r="AD52" s="110">
        <v>-7.5081526510977048E-2</v>
      </c>
      <c r="AE52" s="71">
        <v>0.4600645223572381</v>
      </c>
      <c r="AF52" s="71">
        <v>0.27592581612667794</v>
      </c>
      <c r="AG52" s="71">
        <v>-0.17543694657908956</v>
      </c>
      <c r="AH52" s="71">
        <v>-0.10958441688658679</v>
      </c>
      <c r="AI52" s="71">
        <v>-1.4348913695741398E-2</v>
      </c>
      <c r="AJ52" s="71">
        <v>0.81460148886814998</v>
      </c>
    </row>
    <row r="53" spans="10:43">
      <c r="K53" s="1">
        <v>5</v>
      </c>
      <c r="L53" s="71">
        <v>0</v>
      </c>
      <c r="M53" s="71">
        <v>-0.6317924981322588</v>
      </c>
      <c r="N53" s="71">
        <v>-0.28029685285446854</v>
      </c>
      <c r="O53" s="71">
        <v>0.12424785455652523</v>
      </c>
      <c r="P53" s="71">
        <v>0.11334775857266366</v>
      </c>
      <c r="Q53" s="71">
        <v>-0.58519028445811272</v>
      </c>
      <c r="R53" s="71">
        <v>-0.389280105867434</v>
      </c>
      <c r="AC53" s="1">
        <v>5</v>
      </c>
      <c r="AD53" s="71">
        <v>0</v>
      </c>
      <c r="AE53" s="71">
        <v>0.29638363348343694</v>
      </c>
      <c r="AF53" s="71">
        <v>-0.83962473174101637</v>
      </c>
      <c r="AG53" s="71">
        <v>-0.40876183929452342</v>
      </c>
      <c r="AH53" s="71">
        <v>-1.9220604743699972E-2</v>
      </c>
      <c r="AI53" s="71">
        <v>-0.19800681795609701</v>
      </c>
      <c r="AJ53" s="71">
        <v>2.2905867910582633E-2</v>
      </c>
    </row>
    <row r="54" spans="10:43">
      <c r="K54" s="1">
        <v>6</v>
      </c>
      <c r="L54" s="71">
        <v>0</v>
      </c>
      <c r="M54" s="71">
        <v>-1.771130837385694E-2</v>
      </c>
      <c r="N54" s="71">
        <v>0.44432912408209552</v>
      </c>
      <c r="O54" s="71">
        <v>0.89545564960701063</v>
      </c>
      <c r="P54" s="71">
        <v>4.6094177348297016E-3</v>
      </c>
      <c r="Q54" s="71">
        <v>-1.2813787807937141E-2</v>
      </c>
      <c r="R54" s="71">
        <v>1.5220996852072916E-2</v>
      </c>
      <c r="AC54" s="1">
        <v>6</v>
      </c>
      <c r="AD54" s="71">
        <v>0</v>
      </c>
      <c r="AE54" s="71">
        <v>-0.29629699218226468</v>
      </c>
      <c r="AF54" s="71">
        <v>0.16558232676791823</v>
      </c>
      <c r="AG54" s="71">
        <v>-0.797049926196987</v>
      </c>
      <c r="AH54" s="71">
        <v>-2.4964966122758326E-2</v>
      </c>
      <c r="AI54" s="71">
        <v>0.49583331979389661</v>
      </c>
      <c r="AJ54" s="71">
        <v>-5.5027902775753951E-2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0.72928907077287641</v>
      </c>
      <c r="W56" s="48" t="s">
        <v>353</v>
      </c>
      <c r="X56" s="3">
        <f>+V56/V58</f>
        <v>0.98519892297451006</v>
      </c>
      <c r="Y56" s="148">
        <f>ATAN2(X56,X57)</f>
        <v>-0.17226568901561673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0.60481703424192712</v>
      </c>
      <c r="AO56" s="48" t="s">
        <v>353</v>
      </c>
      <c r="AP56" s="3">
        <f>+AN56/AN58</f>
        <v>0.99238265307365359</v>
      </c>
      <c r="AQ56" s="148">
        <f>ATAN2(AP56,AP57)</f>
        <v>0.12350738666884672</v>
      </c>
    </row>
    <row r="57" spans="10:43">
      <c r="K57" s="1" cm="1">
        <f t="array" ref="K57:K63">$K$12:$K$18</f>
        <v>0</v>
      </c>
      <c r="L57" s="110">
        <f>X56</f>
        <v>0.98519892297451006</v>
      </c>
      <c r="M57" s="111">
        <v>0</v>
      </c>
      <c r="N57" s="111">
        <v>0</v>
      </c>
      <c r="O57" s="111">
        <v>0</v>
      </c>
      <c r="P57" s="110">
        <f>-X57</f>
        <v>0.17141494150121547</v>
      </c>
      <c r="Q57">
        <v>0</v>
      </c>
      <c r="R57">
        <v>0</v>
      </c>
      <c r="U57" s="48" t="s">
        <v>352</v>
      </c>
      <c r="V57" s="3">
        <f>L52</f>
        <v>0.12688913932891377</v>
      </c>
      <c r="W57" s="48" t="s">
        <v>354</v>
      </c>
      <c r="X57" s="3">
        <f>-V57/V58</f>
        <v>-0.17141494150121547</v>
      </c>
      <c r="Y57" s="117"/>
      <c r="AC57" s="1" cm="1">
        <f t="array" ref="AC57:AC63">$K$12:$K$18</f>
        <v>0</v>
      </c>
      <c r="AD57" s="110">
        <f>AP56</f>
        <v>0.99238265307365359</v>
      </c>
      <c r="AE57" s="111">
        <v>0</v>
      </c>
      <c r="AF57" s="111">
        <v>0</v>
      </c>
      <c r="AG57" s="111">
        <v>0</v>
      </c>
      <c r="AH57" s="110">
        <f>-AP57</f>
        <v>-0.12319362758883438</v>
      </c>
      <c r="AI57">
        <v>0</v>
      </c>
      <c r="AJ57">
        <v>0</v>
      </c>
      <c r="AM57" s="48" t="s">
        <v>352</v>
      </c>
      <c r="AN57" s="3">
        <f>AD52</f>
        <v>-7.5081526510977048E-2</v>
      </c>
      <c r="AO57" s="48" t="s">
        <v>354</v>
      </c>
      <c r="AP57" s="3">
        <f>-AN57/AN58</f>
        <v>0.12319362758883438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0.74024550145772461</v>
      </c>
      <c r="W58" s="109">
        <v>1</v>
      </c>
      <c r="X58" s="108">
        <f>X56*X56+X57*X57</f>
        <v>0.99999999999999967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0.60945949868093696</v>
      </c>
      <c r="AO58" s="109">
        <v>1</v>
      </c>
      <c r="AP58" s="108">
        <f>AP56*AP56+AP57*AP57</f>
        <v>0.99999999999999989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-0.17141494150121547</v>
      </c>
      <c r="M61" s="111">
        <v>0</v>
      </c>
      <c r="N61" s="111">
        <v>0</v>
      </c>
      <c r="O61" s="111">
        <v>0</v>
      </c>
      <c r="P61" s="110">
        <f>X56</f>
        <v>0.98519892297451006</v>
      </c>
      <c r="Q61" s="111">
        <v>0</v>
      </c>
      <c r="R61" s="111">
        <v>0</v>
      </c>
      <c r="AC61" s="1">
        <v>4</v>
      </c>
      <c r="AD61" s="110">
        <f>AP57</f>
        <v>0.12319362758883438</v>
      </c>
      <c r="AE61" s="111">
        <v>0</v>
      </c>
      <c r="AF61" s="111">
        <v>0</v>
      </c>
      <c r="AG61" s="111">
        <v>0</v>
      </c>
      <c r="AH61" s="110">
        <f>AP56</f>
        <v>0.99238265307365359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0.7402455014577245</v>
      </c>
      <c r="M66" s="71">
        <v>-0.16669062496645148</v>
      </c>
      <c r="N66" s="71">
        <v>-0.13915204640113854</v>
      </c>
      <c r="O66" s="71">
        <v>6.5104779478083769E-2</v>
      </c>
      <c r="P66" s="71">
        <v>0.55052870593356951</v>
      </c>
      <c r="Q66" s="71">
        <v>0.29018500037142858</v>
      </c>
      <c r="R66" s="71">
        <v>0.11558424760287689</v>
      </c>
      <c r="AC66" s="1" cm="1">
        <f t="array" ref="AC66:AC72">$K$12:$K$18</f>
        <v>0</v>
      </c>
      <c r="AD66" s="110" cm="1">
        <f t="array" ref="AD66:AJ72">MMULT(AD57:AJ63,_xlfn.ANCHORARRAY(AD48))</f>
        <v>0.60945949868093696</v>
      </c>
      <c r="AE66" s="71">
        <v>-0.28231210309573218</v>
      </c>
      <c r="AF66" s="71">
        <v>0.15522568510640833</v>
      </c>
      <c r="AG66" s="71">
        <v>-0.24701509863953575</v>
      </c>
      <c r="AH66" s="71">
        <v>0.31687511407259572</v>
      </c>
      <c r="AI66" s="71">
        <v>-0.60270196936689013</v>
      </c>
      <c r="AJ66" s="71">
        <v>-9.3819957016200717E-3</v>
      </c>
    </row>
    <row r="67" spans="10:43">
      <c r="K67" s="1">
        <v>1</v>
      </c>
      <c r="L67" s="71">
        <v>0.17146279736196846</v>
      </c>
      <c r="M67" s="71">
        <v>0.41456675481785749</v>
      </c>
      <c r="N67" s="71">
        <v>0.41431544032638901</v>
      </c>
      <c r="O67" s="71">
        <v>-0.18913162597202493</v>
      </c>
      <c r="P67" s="71">
        <v>0.25824599350599242</v>
      </c>
      <c r="Q67" s="71">
        <v>-0.16738987493940941</v>
      </c>
      <c r="R67" s="71">
        <v>-0.70469603056267704</v>
      </c>
      <c r="AC67" s="1">
        <v>1</v>
      </c>
      <c r="AD67" s="71">
        <v>0.72228460994751176</v>
      </c>
      <c r="AE67" s="71">
        <v>-5.50520030105991E-2</v>
      </c>
      <c r="AF67" s="71">
        <v>-0.26300960335692164</v>
      </c>
      <c r="AG67" s="71">
        <v>0.27135522978541693</v>
      </c>
      <c r="AH67" s="71">
        <v>-0.11761471406474142</v>
      </c>
      <c r="AI67" s="71">
        <v>0.51167028286157146</v>
      </c>
      <c r="AJ67" s="71">
        <v>0.23838374038398738</v>
      </c>
    </row>
    <row r="68" spans="10:43">
      <c r="K68" s="1">
        <v>2</v>
      </c>
      <c r="L68" s="71">
        <v>0.63648832517923737</v>
      </c>
      <c r="M68" s="71">
        <v>0.12746521525247123</v>
      </c>
      <c r="N68" s="71">
        <v>-7.8704036601913413E-2</v>
      </c>
      <c r="O68" s="71">
        <v>4.3242838726844063E-2</v>
      </c>
      <c r="P68" s="71">
        <v>-0.72678944172496918</v>
      </c>
      <c r="Q68" s="71">
        <v>-0.20040235555380656</v>
      </c>
      <c r="R68" s="71">
        <v>-4.6765004203724717E-2</v>
      </c>
      <c r="AC68" s="1">
        <v>2</v>
      </c>
      <c r="AD68" s="71">
        <v>0.18188728231473553</v>
      </c>
      <c r="AE68" s="71">
        <v>5.1726294253222643E-2</v>
      </c>
      <c r="AF68" s="71">
        <v>0.13813199663114364</v>
      </c>
      <c r="AG68" s="71">
        <v>-9.7884256811573506E-2</v>
      </c>
      <c r="AH68" s="71">
        <v>-0.91333958257074166</v>
      </c>
      <c r="AI68" s="71">
        <v>-0.24157524533841968</v>
      </c>
      <c r="AJ68" s="71">
        <v>-0.20744116886316383</v>
      </c>
    </row>
    <row r="69" spans="10:43">
      <c r="K69" s="1">
        <v>3</v>
      </c>
      <c r="L69" s="110">
        <v>-0.13236207388425031</v>
      </c>
      <c r="M69" s="71">
        <v>0.21774297377366983</v>
      </c>
      <c r="N69" s="71">
        <v>-0.61997511833956176</v>
      </c>
      <c r="O69" s="71">
        <v>0.32704265806810745</v>
      </c>
      <c r="P69" s="71">
        <v>-8.1496275785051087E-2</v>
      </c>
      <c r="Q69" s="71">
        <v>0.44237177268063516</v>
      </c>
      <c r="R69" s="71">
        <v>-0.49133268055505647</v>
      </c>
      <c r="AC69" s="1">
        <v>3</v>
      </c>
      <c r="AD69" s="110">
        <v>-0.27162672591759196</v>
      </c>
      <c r="AE69" s="71">
        <v>-0.74518680581197427</v>
      </c>
      <c r="AF69" s="71">
        <v>-0.25858857165295951</v>
      </c>
      <c r="AG69" s="71">
        <v>0.10177977359575441</v>
      </c>
      <c r="AH69" s="71">
        <v>-0.21335751853460908</v>
      </c>
      <c r="AI69" s="71">
        <v>-0.15348391854387639</v>
      </c>
      <c r="AJ69" s="71">
        <v>0.47392998485164817</v>
      </c>
    </row>
    <row r="70" spans="10:43">
      <c r="K70" s="1">
        <v>4</v>
      </c>
      <c r="L70" s="71">
        <v>0</v>
      </c>
      <c r="M70" s="71">
        <v>0.58070113352774722</v>
      </c>
      <c r="N70" s="71">
        <v>-0.37738740694974859</v>
      </c>
      <c r="O70" s="71">
        <v>0.18407988123058641</v>
      </c>
      <c r="P70" s="71">
        <v>0.28721708533126211</v>
      </c>
      <c r="Q70" s="71">
        <v>-0.55615424458411455</v>
      </c>
      <c r="R70" s="71">
        <v>0.30769845311011945</v>
      </c>
      <c r="AC70" s="1">
        <v>4</v>
      </c>
      <c r="AD70" s="71">
        <v>0</v>
      </c>
      <c r="AE70" s="71">
        <v>0.42854988340175831</v>
      </c>
      <c r="AF70" s="71">
        <v>0.29731337045852235</v>
      </c>
      <c r="AG70" s="71">
        <v>-0.20744783477631831</v>
      </c>
      <c r="AH70" s="71">
        <v>-7.1088931142493539E-2</v>
      </c>
      <c r="AI70" s="71">
        <v>-8.9278017287558825E-2</v>
      </c>
      <c r="AJ70" s="71">
        <v>0.81968954643070679</v>
      </c>
    </row>
    <row r="71" spans="10:43">
      <c r="K71" s="1">
        <v>5</v>
      </c>
      <c r="L71" s="71">
        <v>0</v>
      </c>
      <c r="M71" s="71">
        <v>-0.6317924981322588</v>
      </c>
      <c r="N71" s="71">
        <v>-0.28029685285446854</v>
      </c>
      <c r="O71" s="71">
        <v>0.12424785455652523</v>
      </c>
      <c r="P71" s="71">
        <v>0.11334775857266366</v>
      </c>
      <c r="Q71" s="71">
        <v>-0.58519028445811272</v>
      </c>
      <c r="R71" s="71">
        <v>-0.389280105867434</v>
      </c>
      <c r="AC71" s="1">
        <v>5</v>
      </c>
      <c r="AD71" s="71">
        <v>0</v>
      </c>
      <c r="AE71" s="71">
        <v>0.29638363348343694</v>
      </c>
      <c r="AF71" s="71">
        <v>-0.83962473174101637</v>
      </c>
      <c r="AG71" s="71">
        <v>-0.40876183929452342</v>
      </c>
      <c r="AH71" s="71">
        <v>-1.9220604743699972E-2</v>
      </c>
      <c r="AI71" s="71">
        <v>-0.19800681795609701</v>
      </c>
      <c r="AJ71" s="71">
        <v>2.2905867910582633E-2</v>
      </c>
    </row>
    <row r="72" spans="10:43">
      <c r="K72" s="1">
        <v>6</v>
      </c>
      <c r="L72" s="71">
        <v>0</v>
      </c>
      <c r="M72" s="71">
        <v>-1.771130837385694E-2</v>
      </c>
      <c r="N72" s="71">
        <v>0.44432912408209552</v>
      </c>
      <c r="O72" s="71">
        <v>0.89545564960701063</v>
      </c>
      <c r="P72" s="71">
        <v>4.6094177348297016E-3</v>
      </c>
      <c r="Q72" s="71">
        <v>-1.2813787807937141E-2</v>
      </c>
      <c r="R72" s="71">
        <v>1.5220996852072916E-2</v>
      </c>
      <c r="AC72" s="1">
        <v>6</v>
      </c>
      <c r="AD72" s="71">
        <v>0</v>
      </c>
      <c r="AE72" s="71">
        <v>-0.29629699218226468</v>
      </c>
      <c r="AF72" s="71">
        <v>0.16558232676791823</v>
      </c>
      <c r="AG72" s="71">
        <v>-0.797049926196987</v>
      </c>
      <c r="AH72" s="71">
        <v>-2.4964966122758326E-2</v>
      </c>
      <c r="AI72" s="71">
        <v>0.49583331979389661</v>
      </c>
      <c r="AJ72" s="71">
        <v>-5.5027902775753951E-2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0.7402455014577245</v>
      </c>
      <c r="W74" s="48" t="s">
        <v>353</v>
      </c>
      <c r="X74" s="3">
        <f>+V74/V76</f>
        <v>0.98438719033943967</v>
      </c>
      <c r="Y74" s="148">
        <f>ATAN2(X74,X75)</f>
        <v>0.17693844295298472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0.60945949868093696</v>
      </c>
      <c r="AO74" s="48" t="s">
        <v>353</v>
      </c>
      <c r="AP74" s="3">
        <f>+AN74/AN76</f>
        <v>0.91339065103611372</v>
      </c>
      <c r="AQ74" s="148">
        <f>ATAN2(AP74,AP75)</f>
        <v>0.41925946443583961</v>
      </c>
    </row>
    <row r="75" spans="10:43">
      <c r="K75" s="1" cm="1">
        <f t="array" ref="K75:K81">$K$12:$K$18</f>
        <v>0</v>
      </c>
      <c r="L75" s="110">
        <f>X74</f>
        <v>0.98438719033943967</v>
      </c>
      <c r="M75" s="111">
        <v>0</v>
      </c>
      <c r="N75" s="111">
        <v>0</v>
      </c>
      <c r="O75" s="110">
        <f>-X75</f>
        <v>-0.17601664550724685</v>
      </c>
      <c r="P75">
        <v>0</v>
      </c>
      <c r="Q75">
        <v>0</v>
      </c>
      <c r="R75">
        <v>0</v>
      </c>
      <c r="U75" s="48" t="s">
        <v>352</v>
      </c>
      <c r="V75" s="3">
        <f>L69</f>
        <v>-0.13236207388425031</v>
      </c>
      <c r="W75" s="48" t="s">
        <v>354</v>
      </c>
      <c r="X75" s="3">
        <f>-V75/V76</f>
        <v>0.17601664550724685</v>
      </c>
      <c r="Y75" s="117"/>
      <c r="AC75" s="1" cm="1">
        <f t="array" ref="AC75:AC81">$K$12:$K$18</f>
        <v>0</v>
      </c>
      <c r="AD75" s="110">
        <f>AP74</f>
        <v>0.91339065103611372</v>
      </c>
      <c r="AE75" s="111">
        <v>0</v>
      </c>
      <c r="AF75" s="111">
        <v>0</v>
      </c>
      <c r="AG75" s="110">
        <f>-AP75</f>
        <v>-0.40708416648136098</v>
      </c>
      <c r="AH75">
        <v>0</v>
      </c>
      <c r="AI75">
        <v>0</v>
      </c>
      <c r="AJ75">
        <v>0</v>
      </c>
      <c r="AM75" s="48" t="s">
        <v>352</v>
      </c>
      <c r="AN75" s="3">
        <f>AD69</f>
        <v>-0.27162672591759196</v>
      </c>
      <c r="AO75" s="48" t="s">
        <v>354</v>
      </c>
      <c r="AP75" s="3">
        <f>-AN75/AN76</f>
        <v>0.40708416648136098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0.75198611757886713</v>
      </c>
      <c r="W76" s="109">
        <v>1</v>
      </c>
      <c r="X76" s="108">
        <f>X74*X74+X75*X75</f>
        <v>1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0.66724954759454846</v>
      </c>
      <c r="AO76" s="109">
        <v>1</v>
      </c>
      <c r="AP76" s="108">
        <f>AP74*AP74+AP75*AP75</f>
        <v>1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0.17601664550724685</v>
      </c>
      <c r="M78" s="111">
        <v>0</v>
      </c>
      <c r="N78" s="111">
        <v>0</v>
      </c>
      <c r="O78" s="110">
        <f>X74</f>
        <v>0.98438719033943967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0.40708416648136098</v>
      </c>
      <c r="AE78" s="111">
        <v>0</v>
      </c>
      <c r="AF78" s="111">
        <v>0</v>
      </c>
      <c r="AG78" s="110">
        <f>AP74</f>
        <v>0.91339065103611372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0.75198611757886713</v>
      </c>
      <c r="M84" s="71">
        <v>-0.20241450379306422</v>
      </c>
      <c r="N84" s="71">
        <v>-2.7853551358712036E-2</v>
      </c>
      <c r="O84" s="71">
        <v>6.5233593371778753E-3</v>
      </c>
      <c r="P84" s="71">
        <v>0.55627810712017223</v>
      </c>
      <c r="Q84" s="71">
        <v>0.20778960169994007</v>
      </c>
      <c r="R84" s="71">
        <v>0.20026238300467883</v>
      </c>
      <c r="AC84" s="1" cm="1">
        <f t="array" ref="AC84:AC90">$K$12:$K$18</f>
        <v>0</v>
      </c>
      <c r="AD84" s="110" cm="1">
        <f t="array" ref="AD84:AJ90">MMULT(AD75:AJ81,_xlfn.ANCHORARRAY(AD66))</f>
        <v>0.66724954759454858</v>
      </c>
      <c r="AE84" s="71">
        <v>4.5492514074890078E-2</v>
      </c>
      <c r="AF84" s="71">
        <v>0.24704900272981981</v>
      </c>
      <c r="AG84" s="71">
        <v>-0.26705421606100471</v>
      </c>
      <c r="AH84" s="71">
        <v>0.37628523433510386</v>
      </c>
      <c r="AI84" s="71">
        <v>-0.48802147113204458</v>
      </c>
      <c r="AJ84" s="71">
        <v>-0.20149882001577801</v>
      </c>
    </row>
    <row r="85" spans="10:43">
      <c r="K85" s="1">
        <v>1</v>
      </c>
      <c r="L85" s="71">
        <v>0.17146279736196846</v>
      </c>
      <c r="M85" s="71">
        <v>0.41456675481785749</v>
      </c>
      <c r="N85" s="71">
        <v>0.41431544032638901</v>
      </c>
      <c r="O85" s="71">
        <v>-0.18913162597202493</v>
      </c>
      <c r="P85" s="71">
        <v>0.25824599350599242</v>
      </c>
      <c r="Q85" s="71">
        <v>-0.16738987493940941</v>
      </c>
      <c r="R85" s="71">
        <v>-0.70469603056267704</v>
      </c>
      <c r="AC85" s="1">
        <v>1</v>
      </c>
      <c r="AD85" s="71">
        <v>0.72228460994751176</v>
      </c>
      <c r="AE85" s="71">
        <v>-5.50520030105991E-2</v>
      </c>
      <c r="AF85" s="71">
        <v>-0.26300960335692164</v>
      </c>
      <c r="AG85" s="71">
        <v>0.27135522978541693</v>
      </c>
      <c r="AH85" s="71">
        <v>-0.11761471406474142</v>
      </c>
      <c r="AI85" s="71">
        <v>0.51167028286157146</v>
      </c>
      <c r="AJ85" s="71">
        <v>0.23838374038398738</v>
      </c>
    </row>
    <row r="86" spans="10:43">
      <c r="K86" s="1">
        <v>2</v>
      </c>
      <c r="L86" s="110">
        <v>0.63648832517923737</v>
      </c>
      <c r="M86" s="71">
        <v>0.12746521525247123</v>
      </c>
      <c r="N86" s="71">
        <v>-7.8704036601913413E-2</v>
      </c>
      <c r="O86" s="71">
        <v>4.3242838726844063E-2</v>
      </c>
      <c r="P86" s="71">
        <v>-0.72678944172496918</v>
      </c>
      <c r="Q86" s="71">
        <v>-0.20040235555380656</v>
      </c>
      <c r="R86" s="71">
        <v>-4.6765004203724717E-2</v>
      </c>
      <c r="AC86" s="1">
        <v>2</v>
      </c>
      <c r="AD86" s="110">
        <v>0.18188728231473553</v>
      </c>
      <c r="AE86" s="71">
        <v>5.1726294253222643E-2</v>
      </c>
      <c r="AF86" s="71">
        <v>0.13813199663114364</v>
      </c>
      <c r="AG86" s="71">
        <v>-9.7884256811573506E-2</v>
      </c>
      <c r="AH86" s="71">
        <v>-0.91333958257074166</v>
      </c>
      <c r="AI86" s="71">
        <v>-0.24157524533841968</v>
      </c>
      <c r="AJ86" s="71">
        <v>-0.20744116886316383</v>
      </c>
    </row>
    <row r="87" spans="10:43">
      <c r="K87" s="1">
        <v>3</v>
      </c>
      <c r="L87" s="71">
        <v>0</v>
      </c>
      <c r="M87" s="71">
        <v>0.1850030695251158</v>
      </c>
      <c r="N87" s="71">
        <v>-0.63478864124563994</v>
      </c>
      <c r="O87" s="71">
        <v>0.33339612818702768</v>
      </c>
      <c r="P87" s="71">
        <v>1.6678326130697904E-2</v>
      </c>
      <c r="Q87" s="71">
        <v>0.48654249673646582</v>
      </c>
      <c r="R87" s="71">
        <v>-0.46331684539700008</v>
      </c>
      <c r="AC87" s="1">
        <v>3</v>
      </c>
      <c r="AD87" s="71">
        <v>0</v>
      </c>
      <c r="AE87" s="71">
        <v>-0.7955714488804474</v>
      </c>
      <c r="AF87" s="71">
        <v>-0.173002465174555</v>
      </c>
      <c r="AG87" s="71">
        <v>-7.5912418710522012E-3</v>
      </c>
      <c r="AH87" s="71">
        <v>-6.5883921066847456E-2</v>
      </c>
      <c r="AI87" s="71">
        <v>-0.38554120511876033</v>
      </c>
      <c r="AJ87" s="71">
        <v>0.42906395550905674</v>
      </c>
    </row>
    <row r="88" spans="10:43">
      <c r="K88" s="1">
        <v>4</v>
      </c>
      <c r="L88" s="71">
        <v>0</v>
      </c>
      <c r="M88" s="71">
        <v>0.58070113352774722</v>
      </c>
      <c r="N88" s="71">
        <v>-0.37738740694974859</v>
      </c>
      <c r="O88" s="71">
        <v>0.18407988123058641</v>
      </c>
      <c r="P88" s="71">
        <v>0.28721708533126211</v>
      </c>
      <c r="Q88" s="71">
        <v>-0.55615424458411455</v>
      </c>
      <c r="R88" s="71">
        <v>0.30769845311011945</v>
      </c>
      <c r="AC88" s="1">
        <v>4</v>
      </c>
      <c r="AD88" s="71">
        <v>0</v>
      </c>
      <c r="AE88" s="71">
        <v>0.42854988340175831</v>
      </c>
      <c r="AF88" s="71">
        <v>0.29731337045852235</v>
      </c>
      <c r="AG88" s="71">
        <v>-0.20744783477631831</v>
      </c>
      <c r="AH88" s="71">
        <v>-7.1088931142493539E-2</v>
      </c>
      <c r="AI88" s="71">
        <v>-8.9278017287558825E-2</v>
      </c>
      <c r="AJ88" s="71">
        <v>0.81968954643070679</v>
      </c>
    </row>
    <row r="89" spans="10:43">
      <c r="K89" s="1">
        <v>5</v>
      </c>
      <c r="L89" s="71">
        <v>0</v>
      </c>
      <c r="M89" s="71">
        <v>-0.6317924981322588</v>
      </c>
      <c r="N89" s="71">
        <v>-0.28029685285446854</v>
      </c>
      <c r="O89" s="71">
        <v>0.12424785455652523</v>
      </c>
      <c r="P89" s="71">
        <v>0.11334775857266366</v>
      </c>
      <c r="Q89" s="71">
        <v>-0.58519028445811272</v>
      </c>
      <c r="R89" s="71">
        <v>-0.389280105867434</v>
      </c>
      <c r="AC89" s="1">
        <v>5</v>
      </c>
      <c r="AD89" s="71">
        <v>0</v>
      </c>
      <c r="AE89" s="71">
        <v>0.29638363348343694</v>
      </c>
      <c r="AF89" s="71">
        <v>-0.83962473174101637</v>
      </c>
      <c r="AG89" s="71">
        <v>-0.40876183929452342</v>
      </c>
      <c r="AH89" s="71">
        <v>-1.9220604743699972E-2</v>
      </c>
      <c r="AI89" s="71">
        <v>-0.19800681795609701</v>
      </c>
      <c r="AJ89" s="71">
        <v>2.2905867910582633E-2</v>
      </c>
    </row>
    <row r="90" spans="10:43">
      <c r="K90" s="1">
        <v>6</v>
      </c>
      <c r="L90" s="71">
        <v>0</v>
      </c>
      <c r="M90" s="71">
        <v>-1.771130837385694E-2</v>
      </c>
      <c r="N90" s="71">
        <v>0.44432912408209552</v>
      </c>
      <c r="O90" s="71">
        <v>0.89545564960701063</v>
      </c>
      <c r="P90" s="71">
        <v>4.6094177348297016E-3</v>
      </c>
      <c r="Q90" s="71">
        <v>-1.2813787807937141E-2</v>
      </c>
      <c r="R90" s="71">
        <v>1.5220996852072916E-2</v>
      </c>
      <c r="AC90" s="1">
        <v>6</v>
      </c>
      <c r="AD90" s="71">
        <v>0</v>
      </c>
      <c r="AE90" s="71">
        <v>-0.29629699218226468</v>
      </c>
      <c r="AF90" s="71">
        <v>0.16558232676791823</v>
      </c>
      <c r="AG90" s="71">
        <v>-0.797049926196987</v>
      </c>
      <c r="AH90" s="71">
        <v>-2.4964966122758326E-2</v>
      </c>
      <c r="AI90" s="71">
        <v>0.49583331979389661</v>
      </c>
      <c r="AJ90" s="71">
        <v>-5.5027902775753951E-2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0.75198611757886713</v>
      </c>
      <c r="W92" s="48" t="s">
        <v>353</v>
      </c>
      <c r="X92" s="3">
        <f>+V92/V94</f>
        <v>0.76328998789239955</v>
      </c>
      <c r="Y92" s="148">
        <f>ATAN2(X92,X93)</f>
        <v>-0.70240599900953782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0.66724954759454858</v>
      </c>
      <c r="AO92" s="48" t="s">
        <v>353</v>
      </c>
      <c r="AP92" s="3">
        <f>+AN92/AN94</f>
        <v>0.96479679881240876</v>
      </c>
      <c r="AQ92" s="148">
        <f>ATAN2(AP92,AP93)</f>
        <v>-0.26612668627078323</v>
      </c>
    </row>
    <row r="93" spans="10:43">
      <c r="K93" s="1" cm="1">
        <f t="array" ref="K93:K99">$K$12:$K$18</f>
        <v>0</v>
      </c>
      <c r="L93" s="110">
        <f>X92</f>
        <v>0.76328998789239955</v>
      </c>
      <c r="M93" s="111">
        <v>0</v>
      </c>
      <c r="N93" s="110">
        <f>-X93</f>
        <v>0.6460560303744719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0.63648832517923737</v>
      </c>
      <c r="W93" s="48" t="s">
        <v>354</v>
      </c>
      <c r="X93" s="3">
        <f>-V93/V94</f>
        <v>-0.6460560303744719</v>
      </c>
      <c r="Y93" s="117"/>
      <c r="AC93" s="1" cm="1">
        <f t="array" ref="AC93:AC99">$K$12:$K$18</f>
        <v>0</v>
      </c>
      <c r="AD93" s="110">
        <f>AP92</f>
        <v>0.96479679881240876</v>
      </c>
      <c r="AE93" s="111">
        <v>0</v>
      </c>
      <c r="AF93" s="110">
        <f>-AP93</f>
        <v>0.26299645815358125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0.18188728231473553</v>
      </c>
      <c r="AO93" s="48" t="s">
        <v>354</v>
      </c>
      <c r="AP93" s="3">
        <f>-AN93/AN94</f>
        <v>-0.26299645815358125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0.98519059532702014</v>
      </c>
      <c r="W94" s="109">
        <v>1</v>
      </c>
      <c r="X94" s="108">
        <f>X92*X92+X93*X93</f>
        <v>1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0.6915959385602044</v>
      </c>
      <c r="AO94" s="109">
        <v>1</v>
      </c>
      <c r="AP94" s="108">
        <f>AP92*AP92+AP93*AP93</f>
        <v>0.99999999999999989</v>
      </c>
    </row>
    <row r="95" spans="10:43">
      <c r="K95" s="1">
        <v>2</v>
      </c>
      <c r="L95" s="110">
        <f>X93</f>
        <v>-0.6460560303744719</v>
      </c>
      <c r="M95" s="111">
        <v>0</v>
      </c>
      <c r="N95" s="110">
        <f>X92</f>
        <v>0.76328998789239955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-0.26299645815358125</v>
      </c>
      <c r="AE95" s="111">
        <v>0</v>
      </c>
      <c r="AF95" s="110">
        <f>AP92</f>
        <v>0.96479679881240876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0.98519059532702014</v>
      </c>
      <c r="M102" s="71">
        <v>-7.21512931726149E-2</v>
      </c>
      <c r="N102" s="71">
        <v>-7.2107554340830965E-2</v>
      </c>
      <c r="O102" s="71">
        <v>3.2916511599480627E-2</v>
      </c>
      <c r="P102" s="71">
        <v>-4.4945191990348965E-2</v>
      </c>
      <c r="Q102" s="71">
        <v>2.9132572258928013E-2</v>
      </c>
      <c r="R102" s="71">
        <v>0.1226454589226405</v>
      </c>
      <c r="AC102" s="1" cm="1">
        <f t="array" ref="AC102:AC108">$K$12:$K$18</f>
        <v>0</v>
      </c>
      <c r="AD102" s="110" cm="1">
        <f t="array" ref="AD102:AJ108">MMULT(AD93:AJ99,_xlfn.ANCHORARRAY(AD84))</f>
        <v>0.6915959385602044</v>
      </c>
      <c r="AE102" s="71">
        <v>5.7494864131389892E-2</v>
      </c>
      <c r="AF102" s="71">
        <v>0.27468031285520139</v>
      </c>
      <c r="AG102" s="71">
        <v>-0.28339626561545411</v>
      </c>
      <c r="AH102" s="71">
        <v>0.12283371421930986</v>
      </c>
      <c r="AI102" s="71">
        <v>-0.53437498700150576</v>
      </c>
      <c r="AJ102" s="71">
        <v>-0.24896170920195138</v>
      </c>
    </row>
    <row r="103" spans="10:43">
      <c r="K103" s="1">
        <v>1</v>
      </c>
      <c r="L103" s="110">
        <v>0.17146279736196846</v>
      </c>
      <c r="M103" s="71">
        <v>0.41456675481785749</v>
      </c>
      <c r="N103" s="71">
        <v>0.41431544032638901</v>
      </c>
      <c r="O103" s="71">
        <v>-0.18913162597202493</v>
      </c>
      <c r="P103" s="71">
        <v>0.25824599350599242</v>
      </c>
      <c r="Q103" s="71">
        <v>-0.16738987493940941</v>
      </c>
      <c r="R103" s="71">
        <v>-0.70469603056267704</v>
      </c>
      <c r="AC103" s="1">
        <v>1</v>
      </c>
      <c r="AD103" s="110">
        <v>0.72228460994751176</v>
      </c>
      <c r="AE103" s="71">
        <v>-5.50520030105991E-2</v>
      </c>
      <c r="AF103" s="71">
        <v>-0.26300960335692164</v>
      </c>
      <c r="AG103" s="71">
        <v>0.27135522978541693</v>
      </c>
      <c r="AH103" s="71">
        <v>-0.11761471406474142</v>
      </c>
      <c r="AI103" s="71">
        <v>0.51167028286157146</v>
      </c>
      <c r="AJ103" s="71">
        <v>0.23838374038398738</v>
      </c>
    </row>
    <row r="104" spans="10:43">
      <c r="K104" s="1">
        <v>2</v>
      </c>
      <c r="L104" s="71">
        <v>0</v>
      </c>
      <c r="M104" s="71">
        <v>0.22806403341752643</v>
      </c>
      <c r="N104" s="71">
        <v>-4.207904832231648E-2</v>
      </c>
      <c r="O104" s="71">
        <v>2.8792370210162406E-2</v>
      </c>
      <c r="P104" s="71">
        <v>-0.91413792984485931</v>
      </c>
      <c r="Q104" s="71">
        <v>-0.28720883677162923</v>
      </c>
      <c r="R104" s="71">
        <v>-0.16507597968978396</v>
      </c>
      <c r="AC104" s="1">
        <v>2</v>
      </c>
      <c r="AD104" s="71">
        <v>-2.7755575615628914E-17</v>
      </c>
      <c r="AE104" s="71">
        <v>3.7940993035739862E-2</v>
      </c>
      <c r="AF104" s="71">
        <v>6.8296295454976785E-2</v>
      </c>
      <c r="AG104" s="71">
        <v>-2.4204104666912363E-2</v>
      </c>
      <c r="AH104" s="71">
        <v>-0.98014878937853589</v>
      </c>
      <c r="AI104" s="71">
        <v>-0.10472310496420165</v>
      </c>
      <c r="AJ104" s="71">
        <v>-0.14714509967480921</v>
      </c>
    </row>
    <row r="105" spans="10:43">
      <c r="K105" s="1">
        <v>3</v>
      </c>
      <c r="L105" s="71">
        <v>0</v>
      </c>
      <c r="M105" s="71">
        <v>0.1850030695251158</v>
      </c>
      <c r="N105" s="71">
        <v>-0.63478864124563994</v>
      </c>
      <c r="O105" s="71">
        <v>0.33339612818702768</v>
      </c>
      <c r="P105" s="71">
        <v>1.6678326130697904E-2</v>
      </c>
      <c r="Q105" s="71">
        <v>0.48654249673646582</v>
      </c>
      <c r="R105" s="71">
        <v>-0.46331684539700008</v>
      </c>
      <c r="AC105" s="1">
        <v>3</v>
      </c>
      <c r="AD105" s="71">
        <v>0</v>
      </c>
      <c r="AE105" s="71">
        <v>-0.7955714488804474</v>
      </c>
      <c r="AF105" s="71">
        <v>-0.173002465174555</v>
      </c>
      <c r="AG105" s="71">
        <v>-7.5912418710522012E-3</v>
      </c>
      <c r="AH105" s="71">
        <v>-6.5883921066847456E-2</v>
      </c>
      <c r="AI105" s="71">
        <v>-0.38554120511876033</v>
      </c>
      <c r="AJ105" s="71">
        <v>0.42906395550905674</v>
      </c>
    </row>
    <row r="106" spans="10:43">
      <c r="K106" s="1">
        <v>4</v>
      </c>
      <c r="L106" s="71">
        <v>0</v>
      </c>
      <c r="M106" s="71">
        <v>0.58070113352774722</v>
      </c>
      <c r="N106" s="71">
        <v>-0.37738740694974859</v>
      </c>
      <c r="O106" s="71">
        <v>0.18407988123058641</v>
      </c>
      <c r="P106" s="71">
        <v>0.28721708533126211</v>
      </c>
      <c r="Q106" s="71">
        <v>-0.55615424458411455</v>
      </c>
      <c r="R106" s="71">
        <v>0.30769845311011945</v>
      </c>
      <c r="AC106" s="1">
        <v>4</v>
      </c>
      <c r="AD106" s="71">
        <v>0</v>
      </c>
      <c r="AE106" s="71">
        <v>0.42854988340175831</v>
      </c>
      <c r="AF106" s="71">
        <v>0.29731337045852235</v>
      </c>
      <c r="AG106" s="71">
        <v>-0.20744783477631831</v>
      </c>
      <c r="AH106" s="71">
        <v>-7.1088931142493539E-2</v>
      </c>
      <c r="AI106" s="71">
        <v>-8.9278017287558825E-2</v>
      </c>
      <c r="AJ106" s="71">
        <v>0.81968954643070679</v>
      </c>
    </row>
    <row r="107" spans="10:43">
      <c r="K107" s="1">
        <v>5</v>
      </c>
      <c r="L107" s="71">
        <v>0</v>
      </c>
      <c r="M107" s="71">
        <v>-0.6317924981322588</v>
      </c>
      <c r="N107" s="71">
        <v>-0.28029685285446854</v>
      </c>
      <c r="O107" s="71">
        <v>0.12424785455652523</v>
      </c>
      <c r="P107" s="71">
        <v>0.11334775857266366</v>
      </c>
      <c r="Q107" s="71">
        <v>-0.58519028445811272</v>
      </c>
      <c r="R107" s="71">
        <v>-0.389280105867434</v>
      </c>
      <c r="AC107" s="1">
        <v>5</v>
      </c>
      <c r="AD107" s="71">
        <v>0</v>
      </c>
      <c r="AE107" s="71">
        <v>0.29638363348343694</v>
      </c>
      <c r="AF107" s="71">
        <v>-0.83962473174101637</v>
      </c>
      <c r="AG107" s="71">
        <v>-0.40876183929452342</v>
      </c>
      <c r="AH107" s="71">
        <v>-1.9220604743699972E-2</v>
      </c>
      <c r="AI107" s="71">
        <v>-0.19800681795609701</v>
      </c>
      <c r="AJ107" s="71">
        <v>2.2905867910582633E-2</v>
      </c>
    </row>
    <row r="108" spans="10:43">
      <c r="K108" s="1">
        <v>6</v>
      </c>
      <c r="L108" s="71">
        <v>0</v>
      </c>
      <c r="M108" s="71">
        <v>-1.771130837385694E-2</v>
      </c>
      <c r="N108" s="71">
        <v>0.44432912408209552</v>
      </c>
      <c r="O108" s="71">
        <v>0.89545564960701063</v>
      </c>
      <c r="P108" s="71">
        <v>4.6094177348297016E-3</v>
      </c>
      <c r="Q108" s="71">
        <v>-1.2813787807937141E-2</v>
      </c>
      <c r="R108" s="71">
        <v>1.5220996852072916E-2</v>
      </c>
      <c r="AC108" s="1">
        <v>6</v>
      </c>
      <c r="AD108" s="71">
        <v>0</v>
      </c>
      <c r="AE108" s="71">
        <v>-0.29629699218226468</v>
      </c>
      <c r="AF108" s="71">
        <v>0.16558232676791823</v>
      </c>
      <c r="AG108" s="71">
        <v>-0.797049926196987</v>
      </c>
      <c r="AH108" s="71">
        <v>-2.4964966122758326E-2</v>
      </c>
      <c r="AI108" s="71">
        <v>0.49583331979389661</v>
      </c>
      <c r="AJ108" s="71">
        <v>-5.5027902775753951E-2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0.98519059532702014</v>
      </c>
      <c r="W110" s="48" t="s">
        <v>353</v>
      </c>
      <c r="X110" s="3">
        <f>+V110/V112</f>
        <v>0.98519059532702025</v>
      </c>
      <c r="Y110" s="148">
        <f>ATAN2(X110,X111)</f>
        <v>-0.17231426404131503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0.6915959385602044</v>
      </c>
      <c r="AO110" s="48" t="s">
        <v>353</v>
      </c>
      <c r="AP110" s="3">
        <f>+AN110/AN112</f>
        <v>0.69159593856020474</v>
      </c>
      <c r="AQ110" s="148">
        <f>ATAN2(AP110,AP111)</f>
        <v>-0.80710003449364942</v>
      </c>
    </row>
    <row r="111" spans="10:43">
      <c r="K111" s="1" cm="1">
        <f t="array" ref="K111:K117">$K$12:$K$18</f>
        <v>0</v>
      </c>
      <c r="L111" s="110">
        <f>X110</f>
        <v>0.98519059532702025</v>
      </c>
      <c r="M111" s="110">
        <f>-X111</f>
        <v>0.17146279736196848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0.17146279736196846</v>
      </c>
      <c r="W111" s="48" t="s">
        <v>354</v>
      </c>
      <c r="X111" s="3">
        <f>-V111/V112</f>
        <v>-0.17146279736196848</v>
      </c>
      <c r="Y111" s="117"/>
      <c r="AC111" s="1" cm="1">
        <f t="array" ref="AC111:AC117">$K$12:$K$18</f>
        <v>0</v>
      </c>
      <c r="AD111" s="110">
        <f>AP110</f>
        <v>0.69159593856020474</v>
      </c>
      <c r="AE111" s="110">
        <f>-AP111</f>
        <v>0.72228460994751209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0.72228460994751176</v>
      </c>
      <c r="AO111" s="48" t="s">
        <v>354</v>
      </c>
      <c r="AP111" s="3">
        <f>-AN111/AN112</f>
        <v>-0.72228460994751209</v>
      </c>
      <c r="AQ111" s="117"/>
    </row>
    <row r="112" spans="10:43">
      <c r="K112" s="1">
        <v>1</v>
      </c>
      <c r="L112" s="110">
        <f>X111</f>
        <v>-0.17146279736196848</v>
      </c>
      <c r="M112" s="110">
        <f>X110</f>
        <v>0.98519059532702025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0.99999999999999989</v>
      </c>
      <c r="W112" s="109">
        <v>1</v>
      </c>
      <c r="X112" s="108">
        <f>X110*X110+X111*X111</f>
        <v>1</v>
      </c>
      <c r="AC112" s="1">
        <v>1</v>
      </c>
      <c r="AD112" s="110">
        <f>AP111</f>
        <v>-0.72228460994751209</v>
      </c>
      <c r="AE112" s="110">
        <f>AP110</f>
        <v>0.69159593856020474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0.99999999999999956</v>
      </c>
      <c r="AO112" s="109">
        <v>1</v>
      </c>
      <c r="AP112" s="108">
        <f>AP110*AP110+AP111*AP111</f>
        <v>1.0000000000000002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0.99999999999999989</v>
      </c>
      <c r="M120" s="71">
        <v>3.1918911957973251E-16</v>
      </c>
      <c r="N120" s="71">
        <v>-3.4694469519536142E-16</v>
      </c>
      <c r="O120" s="71">
        <v>1.5959455978986625E-16</v>
      </c>
      <c r="P120" s="71">
        <v>-9.0899510141184692E-16</v>
      </c>
      <c r="Q120" s="71">
        <v>-4.7531423241764514E-16</v>
      </c>
      <c r="R120" s="71">
        <v>-4.163336342344337E-17</v>
      </c>
      <c r="AC120" s="1" cm="1">
        <f t="array" ref="AC120:AC126">$K$12:$K$18</f>
        <v>0</v>
      </c>
      <c r="AD120" s="71" cm="1">
        <f t="array" ref="AD120:AJ126">MMULT(AD111:AJ117,_xlfn.ANCHORARRAY(AD102))</f>
        <v>0.99999999999999967</v>
      </c>
      <c r="AE120" s="71">
        <v>2.1510571102112408E-16</v>
      </c>
      <c r="AF120" s="71">
        <v>-3.3306690738754696E-16</v>
      </c>
      <c r="AG120" s="71">
        <v>3.0531133177191805E-16</v>
      </c>
      <c r="AH120" s="71">
        <v>-3.4694469519536142E-16</v>
      </c>
      <c r="AI120" s="71">
        <v>-2.7755575615628914E-16</v>
      </c>
      <c r="AJ120" s="71">
        <v>9.9920072216264089E-16</v>
      </c>
    </row>
    <row r="121" spans="10:43">
      <c r="K121" s="1">
        <v>1</v>
      </c>
      <c r="L121" s="71">
        <v>0</v>
      </c>
      <c r="M121" s="110">
        <v>0.42079853054245592</v>
      </c>
      <c r="N121" s="71">
        <v>0.42054343828654073</v>
      </c>
      <c r="O121" s="71">
        <v>-0.19197465634479122</v>
      </c>
      <c r="P121" s="71">
        <v>0.26212795242962245</v>
      </c>
      <c r="Q121" s="71">
        <v>-0.16990608287713768</v>
      </c>
      <c r="R121" s="71">
        <v>-0.71528903534525012</v>
      </c>
      <c r="AC121" s="1">
        <v>1</v>
      </c>
      <c r="AD121" s="71">
        <v>0</v>
      </c>
      <c r="AE121" s="110">
        <v>-7.9601397204860647E-2</v>
      </c>
      <c r="AF121" s="71">
        <v>-0.38029373611485712</v>
      </c>
      <c r="AG121" s="71">
        <v>0.39236093599730526</v>
      </c>
      <c r="AH121" s="71">
        <v>-0.17006275992539335</v>
      </c>
      <c r="AI121" s="71">
        <v>0.73983991856110343</v>
      </c>
      <c r="AJ121" s="71">
        <v>0.34468643769115331</v>
      </c>
    </row>
    <row r="122" spans="10:43">
      <c r="K122" s="1">
        <v>2</v>
      </c>
      <c r="L122" s="71">
        <v>0</v>
      </c>
      <c r="M122" s="71">
        <v>0.22806403341752643</v>
      </c>
      <c r="N122" s="71">
        <v>-4.207904832231648E-2</v>
      </c>
      <c r="O122" s="71">
        <v>2.8792370210162406E-2</v>
      </c>
      <c r="P122" s="71">
        <v>-0.91413792984485931</v>
      </c>
      <c r="Q122" s="71">
        <v>-0.28720883677162923</v>
      </c>
      <c r="R122" s="71">
        <v>-0.16507597968978396</v>
      </c>
      <c r="AC122" s="1">
        <v>2</v>
      </c>
      <c r="AD122" s="71">
        <v>-2.7755575615628914E-17</v>
      </c>
      <c r="AE122" s="71">
        <v>3.7940993035739862E-2</v>
      </c>
      <c r="AF122" s="71">
        <v>6.8296295454976785E-2</v>
      </c>
      <c r="AG122" s="71">
        <v>-2.4204104666912363E-2</v>
      </c>
      <c r="AH122" s="71">
        <v>-0.98014878937853589</v>
      </c>
      <c r="AI122" s="71">
        <v>-0.10472310496420165</v>
      </c>
      <c r="AJ122" s="71">
        <v>-0.14714509967480921</v>
      </c>
    </row>
    <row r="123" spans="10:43">
      <c r="K123" s="1">
        <v>3</v>
      </c>
      <c r="L123" s="71">
        <v>0</v>
      </c>
      <c r="M123" s="71">
        <v>0.1850030695251158</v>
      </c>
      <c r="N123" s="71">
        <v>-0.63478864124563994</v>
      </c>
      <c r="O123" s="71">
        <v>0.33339612818702768</v>
      </c>
      <c r="P123" s="71">
        <v>1.6678326130697904E-2</v>
      </c>
      <c r="Q123" s="71">
        <v>0.48654249673646582</v>
      </c>
      <c r="R123" s="71">
        <v>-0.46331684539700008</v>
      </c>
      <c r="AC123" s="1">
        <v>3</v>
      </c>
      <c r="AD123" s="71">
        <v>0</v>
      </c>
      <c r="AE123" s="71">
        <v>-0.7955714488804474</v>
      </c>
      <c r="AF123" s="71">
        <v>-0.173002465174555</v>
      </c>
      <c r="AG123" s="71">
        <v>-7.5912418710522012E-3</v>
      </c>
      <c r="AH123" s="71">
        <v>-6.5883921066847456E-2</v>
      </c>
      <c r="AI123" s="71">
        <v>-0.38554120511876033</v>
      </c>
      <c r="AJ123" s="71">
        <v>0.42906395550905674</v>
      </c>
    </row>
    <row r="124" spans="10:43">
      <c r="K124" s="1">
        <v>4</v>
      </c>
      <c r="L124" s="71">
        <v>0</v>
      </c>
      <c r="M124" s="71">
        <v>0.58070113352774722</v>
      </c>
      <c r="N124" s="71">
        <v>-0.37738740694974859</v>
      </c>
      <c r="O124" s="71">
        <v>0.18407988123058641</v>
      </c>
      <c r="P124" s="71">
        <v>0.28721708533126211</v>
      </c>
      <c r="Q124" s="71">
        <v>-0.55615424458411455</v>
      </c>
      <c r="R124" s="71">
        <v>0.30769845311011945</v>
      </c>
      <c r="AC124" s="1">
        <v>4</v>
      </c>
      <c r="AD124" s="71">
        <v>0</v>
      </c>
      <c r="AE124" s="71">
        <v>0.42854988340175831</v>
      </c>
      <c r="AF124" s="71">
        <v>0.29731337045852235</v>
      </c>
      <c r="AG124" s="71">
        <v>-0.20744783477631831</v>
      </c>
      <c r="AH124" s="71">
        <v>-7.1088931142493539E-2</v>
      </c>
      <c r="AI124" s="71">
        <v>-8.9278017287558825E-2</v>
      </c>
      <c r="AJ124" s="71">
        <v>0.81968954643070679</v>
      </c>
    </row>
    <row r="125" spans="10:43">
      <c r="K125" s="1">
        <v>5</v>
      </c>
      <c r="L125" s="71">
        <v>0</v>
      </c>
      <c r="M125" s="71">
        <v>-0.6317924981322588</v>
      </c>
      <c r="N125" s="71">
        <v>-0.28029685285446854</v>
      </c>
      <c r="O125" s="71">
        <v>0.12424785455652523</v>
      </c>
      <c r="P125" s="71">
        <v>0.11334775857266366</v>
      </c>
      <c r="Q125" s="71">
        <v>-0.58519028445811272</v>
      </c>
      <c r="R125" s="71">
        <v>-0.389280105867434</v>
      </c>
      <c r="AC125" s="1">
        <v>5</v>
      </c>
      <c r="AD125" s="71">
        <v>0</v>
      </c>
      <c r="AE125" s="71">
        <v>0.29638363348343694</v>
      </c>
      <c r="AF125" s="71">
        <v>-0.83962473174101637</v>
      </c>
      <c r="AG125" s="71">
        <v>-0.40876183929452342</v>
      </c>
      <c r="AH125" s="71">
        <v>-1.9220604743699972E-2</v>
      </c>
      <c r="AI125" s="71">
        <v>-0.19800681795609701</v>
      </c>
      <c r="AJ125" s="71">
        <v>2.2905867910582633E-2</v>
      </c>
    </row>
    <row r="126" spans="10:43">
      <c r="K126" s="1">
        <v>6</v>
      </c>
      <c r="L126" s="71">
        <v>0</v>
      </c>
      <c r="M126" s="110">
        <v>-1.771130837385694E-2</v>
      </c>
      <c r="N126" s="71">
        <v>0.44432912408209552</v>
      </c>
      <c r="O126" s="71">
        <v>0.89545564960701063</v>
      </c>
      <c r="P126" s="71">
        <v>4.6094177348297016E-3</v>
      </c>
      <c r="Q126" s="71">
        <v>-1.2813787807937141E-2</v>
      </c>
      <c r="R126" s="71">
        <v>1.5220996852072916E-2</v>
      </c>
      <c r="AC126" s="1">
        <v>6</v>
      </c>
      <c r="AD126" s="71">
        <v>0</v>
      </c>
      <c r="AE126" s="110">
        <v>-0.29629699218226468</v>
      </c>
      <c r="AF126" s="71">
        <v>0.16558232676791823</v>
      </c>
      <c r="AG126" s="71">
        <v>-0.797049926196987</v>
      </c>
      <c r="AH126" s="71">
        <v>-2.4964966122758326E-2</v>
      </c>
      <c r="AI126" s="71">
        <v>0.49583331979389661</v>
      </c>
      <c r="AJ126" s="71">
        <v>-5.5027902775753951E-2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0.42079853054245592</v>
      </c>
      <c r="W128" s="48" t="s">
        <v>353</v>
      </c>
      <c r="X128" s="3">
        <f>+V128/V130</f>
        <v>0.99911540128836906</v>
      </c>
      <c r="Y128" s="148">
        <f>ATAN2(X128,X129)</f>
        <v>4.2064929847827941E-2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-7.9601397204860647E-2</v>
      </c>
      <c r="AO128" s="48" t="s">
        <v>353</v>
      </c>
      <c r="AP128" s="3">
        <f>+AN128/AN130</f>
        <v>-0.25945414075490097</v>
      </c>
      <c r="AQ128" s="148">
        <f>ATAN2(AP128,AP129)</f>
        <v>1.8332532719707852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-1.771130837385694E-2</v>
      </c>
      <c r="W129" s="48" t="s">
        <v>354</v>
      </c>
      <c r="X129" s="3">
        <f>-V129/V130</f>
        <v>4.2052525588614789E-2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-0.29629699218226468</v>
      </c>
      <c r="AO129" s="48" t="s">
        <v>354</v>
      </c>
      <c r="AP129" s="3">
        <f>-AN129/AN130</f>
        <v>0.96575542910466528</v>
      </c>
      <c r="AQ129" s="117"/>
    </row>
    <row r="130" spans="11:43">
      <c r="K130" s="1">
        <v>1</v>
      </c>
      <c r="L130" s="111">
        <v>0</v>
      </c>
      <c r="M130" s="110">
        <f>X128</f>
        <v>0.99911540128836906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-4.2052525588614789E-2</v>
      </c>
      <c r="U130" s="48" t="s">
        <v>355</v>
      </c>
      <c r="V130" s="3">
        <f>SQRT(V128*V128+V129*V129)</f>
        <v>0.42117109795308139</v>
      </c>
      <c r="W130" s="109">
        <v>1</v>
      </c>
      <c r="X130" s="108">
        <f>X128*X128+X129*X129</f>
        <v>0.99999999999999989</v>
      </c>
      <c r="AC130" s="1">
        <v>1</v>
      </c>
      <c r="AD130" s="111">
        <v>0</v>
      </c>
      <c r="AE130" s="110">
        <f>AP128</f>
        <v>-0.25945414075490097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-0.96575542910466528</v>
      </c>
      <c r="AM130" s="48" t="s">
        <v>355</v>
      </c>
      <c r="AN130" s="3">
        <f>SQRT(AN128*AN128+AN129*AN129)</f>
        <v>0.30680334094208134</v>
      </c>
      <c r="AO130" s="109">
        <v>1</v>
      </c>
      <c r="AP130" s="108">
        <f>AP128*AP128+AP129*AP129</f>
        <v>1.0000000000000002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4.2052525588614789E-2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0.99911540128836906</v>
      </c>
      <c r="AC135" s="1">
        <v>6</v>
      </c>
      <c r="AD135">
        <v>0</v>
      </c>
      <c r="AE135" s="110">
        <f>AP129</f>
        <v>0.96575542910466528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-0.25945414075490097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0.99999999999999989</v>
      </c>
      <c r="M138" s="71">
        <v>3.1918911957973251E-16</v>
      </c>
      <c r="N138" s="71">
        <v>-3.4694469519536142E-16</v>
      </c>
      <c r="O138" s="71">
        <v>1.5959455978986625E-16</v>
      </c>
      <c r="P138" s="71">
        <v>-9.0899510141184692E-16</v>
      </c>
      <c r="Q138" s="71">
        <v>-4.7531423241764514E-16</v>
      </c>
      <c r="R138" s="71">
        <v>-4.163336342344337E-17</v>
      </c>
      <c r="AC138" s="1" cm="1">
        <f t="array" ref="AC138:AC144">$K$12:$K$18</f>
        <v>0</v>
      </c>
      <c r="AD138" s="71" cm="1">
        <f t="array" ref="AD138:AJ144">MMULT(AD129:AJ135,_xlfn.ANCHORARRAY(AD120))</f>
        <v>0.99999999999999967</v>
      </c>
      <c r="AE138" s="71">
        <v>2.1510571102112408E-16</v>
      </c>
      <c r="AF138" s="71">
        <v>-3.3306690738754696E-16</v>
      </c>
      <c r="AG138" s="71">
        <v>3.0531133177191805E-16</v>
      </c>
      <c r="AH138" s="71">
        <v>-3.4694469519536142E-16</v>
      </c>
      <c r="AI138" s="71">
        <v>-2.7755575615628914E-16</v>
      </c>
      <c r="AJ138" s="71">
        <v>9.9920072216264089E-16</v>
      </c>
    </row>
    <row r="139" spans="11:43">
      <c r="K139" s="1">
        <v>1</v>
      </c>
      <c r="L139" s="71">
        <v>0</v>
      </c>
      <c r="M139" s="110">
        <v>0.42117109795308139</v>
      </c>
      <c r="N139" s="71">
        <v>0.40148626424261852</v>
      </c>
      <c r="O139" s="71">
        <v>-0.2294610074296913</v>
      </c>
      <c r="P139" s="71">
        <v>0.26170223672337817</v>
      </c>
      <c r="Q139" s="71">
        <v>-0.16921693203544594</v>
      </c>
      <c r="R139" s="71">
        <v>-0.715296372945746</v>
      </c>
      <c r="AC139" s="1">
        <v>1</v>
      </c>
      <c r="AD139" s="71">
        <v>0</v>
      </c>
      <c r="AE139" s="110">
        <v>0.30680334094208134</v>
      </c>
      <c r="AF139" s="71">
        <v>-6.1243246501748477E-2</v>
      </c>
      <c r="AG139" s="71">
        <v>0.6679556239772434</v>
      </c>
      <c r="AH139" s="71">
        <v>6.8233538821317843E-2</v>
      </c>
      <c r="AI139" s="71">
        <v>-0.67080825088839235</v>
      </c>
      <c r="AJ139" s="71">
        <v>-3.6286827663097834E-2</v>
      </c>
    </row>
    <row r="140" spans="11:43">
      <c r="K140" s="1">
        <v>2</v>
      </c>
      <c r="L140" s="71">
        <v>0</v>
      </c>
      <c r="M140" s="71">
        <v>0.22806403341752643</v>
      </c>
      <c r="N140" s="71">
        <v>-4.207904832231648E-2</v>
      </c>
      <c r="O140" s="71">
        <v>2.8792370210162406E-2</v>
      </c>
      <c r="P140" s="71">
        <v>-0.91413792984485931</v>
      </c>
      <c r="Q140" s="71">
        <v>-0.28720883677162923</v>
      </c>
      <c r="R140" s="71">
        <v>-0.16507597968978396</v>
      </c>
      <c r="AC140" s="1">
        <v>2</v>
      </c>
      <c r="AD140" s="71">
        <v>-2.7755575615628914E-17</v>
      </c>
      <c r="AE140" s="71">
        <v>3.7940993035739862E-2</v>
      </c>
      <c r="AF140" s="71">
        <v>6.8296295454976785E-2</v>
      </c>
      <c r="AG140" s="71">
        <v>-2.4204104666912363E-2</v>
      </c>
      <c r="AH140" s="71">
        <v>-0.98014878937853589</v>
      </c>
      <c r="AI140" s="71">
        <v>-0.10472310496420165</v>
      </c>
      <c r="AJ140" s="71">
        <v>-0.14714509967480921</v>
      </c>
    </row>
    <row r="141" spans="11:43">
      <c r="K141" s="1">
        <v>3</v>
      </c>
      <c r="L141" s="71">
        <v>0</v>
      </c>
      <c r="M141" s="71">
        <v>0.1850030695251158</v>
      </c>
      <c r="N141" s="71">
        <v>-0.63478864124563994</v>
      </c>
      <c r="O141" s="71">
        <v>0.33339612818702768</v>
      </c>
      <c r="P141" s="71">
        <v>1.6678326130697904E-2</v>
      </c>
      <c r="Q141" s="71">
        <v>0.48654249673646582</v>
      </c>
      <c r="R141" s="71">
        <v>-0.46331684539700008</v>
      </c>
      <c r="AC141" s="1">
        <v>3</v>
      </c>
      <c r="AD141" s="71">
        <v>0</v>
      </c>
      <c r="AE141" s="71">
        <v>-0.7955714488804474</v>
      </c>
      <c r="AF141" s="71">
        <v>-0.173002465174555</v>
      </c>
      <c r="AG141" s="71">
        <v>-7.5912418710522012E-3</v>
      </c>
      <c r="AH141" s="71">
        <v>-6.5883921066847456E-2</v>
      </c>
      <c r="AI141" s="71">
        <v>-0.38554120511876033</v>
      </c>
      <c r="AJ141" s="71">
        <v>0.42906395550905674</v>
      </c>
    </row>
    <row r="142" spans="11:43">
      <c r="K142" s="1">
        <v>4</v>
      </c>
      <c r="L142" s="71">
        <v>0</v>
      </c>
      <c r="M142" s="71">
        <v>0.58070113352774722</v>
      </c>
      <c r="N142" s="71">
        <v>-0.37738740694974859</v>
      </c>
      <c r="O142" s="71">
        <v>0.18407988123058641</v>
      </c>
      <c r="P142" s="71">
        <v>0.28721708533126211</v>
      </c>
      <c r="Q142" s="71">
        <v>-0.55615424458411455</v>
      </c>
      <c r="R142" s="71">
        <v>0.30769845311011945</v>
      </c>
      <c r="AC142" s="1">
        <v>4</v>
      </c>
      <c r="AD142" s="71">
        <v>0</v>
      </c>
      <c r="AE142" s="71">
        <v>0.42854988340175831</v>
      </c>
      <c r="AF142" s="71">
        <v>0.29731337045852235</v>
      </c>
      <c r="AG142" s="71">
        <v>-0.20744783477631831</v>
      </c>
      <c r="AH142" s="71">
        <v>-7.1088931142493539E-2</v>
      </c>
      <c r="AI142" s="71">
        <v>-8.9278017287558825E-2</v>
      </c>
      <c r="AJ142" s="71">
        <v>0.81968954643070679</v>
      </c>
    </row>
    <row r="143" spans="11:43">
      <c r="K143" s="1">
        <v>5</v>
      </c>
      <c r="L143" s="71">
        <v>0</v>
      </c>
      <c r="M143" s="110">
        <v>-0.6317924981322588</v>
      </c>
      <c r="N143" s="71">
        <v>-0.28029685285446854</v>
      </c>
      <c r="O143" s="71">
        <v>0.12424785455652523</v>
      </c>
      <c r="P143" s="71">
        <v>0.11334775857266366</v>
      </c>
      <c r="Q143" s="71">
        <v>-0.58519028445811272</v>
      </c>
      <c r="R143" s="71">
        <v>-0.389280105867434</v>
      </c>
      <c r="AC143" s="1">
        <v>5</v>
      </c>
      <c r="AD143" s="71">
        <v>0</v>
      </c>
      <c r="AE143" s="110">
        <v>0.29638363348343694</v>
      </c>
      <c r="AF143" s="71">
        <v>-0.83962473174101637</v>
      </c>
      <c r="AG143" s="71">
        <v>-0.40876183929452342</v>
      </c>
      <c r="AH143" s="71">
        <v>-1.9220604743699972E-2</v>
      </c>
      <c r="AI143" s="71">
        <v>-0.19800681795609701</v>
      </c>
      <c r="AJ143" s="71">
        <v>2.2905867910582633E-2</v>
      </c>
    </row>
    <row r="144" spans="11:43">
      <c r="K144" s="1">
        <v>6</v>
      </c>
      <c r="L144" s="71">
        <v>0</v>
      </c>
      <c r="M144" s="71">
        <v>0</v>
      </c>
      <c r="N144" s="71">
        <v>0.46162098481106117</v>
      </c>
      <c r="O144" s="71">
        <v>0.88659051154474078</v>
      </c>
      <c r="P144" s="71">
        <v>1.5628482676878001E-2</v>
      </c>
      <c r="Q144" s="71">
        <v>-1.9947432645603266E-2</v>
      </c>
      <c r="R144" s="71">
        <v>-1.4872178084243886E-2</v>
      </c>
      <c r="AC144" s="1">
        <v>6</v>
      </c>
      <c r="AD144" s="71">
        <v>0</v>
      </c>
      <c r="AE144" s="71">
        <v>0</v>
      </c>
      <c r="AF144" s="71">
        <v>-0.41023176062318767</v>
      </c>
      <c r="AG144" s="71">
        <v>0.5857226078481822</v>
      </c>
      <c r="AH144" s="71">
        <v>-0.15776176985211646</v>
      </c>
      <c r="AI144" s="71">
        <v>0.58585841007396366</v>
      </c>
      <c r="AJ144" s="71">
        <v>0.3471600157712057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0.42117109795308139</v>
      </c>
      <c r="W146" s="48" t="s">
        <v>353</v>
      </c>
      <c r="X146" s="3">
        <f>+V146/V148</f>
        <v>0.55467840417381997</v>
      </c>
      <c r="Y146" s="148">
        <f>ATAN2(X146,X147)</f>
        <v>0.98281991380493472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0.30680334094208134</v>
      </c>
      <c r="AO146" s="48" t="s">
        <v>353</v>
      </c>
      <c r="AP146" s="3">
        <f>+AN146/AN148</f>
        <v>0.71921434260140082</v>
      </c>
      <c r="AQ146" s="148">
        <f>ATAN2(AP146,AP147)</f>
        <v>-0.76812545749947891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-0.6317924981322588</v>
      </c>
      <c r="W147" s="48" t="s">
        <v>354</v>
      </c>
      <c r="X147" s="3">
        <f>-V147/V148</f>
        <v>0.8320648219599146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0.29638363348343694</v>
      </c>
      <c r="AO147" s="48" t="s">
        <v>354</v>
      </c>
      <c r="AP147" s="3">
        <f>-AN147/AN148</f>
        <v>-0.69478826227595036</v>
      </c>
      <c r="AQ147" s="117"/>
    </row>
    <row r="148" spans="10:43">
      <c r="K148" s="1">
        <v>1</v>
      </c>
      <c r="L148" s="111">
        <v>0</v>
      </c>
      <c r="M148" s="110">
        <f>X146</f>
        <v>0.55467840417381997</v>
      </c>
      <c r="N148" s="111">
        <v>0</v>
      </c>
      <c r="O148" s="111">
        <v>0</v>
      </c>
      <c r="P148" s="111">
        <v>0</v>
      </c>
      <c r="Q148" s="110">
        <f>-X147</f>
        <v>-0.8320648219599146</v>
      </c>
      <c r="R148" s="111">
        <v>0</v>
      </c>
      <c r="U148" s="48" t="s">
        <v>355</v>
      </c>
      <c r="V148" s="3">
        <f>SQRT(V146*V146+V147*V147)</f>
        <v>0.75930682497077839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0.71921434260140082</v>
      </c>
      <c r="AF148" s="111">
        <v>0</v>
      </c>
      <c r="AG148" s="111">
        <v>0</v>
      </c>
      <c r="AH148" s="111">
        <v>0</v>
      </c>
      <c r="AI148" s="110">
        <f>-AP147</f>
        <v>0.69478826227595036</v>
      </c>
      <c r="AJ148" s="111">
        <v>0</v>
      </c>
      <c r="AM148" s="48" t="s">
        <v>355</v>
      </c>
      <c r="AN148" s="3">
        <f>SQRT(AN146*AN146+AN147*AN147)</f>
        <v>0.42658123283856181</v>
      </c>
      <c r="AO148" s="109">
        <v>1</v>
      </c>
      <c r="AP148" s="108">
        <f>AP146*AP146+AP147*AP147</f>
        <v>1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0.8320648219599146</v>
      </c>
      <c r="N152" s="111">
        <v>0</v>
      </c>
      <c r="O152" s="111">
        <v>0</v>
      </c>
      <c r="P152" s="111">
        <v>0</v>
      </c>
      <c r="Q152" s="110">
        <f>X146</f>
        <v>0.55467840417381997</v>
      </c>
      <c r="R152" s="111">
        <v>0</v>
      </c>
      <c r="AC152" s="1">
        <v>5</v>
      </c>
      <c r="AD152">
        <v>0</v>
      </c>
      <c r="AE152" s="110">
        <f>AP147</f>
        <v>-0.69478826227595036</v>
      </c>
      <c r="AF152" s="111">
        <v>0</v>
      </c>
      <c r="AG152" s="111">
        <v>0</v>
      </c>
      <c r="AH152" s="111">
        <v>0</v>
      </c>
      <c r="AI152" s="110">
        <f>AP146</f>
        <v>0.71921434260140082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0.99999999999999989</v>
      </c>
      <c r="M156" s="71">
        <v>3.1918911957973251E-16</v>
      </c>
      <c r="N156" s="71">
        <v>-3.4694469519536142E-16</v>
      </c>
      <c r="O156" s="71">
        <v>1.5959455978986625E-16</v>
      </c>
      <c r="P156" s="71">
        <v>-9.0899510141184692E-16</v>
      </c>
      <c r="Q156" s="71">
        <v>-4.7531423241764514E-16</v>
      </c>
      <c r="R156" s="71">
        <v>-4.163336342344337E-17</v>
      </c>
      <c r="AC156" s="1" cm="1">
        <f t="array" ref="AC156:AC162">$K$12:$K$18</f>
        <v>0</v>
      </c>
      <c r="AD156" s="71" cm="1">
        <f t="array" ref="AD156:AJ162">MMULT(AD147:AJ153,_xlfn.ANCHORARRAY(AD138))</f>
        <v>0.99999999999999967</v>
      </c>
      <c r="AE156" s="71">
        <v>2.1510571102112408E-16</v>
      </c>
      <c r="AF156" s="71">
        <v>-3.3306690738754696E-16</v>
      </c>
      <c r="AG156" s="71">
        <v>3.0531133177191805E-16</v>
      </c>
      <c r="AH156" s="71">
        <v>-3.4694469519536142E-16</v>
      </c>
      <c r="AI156" s="71">
        <v>-2.7755575615628914E-16</v>
      </c>
      <c r="AJ156" s="71">
        <v>9.9920072216264089E-16</v>
      </c>
    </row>
    <row r="157" spans="10:43">
      <c r="K157" s="1">
        <v>1</v>
      </c>
      <c r="L157" s="71">
        <v>0</v>
      </c>
      <c r="M157" s="110">
        <v>0.75930682497077839</v>
      </c>
      <c r="N157" s="71">
        <v>0.45592091131408197</v>
      </c>
      <c r="O157" s="71">
        <v>-0.23065933440169475</v>
      </c>
      <c r="P157" s="71">
        <v>5.0847896478123877E-2</v>
      </c>
      <c r="Q157" s="71">
        <v>0.39305527202970042</v>
      </c>
      <c r="R157" s="71">
        <v>-7.2853168675744762E-2</v>
      </c>
      <c r="AC157" s="1">
        <v>1</v>
      </c>
      <c r="AD157" s="71">
        <v>0</v>
      </c>
      <c r="AE157" s="110">
        <v>0.42658123283856181</v>
      </c>
      <c r="AF157" s="71">
        <v>-0.62740842960178234</v>
      </c>
      <c r="AG157" s="71">
        <v>0.19640033697753834</v>
      </c>
      <c r="AH157" s="71">
        <v>3.5720289196973079E-2</v>
      </c>
      <c r="AI157" s="71">
        <v>-0.62002772814079776</v>
      </c>
      <c r="AJ157" s="71">
        <v>-1.0183278741289072E-2</v>
      </c>
    </row>
    <row r="158" spans="10:43">
      <c r="K158" s="1">
        <v>2</v>
      </c>
      <c r="L158" s="71">
        <v>0</v>
      </c>
      <c r="M158" s="71">
        <v>0.22806403341752643</v>
      </c>
      <c r="N158" s="71">
        <v>-4.207904832231648E-2</v>
      </c>
      <c r="O158" s="71">
        <v>2.8792370210162406E-2</v>
      </c>
      <c r="P158" s="71">
        <v>-0.91413792984485931</v>
      </c>
      <c r="Q158" s="71">
        <v>-0.28720883677162923</v>
      </c>
      <c r="R158" s="71">
        <v>-0.16507597968978396</v>
      </c>
      <c r="AC158" s="1">
        <v>2</v>
      </c>
      <c r="AD158" s="71">
        <v>-2.7755575615628914E-17</v>
      </c>
      <c r="AE158" s="71">
        <v>3.7940993035739862E-2</v>
      </c>
      <c r="AF158" s="71">
        <v>6.8296295454976785E-2</v>
      </c>
      <c r="AG158" s="71">
        <v>-2.4204104666912363E-2</v>
      </c>
      <c r="AH158" s="71">
        <v>-0.98014878937853589</v>
      </c>
      <c r="AI158" s="71">
        <v>-0.10472310496420165</v>
      </c>
      <c r="AJ158" s="71">
        <v>-0.14714509967480921</v>
      </c>
    </row>
    <row r="159" spans="10:43">
      <c r="K159" s="1">
        <v>3</v>
      </c>
      <c r="L159" s="71">
        <v>0</v>
      </c>
      <c r="M159" s="71">
        <v>0.1850030695251158</v>
      </c>
      <c r="N159" s="71">
        <v>-0.63478864124563994</v>
      </c>
      <c r="O159" s="71">
        <v>0.33339612818702768</v>
      </c>
      <c r="P159" s="71">
        <v>1.6678326130697904E-2</v>
      </c>
      <c r="Q159" s="71">
        <v>0.48654249673646582</v>
      </c>
      <c r="R159" s="71">
        <v>-0.46331684539700008</v>
      </c>
      <c r="AC159" s="1">
        <v>3</v>
      </c>
      <c r="AD159" s="71">
        <v>0</v>
      </c>
      <c r="AE159" s="71">
        <v>-0.7955714488804474</v>
      </c>
      <c r="AF159" s="71">
        <v>-0.173002465174555</v>
      </c>
      <c r="AG159" s="71">
        <v>-7.5912418710522012E-3</v>
      </c>
      <c r="AH159" s="71">
        <v>-6.5883921066847456E-2</v>
      </c>
      <c r="AI159" s="71">
        <v>-0.38554120511876033</v>
      </c>
      <c r="AJ159" s="71">
        <v>0.42906395550905674</v>
      </c>
    </row>
    <row r="160" spans="10:43">
      <c r="K160" s="1">
        <v>4</v>
      </c>
      <c r="L160" s="71">
        <v>0</v>
      </c>
      <c r="M160" s="110">
        <v>0.58070113352774722</v>
      </c>
      <c r="N160" s="71">
        <v>-0.37738740694974859</v>
      </c>
      <c r="O160" s="71">
        <v>0.18407988123058641</v>
      </c>
      <c r="P160" s="71">
        <v>0.28721708533126211</v>
      </c>
      <c r="Q160" s="71">
        <v>-0.55615424458411455</v>
      </c>
      <c r="R160" s="71">
        <v>0.30769845311011945</v>
      </c>
      <c r="AC160" s="1">
        <v>4</v>
      </c>
      <c r="AD160" s="71">
        <v>0</v>
      </c>
      <c r="AE160" s="110">
        <v>0.42854988340175831</v>
      </c>
      <c r="AF160" s="71">
        <v>0.29731337045852235</v>
      </c>
      <c r="AG160" s="71">
        <v>-0.20744783477631831</v>
      </c>
      <c r="AH160" s="71">
        <v>-7.1088931142493539E-2</v>
      </c>
      <c r="AI160" s="71">
        <v>-8.9278017287558825E-2</v>
      </c>
      <c r="AJ160" s="71">
        <v>0.81968954643070679</v>
      </c>
    </row>
    <row r="161" spans="10:43">
      <c r="K161" s="1">
        <v>5</v>
      </c>
      <c r="L161" s="71">
        <v>0</v>
      </c>
      <c r="M161" s="71">
        <v>0</v>
      </c>
      <c r="N161" s="71">
        <v>0.17858798594012498</v>
      </c>
      <c r="O161" s="71">
        <v>-0.12200883060629444</v>
      </c>
      <c r="P161" s="71">
        <v>0.28062477884751358</v>
      </c>
      <c r="Q161" s="71">
        <v>-0.465391869547926</v>
      </c>
      <c r="R161" s="71">
        <v>-0.8110982171028388</v>
      </c>
      <c r="AC161" s="1">
        <v>5</v>
      </c>
      <c r="AD161" s="71">
        <v>0</v>
      </c>
      <c r="AE161" s="71">
        <v>0</v>
      </c>
      <c r="AF161" s="71">
        <v>-0.56131906065790504</v>
      </c>
      <c r="AG161" s="71">
        <v>-0.75807510478934714</v>
      </c>
      <c r="AH161" s="71">
        <v>-6.123159647174356E-2</v>
      </c>
      <c r="AI161" s="71">
        <v>0.32366035554822625</v>
      </c>
      <c r="AJ161" s="71">
        <v>4.168589066657484E-2</v>
      </c>
    </row>
    <row r="162" spans="10:43">
      <c r="K162" s="1">
        <v>6</v>
      </c>
      <c r="L162" s="71">
        <v>0</v>
      </c>
      <c r="M162" s="71">
        <v>0</v>
      </c>
      <c r="N162" s="71">
        <v>0.46162098481106117</v>
      </c>
      <c r="O162" s="71">
        <v>0.88659051154474078</v>
      </c>
      <c r="P162" s="71">
        <v>1.5628482676878001E-2</v>
      </c>
      <c r="Q162" s="71">
        <v>-1.9947432645603266E-2</v>
      </c>
      <c r="R162" s="71">
        <v>-1.4872178084243886E-2</v>
      </c>
      <c r="AC162" s="1">
        <v>6</v>
      </c>
      <c r="AD162" s="71">
        <v>0</v>
      </c>
      <c r="AE162" s="71">
        <v>0</v>
      </c>
      <c r="AF162" s="71">
        <v>-0.41023176062318767</v>
      </c>
      <c r="AG162" s="71">
        <v>0.5857226078481822</v>
      </c>
      <c r="AH162" s="71">
        <v>-0.15776176985211646</v>
      </c>
      <c r="AI162" s="71">
        <v>0.58585841007396366</v>
      </c>
      <c r="AJ162" s="71">
        <v>0.3471600157712057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0.75930682497077839</v>
      </c>
      <c r="W164" s="48" t="s">
        <v>353</v>
      </c>
      <c r="X164" s="3">
        <f>+V164/V166</f>
        <v>0.79433020099081031</v>
      </c>
      <c r="Y164" s="148">
        <f>ATAN2(X164,X165)</f>
        <v>-0.65289211823503646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0.42658123283856181</v>
      </c>
      <c r="AO164" s="48" t="s">
        <v>353</v>
      </c>
      <c r="AP164" s="3">
        <f>+AN164/AN166</f>
        <v>0.70547703716324317</v>
      </c>
      <c r="AQ164" s="148">
        <f>ATAN2(AP164,AP165)</f>
        <v>-0.78770032156699987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0.58070113352774722</v>
      </c>
      <c r="W165" s="48" t="s">
        <v>354</v>
      </c>
      <c r="X165" s="3">
        <f>-V165/V166</f>
        <v>-0.60748624000375417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0.42854988340175831</v>
      </c>
      <c r="AO165" s="48" t="s">
        <v>354</v>
      </c>
      <c r="AP165" s="3">
        <f>-AN165/AN166</f>
        <v>-0.70873277759348197</v>
      </c>
      <c r="AQ165" s="117"/>
    </row>
    <row r="166" spans="10:43">
      <c r="K166" s="1">
        <v>1</v>
      </c>
      <c r="L166" s="111">
        <v>0</v>
      </c>
      <c r="M166" s="110">
        <f>X164</f>
        <v>0.79433020099081031</v>
      </c>
      <c r="N166" s="111">
        <v>0</v>
      </c>
      <c r="O166" s="111">
        <v>0</v>
      </c>
      <c r="P166" s="110">
        <f>-X165</f>
        <v>0.60748624000375417</v>
      </c>
      <c r="Q166" s="111">
        <v>0</v>
      </c>
      <c r="R166" s="111">
        <v>0</v>
      </c>
      <c r="U166" s="48" t="s">
        <v>355</v>
      </c>
      <c r="V166" s="3">
        <f>SQRT(V164*V164+V165*V165)</f>
        <v>0.95590829106542163</v>
      </c>
      <c r="W166" s="109">
        <v>1</v>
      </c>
      <c r="X166" s="108">
        <f>X164*X164+X165*X165</f>
        <v>0.99999999999999989</v>
      </c>
      <c r="AC166" s="1">
        <v>1</v>
      </c>
      <c r="AD166" s="111">
        <v>0</v>
      </c>
      <c r="AE166" s="110">
        <f>AP164</f>
        <v>0.70547703716324317</v>
      </c>
      <c r="AF166" s="111">
        <v>0</v>
      </c>
      <c r="AG166" s="111">
        <v>0</v>
      </c>
      <c r="AH166" s="110">
        <f>-AP165</f>
        <v>0.70873277759348197</v>
      </c>
      <c r="AI166" s="111">
        <v>0</v>
      </c>
      <c r="AJ166" s="111">
        <v>0</v>
      </c>
      <c r="AM166" s="48" t="s">
        <v>355</v>
      </c>
      <c r="AN166" s="3">
        <f>SQRT(AN164*AN164+AN165*AN165)</f>
        <v>0.60467061345308315</v>
      </c>
      <c r="AO166" s="109">
        <v>1</v>
      </c>
      <c r="AP166" s="108">
        <f>AP164*AP164+AP165*AP165</f>
        <v>0.99999999999999989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-0.60748624000375417</v>
      </c>
      <c r="N169" s="111">
        <v>0</v>
      </c>
      <c r="O169" s="111">
        <v>0</v>
      </c>
      <c r="P169" s="110">
        <f>X164</f>
        <v>0.79433020099081031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-0.70873277759348197</v>
      </c>
      <c r="AF169" s="111">
        <v>0</v>
      </c>
      <c r="AG169" s="111">
        <v>0</v>
      </c>
      <c r="AH169" s="110">
        <f>AP164</f>
        <v>0.70547703716324317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0.99999999999999989</v>
      </c>
      <c r="M174" s="71">
        <v>3.1918911957973251E-16</v>
      </c>
      <c r="N174" s="71">
        <v>-3.4694469519536142E-16</v>
      </c>
      <c r="O174" s="71">
        <v>1.5959455978986625E-16</v>
      </c>
      <c r="P174" s="71">
        <v>-9.0899510141184692E-16</v>
      </c>
      <c r="Q174" s="71">
        <v>-4.7531423241764514E-16</v>
      </c>
      <c r="R174" s="71">
        <v>-4.163336342344337E-17</v>
      </c>
      <c r="AC174" s="1" cm="1">
        <f t="array" ref="AC174:AC180">$K$12:$K$18</f>
        <v>0</v>
      </c>
      <c r="AD174" s="71" cm="1">
        <f t="array" ref="AD174:AJ180">MMULT(AD165:AJ171,_xlfn.ANCHORARRAY(AD156))</f>
        <v>0.99999999999999967</v>
      </c>
      <c r="AE174" s="71">
        <v>2.1510571102112408E-16</v>
      </c>
      <c r="AF174" s="71">
        <v>-3.3306690738754696E-16</v>
      </c>
      <c r="AG174" s="71">
        <v>3.0531133177191805E-16</v>
      </c>
      <c r="AH174" s="71">
        <v>-3.4694469519536142E-16</v>
      </c>
      <c r="AI174" s="71">
        <v>-2.7755575615628914E-16</v>
      </c>
      <c r="AJ174" s="71">
        <v>9.9920072216264089E-16</v>
      </c>
    </row>
    <row r="175" spans="10:43">
      <c r="K175" s="1">
        <v>1</v>
      </c>
      <c r="L175" s="71">
        <v>0</v>
      </c>
      <c r="M175" s="110">
        <v>0.95590829106542152</v>
      </c>
      <c r="N175" s="71">
        <v>0.13289409224735871</v>
      </c>
      <c r="O175" s="71">
        <v>-7.1393680546598143E-2</v>
      </c>
      <c r="P175" s="71">
        <v>0.21487044706215389</v>
      </c>
      <c r="Q175" s="71">
        <v>-2.5640377672682457E-2</v>
      </c>
      <c r="R175" s="71">
        <v>0.12905310421781618</v>
      </c>
      <c r="AC175" s="1">
        <v>1</v>
      </c>
      <c r="AD175" s="71">
        <v>0</v>
      </c>
      <c r="AE175" s="110">
        <v>0.60467061345308315</v>
      </c>
      <c r="AF175" s="71">
        <v>-0.2319065091459602</v>
      </c>
      <c r="AG175" s="71">
        <v>-8.469152317997497E-3</v>
      </c>
      <c r="AH175" s="71">
        <v>-2.5183211835476452E-2</v>
      </c>
      <c r="AI175" s="71">
        <v>-0.50068958177807732</v>
      </c>
      <c r="AJ175" s="71">
        <v>0.57375677969116423</v>
      </c>
    </row>
    <row r="176" spans="10:43">
      <c r="K176" s="1">
        <v>2</v>
      </c>
      <c r="L176" s="71">
        <v>0</v>
      </c>
      <c r="M176" s="71">
        <v>0.22806403341752643</v>
      </c>
      <c r="N176" s="71">
        <v>-4.207904832231648E-2</v>
      </c>
      <c r="O176" s="71">
        <v>2.8792370210162406E-2</v>
      </c>
      <c r="P176" s="71">
        <v>-0.91413792984485931</v>
      </c>
      <c r="Q176" s="71">
        <v>-0.28720883677162923</v>
      </c>
      <c r="R176" s="71">
        <v>-0.16507597968978396</v>
      </c>
      <c r="AC176" s="1">
        <v>2</v>
      </c>
      <c r="AD176" s="71">
        <v>-2.7755575615628914E-17</v>
      </c>
      <c r="AE176" s="71">
        <v>3.7940993035739862E-2</v>
      </c>
      <c r="AF176" s="71">
        <v>6.8296295454976785E-2</v>
      </c>
      <c r="AG176" s="71">
        <v>-2.4204104666912363E-2</v>
      </c>
      <c r="AH176" s="71">
        <v>-0.98014878937853589</v>
      </c>
      <c r="AI176" s="71">
        <v>-0.10472310496420165</v>
      </c>
      <c r="AJ176" s="71">
        <v>-0.14714509967480921</v>
      </c>
    </row>
    <row r="177" spans="10:43">
      <c r="K177" s="1">
        <v>3</v>
      </c>
      <c r="L177" s="71">
        <v>0</v>
      </c>
      <c r="M177" s="110">
        <v>0.1850030695251158</v>
      </c>
      <c r="N177" s="71">
        <v>-0.63478864124563994</v>
      </c>
      <c r="O177" s="71">
        <v>0.33339612818702768</v>
      </c>
      <c r="P177" s="71">
        <v>1.6678326130697904E-2</v>
      </c>
      <c r="Q177" s="71">
        <v>0.48654249673646582</v>
      </c>
      <c r="R177" s="71">
        <v>-0.46331684539700008</v>
      </c>
      <c r="AC177" s="1">
        <v>3</v>
      </c>
      <c r="AD177" s="71">
        <v>0</v>
      </c>
      <c r="AE177" s="110">
        <v>-0.7955714488804474</v>
      </c>
      <c r="AF177" s="71">
        <v>-0.173002465174555</v>
      </c>
      <c r="AG177" s="71">
        <v>-7.5912418710522012E-3</v>
      </c>
      <c r="AH177" s="71">
        <v>-6.5883921066847456E-2</v>
      </c>
      <c r="AI177" s="71">
        <v>-0.38554120511876033</v>
      </c>
      <c r="AJ177" s="71">
        <v>0.42906395550905674</v>
      </c>
    </row>
    <row r="178" spans="10:43">
      <c r="K178" s="1">
        <v>4</v>
      </c>
      <c r="L178" s="71">
        <v>0</v>
      </c>
      <c r="M178" s="71">
        <v>0</v>
      </c>
      <c r="N178" s="71">
        <v>-0.57673589496707123</v>
      </c>
      <c r="O178" s="71">
        <v>0.28634258083371034</v>
      </c>
      <c r="P178" s="71">
        <v>0.19725580767558054</v>
      </c>
      <c r="Q178" s="71">
        <v>-0.68054578220136741</v>
      </c>
      <c r="R178" s="71">
        <v>0.28867147161471007</v>
      </c>
      <c r="AC178" s="1">
        <v>4</v>
      </c>
      <c r="AD178" s="71">
        <v>0</v>
      </c>
      <c r="AE178" s="71">
        <v>0</v>
      </c>
      <c r="AF178" s="71">
        <v>0.65441267469733189</v>
      </c>
      <c r="AG178" s="71">
        <v>-0.28554504019031363</v>
      </c>
      <c r="AH178" s="71">
        <v>-7.5467748296521323E-2</v>
      </c>
      <c r="AI178" s="71">
        <v>0.37645038283036808</v>
      </c>
      <c r="AJ178" s="71">
        <v>0.58548937603694018</v>
      </c>
    </row>
    <row r="179" spans="10:43">
      <c r="K179" s="1">
        <v>5</v>
      </c>
      <c r="L179" s="71">
        <v>0</v>
      </c>
      <c r="M179" s="71">
        <v>0</v>
      </c>
      <c r="N179" s="71">
        <v>0.17858798594012498</v>
      </c>
      <c r="O179" s="71">
        <v>-0.12200883060629444</v>
      </c>
      <c r="P179" s="71">
        <v>0.28062477884751358</v>
      </c>
      <c r="Q179" s="71">
        <v>-0.465391869547926</v>
      </c>
      <c r="R179" s="71">
        <v>-0.8110982171028388</v>
      </c>
      <c r="AC179" s="1">
        <v>5</v>
      </c>
      <c r="AD179" s="71">
        <v>0</v>
      </c>
      <c r="AE179" s="71">
        <v>0</v>
      </c>
      <c r="AF179" s="71">
        <v>-0.56131906065790504</v>
      </c>
      <c r="AG179" s="71">
        <v>-0.75807510478934714</v>
      </c>
      <c r="AH179" s="71">
        <v>-6.123159647174356E-2</v>
      </c>
      <c r="AI179" s="71">
        <v>0.32366035554822625</v>
      </c>
      <c r="AJ179" s="71">
        <v>4.168589066657484E-2</v>
      </c>
    </row>
    <row r="180" spans="10:43">
      <c r="K180" s="1">
        <v>6</v>
      </c>
      <c r="L180" s="71">
        <v>0</v>
      </c>
      <c r="M180" s="71">
        <v>0</v>
      </c>
      <c r="N180" s="71">
        <v>0.46162098481106117</v>
      </c>
      <c r="O180" s="71">
        <v>0.88659051154474078</v>
      </c>
      <c r="P180" s="71">
        <v>1.5628482676878001E-2</v>
      </c>
      <c r="Q180" s="71">
        <v>-1.9947432645603266E-2</v>
      </c>
      <c r="R180" s="71">
        <v>-1.4872178084243886E-2</v>
      </c>
      <c r="AC180" s="1">
        <v>6</v>
      </c>
      <c r="AD180" s="71">
        <v>0</v>
      </c>
      <c r="AE180" s="71">
        <v>0</v>
      </c>
      <c r="AF180" s="71">
        <v>-0.41023176062318767</v>
      </c>
      <c r="AG180" s="71">
        <v>0.5857226078481822</v>
      </c>
      <c r="AH180" s="71">
        <v>-0.15776176985211646</v>
      </c>
      <c r="AI180" s="71">
        <v>0.58585841007396366</v>
      </c>
      <c r="AJ180" s="71">
        <v>0.3471600157712057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0.95590829106542152</v>
      </c>
      <c r="W182" s="48" t="s">
        <v>353</v>
      </c>
      <c r="X182" s="3">
        <f>+V182/V184</f>
        <v>0.98178204223349619</v>
      </c>
      <c r="Y182" s="148">
        <f>ATAN2(X182,X183)</f>
        <v>-0.19117292561886004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0.60467061345308315</v>
      </c>
      <c r="AO182" s="48" t="s">
        <v>353</v>
      </c>
      <c r="AP182" s="3">
        <f>+AN182/AN184</f>
        <v>0.60510630129928944</v>
      </c>
      <c r="AQ182" s="148">
        <f>ATAN2(AP182,AP183)</f>
        <v>0.92089694606827666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0.1850030695251158</v>
      </c>
      <c r="W183" s="48" t="s">
        <v>354</v>
      </c>
      <c r="X183" s="3">
        <f>-V183/V184</f>
        <v>-0.19001058272587248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-0.7955714488804474</v>
      </c>
      <c r="AO183" s="48" t="s">
        <v>354</v>
      </c>
      <c r="AP183" s="3">
        <f>-AN183/AN184</f>
        <v>0.79614468793548676</v>
      </c>
      <c r="AQ183" s="117"/>
    </row>
    <row r="184" spans="10:43">
      <c r="K184" s="1">
        <v>1</v>
      </c>
      <c r="L184" s="111">
        <v>0</v>
      </c>
      <c r="M184" s="110">
        <f>X182</f>
        <v>0.98178204223349619</v>
      </c>
      <c r="N184" s="111">
        <v>0</v>
      </c>
      <c r="O184" s="110">
        <f>-X183</f>
        <v>0.19001058272587248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0.97364613523668309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0.60510630129928944</v>
      </c>
      <c r="AF184" s="111">
        <v>0</v>
      </c>
      <c r="AG184" s="110">
        <f>-AP183</f>
        <v>-0.79614468793548676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0.99927998131027429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-0.19001058272587248</v>
      </c>
      <c r="N186" s="111">
        <v>0</v>
      </c>
      <c r="O186" s="110">
        <f>X182</f>
        <v>0.98178204223349619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0.79614468793548676</v>
      </c>
      <c r="AF186" s="111">
        <v>0</v>
      </c>
      <c r="AG186" s="110">
        <f>AP182</f>
        <v>0.60510630129928944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0.99999999999999989</v>
      </c>
      <c r="M192" s="71">
        <v>3.1918911957973251E-16</v>
      </c>
      <c r="N192" s="71">
        <v>-3.4694469519536142E-16</v>
      </c>
      <c r="O192" s="71">
        <v>1.5959455978986625E-16</v>
      </c>
      <c r="P192" s="71">
        <v>-9.0899510141184692E-16</v>
      </c>
      <c r="Q192" s="71">
        <v>-4.7531423241764514E-16</v>
      </c>
      <c r="R192" s="71">
        <v>-4.163336342344337E-17</v>
      </c>
      <c r="AC192" s="1" cm="1">
        <f t="array" ref="AC192:AC198">$K$12:$K$18</f>
        <v>0</v>
      </c>
      <c r="AD192" s="71" cm="1">
        <f t="array" ref="AD192:AJ198">MMULT(AD183:AJ189,_xlfn.ANCHORARRAY(AD174))</f>
        <v>0.99999999999999967</v>
      </c>
      <c r="AE192" s="71">
        <v>2.1510571102112408E-16</v>
      </c>
      <c r="AF192" s="71">
        <v>-3.3306690738754696E-16</v>
      </c>
      <c r="AG192" s="71">
        <v>3.0531133177191805E-16</v>
      </c>
      <c r="AH192" s="71">
        <v>-3.4694469519536142E-16</v>
      </c>
      <c r="AI192" s="71">
        <v>-2.7755575615628914E-16</v>
      </c>
      <c r="AJ192" s="71">
        <v>9.9920072216264089E-16</v>
      </c>
    </row>
    <row r="193" spans="10:43">
      <c r="K193" s="1">
        <v>1</v>
      </c>
      <c r="L193" s="71">
        <v>0</v>
      </c>
      <c r="M193" s="110">
        <v>0.9736461352366832</v>
      </c>
      <c r="N193" s="71">
        <v>9.8564736565296129E-3</v>
      </c>
      <c r="O193" s="71">
        <v>-6.7442408942381404E-3</v>
      </c>
      <c r="P193" s="71">
        <v>0.21412500479929183</v>
      </c>
      <c r="Q193" s="71">
        <v>6.7274960970672468E-2</v>
      </c>
      <c r="R193" s="71">
        <v>3.8666916434942855E-2</v>
      </c>
      <c r="AC193" s="1">
        <v>1</v>
      </c>
      <c r="AD193" s="71">
        <v>0</v>
      </c>
      <c r="AE193" s="110">
        <v>0.9992799813102744</v>
      </c>
      <c r="AF193" s="71">
        <v>-2.5930963480758074E-3</v>
      </c>
      <c r="AG193" s="71">
        <v>9.1898945618788634E-4</v>
      </c>
      <c r="AH193" s="71">
        <v>3.7214613609129865E-2</v>
      </c>
      <c r="AI193" s="71">
        <v>3.9761615067264722E-3</v>
      </c>
      <c r="AJ193" s="71">
        <v>5.5868538411880664E-3</v>
      </c>
    </row>
    <row r="194" spans="10:43">
      <c r="K194" s="1">
        <v>2</v>
      </c>
      <c r="L194" s="71">
        <v>0</v>
      </c>
      <c r="M194" s="110">
        <v>0.22806403341752643</v>
      </c>
      <c r="N194" s="71">
        <v>-4.207904832231648E-2</v>
      </c>
      <c r="O194" s="71">
        <v>2.8792370210162406E-2</v>
      </c>
      <c r="P194" s="71">
        <v>-0.91413792984485931</v>
      </c>
      <c r="Q194" s="71">
        <v>-0.28720883677162923</v>
      </c>
      <c r="R194" s="71">
        <v>-0.16507597968978396</v>
      </c>
      <c r="AC194" s="1">
        <v>2</v>
      </c>
      <c r="AD194" s="71">
        <v>-2.7755575615628914E-17</v>
      </c>
      <c r="AE194" s="110">
        <v>3.7940993035739862E-2</v>
      </c>
      <c r="AF194" s="71">
        <v>6.8296295454976785E-2</v>
      </c>
      <c r="AG194" s="71">
        <v>-2.4204104666912363E-2</v>
      </c>
      <c r="AH194" s="71">
        <v>-0.98014878937853589</v>
      </c>
      <c r="AI194" s="71">
        <v>-0.10472310496420165</v>
      </c>
      <c r="AJ194" s="71">
        <v>-0.14714509967480921</v>
      </c>
    </row>
    <row r="195" spans="10:43">
      <c r="K195" s="1">
        <v>3</v>
      </c>
      <c r="L195" s="71">
        <v>0</v>
      </c>
      <c r="M195" s="71">
        <v>0</v>
      </c>
      <c r="N195" s="71">
        <v>-0.64847537249751697</v>
      </c>
      <c r="O195" s="71">
        <v>0.34088788644780443</v>
      </c>
      <c r="P195" s="71">
        <v>-2.4453177767215721E-2</v>
      </c>
      <c r="Q195" s="71">
        <v>0.48255062918220942</v>
      </c>
      <c r="R195" s="71">
        <v>-0.47939761421005778</v>
      </c>
      <c r="AC195" s="1">
        <v>3</v>
      </c>
      <c r="AD195" s="71">
        <v>0</v>
      </c>
      <c r="AE195" s="71">
        <v>0</v>
      </c>
      <c r="AF195" s="71">
        <v>-0.28931601717165273</v>
      </c>
      <c r="AG195" s="71">
        <v>-1.1336178920150916E-2</v>
      </c>
      <c r="AH195" s="71">
        <v>-5.9916256119823055E-2</v>
      </c>
      <c r="AI195" s="71">
        <v>-0.63191476346514053</v>
      </c>
      <c r="AJ195" s="71">
        <v>0.71642271545701997</v>
      </c>
    </row>
    <row r="196" spans="10:43">
      <c r="K196" s="1">
        <v>4</v>
      </c>
      <c r="L196" s="71">
        <v>0</v>
      </c>
      <c r="M196" s="71">
        <v>0</v>
      </c>
      <c r="N196" s="71">
        <v>-0.57673589496707123</v>
      </c>
      <c r="O196" s="71">
        <v>0.28634258083371034</v>
      </c>
      <c r="P196" s="71">
        <v>0.19725580767558054</v>
      </c>
      <c r="Q196" s="71">
        <v>-0.68054578220136741</v>
      </c>
      <c r="R196" s="71">
        <v>0.28867147161471007</v>
      </c>
      <c r="AC196" s="1">
        <v>4</v>
      </c>
      <c r="AD196" s="71">
        <v>0</v>
      </c>
      <c r="AE196" s="71">
        <v>0</v>
      </c>
      <c r="AF196" s="71">
        <v>0.65441267469733189</v>
      </c>
      <c r="AG196" s="71">
        <v>-0.28554504019031363</v>
      </c>
      <c r="AH196" s="71">
        <v>-7.5467748296521323E-2</v>
      </c>
      <c r="AI196" s="71">
        <v>0.37645038283036808</v>
      </c>
      <c r="AJ196" s="71">
        <v>0.58548937603694018</v>
      </c>
    </row>
    <row r="197" spans="10:43">
      <c r="K197" s="1">
        <v>5</v>
      </c>
      <c r="L197" s="71">
        <v>0</v>
      </c>
      <c r="M197" s="71">
        <v>0</v>
      </c>
      <c r="N197" s="71">
        <v>0.17858798594012498</v>
      </c>
      <c r="O197" s="71">
        <v>-0.12200883060629444</v>
      </c>
      <c r="P197" s="71">
        <v>0.28062477884751358</v>
      </c>
      <c r="Q197" s="71">
        <v>-0.465391869547926</v>
      </c>
      <c r="R197" s="71">
        <v>-0.8110982171028388</v>
      </c>
      <c r="AC197" s="1">
        <v>5</v>
      </c>
      <c r="AD197" s="71">
        <v>0</v>
      </c>
      <c r="AE197" s="71">
        <v>0</v>
      </c>
      <c r="AF197" s="71">
        <v>-0.56131906065790504</v>
      </c>
      <c r="AG197" s="71">
        <v>-0.75807510478934714</v>
      </c>
      <c r="AH197" s="71">
        <v>-6.123159647174356E-2</v>
      </c>
      <c r="AI197" s="71">
        <v>0.32366035554822625</v>
      </c>
      <c r="AJ197" s="71">
        <v>4.168589066657484E-2</v>
      </c>
    </row>
    <row r="198" spans="10:43">
      <c r="K198" s="1">
        <v>6</v>
      </c>
      <c r="L198" s="71">
        <v>0</v>
      </c>
      <c r="M198" s="71">
        <v>0</v>
      </c>
      <c r="N198" s="71">
        <v>0.46162098481106117</v>
      </c>
      <c r="O198" s="71">
        <v>0.88659051154474078</v>
      </c>
      <c r="P198" s="71">
        <v>1.5628482676878001E-2</v>
      </c>
      <c r="Q198" s="71">
        <v>-1.9947432645603266E-2</v>
      </c>
      <c r="R198" s="71">
        <v>-1.4872178084243886E-2</v>
      </c>
      <c r="AC198" s="1">
        <v>6</v>
      </c>
      <c r="AD198" s="71">
        <v>0</v>
      </c>
      <c r="AE198" s="71">
        <v>0</v>
      </c>
      <c r="AF198" s="71">
        <v>-0.41023176062318767</v>
      </c>
      <c r="AG198" s="71">
        <v>0.5857226078481822</v>
      </c>
      <c r="AH198" s="71">
        <v>-0.15776176985211646</v>
      </c>
      <c r="AI198" s="71">
        <v>0.58585841007396366</v>
      </c>
      <c r="AJ198" s="71">
        <v>0.3471600157712057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0.9736461352366832</v>
      </c>
      <c r="W200" s="48" t="s">
        <v>353</v>
      </c>
      <c r="X200" s="3">
        <f>+V200/V202</f>
        <v>0.9736461352366832</v>
      </c>
      <c r="Y200" s="148">
        <f>ATAN2(X200,X201)</f>
        <v>-0.23008885053727904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0.9992799813102744</v>
      </c>
      <c r="AO200" s="48" t="s">
        <v>353</v>
      </c>
      <c r="AP200" s="3">
        <f>+AN200/AN202</f>
        <v>0.99927998131027418</v>
      </c>
      <c r="AQ200" s="148">
        <f>ATAN2(AP200,AP201)</f>
        <v>-3.7950101733864483E-2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0.22806403341752643</v>
      </c>
      <c r="W201" s="48" t="s">
        <v>354</v>
      </c>
      <c r="X201" s="3">
        <f>-V201/V202</f>
        <v>-0.22806403341752643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3.7940993035739862E-2</v>
      </c>
      <c r="AO201" s="48" t="s">
        <v>354</v>
      </c>
      <c r="AP201" s="3">
        <f>-AN201/AN202</f>
        <v>-3.7940993035739855E-2</v>
      </c>
      <c r="AQ201" s="117"/>
    </row>
    <row r="202" spans="10:43">
      <c r="K202" s="1">
        <v>1</v>
      </c>
      <c r="L202" s="111">
        <v>0</v>
      </c>
      <c r="M202" s="110">
        <f>X200</f>
        <v>0.9736461352366832</v>
      </c>
      <c r="N202" s="110">
        <f>-X201</f>
        <v>0.22806403341752643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1</v>
      </c>
      <c r="W202" s="109">
        <v>1</v>
      </c>
      <c r="X202" s="108">
        <f>X200*X200+X201*X201</f>
        <v>1.0000000000000002</v>
      </c>
      <c r="AC202" s="1">
        <v>1</v>
      </c>
      <c r="AD202" s="111">
        <v>0</v>
      </c>
      <c r="AE202" s="110">
        <f>AP200</f>
        <v>0.99927998131027418</v>
      </c>
      <c r="AF202" s="110">
        <f>-AP201</f>
        <v>3.7940993035739855E-2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1.0000000000000002</v>
      </c>
      <c r="AO202" s="109">
        <v>1</v>
      </c>
      <c r="AP202" s="108">
        <f>AP200*AP200+AP201*AP201</f>
        <v>0.99999999999999989</v>
      </c>
    </row>
    <row r="203" spans="10:43">
      <c r="K203" s="1">
        <v>2</v>
      </c>
      <c r="L203">
        <v>0</v>
      </c>
      <c r="M203" s="110">
        <f>X201</f>
        <v>-0.22806403341752643</v>
      </c>
      <c r="N203" s="110">
        <f>X200</f>
        <v>0.9736461352366832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-3.7940993035739855E-2</v>
      </c>
      <c r="AF203" s="110">
        <f>AP200</f>
        <v>0.99927998131027418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0.99999999999999989</v>
      </c>
      <c r="M210" s="71">
        <v>3.1918911957973251E-16</v>
      </c>
      <c r="N210" s="71">
        <v>-3.4694469519536142E-16</v>
      </c>
      <c r="O210" s="71">
        <v>1.5959455978986625E-16</v>
      </c>
      <c r="P210" s="71">
        <v>-9.0899510141184692E-16</v>
      </c>
      <c r="Q210" s="71">
        <v>-4.7531423241764514E-16</v>
      </c>
      <c r="R210" s="71">
        <v>-4.163336342344337E-17</v>
      </c>
      <c r="AC210" s="1" cm="1">
        <f t="array" ref="AC210:AC216">$K$12:$K$18</f>
        <v>0</v>
      </c>
      <c r="AD210" s="71" cm="1">
        <f t="array" ref="AD210:AJ216">MMULT(AD201:AJ207,_xlfn.ANCHORARRAY(AD192))</f>
        <v>0.99999999999999967</v>
      </c>
      <c r="AE210" s="71">
        <v>2.1510571102112408E-16</v>
      </c>
      <c r="AF210" s="71">
        <v>-3.3306690738754696E-16</v>
      </c>
      <c r="AG210" s="71">
        <v>3.0531133177191805E-16</v>
      </c>
      <c r="AH210" s="71">
        <v>-3.4694469519536142E-16</v>
      </c>
      <c r="AI210" s="71">
        <v>-2.7755575615628914E-16</v>
      </c>
      <c r="AJ210" s="71">
        <v>9.9920072216264089E-16</v>
      </c>
    </row>
    <row r="211" spans="10:43">
      <c r="K211" s="1">
        <v>1</v>
      </c>
      <c r="L211" s="71">
        <v>0</v>
      </c>
      <c r="M211" s="71">
        <v>1.0000000000000002</v>
      </c>
      <c r="N211" s="71">
        <v>-1.6259563140330613E-14</v>
      </c>
      <c r="O211" s="71">
        <v>1.1362438767648086E-16</v>
      </c>
      <c r="P211" s="71">
        <v>3.3306690738754696E-16</v>
      </c>
      <c r="Q211" s="71">
        <v>2.0816681711721685E-16</v>
      </c>
      <c r="R211" s="71">
        <v>9.0205620750793969E-17</v>
      </c>
      <c r="AC211" s="1">
        <v>1</v>
      </c>
      <c r="AD211" s="71">
        <v>-1.0530741011355275E-18</v>
      </c>
      <c r="AE211" s="71">
        <v>1.0000000000000002</v>
      </c>
      <c r="AF211" s="71">
        <v>-1.6827251397844023E-14</v>
      </c>
      <c r="AG211" s="71">
        <v>1.2956215961201778E-16</v>
      </c>
      <c r="AH211" s="71">
        <v>4.8572257327350599E-16</v>
      </c>
      <c r="AI211" s="71">
        <v>4.3194614551822497E-16</v>
      </c>
      <c r="AJ211" s="71">
        <v>4.6143644460983069E-16</v>
      </c>
    </row>
    <row r="212" spans="10:43">
      <c r="K212" s="1">
        <v>2</v>
      </c>
      <c r="L212" s="71">
        <v>0</v>
      </c>
      <c r="M212" s="71">
        <v>0</v>
      </c>
      <c r="N212" s="110">
        <v>-4.321800991084282E-2</v>
      </c>
      <c r="O212" s="71">
        <v>2.957169876010781E-2</v>
      </c>
      <c r="P212" s="71">
        <v>-0.93888107471678317</v>
      </c>
      <c r="Q212" s="71">
        <v>-0.2949827728754984</v>
      </c>
      <c r="R212" s="71">
        <v>-0.16954412256733889</v>
      </c>
      <c r="AC212" s="1">
        <v>2</v>
      </c>
      <c r="AD212" s="71">
        <v>-2.7735591082441562E-17</v>
      </c>
      <c r="AE212" s="71">
        <v>-6.9388939039072284E-18</v>
      </c>
      <c r="AF212" s="110">
        <v>6.8345505496293507E-2</v>
      </c>
      <c r="AG212" s="71">
        <v>-2.4221544631741247E-2</v>
      </c>
      <c r="AH212" s="71">
        <v>-0.98085502332724295</v>
      </c>
      <c r="AI212" s="71">
        <v>-0.10479856188741699</v>
      </c>
      <c r="AJ212" s="71">
        <v>-0.14725112323562198</v>
      </c>
    </row>
    <row r="213" spans="10:43">
      <c r="K213" s="1">
        <v>3</v>
      </c>
      <c r="L213" s="71">
        <v>0</v>
      </c>
      <c r="M213" s="71">
        <v>0</v>
      </c>
      <c r="N213" s="71">
        <v>-0.64847537249751697</v>
      </c>
      <c r="O213" s="71">
        <v>0.34088788644780443</v>
      </c>
      <c r="P213" s="71">
        <v>-2.4453177767215721E-2</v>
      </c>
      <c r="Q213" s="71">
        <v>0.48255062918220942</v>
      </c>
      <c r="R213" s="71">
        <v>-0.47939761421005778</v>
      </c>
      <c r="AC213" s="1">
        <v>3</v>
      </c>
      <c r="AD213" s="71">
        <v>0</v>
      </c>
      <c r="AE213" s="71">
        <v>0</v>
      </c>
      <c r="AF213" s="71">
        <v>-0.28931601717165273</v>
      </c>
      <c r="AG213" s="71">
        <v>-1.1336178920150916E-2</v>
      </c>
      <c r="AH213" s="71">
        <v>-5.9916256119823055E-2</v>
      </c>
      <c r="AI213" s="71">
        <v>-0.63191476346514053</v>
      </c>
      <c r="AJ213" s="71">
        <v>0.71642271545701997</v>
      </c>
    </row>
    <row r="214" spans="10:43">
      <c r="K214" s="1">
        <v>4</v>
      </c>
      <c r="L214" s="71">
        <v>0</v>
      </c>
      <c r="M214" s="71">
        <v>0</v>
      </c>
      <c r="N214" s="71">
        <v>-0.57673589496707123</v>
      </c>
      <c r="O214" s="71">
        <v>0.28634258083371034</v>
      </c>
      <c r="P214" s="71">
        <v>0.19725580767558054</v>
      </c>
      <c r="Q214" s="71">
        <v>-0.68054578220136741</v>
      </c>
      <c r="R214" s="71">
        <v>0.28867147161471007</v>
      </c>
      <c r="AC214" s="1">
        <v>4</v>
      </c>
      <c r="AD214" s="71">
        <v>0</v>
      </c>
      <c r="AE214" s="71">
        <v>0</v>
      </c>
      <c r="AF214" s="71">
        <v>0.65441267469733189</v>
      </c>
      <c r="AG214" s="71">
        <v>-0.28554504019031363</v>
      </c>
      <c r="AH214" s="71">
        <v>-7.5467748296521323E-2</v>
      </c>
      <c r="AI214" s="71">
        <v>0.37645038283036808</v>
      </c>
      <c r="AJ214" s="71">
        <v>0.58548937603694018</v>
      </c>
    </row>
    <row r="215" spans="10:43">
      <c r="K215" s="1">
        <v>5</v>
      </c>
      <c r="L215" s="71">
        <v>0</v>
      </c>
      <c r="M215" s="71">
        <v>0</v>
      </c>
      <c r="N215" s="71">
        <v>0.17858798594012498</v>
      </c>
      <c r="O215" s="71">
        <v>-0.12200883060629444</v>
      </c>
      <c r="P215" s="71">
        <v>0.28062477884751358</v>
      </c>
      <c r="Q215" s="71">
        <v>-0.465391869547926</v>
      </c>
      <c r="R215" s="71">
        <v>-0.8110982171028388</v>
      </c>
      <c r="AC215" s="1">
        <v>5</v>
      </c>
      <c r="AD215" s="71">
        <v>0</v>
      </c>
      <c r="AE215" s="71">
        <v>0</v>
      </c>
      <c r="AF215" s="71">
        <v>-0.56131906065790504</v>
      </c>
      <c r="AG215" s="71">
        <v>-0.75807510478934714</v>
      </c>
      <c r="AH215" s="71">
        <v>-6.123159647174356E-2</v>
      </c>
      <c r="AI215" s="71">
        <v>0.32366035554822625</v>
      </c>
      <c r="AJ215" s="71">
        <v>4.168589066657484E-2</v>
      </c>
    </row>
    <row r="216" spans="10:43">
      <c r="K216" s="1">
        <v>6</v>
      </c>
      <c r="L216" s="71">
        <v>0</v>
      </c>
      <c r="M216" s="71">
        <v>0</v>
      </c>
      <c r="N216" s="110">
        <v>0.46162098481106117</v>
      </c>
      <c r="O216" s="71">
        <v>0.88659051154474078</v>
      </c>
      <c r="P216" s="71">
        <v>1.5628482676878001E-2</v>
      </c>
      <c r="Q216" s="71">
        <v>-1.9947432645603266E-2</v>
      </c>
      <c r="R216" s="71">
        <v>-1.4872178084243886E-2</v>
      </c>
      <c r="AC216" s="1">
        <v>6</v>
      </c>
      <c r="AD216" s="71">
        <v>0</v>
      </c>
      <c r="AE216" s="71">
        <v>0</v>
      </c>
      <c r="AF216" s="110">
        <v>-0.41023176062318767</v>
      </c>
      <c r="AG216" s="71">
        <v>0.5857226078481822</v>
      </c>
      <c r="AH216" s="71">
        <v>-0.15776176985211646</v>
      </c>
      <c r="AI216" s="71">
        <v>0.58585841007396366</v>
      </c>
      <c r="AJ216" s="71">
        <v>0.3471600157712057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-4.321800991084282E-2</v>
      </c>
      <c r="W218" s="48" t="s">
        <v>353</v>
      </c>
      <c r="X218" s="3">
        <f>+V218/V220</f>
        <v>-9.3214653694091806E-2</v>
      </c>
      <c r="Y218" s="148">
        <f>ATAN2(X218,X219)</f>
        <v>-1.6641465009647853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6.8345505496293507E-2</v>
      </c>
      <c r="AO218" s="48" t="s">
        <v>353</v>
      </c>
      <c r="AP218" s="3">
        <f>+AN218/AN220</f>
        <v>0.16433709594631773</v>
      </c>
      <c r="AQ218" s="148">
        <f>ATAN2(AP218,AP219)</f>
        <v>1.4057103941255216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0.46162098481106117</v>
      </c>
      <c r="W219" s="48" t="s">
        <v>354</v>
      </c>
      <c r="X219" s="3">
        <f>-V219/V220</f>
        <v>-0.99564603566563281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-0.41023176062318767</v>
      </c>
      <c r="AO219" s="48" t="s">
        <v>354</v>
      </c>
      <c r="AP219" s="3">
        <f>-AN219/AN220</f>
        <v>0.98640423706304647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0.46363965533438539</v>
      </c>
      <c r="W220" s="109">
        <v>1</v>
      </c>
      <c r="X220" s="108">
        <f>X218*X218+X219*X219</f>
        <v>1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0.41588604875078972</v>
      </c>
      <c r="AO220" s="109">
        <v>1</v>
      </c>
      <c r="AP220" s="108">
        <f>AP218*AP218+AP219*AP219</f>
        <v>1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-9.3214653694091806E-2</v>
      </c>
      <c r="O221" s="111">
        <v>0</v>
      </c>
      <c r="P221" s="111">
        <v>0</v>
      </c>
      <c r="Q221" s="111">
        <v>0</v>
      </c>
      <c r="R221" s="110">
        <f>-X219</f>
        <v>0.99564603566563281</v>
      </c>
      <c r="AC221" s="1">
        <v>2</v>
      </c>
      <c r="AD221" s="111">
        <v>0</v>
      </c>
      <c r="AE221" s="111">
        <v>0</v>
      </c>
      <c r="AF221" s="110">
        <f>AP218</f>
        <v>0.16433709594631773</v>
      </c>
      <c r="AG221" s="111">
        <v>0</v>
      </c>
      <c r="AH221" s="111">
        <v>0</v>
      </c>
      <c r="AI221" s="111">
        <v>0</v>
      </c>
      <c r="AJ221" s="110">
        <f>-AP219</f>
        <v>-0.98640423706304647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-0.99564603566563281</v>
      </c>
      <c r="O225" s="111">
        <v>0</v>
      </c>
      <c r="P225" s="111">
        <v>0</v>
      </c>
      <c r="Q225" s="111">
        <v>0</v>
      </c>
      <c r="R225" s="110">
        <f>X218</f>
        <v>-9.3214653694091806E-2</v>
      </c>
      <c r="AC225" s="1">
        <v>6</v>
      </c>
      <c r="AD225">
        <v>0</v>
      </c>
      <c r="AE225">
        <v>0</v>
      </c>
      <c r="AF225" s="110">
        <f>AP219</f>
        <v>0.98640423706304647</v>
      </c>
      <c r="AG225" s="111">
        <v>0</v>
      </c>
      <c r="AH225" s="111">
        <v>0</v>
      </c>
      <c r="AI225" s="111">
        <v>0</v>
      </c>
      <c r="AJ225" s="110">
        <f>AP218</f>
        <v>0.16433709594631773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0.99999999999999989</v>
      </c>
      <c r="M228" s="71">
        <v>3.1918911957973251E-16</v>
      </c>
      <c r="N228" s="71">
        <v>-3.4694469519536142E-16</v>
      </c>
      <c r="O228" s="71">
        <v>1.5959455978986625E-16</v>
      </c>
      <c r="P228" s="71">
        <v>-9.0899510141184692E-16</v>
      </c>
      <c r="Q228" s="71">
        <v>-4.7531423241764514E-16</v>
      </c>
      <c r="R228" s="71">
        <v>-4.163336342344337E-17</v>
      </c>
      <c r="AC228" s="1" cm="1">
        <f t="array" ref="AC228:AC234">$K$12:$K$18</f>
        <v>0</v>
      </c>
      <c r="AD228" s="71" cm="1">
        <f t="array" ref="AD228:AJ234">MMULT(AD219:AJ225,_xlfn.ANCHORARRAY(AD210))</f>
        <v>0.99999999999999967</v>
      </c>
      <c r="AE228" s="71">
        <v>2.1510571102112408E-16</v>
      </c>
      <c r="AF228" s="71">
        <v>-3.3306690738754696E-16</v>
      </c>
      <c r="AG228" s="71">
        <v>3.0531133177191805E-16</v>
      </c>
      <c r="AH228" s="71">
        <v>-3.4694469519536142E-16</v>
      </c>
      <c r="AI228" s="71">
        <v>-2.7755575615628914E-16</v>
      </c>
      <c r="AJ228" s="71">
        <v>9.9920072216264089E-16</v>
      </c>
    </row>
    <row r="229" spans="10:43">
      <c r="K229" s="1">
        <v>1</v>
      </c>
      <c r="L229" s="71">
        <v>0</v>
      </c>
      <c r="M229" s="71">
        <v>1.0000000000000002</v>
      </c>
      <c r="N229" s="71">
        <v>-1.6259563140330613E-14</v>
      </c>
      <c r="O229" s="71">
        <v>1.1362438767648086E-16</v>
      </c>
      <c r="P229" s="71">
        <v>3.3306690738754696E-16</v>
      </c>
      <c r="Q229" s="71">
        <v>2.0816681711721685E-16</v>
      </c>
      <c r="R229" s="71">
        <v>9.0205620750793969E-17</v>
      </c>
      <c r="AC229" s="1">
        <v>1</v>
      </c>
      <c r="AD229" s="71">
        <v>-1.0530741011355275E-18</v>
      </c>
      <c r="AE229" s="71">
        <v>1.0000000000000002</v>
      </c>
      <c r="AF229" s="71">
        <v>-1.6827251397844023E-14</v>
      </c>
      <c r="AG229" s="71">
        <v>1.2956215961201778E-16</v>
      </c>
      <c r="AH229" s="71">
        <v>4.8572257327350599E-16</v>
      </c>
      <c r="AI229" s="71">
        <v>4.3194614551822497E-16</v>
      </c>
      <c r="AJ229" s="71">
        <v>4.6143644460983069E-16</v>
      </c>
    </row>
    <row r="230" spans="10:43">
      <c r="K230" s="1">
        <v>2</v>
      </c>
      <c r="L230" s="71">
        <v>0</v>
      </c>
      <c r="M230" s="71">
        <v>0</v>
      </c>
      <c r="N230" s="110">
        <v>0.46363965533438539</v>
      </c>
      <c r="O230" s="71">
        <v>0.87997381241921724</v>
      </c>
      <c r="P230" s="71">
        <v>0.10307791106036428</v>
      </c>
      <c r="Q230" s="71">
        <v>7.636134784010401E-3</v>
      </c>
      <c r="R230" s="71">
        <v>9.9657151969242096E-4</v>
      </c>
      <c r="AC230" s="1">
        <v>2</v>
      </c>
      <c r="AD230" s="71">
        <v>-4.5579864928430336E-18</v>
      </c>
      <c r="AE230" s="71">
        <v>-1.1403176732477214E-18</v>
      </c>
      <c r="AF230" s="110">
        <v>0.41588604875078972</v>
      </c>
      <c r="AG230" s="71">
        <v>-0.58173976042917863</v>
      </c>
      <c r="AH230" s="71">
        <v>-5.5739878492639949E-3</v>
      </c>
      <c r="AI230" s="71">
        <v>-0.59511550933590618</v>
      </c>
      <c r="AJ230" s="71">
        <v>-0.36663893246296686</v>
      </c>
    </row>
    <row r="231" spans="10:43">
      <c r="K231" s="1">
        <v>3</v>
      </c>
      <c r="L231" s="71">
        <v>0</v>
      </c>
      <c r="M231" s="71">
        <v>0</v>
      </c>
      <c r="N231" s="71">
        <v>-0.64847537249751697</v>
      </c>
      <c r="O231" s="71">
        <v>0.34088788644780443</v>
      </c>
      <c r="P231" s="71">
        <v>-2.4453177767215721E-2</v>
      </c>
      <c r="Q231" s="71">
        <v>0.48255062918220942</v>
      </c>
      <c r="R231" s="71">
        <v>-0.47939761421005778</v>
      </c>
      <c r="AC231" s="1">
        <v>3</v>
      </c>
      <c r="AD231" s="71">
        <v>0</v>
      </c>
      <c r="AE231" s="71">
        <v>0</v>
      </c>
      <c r="AF231" s="71">
        <v>-0.28931601717165273</v>
      </c>
      <c r="AG231" s="71">
        <v>-1.1336178920150916E-2</v>
      </c>
      <c r="AH231" s="71">
        <v>-5.9916256119823055E-2</v>
      </c>
      <c r="AI231" s="71">
        <v>-0.63191476346514053</v>
      </c>
      <c r="AJ231" s="71">
        <v>0.71642271545701997</v>
      </c>
    </row>
    <row r="232" spans="10:43">
      <c r="K232" s="1">
        <v>4</v>
      </c>
      <c r="L232" s="71">
        <v>0</v>
      </c>
      <c r="M232" s="71">
        <v>0</v>
      </c>
      <c r="N232" s="71">
        <v>-0.57673589496707123</v>
      </c>
      <c r="O232" s="71">
        <v>0.28634258083371034</v>
      </c>
      <c r="P232" s="71">
        <v>0.19725580767558054</v>
      </c>
      <c r="Q232" s="71">
        <v>-0.68054578220136741</v>
      </c>
      <c r="R232" s="71">
        <v>0.28867147161471007</v>
      </c>
      <c r="AC232" s="1">
        <v>4</v>
      </c>
      <c r="AD232" s="71">
        <v>0</v>
      </c>
      <c r="AE232" s="71">
        <v>0</v>
      </c>
      <c r="AF232" s="71">
        <v>0.65441267469733189</v>
      </c>
      <c r="AG232" s="71">
        <v>-0.28554504019031363</v>
      </c>
      <c r="AH232" s="71">
        <v>-7.5467748296521323E-2</v>
      </c>
      <c r="AI232" s="71">
        <v>0.37645038283036808</v>
      </c>
      <c r="AJ232" s="71">
        <v>0.58548937603694018</v>
      </c>
    </row>
    <row r="233" spans="10:43">
      <c r="K233" s="1">
        <v>5</v>
      </c>
      <c r="L233" s="71">
        <v>0</v>
      </c>
      <c r="M233" s="71">
        <v>0</v>
      </c>
      <c r="N233" s="110">
        <v>0.17858798594012498</v>
      </c>
      <c r="O233" s="71">
        <v>-0.12200883060629444</v>
      </c>
      <c r="P233" s="71">
        <v>0.28062477884751358</v>
      </c>
      <c r="Q233" s="71">
        <v>-0.465391869547926</v>
      </c>
      <c r="R233" s="71">
        <v>-0.8110982171028388</v>
      </c>
      <c r="AC233" s="1">
        <v>5</v>
      </c>
      <c r="AD233" s="71">
        <v>0</v>
      </c>
      <c r="AE233" s="71">
        <v>0</v>
      </c>
      <c r="AF233" s="110">
        <v>-0.56131906065790504</v>
      </c>
      <c r="AG233" s="71">
        <v>-0.75807510478934714</v>
      </c>
      <c r="AH233" s="71">
        <v>-6.123159647174356E-2</v>
      </c>
      <c r="AI233" s="71">
        <v>0.32366035554822625</v>
      </c>
      <c r="AJ233" s="71">
        <v>4.168589066657484E-2</v>
      </c>
    </row>
    <row r="234" spans="10:43">
      <c r="K234" s="1">
        <v>6</v>
      </c>
      <c r="L234" s="71">
        <v>0</v>
      </c>
      <c r="M234" s="71">
        <v>0</v>
      </c>
      <c r="N234" s="71">
        <v>0</v>
      </c>
      <c r="O234" s="71">
        <v>-0.11208617214051037</v>
      </c>
      <c r="P234" s="71">
        <v>0.93333641640276466</v>
      </c>
      <c r="Q234" s="71">
        <v>0.29555782142929188</v>
      </c>
      <c r="R234" s="71">
        <v>0.17019223843437878</v>
      </c>
      <c r="AC234" s="1">
        <v>6</v>
      </c>
      <c r="AD234" s="71">
        <v>-2.7358504561168404E-17</v>
      </c>
      <c r="AE234" s="71">
        <v>-6.8445543473450337E-18</v>
      </c>
      <c r="AF234" s="71">
        <v>0</v>
      </c>
      <c r="AG234" s="71">
        <v>7.2363718150912887E-2</v>
      </c>
      <c r="AH234" s="71">
        <v>-0.99344566206341389</v>
      </c>
      <c r="AI234" s="71">
        <v>-7.0954757365798843E-3</v>
      </c>
      <c r="AJ234" s="71">
        <v>-8.8197863051392517E-2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0.46363965533438539</v>
      </c>
      <c r="W236" s="48" t="s">
        <v>353</v>
      </c>
      <c r="X236" s="3">
        <f>+V236/V238</f>
        <v>0.93316675768936375</v>
      </c>
      <c r="Y236" s="148">
        <f>ATAN2(X236,X237)</f>
        <v>-0.3676717258816487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0.41588604875078972</v>
      </c>
      <c r="AO236" s="48" t="s">
        <v>353</v>
      </c>
      <c r="AP236" s="3">
        <f>+AN236/AN238</f>
        <v>0.59531457035444157</v>
      </c>
      <c r="AQ236" s="148">
        <f>ATAN2(AP236,AP237)</f>
        <v>0.93313923117581088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0.17858798594012498</v>
      </c>
      <c r="W237" s="48" t="s">
        <v>354</v>
      </c>
      <c r="X237" s="3">
        <f>-V237/V238</f>
        <v>-0.35944374016460556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-0.56131906065790504</v>
      </c>
      <c r="AO237" s="48" t="s">
        <v>354</v>
      </c>
      <c r="AP237" s="3">
        <f>-AN237/AN238</f>
        <v>0.80349272698868068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0.49684544751938498</v>
      </c>
      <c r="W238" s="109">
        <v>1</v>
      </c>
      <c r="X238" s="108">
        <f>X236*X236+X237*X237</f>
        <v>1.0000000000000002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0.69859880718722756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0.93316675768936375</v>
      </c>
      <c r="O239" s="111">
        <v>0</v>
      </c>
      <c r="P239" s="111">
        <v>0</v>
      </c>
      <c r="Q239" s="110">
        <f>-X237</f>
        <v>0.35944374016460556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0.59531457035444157</v>
      </c>
      <c r="AG239" s="111">
        <v>0</v>
      </c>
      <c r="AH239" s="111">
        <v>0</v>
      </c>
      <c r="AI239" s="110">
        <f>-AP237</f>
        <v>-0.80349272698868068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-0.35944374016460556</v>
      </c>
      <c r="O242" s="111">
        <v>0</v>
      </c>
      <c r="P242" s="111">
        <v>0</v>
      </c>
      <c r="Q242" s="110">
        <f>X236</f>
        <v>0.93316675768936375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0.80349272698868068</v>
      </c>
      <c r="AG242" s="111">
        <v>0</v>
      </c>
      <c r="AH242" s="111">
        <v>0</v>
      </c>
      <c r="AI242" s="110">
        <f>AP236</f>
        <v>0.59531457035444157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0.99999999999999989</v>
      </c>
      <c r="M246" s="71">
        <v>3.1918911957973251E-16</v>
      </c>
      <c r="N246" s="71">
        <v>-3.4694469519536142E-16</v>
      </c>
      <c r="O246" s="71">
        <v>1.5959455978986625E-16</v>
      </c>
      <c r="P246" s="71">
        <v>-9.0899510141184692E-16</v>
      </c>
      <c r="Q246" s="71">
        <v>-4.7531423241764514E-16</v>
      </c>
      <c r="R246" s="71">
        <v>-4.163336342344337E-17</v>
      </c>
      <c r="AC246" s="1" cm="1">
        <f t="array" ref="AC246:AC252">$K$12:$K$18</f>
        <v>0</v>
      </c>
      <c r="AD246" s="71" cm="1">
        <f t="array" ref="AD246:AJ252">MMULT(AD237:AJ243,_xlfn.ANCHORARRAY(AD228))</f>
        <v>0.99999999999999967</v>
      </c>
      <c r="AE246" s="71">
        <v>2.1510571102112408E-16</v>
      </c>
      <c r="AF246" s="71">
        <v>-3.3306690738754696E-16</v>
      </c>
      <c r="AG246" s="71">
        <v>3.0531133177191805E-16</v>
      </c>
      <c r="AH246" s="71">
        <v>-3.4694469519536142E-16</v>
      </c>
      <c r="AI246" s="71">
        <v>-2.7755575615628914E-16</v>
      </c>
      <c r="AJ246" s="71">
        <v>9.9920072216264089E-16</v>
      </c>
    </row>
    <row r="247" spans="10:43">
      <c r="K247" s="1">
        <v>1</v>
      </c>
      <c r="L247" s="71">
        <v>0</v>
      </c>
      <c r="M247" s="71">
        <v>1.0000000000000002</v>
      </c>
      <c r="N247" s="71">
        <v>-1.6259563140330613E-14</v>
      </c>
      <c r="O247" s="71">
        <v>1.1362438767648086E-16</v>
      </c>
      <c r="P247" s="71">
        <v>3.3306690738754696E-16</v>
      </c>
      <c r="Q247" s="71">
        <v>2.0816681711721685E-16</v>
      </c>
      <c r="R247" s="71">
        <v>9.0205620750793969E-17</v>
      </c>
      <c r="AC247" s="1">
        <v>1</v>
      </c>
      <c r="AD247" s="71">
        <v>-1.0530741011355275E-18</v>
      </c>
      <c r="AE247" s="71">
        <v>1.0000000000000002</v>
      </c>
      <c r="AF247" s="71">
        <v>-1.6827251397844023E-14</v>
      </c>
      <c r="AG247" s="71">
        <v>1.2956215961201778E-16</v>
      </c>
      <c r="AH247" s="71">
        <v>4.8572257327350599E-16</v>
      </c>
      <c r="AI247" s="71">
        <v>4.3194614551822497E-16</v>
      </c>
      <c r="AJ247" s="71">
        <v>4.6143644460983069E-16</v>
      </c>
    </row>
    <row r="248" spans="10:43">
      <c r="K248" s="1">
        <v>2</v>
      </c>
      <c r="L248" s="71">
        <v>0</v>
      </c>
      <c r="M248" s="71">
        <v>0</v>
      </c>
      <c r="N248" s="110">
        <v>0.49684544751938509</v>
      </c>
      <c r="O248" s="71">
        <v>0.77730699898055311</v>
      </c>
      <c r="P248" s="71">
        <v>0.1970577001454083</v>
      </c>
      <c r="Q248" s="71">
        <v>-0.16015640709483078</v>
      </c>
      <c r="R248" s="71">
        <v>-0.29061420938245069</v>
      </c>
      <c r="AC248" s="1">
        <v>2</v>
      </c>
      <c r="AD248" s="71">
        <v>-2.7134357706681985E-18</v>
      </c>
      <c r="AE248" s="71">
        <v>-6.7884772571704373E-19</v>
      </c>
      <c r="AF248" s="110">
        <v>0.69859880718722756</v>
      </c>
      <c r="AG248" s="71">
        <v>0.26278967767143019</v>
      </c>
      <c r="AH248" s="71">
        <v>4.588086624530624E-2</v>
      </c>
      <c r="AI248" s="71">
        <v>-0.61433967544913992</v>
      </c>
      <c r="AJ248" s="71">
        <v>-0.25175980852304047</v>
      </c>
    </row>
    <row r="249" spans="10:43">
      <c r="K249" s="1">
        <v>3</v>
      </c>
      <c r="L249" s="71">
        <v>0</v>
      </c>
      <c r="M249" s="71">
        <v>0</v>
      </c>
      <c r="N249" s="71">
        <v>-0.64847537249751697</v>
      </c>
      <c r="O249" s="71">
        <v>0.34088788644780443</v>
      </c>
      <c r="P249" s="71">
        <v>-2.4453177767215721E-2</v>
      </c>
      <c r="Q249" s="71">
        <v>0.48255062918220942</v>
      </c>
      <c r="R249" s="71">
        <v>-0.47939761421005778</v>
      </c>
      <c r="AC249" s="1">
        <v>3</v>
      </c>
      <c r="AD249" s="71">
        <v>0</v>
      </c>
      <c r="AE249" s="71">
        <v>0</v>
      </c>
      <c r="AF249" s="71">
        <v>-0.28931601717165273</v>
      </c>
      <c r="AG249" s="71">
        <v>-1.1336178920150916E-2</v>
      </c>
      <c r="AH249" s="71">
        <v>-5.9916256119823055E-2</v>
      </c>
      <c r="AI249" s="71">
        <v>-0.63191476346514053</v>
      </c>
      <c r="AJ249" s="71">
        <v>0.71642271545701997</v>
      </c>
    </row>
    <row r="250" spans="10:43">
      <c r="K250" s="1">
        <v>4</v>
      </c>
      <c r="L250" s="71">
        <v>0</v>
      </c>
      <c r="M250" s="71">
        <v>0</v>
      </c>
      <c r="N250" s="110">
        <v>-0.57673589496707123</v>
      </c>
      <c r="O250" s="71">
        <v>0.28634258083371034</v>
      </c>
      <c r="P250" s="71">
        <v>0.19725580767558054</v>
      </c>
      <c r="Q250" s="71">
        <v>-0.68054578220136741</v>
      </c>
      <c r="R250" s="71">
        <v>0.28867147161471007</v>
      </c>
      <c r="AC250" s="1">
        <v>4</v>
      </c>
      <c r="AD250" s="71">
        <v>0</v>
      </c>
      <c r="AE250" s="71">
        <v>0</v>
      </c>
      <c r="AF250" s="110">
        <v>0.65441267469733189</v>
      </c>
      <c r="AG250" s="71">
        <v>-0.28554504019031363</v>
      </c>
      <c r="AH250" s="71">
        <v>-7.5467748296521323E-2</v>
      </c>
      <c r="AI250" s="71">
        <v>0.37645038283036808</v>
      </c>
      <c r="AJ250" s="71">
        <v>0.58548937603694018</v>
      </c>
    </row>
    <row r="251" spans="10:43">
      <c r="K251" s="1">
        <v>5</v>
      </c>
      <c r="L251" s="71">
        <v>0</v>
      </c>
      <c r="M251" s="71">
        <v>0</v>
      </c>
      <c r="N251" s="71">
        <v>0</v>
      </c>
      <c r="O251" s="71">
        <v>-0.43015566324921706</v>
      </c>
      <c r="P251" s="71">
        <v>0.22481900512453712</v>
      </c>
      <c r="Q251" s="71">
        <v>-0.43703298280819519</v>
      </c>
      <c r="R251" s="71">
        <v>-0.75724810481585947</v>
      </c>
      <c r="AC251" s="1">
        <v>5</v>
      </c>
      <c r="AD251" s="71">
        <v>-3.662308996712022E-18</v>
      </c>
      <c r="AE251" s="71">
        <v>-9.1623695691119904E-19</v>
      </c>
      <c r="AF251" s="71">
        <v>-5.5511151231257827E-17</v>
      </c>
      <c r="AG251" s="71">
        <v>-0.91871682180905101</v>
      </c>
      <c r="AH251" s="71">
        <v>-4.0930720242899461E-2</v>
      </c>
      <c r="AI251" s="71">
        <v>-0.28549125796560682</v>
      </c>
      <c r="AJ251" s="71">
        <v>-0.26977549757287372</v>
      </c>
    </row>
    <row r="252" spans="10:43">
      <c r="K252" s="1">
        <v>6</v>
      </c>
      <c r="L252" s="71">
        <v>0</v>
      </c>
      <c r="M252" s="71">
        <v>0</v>
      </c>
      <c r="N252" s="71">
        <v>0</v>
      </c>
      <c r="O252" s="71">
        <v>-0.11208617214051037</v>
      </c>
      <c r="P252" s="71">
        <v>0.93333641640276466</v>
      </c>
      <c r="Q252" s="71">
        <v>0.29555782142929188</v>
      </c>
      <c r="R252" s="71">
        <v>0.17019223843437878</v>
      </c>
      <c r="AC252" s="1">
        <v>6</v>
      </c>
      <c r="AD252" s="71">
        <v>-2.7358504561168404E-17</v>
      </c>
      <c r="AE252" s="71">
        <v>-6.8445543473450337E-18</v>
      </c>
      <c r="AF252" s="71">
        <v>0</v>
      </c>
      <c r="AG252" s="71">
        <v>7.2363718150912887E-2</v>
      </c>
      <c r="AH252" s="71">
        <v>-0.99344566206341389</v>
      </c>
      <c r="AI252" s="71">
        <v>-7.0954757365798843E-3</v>
      </c>
      <c r="AJ252" s="71">
        <v>-8.8197863051392517E-2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0.49684544751938509</v>
      </c>
      <c r="W254" s="48" t="s">
        <v>353</v>
      </c>
      <c r="X254" s="3">
        <f>+V254/V256</f>
        <v>0.65268285533188986</v>
      </c>
      <c r="Y254" s="148">
        <f>ATAN2(X254,X255)</f>
        <v>0.85967615782495355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0.69859880718722756</v>
      </c>
      <c r="AO254" s="48" t="s">
        <v>353</v>
      </c>
      <c r="AP254" s="3">
        <f>+AN254/AN256</f>
        <v>0.72981012967275394</v>
      </c>
      <c r="AQ254" s="148">
        <f>ATAN2(AP254,AP255)</f>
        <v>-0.75275214770538268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-0.57673589496707123</v>
      </c>
      <c r="W255" s="48" t="s">
        <v>354</v>
      </c>
      <c r="X255" s="3">
        <f>-V255/V256</f>
        <v>0.75763123639130103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0.65441267469733189</v>
      </c>
      <c r="AO255" s="48" t="s">
        <v>354</v>
      </c>
      <c r="AP255" s="3">
        <f>-AN255/AN256</f>
        <v>-0.68364989185038139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0.76123563452074849</v>
      </c>
      <c r="W256" s="109">
        <v>1</v>
      </c>
      <c r="X256" s="108">
        <f>X254*X254+X255*X255</f>
        <v>1.0000000000000002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0.95723364034489145</v>
      </c>
      <c r="AO256" s="109">
        <v>1</v>
      </c>
      <c r="AP256" s="108">
        <f>AP254*AP254+AP255*AP255</f>
        <v>1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0.65268285533188986</v>
      </c>
      <c r="O257" s="111">
        <v>0</v>
      </c>
      <c r="P257" s="110">
        <f>-X255</f>
        <v>-0.75763123639130103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0.72981012967275394</v>
      </c>
      <c r="AG257" s="111">
        <v>0</v>
      </c>
      <c r="AH257" s="110">
        <f>-AP255</f>
        <v>0.68364989185038139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0.75763123639130103</v>
      </c>
      <c r="O259" s="111">
        <v>0</v>
      </c>
      <c r="P259" s="110">
        <f>X254</f>
        <v>0.65268285533188986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-0.68364989185038139</v>
      </c>
      <c r="AG259" s="111">
        <v>0</v>
      </c>
      <c r="AH259" s="110">
        <f>AP254</f>
        <v>0.72981012967275394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0.99999999999999989</v>
      </c>
      <c r="M264" s="71">
        <v>3.1918911957973251E-16</v>
      </c>
      <c r="N264" s="71">
        <v>-3.4694469519536142E-16</v>
      </c>
      <c r="O264" s="71">
        <v>1.5959455978986625E-16</v>
      </c>
      <c r="P264" s="71">
        <v>-9.0899510141184692E-16</v>
      </c>
      <c r="Q264" s="71">
        <v>-4.7531423241764514E-16</v>
      </c>
      <c r="R264" s="71">
        <v>-4.163336342344337E-17</v>
      </c>
      <c r="AC264" s="1" cm="1">
        <f t="array" ref="AC264:AC270">$K$12:$K$18</f>
        <v>0</v>
      </c>
      <c r="AD264" s="71" cm="1">
        <f t="array" ref="AD264:AJ270">MMULT(AD255:AJ261,_xlfn.ANCHORARRAY(AD246))</f>
        <v>0.99999999999999967</v>
      </c>
      <c r="AE264" s="71">
        <v>2.1510571102112408E-16</v>
      </c>
      <c r="AF264" s="71">
        <v>-3.3306690738754696E-16</v>
      </c>
      <c r="AG264" s="71">
        <v>3.0531133177191805E-16</v>
      </c>
      <c r="AH264" s="71">
        <v>-3.4694469519536142E-16</v>
      </c>
      <c r="AI264" s="71">
        <v>-2.7755575615628914E-16</v>
      </c>
      <c r="AJ264" s="71">
        <v>9.9920072216264089E-16</v>
      </c>
    </row>
    <row r="265" spans="10:43">
      <c r="K265" s="1">
        <v>1</v>
      </c>
      <c r="L265" s="71">
        <v>0</v>
      </c>
      <c r="M265" s="71">
        <v>1.0000000000000002</v>
      </c>
      <c r="N265" s="71">
        <v>-1.6259563140330613E-14</v>
      </c>
      <c r="O265" s="71">
        <v>1.1362438767648086E-16</v>
      </c>
      <c r="P265" s="71">
        <v>3.3306690738754696E-16</v>
      </c>
      <c r="Q265" s="71">
        <v>2.0816681711721685E-16</v>
      </c>
      <c r="R265" s="71">
        <v>9.0205620750793969E-17</v>
      </c>
      <c r="AC265" s="1">
        <v>1</v>
      </c>
      <c r="AD265" s="71">
        <v>-1.0530741011355275E-18</v>
      </c>
      <c r="AE265" s="71">
        <v>1.0000000000000002</v>
      </c>
      <c r="AF265" s="71">
        <v>-1.6827251397844023E-14</v>
      </c>
      <c r="AG265" s="71">
        <v>1.2956215961201778E-16</v>
      </c>
      <c r="AH265" s="71">
        <v>4.8572257327350599E-16</v>
      </c>
      <c r="AI265" s="71">
        <v>4.3194614551822497E-16</v>
      </c>
      <c r="AJ265" s="71">
        <v>4.6143644460983069E-16</v>
      </c>
    </row>
    <row r="266" spans="10:43">
      <c r="K266" s="1">
        <v>2</v>
      </c>
      <c r="L266" s="71">
        <v>0</v>
      </c>
      <c r="M266" s="71">
        <v>0</v>
      </c>
      <c r="N266" s="110">
        <v>0.76123563452074861</v>
      </c>
      <c r="O266" s="71">
        <v>0.29039286801556979</v>
      </c>
      <c r="P266" s="71">
        <v>-2.0830979058574339E-2</v>
      </c>
      <c r="Q266" s="71">
        <v>0.41107140130775638</v>
      </c>
      <c r="R266" s="71">
        <v>-0.40838543593010679</v>
      </c>
      <c r="AC266" s="1">
        <v>2</v>
      </c>
      <c r="AD266" s="71">
        <v>-1.980292911650047E-18</v>
      </c>
      <c r="AE266" s="71">
        <v>-4.9542994673360977E-19</v>
      </c>
      <c r="AF266" s="110">
        <v>0.95723364034489156</v>
      </c>
      <c r="AG266" s="71">
        <v>-3.4262671064730355E-3</v>
      </c>
      <c r="AH266" s="71">
        <v>-1.810919701712338E-2</v>
      </c>
      <c r="AI266" s="71">
        <v>-0.19099105469363858</v>
      </c>
      <c r="AJ266" s="71">
        <v>0.21653289010261356</v>
      </c>
    </row>
    <row r="267" spans="10:43">
      <c r="K267" s="1">
        <v>3</v>
      </c>
      <c r="L267" s="71">
        <v>0</v>
      </c>
      <c r="M267" s="71">
        <v>0</v>
      </c>
      <c r="N267" s="110">
        <v>-0.64847537249751697</v>
      </c>
      <c r="O267" s="71">
        <v>0.34088788644780443</v>
      </c>
      <c r="P267" s="71">
        <v>-2.4453177767215721E-2</v>
      </c>
      <c r="Q267" s="71">
        <v>0.48255062918220942</v>
      </c>
      <c r="R267" s="71">
        <v>-0.47939761421005778</v>
      </c>
      <c r="AC267" s="1">
        <v>3</v>
      </c>
      <c r="AD267" s="71">
        <v>0</v>
      </c>
      <c r="AE267" s="71">
        <v>0</v>
      </c>
      <c r="AF267" s="110">
        <v>-0.28931601717165273</v>
      </c>
      <c r="AG267" s="71">
        <v>-1.1336178920150916E-2</v>
      </c>
      <c r="AH267" s="71">
        <v>-5.9916256119823055E-2</v>
      </c>
      <c r="AI267" s="71">
        <v>-0.63191476346514053</v>
      </c>
      <c r="AJ267" s="71">
        <v>0.71642271545701997</v>
      </c>
    </row>
    <row r="268" spans="10:43">
      <c r="K268" s="1">
        <v>4</v>
      </c>
      <c r="L268" s="71">
        <v>0</v>
      </c>
      <c r="M268" s="71">
        <v>0</v>
      </c>
      <c r="N268" s="71">
        <v>0</v>
      </c>
      <c r="O268" s="71">
        <v>0.77580295595489679</v>
      </c>
      <c r="P268" s="71">
        <v>0.27804255278608797</v>
      </c>
      <c r="Q268" s="71">
        <v>-0.56552006103450814</v>
      </c>
      <c r="R268" s="71">
        <v>-3.1767482420958976E-2</v>
      </c>
      <c r="AC268" s="1">
        <v>4</v>
      </c>
      <c r="AD268" s="71">
        <v>1.8550400711602702E-18</v>
      </c>
      <c r="AE268" s="71">
        <v>4.6409417426933433E-19</v>
      </c>
      <c r="AF268" s="71">
        <v>-5.5511151231257827E-17</v>
      </c>
      <c r="AG268" s="71">
        <v>-0.38804979752817437</v>
      </c>
      <c r="AH268" s="71">
        <v>-8.6443576417000401E-2</v>
      </c>
      <c r="AI268" s="71">
        <v>0.69473055538899176</v>
      </c>
      <c r="AJ268" s="71">
        <v>0.59941164331658847</v>
      </c>
    </row>
    <row r="269" spans="10:43">
      <c r="K269" s="1">
        <v>5</v>
      </c>
      <c r="L269" s="71">
        <v>0</v>
      </c>
      <c r="M269" s="71">
        <v>0</v>
      </c>
      <c r="N269" s="71">
        <v>0</v>
      </c>
      <c r="O269" s="71">
        <v>-0.43015566324921706</v>
      </c>
      <c r="P269" s="71">
        <v>0.22481900512453712</v>
      </c>
      <c r="Q269" s="71">
        <v>-0.43703298280819519</v>
      </c>
      <c r="R269" s="71">
        <v>-0.75724810481585947</v>
      </c>
      <c r="AC269" s="1">
        <v>5</v>
      </c>
      <c r="AD269" s="71">
        <v>-3.662308996712022E-18</v>
      </c>
      <c r="AE269" s="71">
        <v>-9.1623695691119904E-19</v>
      </c>
      <c r="AF269" s="71">
        <v>-5.5511151231257827E-17</v>
      </c>
      <c r="AG269" s="71">
        <v>-0.91871682180905101</v>
      </c>
      <c r="AH269" s="71">
        <v>-4.0930720242899461E-2</v>
      </c>
      <c r="AI269" s="71">
        <v>-0.28549125796560682</v>
      </c>
      <c r="AJ269" s="71">
        <v>-0.26977549757287372</v>
      </c>
    </row>
    <row r="270" spans="10:43">
      <c r="K270" s="1">
        <v>6</v>
      </c>
      <c r="L270" s="71">
        <v>0</v>
      </c>
      <c r="M270" s="71">
        <v>0</v>
      </c>
      <c r="N270" s="71">
        <v>0</v>
      </c>
      <c r="O270" s="71">
        <v>-0.11208617214051037</v>
      </c>
      <c r="P270" s="71">
        <v>0.93333641640276466</v>
      </c>
      <c r="Q270" s="71">
        <v>0.29555782142929188</v>
      </c>
      <c r="R270" s="71">
        <v>0.17019223843437878</v>
      </c>
      <c r="AC270" s="1">
        <v>6</v>
      </c>
      <c r="AD270" s="71">
        <v>-2.7358504561168404E-17</v>
      </c>
      <c r="AE270" s="71">
        <v>-6.8445543473450337E-18</v>
      </c>
      <c r="AF270" s="71">
        <v>0</v>
      </c>
      <c r="AG270" s="71">
        <v>7.2363718150912887E-2</v>
      </c>
      <c r="AH270" s="71">
        <v>-0.99344566206341389</v>
      </c>
      <c r="AI270" s="71">
        <v>-7.0954757365798843E-3</v>
      </c>
      <c r="AJ270" s="71">
        <v>-8.8197863051392517E-2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0.76123563452074861</v>
      </c>
      <c r="W272" s="48" t="s">
        <v>353</v>
      </c>
      <c r="X272" s="3">
        <f>+V272/V274</f>
        <v>0.76123563452074861</v>
      </c>
      <c r="Y272" s="148">
        <f>ATAN2(X272,X273)</f>
        <v>0.70557989134236665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0.95723364034489156</v>
      </c>
      <c r="AO272" s="48" t="s">
        <v>353</v>
      </c>
      <c r="AP272" s="3">
        <f>+AN272/AN274</f>
        <v>0.95723364034489111</v>
      </c>
      <c r="AQ272" s="148">
        <f>ATAN2(AP272,AP273)</f>
        <v>0.29351221936157301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-0.64847537249751697</v>
      </c>
      <c r="W273" s="48" t="s">
        <v>354</v>
      </c>
      <c r="X273" s="3">
        <f>-V273/V274</f>
        <v>0.64847537249751697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-0.28931601717165273</v>
      </c>
      <c r="AO273" s="48" t="s">
        <v>354</v>
      </c>
      <c r="AP273" s="3">
        <f>-AN273/AN274</f>
        <v>0.28931601717165262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1</v>
      </c>
      <c r="W274" s="109">
        <v>1</v>
      </c>
      <c r="X274" s="108">
        <f>X272*X272+X273*X273</f>
        <v>1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1.0000000000000004</v>
      </c>
      <c r="AO274" s="109">
        <v>1</v>
      </c>
      <c r="AP274" s="108">
        <f>AP272*AP272+AP273*AP273</f>
        <v>1.0000000000000004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0.76123563452074861</v>
      </c>
      <c r="O275" s="110">
        <f>-X273</f>
        <v>-0.64847537249751697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0.95723364034489111</v>
      </c>
      <c r="AG275" s="110">
        <f>-AP273</f>
        <v>-0.28931601717165262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0.64847537249751697</v>
      </c>
      <c r="O276" s="110">
        <f>X272</f>
        <v>0.76123563452074861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0.28931601717165262</v>
      </c>
      <c r="AG276" s="110">
        <f>AP272</f>
        <v>0.95723364034489111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0.99999999999999989</v>
      </c>
      <c r="M282" s="71">
        <v>3.1918911957973251E-16</v>
      </c>
      <c r="N282" s="71">
        <v>-3.4694469519536142E-16</v>
      </c>
      <c r="O282" s="71">
        <v>1.5959455978986625E-16</v>
      </c>
      <c r="P282" s="71">
        <v>-9.0899510141184692E-16</v>
      </c>
      <c r="Q282" s="71">
        <v>-4.7531423241764514E-16</v>
      </c>
      <c r="R282" s="71">
        <v>-4.163336342344337E-17</v>
      </c>
      <c r="AC282" s="1" cm="1">
        <f t="array" ref="AC282:AC288">$K$12:$K$18</f>
        <v>0</v>
      </c>
      <c r="AD282" s="71" cm="1">
        <f t="array" ref="AD282:AJ288">MMULT(AD273:AJ279,_xlfn.ANCHORARRAY(AD264))</f>
        <v>0.99999999999999967</v>
      </c>
      <c r="AE282" s="71">
        <v>2.1510571102112408E-16</v>
      </c>
      <c r="AF282" s="71">
        <v>-3.3306690738754696E-16</v>
      </c>
      <c r="AG282" s="71">
        <v>3.0531133177191805E-16</v>
      </c>
      <c r="AH282" s="71">
        <v>-3.4694469519536142E-16</v>
      </c>
      <c r="AI282" s="71">
        <v>-2.7755575615628914E-16</v>
      </c>
      <c r="AJ282" s="71">
        <v>9.9920072216264089E-16</v>
      </c>
    </row>
    <row r="283" spans="11:43">
      <c r="K283" s="1">
        <v>1</v>
      </c>
      <c r="L283" s="71">
        <v>0</v>
      </c>
      <c r="M283" s="71">
        <v>1.0000000000000002</v>
      </c>
      <c r="N283" s="71">
        <v>-1.6259563140330613E-14</v>
      </c>
      <c r="O283" s="71">
        <v>1.1362438767648086E-16</v>
      </c>
      <c r="P283" s="71">
        <v>3.3306690738754696E-16</v>
      </c>
      <c r="Q283" s="71">
        <v>2.0816681711721685E-16</v>
      </c>
      <c r="R283" s="71">
        <v>9.0205620750793969E-17</v>
      </c>
      <c r="AC283" s="1">
        <v>1</v>
      </c>
      <c r="AD283" s="71">
        <v>-1.0530741011355275E-18</v>
      </c>
      <c r="AE283" s="71">
        <v>1.0000000000000002</v>
      </c>
      <c r="AF283" s="71">
        <v>-1.6827251397844023E-14</v>
      </c>
      <c r="AG283" s="71">
        <v>1.2956215961201778E-16</v>
      </c>
      <c r="AH283" s="71">
        <v>4.8572257327350599E-16</v>
      </c>
      <c r="AI283" s="71">
        <v>4.3194614551822497E-16</v>
      </c>
      <c r="AJ283" s="71">
        <v>4.6143644460983069E-16</v>
      </c>
    </row>
    <row r="284" spans="11:43">
      <c r="K284" s="1">
        <v>2</v>
      </c>
      <c r="L284" s="71">
        <v>0</v>
      </c>
      <c r="M284" s="71">
        <v>0</v>
      </c>
      <c r="N284" s="71">
        <v>1</v>
      </c>
      <c r="O284" s="71">
        <v>1.0269562977782698E-15</v>
      </c>
      <c r="P284" s="71">
        <v>9.5062846483529029E-16</v>
      </c>
      <c r="Q284" s="71">
        <v>-1.2212453270876722E-15</v>
      </c>
      <c r="R284" s="71">
        <v>7.7715611723760958E-16</v>
      </c>
      <c r="AC284" s="1">
        <v>2</v>
      </c>
      <c r="AD284" s="71">
        <v>-1.8956029927679584E-18</v>
      </c>
      <c r="AE284" s="71">
        <v>-4.742422114476888E-19</v>
      </c>
      <c r="AF284" s="71">
        <v>1.0000000000000009</v>
      </c>
      <c r="AG284" s="71">
        <v>1.6826817716975029E-16</v>
      </c>
      <c r="AH284" s="71">
        <v>6.9388939039072284E-18</v>
      </c>
      <c r="AI284" s="71">
        <v>-4.7184478546569153E-16</v>
      </c>
      <c r="AJ284" s="71">
        <v>-1.6653345369377348E-16</v>
      </c>
    </row>
    <row r="285" spans="11:43">
      <c r="K285" s="1">
        <v>3</v>
      </c>
      <c r="L285" s="71">
        <v>0</v>
      </c>
      <c r="M285" s="71">
        <v>0</v>
      </c>
      <c r="N285" s="71">
        <v>0</v>
      </c>
      <c r="O285" s="110">
        <v>0.44780862979755021</v>
      </c>
      <c r="P285" s="71">
        <v>-3.2123007198172092E-2</v>
      </c>
      <c r="Q285" s="71">
        <v>0.63390441448002921</v>
      </c>
      <c r="R285" s="71">
        <v>-0.62976244472826326</v>
      </c>
      <c r="AC285" s="1">
        <v>3</v>
      </c>
      <c r="AD285" s="71">
        <v>-5.7293045803184698E-19</v>
      </c>
      <c r="AE285" s="71">
        <v>-1.4333581897653198E-19</v>
      </c>
      <c r="AF285" s="71">
        <v>0</v>
      </c>
      <c r="AG285" s="110">
        <v>-1.1842645768348099E-2</v>
      </c>
      <c r="AH285" s="71">
        <v>-6.2593136716585993E-2</v>
      </c>
      <c r="AI285" s="71">
        <v>-0.66014684067879403</v>
      </c>
      <c r="AJ285" s="71">
        <v>0.74843035729385055</v>
      </c>
    </row>
    <row r="286" spans="11:43">
      <c r="K286" s="1">
        <v>4</v>
      </c>
      <c r="L286" s="71">
        <v>0</v>
      </c>
      <c r="M286" s="71">
        <v>0</v>
      </c>
      <c r="N286" s="71">
        <v>0</v>
      </c>
      <c r="O286" s="71">
        <v>0.77580295595489679</v>
      </c>
      <c r="P286" s="71">
        <v>0.27804255278608797</v>
      </c>
      <c r="Q286" s="71">
        <v>-0.56552006103450814</v>
      </c>
      <c r="R286" s="71">
        <v>-3.1767482420958976E-2</v>
      </c>
      <c r="AC286" s="1">
        <v>4</v>
      </c>
      <c r="AD286" s="71">
        <v>1.8550400711602702E-18</v>
      </c>
      <c r="AE286" s="71">
        <v>4.6409417426933433E-19</v>
      </c>
      <c r="AF286" s="71">
        <v>-5.5511151231257827E-17</v>
      </c>
      <c r="AG286" s="71">
        <v>-0.38804979752817437</v>
      </c>
      <c r="AH286" s="71">
        <v>-8.6443576417000401E-2</v>
      </c>
      <c r="AI286" s="71">
        <v>0.69473055538899176</v>
      </c>
      <c r="AJ286" s="71">
        <v>0.59941164331658847</v>
      </c>
    </row>
    <row r="287" spans="11:43">
      <c r="K287" s="1">
        <v>5</v>
      </c>
      <c r="L287" s="71">
        <v>0</v>
      </c>
      <c r="M287" s="71">
        <v>0</v>
      </c>
      <c r="N287" s="71">
        <v>0</v>
      </c>
      <c r="O287" s="71">
        <v>-0.43015566324921706</v>
      </c>
      <c r="P287" s="71">
        <v>0.22481900512453712</v>
      </c>
      <c r="Q287" s="71">
        <v>-0.43703298280819519</v>
      </c>
      <c r="R287" s="71">
        <v>-0.75724810481585947</v>
      </c>
      <c r="AC287" s="1">
        <v>5</v>
      </c>
      <c r="AD287" s="71">
        <v>-3.662308996712022E-18</v>
      </c>
      <c r="AE287" s="71">
        <v>-9.1623695691119904E-19</v>
      </c>
      <c r="AF287" s="71">
        <v>-5.5511151231257827E-17</v>
      </c>
      <c r="AG287" s="71">
        <v>-0.91871682180905101</v>
      </c>
      <c r="AH287" s="71">
        <v>-4.0930720242899461E-2</v>
      </c>
      <c r="AI287" s="71">
        <v>-0.28549125796560682</v>
      </c>
      <c r="AJ287" s="71">
        <v>-0.26977549757287372</v>
      </c>
    </row>
    <row r="288" spans="11:43">
      <c r="K288" s="1">
        <v>6</v>
      </c>
      <c r="L288" s="71">
        <v>0</v>
      </c>
      <c r="M288" s="71">
        <v>0</v>
      </c>
      <c r="N288" s="71">
        <v>0</v>
      </c>
      <c r="O288" s="110">
        <v>-0.11208617214051037</v>
      </c>
      <c r="P288" s="71">
        <v>0.93333641640276466</v>
      </c>
      <c r="Q288" s="71">
        <v>0.29555782142929188</v>
      </c>
      <c r="R288" s="71">
        <v>0.17019223843437878</v>
      </c>
      <c r="AC288" s="1">
        <v>6</v>
      </c>
      <c r="AD288" s="71">
        <v>-2.7358504561168404E-17</v>
      </c>
      <c r="AE288" s="71">
        <v>-6.8445543473450337E-18</v>
      </c>
      <c r="AF288" s="71">
        <v>0</v>
      </c>
      <c r="AG288" s="110">
        <v>7.2363718150912887E-2</v>
      </c>
      <c r="AH288" s="71">
        <v>-0.99344566206341389</v>
      </c>
      <c r="AI288" s="71">
        <v>-7.0954757365798843E-3</v>
      </c>
      <c r="AJ288" s="71">
        <v>-8.8197863051392517E-2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0.44780862979755021</v>
      </c>
      <c r="W290" s="48" t="s">
        <v>353</v>
      </c>
      <c r="X290" s="3">
        <f>+V290/V292</f>
        <v>0.97007415297825694</v>
      </c>
      <c r="Y290" s="148">
        <f>ATAN2(X290,X291)</f>
        <v>0.24526030707302571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-1.1842645768348099E-2</v>
      </c>
      <c r="AO290" s="48" t="s">
        <v>353</v>
      </c>
      <c r="AP290" s="3">
        <f>+AN290/AN292</f>
        <v>-0.1615059684590556</v>
      </c>
      <c r="AQ290" s="148">
        <f>ATAN2(AP290,AP291)</f>
        <v>-1.7330127920566036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-0.11208617214051037</v>
      </c>
      <c r="W291" s="48" t="s">
        <v>354</v>
      </c>
      <c r="X291" s="3">
        <f>-V291/V292</f>
        <v>0.2428088501754361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7.2363718150912887E-2</v>
      </c>
      <c r="AO291" s="48" t="s">
        <v>354</v>
      </c>
      <c r="AP291" s="3">
        <f>-AN291/AN292</f>
        <v>-0.98687173541048501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0.46162309182521566</v>
      </c>
      <c r="W292" s="109">
        <v>1</v>
      </c>
      <c r="X292" s="108">
        <f>X290*X290+X291*X291</f>
        <v>1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7.3326366086281222E-2</v>
      </c>
      <c r="AO292" s="109">
        <v>1</v>
      </c>
      <c r="AP292" s="108">
        <f>AP290*AP290+AP291*AP291</f>
        <v>0.99999999999999978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0.97007415297825694</v>
      </c>
      <c r="P294" s="111">
        <v>0</v>
      </c>
      <c r="Q294" s="111">
        <v>0</v>
      </c>
      <c r="R294" s="110">
        <f>-X291</f>
        <v>-0.2428088501754361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-0.1615059684590556</v>
      </c>
      <c r="AH294" s="111">
        <v>0</v>
      </c>
      <c r="AI294" s="111">
        <v>0</v>
      </c>
      <c r="AJ294" s="110">
        <f>-AP291</f>
        <v>0.98687173541048501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0.2428088501754361</v>
      </c>
      <c r="P297" s="111">
        <v>0</v>
      </c>
      <c r="Q297" s="111">
        <v>0</v>
      </c>
      <c r="R297" s="110">
        <f>X290</f>
        <v>0.97007415297825694</v>
      </c>
      <c r="AC297" s="1">
        <v>6</v>
      </c>
      <c r="AD297">
        <v>0</v>
      </c>
      <c r="AE297">
        <v>0</v>
      </c>
      <c r="AF297">
        <v>0</v>
      </c>
      <c r="AG297" s="110">
        <f>AP291</f>
        <v>-0.98687173541048501</v>
      </c>
      <c r="AH297" s="111">
        <v>0</v>
      </c>
      <c r="AI297" s="111">
        <v>0</v>
      </c>
      <c r="AJ297" s="110">
        <f>AP290</f>
        <v>-0.1615059684590556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0.99999999999999989</v>
      </c>
      <c r="M300" s="71">
        <v>3.1918911957973251E-16</v>
      </c>
      <c r="N300" s="71">
        <v>-3.4694469519536142E-16</v>
      </c>
      <c r="O300" s="71">
        <v>1.5959455978986625E-16</v>
      </c>
      <c r="P300" s="71">
        <v>-9.0899510141184692E-16</v>
      </c>
      <c r="Q300" s="71">
        <v>-4.7531423241764514E-16</v>
      </c>
      <c r="R300" s="71">
        <v>-4.163336342344337E-17</v>
      </c>
      <c r="AC300" s="1" cm="1">
        <f t="array" ref="AC300:AC306">$K$12:$K$18</f>
        <v>0</v>
      </c>
      <c r="AD300" s="71" cm="1">
        <f t="array" ref="AD300:AJ306">MMULT(AD291:AJ297,_xlfn.ANCHORARRAY(AD282))</f>
        <v>0.99999999999999967</v>
      </c>
      <c r="AE300" s="71">
        <v>2.1510571102112408E-16</v>
      </c>
      <c r="AF300" s="71">
        <v>-3.3306690738754696E-16</v>
      </c>
      <c r="AG300" s="71">
        <v>3.0531133177191805E-16</v>
      </c>
      <c r="AH300" s="71">
        <v>-3.4694469519536142E-16</v>
      </c>
      <c r="AI300" s="71">
        <v>-2.7755575615628914E-16</v>
      </c>
      <c r="AJ300" s="71">
        <v>9.9920072216264089E-16</v>
      </c>
    </row>
    <row r="301" spans="10:43">
      <c r="K301" s="1">
        <v>1</v>
      </c>
      <c r="L301" s="71">
        <v>0</v>
      </c>
      <c r="M301" s="71">
        <v>1.0000000000000002</v>
      </c>
      <c r="N301" s="71">
        <v>-1.6259563140330613E-14</v>
      </c>
      <c r="O301" s="71">
        <v>1.1362438767648086E-16</v>
      </c>
      <c r="P301" s="71">
        <v>3.3306690738754696E-16</v>
      </c>
      <c r="Q301" s="71">
        <v>2.0816681711721685E-16</v>
      </c>
      <c r="R301" s="71">
        <v>9.0205620750793969E-17</v>
      </c>
      <c r="AC301" s="1">
        <v>1</v>
      </c>
      <c r="AD301" s="71">
        <v>-1.0530741011355275E-18</v>
      </c>
      <c r="AE301" s="71">
        <v>1.0000000000000002</v>
      </c>
      <c r="AF301" s="71">
        <v>-1.6827251397844023E-14</v>
      </c>
      <c r="AG301" s="71">
        <v>1.2956215961201778E-16</v>
      </c>
      <c r="AH301" s="71">
        <v>4.8572257327350599E-16</v>
      </c>
      <c r="AI301" s="71">
        <v>4.3194614551822497E-16</v>
      </c>
      <c r="AJ301" s="71">
        <v>4.6143644460983069E-16</v>
      </c>
    </row>
    <row r="302" spans="10:43">
      <c r="K302" s="1">
        <v>2</v>
      </c>
      <c r="L302" s="71">
        <v>0</v>
      </c>
      <c r="M302" s="71">
        <v>0</v>
      </c>
      <c r="N302" s="71">
        <v>1</v>
      </c>
      <c r="O302" s="71">
        <v>1.0269562977782698E-15</v>
      </c>
      <c r="P302" s="71">
        <v>9.5062846483529029E-16</v>
      </c>
      <c r="Q302" s="71">
        <v>-1.2212453270876722E-15</v>
      </c>
      <c r="R302" s="71">
        <v>7.7715611723760958E-16</v>
      </c>
      <c r="AC302" s="1">
        <v>2</v>
      </c>
      <c r="AD302" s="71">
        <v>-1.8956029927679584E-18</v>
      </c>
      <c r="AE302" s="71">
        <v>-4.742422114476888E-19</v>
      </c>
      <c r="AF302" s="71">
        <v>1.0000000000000009</v>
      </c>
      <c r="AG302" s="71">
        <v>1.6826817716975029E-16</v>
      </c>
      <c r="AH302" s="71">
        <v>6.9388939039072284E-18</v>
      </c>
      <c r="AI302" s="71">
        <v>-4.7184478546569153E-16</v>
      </c>
      <c r="AJ302" s="71">
        <v>-1.6653345369377348E-16</v>
      </c>
    </row>
    <row r="303" spans="10:43">
      <c r="K303" s="1">
        <v>3</v>
      </c>
      <c r="L303" s="71">
        <v>0</v>
      </c>
      <c r="M303" s="71">
        <v>0</v>
      </c>
      <c r="N303" s="71">
        <v>0</v>
      </c>
      <c r="O303" s="110">
        <v>0.46162309182521566</v>
      </c>
      <c r="P303" s="71">
        <v>-0.25778404109249858</v>
      </c>
      <c r="Q303" s="71">
        <v>0.54317023316428903</v>
      </c>
      <c r="R303" s="71">
        <v>-0.65224045187032154</v>
      </c>
      <c r="AC303" s="1">
        <v>3</v>
      </c>
      <c r="AD303" s="71">
        <v>-2.690680318603181E-17</v>
      </c>
      <c r="AE303" s="71">
        <v>-6.7315476366170962E-18</v>
      </c>
      <c r="AF303" s="71">
        <v>0</v>
      </c>
      <c r="AG303" s="110">
        <v>7.3326366086281208E-2</v>
      </c>
      <c r="AH303" s="71">
        <v>-0.97029427939223722</v>
      </c>
      <c r="AI303" s="71">
        <v>9.9615330375292938E-2</v>
      </c>
      <c r="AJ303" s="71">
        <v>-0.20791594784792436</v>
      </c>
    </row>
    <row r="304" spans="10:43">
      <c r="K304" s="1">
        <v>4</v>
      </c>
      <c r="L304" s="71">
        <v>0</v>
      </c>
      <c r="M304" s="71">
        <v>0</v>
      </c>
      <c r="N304" s="71">
        <v>0</v>
      </c>
      <c r="O304" s="71">
        <v>0.77580295595489679</v>
      </c>
      <c r="P304" s="71">
        <v>0.27804255278608797</v>
      </c>
      <c r="Q304" s="71">
        <v>-0.56552006103450814</v>
      </c>
      <c r="R304" s="71">
        <v>-3.1767482420958976E-2</v>
      </c>
      <c r="AC304" s="1">
        <v>4</v>
      </c>
      <c r="AD304" s="71">
        <v>1.8550400711602702E-18</v>
      </c>
      <c r="AE304" s="71">
        <v>4.6409417426933433E-19</v>
      </c>
      <c r="AF304" s="71">
        <v>-5.5511151231257827E-17</v>
      </c>
      <c r="AG304" s="71">
        <v>-0.38804979752817437</v>
      </c>
      <c r="AH304" s="71">
        <v>-8.6443576417000401E-2</v>
      </c>
      <c r="AI304" s="71">
        <v>0.69473055538899176</v>
      </c>
      <c r="AJ304" s="71">
        <v>0.59941164331658847</v>
      </c>
    </row>
    <row r="305" spans="10:43">
      <c r="K305" s="1">
        <v>5</v>
      </c>
      <c r="L305" s="71">
        <v>0</v>
      </c>
      <c r="M305" s="71">
        <v>0</v>
      </c>
      <c r="N305" s="71">
        <v>0</v>
      </c>
      <c r="O305" s="110">
        <v>-0.43015566324921706</v>
      </c>
      <c r="P305" s="71">
        <v>0.22481900512453712</v>
      </c>
      <c r="Q305" s="71">
        <v>-0.43703298280819519</v>
      </c>
      <c r="R305" s="71">
        <v>-0.75724810481585947</v>
      </c>
      <c r="AC305" s="1">
        <v>5</v>
      </c>
      <c r="AD305" s="71">
        <v>-3.662308996712022E-18</v>
      </c>
      <c r="AE305" s="71">
        <v>-9.1623695691119904E-19</v>
      </c>
      <c r="AF305" s="71">
        <v>-5.5511151231257827E-17</v>
      </c>
      <c r="AG305" s="110">
        <v>-0.91871682180905101</v>
      </c>
      <c r="AH305" s="71">
        <v>-4.0930720242899461E-2</v>
      </c>
      <c r="AI305" s="71">
        <v>-0.28549125796560682</v>
      </c>
      <c r="AJ305" s="71">
        <v>-0.26977549757287372</v>
      </c>
    </row>
    <row r="306" spans="10:43">
      <c r="K306" s="1">
        <v>6</v>
      </c>
      <c r="L306" s="71">
        <v>0</v>
      </c>
      <c r="M306" s="71">
        <v>0</v>
      </c>
      <c r="N306" s="71">
        <v>0</v>
      </c>
      <c r="O306" s="71">
        <v>0</v>
      </c>
      <c r="P306" s="71">
        <v>0.8976057831437082</v>
      </c>
      <c r="Q306" s="71">
        <v>0.44063060528014819</v>
      </c>
      <c r="R306" s="71">
        <v>1.2187196454562316E-2</v>
      </c>
      <c r="AC306" s="1">
        <v>6</v>
      </c>
      <c r="AD306" s="71">
        <v>4.9839706501304057E-18</v>
      </c>
      <c r="AE306" s="71">
        <v>1.2468904469584523E-18</v>
      </c>
      <c r="AF306" s="71">
        <v>0</v>
      </c>
      <c r="AG306" s="71">
        <v>0</v>
      </c>
      <c r="AH306" s="71">
        <v>0.22221880121928228</v>
      </c>
      <c r="AI306" s="71">
        <v>0.65262621996694448</v>
      </c>
      <c r="AJ306" s="71">
        <v>-0.72436028424833732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0.46162309182521566</v>
      </c>
      <c r="W308" s="48" t="s">
        <v>353</v>
      </c>
      <c r="X308" s="3">
        <f>+V308/V310</f>
        <v>0.73160252723713093</v>
      </c>
      <c r="Y308" s="148">
        <f>ATAN2(X308,X309)</f>
        <v>0.7501266591234429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7.3326366086281208E-2</v>
      </c>
      <c r="AO308" s="48" t="s">
        <v>353</v>
      </c>
      <c r="AP308" s="3">
        <f>+AN308/AN310</f>
        <v>7.9560883606579272E-2</v>
      </c>
      <c r="AQ308" s="148">
        <f>ATAN2(AP308,AP309)</f>
        <v>1.4911512673350737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-0.43015566324921706</v>
      </c>
      <c r="W309" s="48" t="s">
        <v>354</v>
      </c>
      <c r="X309" s="3">
        <f>-V309/V310</f>
        <v>0.68173142962624456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-0.91871682180905101</v>
      </c>
      <c r="AO309" s="48" t="s">
        <v>354</v>
      </c>
      <c r="AP309" s="3">
        <f>-AN309/AN310</f>
        <v>0.99683000847674141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0.63097525587906</v>
      </c>
      <c r="W310" s="109">
        <v>1</v>
      </c>
      <c r="X310" s="108">
        <f>X308*X308+X309*X309</f>
        <v>1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0.92163840774912531</v>
      </c>
      <c r="AO310" s="109">
        <v>1</v>
      </c>
      <c r="AP310" s="108">
        <f>AP308*AP308+AP309*AP309</f>
        <v>1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0.73160252723713093</v>
      </c>
      <c r="P312" s="111">
        <v>0</v>
      </c>
      <c r="Q312" s="110">
        <f>-X309</f>
        <v>-0.68173142962624456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7.9560883606579272E-2</v>
      </c>
      <c r="AH312" s="111">
        <v>0</v>
      </c>
      <c r="AI312" s="110">
        <f>-AP309</f>
        <v>-0.99683000847674141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0.68173142962624456</v>
      </c>
      <c r="P314" s="111">
        <v>0</v>
      </c>
      <c r="Q314" s="110">
        <f>X308</f>
        <v>0.73160252723713093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0.99683000847674141</v>
      </c>
      <c r="AH314" s="111">
        <v>0</v>
      </c>
      <c r="AI314" s="110">
        <f>AP308</f>
        <v>7.9560883606579272E-2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0.99999999999999989</v>
      </c>
      <c r="M318" s="71">
        <v>3.1918911957973251E-16</v>
      </c>
      <c r="N318" s="71">
        <v>-3.4694469519536142E-16</v>
      </c>
      <c r="O318" s="71">
        <v>1.5959455978986625E-16</v>
      </c>
      <c r="P318" s="71">
        <v>-9.0899510141184692E-16</v>
      </c>
      <c r="Q318" s="71">
        <v>-4.7531423241764514E-16</v>
      </c>
      <c r="R318" s="71">
        <v>-4.163336342344337E-17</v>
      </c>
      <c r="AC318" s="1" cm="1">
        <f t="array" ref="AC318:AC324">$K$12:$K$18</f>
        <v>0</v>
      </c>
      <c r="AD318" s="71" cm="1">
        <f t="array" ref="AD318:AJ324">MMULT(AD309:AJ315,_xlfn.ANCHORARRAY(AD300))</f>
        <v>0.99999999999999967</v>
      </c>
      <c r="AE318" s="71">
        <v>2.1510571102112408E-16</v>
      </c>
      <c r="AF318" s="71">
        <v>-3.3306690738754696E-16</v>
      </c>
      <c r="AG318" s="71">
        <v>3.0531133177191805E-16</v>
      </c>
      <c r="AH318" s="71">
        <v>-3.4694469519536142E-16</v>
      </c>
      <c r="AI318" s="71">
        <v>-2.7755575615628914E-16</v>
      </c>
      <c r="AJ318" s="71">
        <v>9.9920072216264089E-16</v>
      </c>
    </row>
    <row r="319" spans="10:43">
      <c r="K319" s="1">
        <v>1</v>
      </c>
      <c r="L319" s="71">
        <v>0</v>
      </c>
      <c r="M319" s="71">
        <v>1.0000000000000002</v>
      </c>
      <c r="N319" s="71">
        <v>-1.6259563140330613E-14</v>
      </c>
      <c r="O319" s="71">
        <v>1.1362438767648086E-16</v>
      </c>
      <c r="P319" s="71">
        <v>3.3306690738754696E-16</v>
      </c>
      <c r="Q319" s="71">
        <v>2.0816681711721685E-16</v>
      </c>
      <c r="R319" s="71">
        <v>9.0205620750793969E-17</v>
      </c>
      <c r="AC319" s="1">
        <v>1</v>
      </c>
      <c r="AD319" s="71">
        <v>-1.0530741011355275E-18</v>
      </c>
      <c r="AE319" s="71">
        <v>1.0000000000000002</v>
      </c>
      <c r="AF319" s="71">
        <v>-1.6827251397844023E-14</v>
      </c>
      <c r="AG319" s="71">
        <v>1.2956215961201778E-16</v>
      </c>
      <c r="AH319" s="71">
        <v>4.8572257327350599E-16</v>
      </c>
      <c r="AI319" s="71">
        <v>4.3194614551822497E-16</v>
      </c>
      <c r="AJ319" s="71">
        <v>4.6143644460983069E-16</v>
      </c>
    </row>
    <row r="320" spans="10:43">
      <c r="K320" s="1">
        <v>2</v>
      </c>
      <c r="L320" s="71">
        <v>0</v>
      </c>
      <c r="M320" s="71">
        <v>0</v>
      </c>
      <c r="N320" s="71">
        <v>1</v>
      </c>
      <c r="O320" s="71">
        <v>1.0269562977782698E-15</v>
      </c>
      <c r="P320" s="71">
        <v>9.5062846483529029E-16</v>
      </c>
      <c r="Q320" s="71">
        <v>-1.2212453270876722E-15</v>
      </c>
      <c r="R320" s="71">
        <v>7.7715611723760958E-16</v>
      </c>
      <c r="AC320" s="1">
        <v>2</v>
      </c>
      <c r="AD320" s="71">
        <v>-1.8956029927679584E-18</v>
      </c>
      <c r="AE320" s="71">
        <v>-4.742422114476888E-19</v>
      </c>
      <c r="AF320" s="71">
        <v>1.0000000000000009</v>
      </c>
      <c r="AG320" s="71">
        <v>1.6826817716975029E-16</v>
      </c>
      <c r="AH320" s="71">
        <v>6.9388939039072284E-18</v>
      </c>
      <c r="AI320" s="71">
        <v>-4.7184478546569153E-16</v>
      </c>
      <c r="AJ320" s="71">
        <v>-1.6653345369377348E-16</v>
      </c>
    </row>
    <row r="321" spans="10:43">
      <c r="K321" s="1">
        <v>3</v>
      </c>
      <c r="L321" s="71">
        <v>0</v>
      </c>
      <c r="M321" s="71">
        <v>0</v>
      </c>
      <c r="N321" s="71">
        <v>0</v>
      </c>
      <c r="O321" s="110">
        <v>0.63097525587906</v>
      </c>
      <c r="P321" s="71">
        <v>-0.34186163771537303</v>
      </c>
      <c r="Q321" s="71">
        <v>0.69532383546662846</v>
      </c>
      <c r="R321" s="71">
        <v>3.905907012326465E-2</v>
      </c>
      <c r="AC321" s="1">
        <v>3</v>
      </c>
      <c r="AD321" s="71">
        <v>1.5099704717278783E-18</v>
      </c>
      <c r="AE321" s="71">
        <v>3.7776461551545779E-19</v>
      </c>
      <c r="AF321" s="71">
        <v>5.5335181352408414E-17</v>
      </c>
      <c r="AG321" s="110">
        <v>0.92163840774912531</v>
      </c>
      <c r="AH321" s="71">
        <v>-3.6396500020166894E-2</v>
      </c>
      <c r="AI321" s="71">
        <v>0.29251173680331105</v>
      </c>
      <c r="AJ321" s="71">
        <v>0.2523783350057045</v>
      </c>
    </row>
    <row r="322" spans="10:43">
      <c r="K322" s="1">
        <v>4</v>
      </c>
      <c r="L322" s="71">
        <v>0</v>
      </c>
      <c r="M322" s="71">
        <v>0</v>
      </c>
      <c r="N322" s="71">
        <v>0</v>
      </c>
      <c r="O322" s="110">
        <v>0.77580295595489679</v>
      </c>
      <c r="P322" s="71">
        <v>0.27804255278608797</v>
      </c>
      <c r="Q322" s="71">
        <v>-0.56552006103450814</v>
      </c>
      <c r="R322" s="71">
        <v>-3.1767482420958976E-2</v>
      </c>
      <c r="AC322" s="1">
        <v>4</v>
      </c>
      <c r="AD322" s="71">
        <v>1.8550400711602702E-18</v>
      </c>
      <c r="AE322" s="71">
        <v>4.6409417426933433E-19</v>
      </c>
      <c r="AF322" s="71">
        <v>-5.5511151231257827E-17</v>
      </c>
      <c r="AG322" s="110">
        <v>-0.38804979752817437</v>
      </c>
      <c r="AH322" s="71">
        <v>-8.6443576417000401E-2</v>
      </c>
      <c r="AI322" s="71">
        <v>0.69473055538899176</v>
      </c>
      <c r="AJ322" s="71">
        <v>0.59941164331658847</v>
      </c>
    </row>
    <row r="323" spans="10:43">
      <c r="K323" s="1">
        <v>5</v>
      </c>
      <c r="L323" s="71">
        <v>0</v>
      </c>
      <c r="M323" s="71">
        <v>0</v>
      </c>
      <c r="N323" s="71">
        <v>0</v>
      </c>
      <c r="O323" s="71">
        <v>0</v>
      </c>
      <c r="P323" s="71">
        <v>-1.1261330548770793E-2</v>
      </c>
      <c r="Q323" s="71">
        <v>5.056178487705415E-2</v>
      </c>
      <c r="R323" s="71">
        <v>-0.99865744294243264</v>
      </c>
      <c r="AC323" s="1">
        <v>5</v>
      </c>
      <c r="AD323" s="71">
        <v>-2.7112885387832833E-17</v>
      </c>
      <c r="AE323" s="71">
        <v>-6.7831053095554668E-18</v>
      </c>
      <c r="AF323" s="71">
        <v>-4.4165162419773236E-18</v>
      </c>
      <c r="AG323" s="71">
        <v>0</v>
      </c>
      <c r="AH323" s="71">
        <v>-0.97047493902067627</v>
      </c>
      <c r="AI323" s="71">
        <v>7.6585613876719111E-2</v>
      </c>
      <c r="AJ323" s="71">
        <v>-0.22872043301799858</v>
      </c>
    </row>
    <row r="324" spans="10:43">
      <c r="K324" s="1">
        <v>6</v>
      </c>
      <c r="L324" s="71">
        <v>0</v>
      </c>
      <c r="M324" s="71">
        <v>0</v>
      </c>
      <c r="N324" s="71">
        <v>0</v>
      </c>
      <c r="O324" s="71">
        <v>0</v>
      </c>
      <c r="P324" s="71">
        <v>0.8976057831437082</v>
      </c>
      <c r="Q324" s="71">
        <v>0.44063060528014819</v>
      </c>
      <c r="R324" s="71">
        <v>1.2187196454562316E-2</v>
      </c>
      <c r="AC324" s="1">
        <v>6</v>
      </c>
      <c r="AD324" s="71">
        <v>4.9839706501304057E-18</v>
      </c>
      <c r="AE324" s="71">
        <v>1.2468904469584523E-18</v>
      </c>
      <c r="AF324" s="71">
        <v>0</v>
      </c>
      <c r="AG324" s="71">
        <v>0</v>
      </c>
      <c r="AH324" s="71">
        <v>0.22221880121928228</v>
      </c>
      <c r="AI324" s="71">
        <v>0.65262621996694448</v>
      </c>
      <c r="AJ324" s="71">
        <v>-0.72436028424833732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0.63097525587906</v>
      </c>
      <c r="W326" s="48" t="s">
        <v>353</v>
      </c>
      <c r="X326" s="3">
        <f>+V326/V328</f>
        <v>0.63097525587905967</v>
      </c>
      <c r="Y326" s="148">
        <f>ATAN2(X326,X327)</f>
        <v>-0.88798666463712805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0.92163840774912531</v>
      </c>
      <c r="AO326" s="48" t="s">
        <v>353</v>
      </c>
      <c r="AP326" s="3">
        <f>+AN326/AN328</f>
        <v>0.92163840774912531</v>
      </c>
      <c r="AQ326" s="148">
        <f>ATAN2(AP326,AP327)</f>
        <v>0.39851463073406973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0.77580295595489679</v>
      </c>
      <c r="W327" s="48" t="s">
        <v>354</v>
      </c>
      <c r="X327" s="3">
        <f>-V327/V328</f>
        <v>-0.77580295595489646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-0.38804979752817437</v>
      </c>
      <c r="AO327" s="48" t="s">
        <v>354</v>
      </c>
      <c r="AP327" s="3">
        <f>-AN327/AN328</f>
        <v>0.38804979752817437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1.0000000000000004</v>
      </c>
      <c r="W328" s="109">
        <v>1</v>
      </c>
      <c r="X328" s="108">
        <f>X326*X326+X327*X327</f>
        <v>0.99999999999999978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1</v>
      </c>
      <c r="AO328" s="109">
        <v>1</v>
      </c>
      <c r="AP328" s="108">
        <f>AP326*AP326+AP327*AP327</f>
        <v>1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0.63097525587905967</v>
      </c>
      <c r="P330" s="110">
        <f>-X327</f>
        <v>0.77580295595489646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0.92163840774912531</v>
      </c>
      <c r="AH330" s="110">
        <f>-AP327</f>
        <v>-0.38804979752817437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-0.77580295595489646</v>
      </c>
      <c r="P331" s="110">
        <f>X326</f>
        <v>0.63097525587905967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0.38804979752817437</v>
      </c>
      <c r="AH331" s="110">
        <f>AP326</f>
        <v>0.92163840774912531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0.99999999999999989</v>
      </c>
      <c r="M336" s="71">
        <v>3.1918911957973251E-16</v>
      </c>
      <c r="N336" s="71">
        <v>-3.4694469519536142E-16</v>
      </c>
      <c r="O336" s="71">
        <v>1.5959455978986625E-16</v>
      </c>
      <c r="P336" s="71">
        <v>-9.0899510141184692E-16</v>
      </c>
      <c r="Q336" s="71">
        <v>-4.7531423241764514E-16</v>
      </c>
      <c r="R336" s="71">
        <v>-4.163336342344337E-17</v>
      </c>
      <c r="AC336" s="1" cm="1">
        <f t="array" ref="AC336:AC342">$K$12:$K$18</f>
        <v>0</v>
      </c>
      <c r="AD336" s="71" cm="1">
        <f t="array" ref="AD336:AJ342">MMULT(AD327:AJ333,_xlfn.ANCHORARRAY(AD318))</f>
        <v>0.99999999999999967</v>
      </c>
      <c r="AE336" s="71">
        <v>2.1510571102112408E-16</v>
      </c>
      <c r="AF336" s="71">
        <v>-3.3306690738754696E-16</v>
      </c>
      <c r="AG336" s="71">
        <v>3.0531133177191805E-16</v>
      </c>
      <c r="AH336" s="71">
        <v>-3.4694469519536142E-16</v>
      </c>
      <c r="AI336" s="71">
        <v>-2.7755575615628914E-16</v>
      </c>
      <c r="AJ336" s="71">
        <v>9.9920072216264089E-16</v>
      </c>
    </row>
    <row r="337" spans="10:43">
      <c r="K337" s="1">
        <v>1</v>
      </c>
      <c r="L337" s="71">
        <v>0</v>
      </c>
      <c r="M337" s="71">
        <v>1.0000000000000002</v>
      </c>
      <c r="N337" s="71">
        <v>-1.6259563140330613E-14</v>
      </c>
      <c r="O337" s="71">
        <v>1.1362438767648086E-16</v>
      </c>
      <c r="P337" s="71">
        <v>3.3306690738754696E-16</v>
      </c>
      <c r="Q337" s="71">
        <v>2.0816681711721685E-16</v>
      </c>
      <c r="R337" s="71">
        <v>9.0205620750793969E-17</v>
      </c>
      <c r="AC337" s="1">
        <v>1</v>
      </c>
      <c r="AD337" s="71">
        <v>-1.0530741011355275E-18</v>
      </c>
      <c r="AE337" s="71">
        <v>1.0000000000000002</v>
      </c>
      <c r="AF337" s="71">
        <v>-1.6827251397844023E-14</v>
      </c>
      <c r="AG337" s="71">
        <v>1.2956215961201778E-16</v>
      </c>
      <c r="AH337" s="71">
        <v>4.8572257327350599E-16</v>
      </c>
      <c r="AI337" s="71">
        <v>4.3194614551822497E-16</v>
      </c>
      <c r="AJ337" s="71">
        <v>4.6143644460983069E-16</v>
      </c>
    </row>
    <row r="338" spans="10:43">
      <c r="K338" s="1">
        <v>2</v>
      </c>
      <c r="L338" s="71">
        <v>0</v>
      </c>
      <c r="M338" s="71">
        <v>0</v>
      </c>
      <c r="N338" s="71">
        <v>1</v>
      </c>
      <c r="O338" s="71">
        <v>1.0269562977782698E-15</v>
      </c>
      <c r="P338" s="71">
        <v>9.5062846483529029E-16</v>
      </c>
      <c r="Q338" s="71">
        <v>-1.2212453270876722E-15</v>
      </c>
      <c r="R338" s="71">
        <v>7.7715611723760958E-16</v>
      </c>
      <c r="AC338" s="1">
        <v>2</v>
      </c>
      <c r="AD338" s="71">
        <v>-1.8956029927679584E-18</v>
      </c>
      <c r="AE338" s="71">
        <v>-4.742422114476888E-19</v>
      </c>
      <c r="AF338" s="71">
        <v>1.0000000000000009</v>
      </c>
      <c r="AG338" s="71">
        <v>1.6826817716975029E-16</v>
      </c>
      <c r="AH338" s="71">
        <v>6.9388939039072284E-18</v>
      </c>
      <c r="AI338" s="71">
        <v>-4.7184478546569153E-16</v>
      </c>
      <c r="AJ338" s="71">
        <v>-1.6653345369377348E-16</v>
      </c>
    </row>
    <row r="339" spans="10:43">
      <c r="K339" s="1">
        <v>3</v>
      </c>
      <c r="L339" s="71">
        <v>0</v>
      </c>
      <c r="M339" s="71">
        <v>0</v>
      </c>
      <c r="N339" s="71">
        <v>0</v>
      </c>
      <c r="O339" s="71">
        <v>1.0000000000000004</v>
      </c>
      <c r="P339" s="71">
        <v>4.7184478546569153E-16</v>
      </c>
      <c r="Q339" s="71">
        <v>2.2204460492503131E-16</v>
      </c>
      <c r="R339" s="71">
        <v>-1.3530843112619095E-16</v>
      </c>
      <c r="AC339" s="1">
        <v>3</v>
      </c>
      <c r="AD339" s="71">
        <v>6.717988572910843E-19</v>
      </c>
      <c r="AE339" s="71">
        <v>1.6807072838840658E-19</v>
      </c>
      <c r="AF339" s="71">
        <v>7.2540119429988247E-17</v>
      </c>
      <c r="AG339" s="71">
        <v>1</v>
      </c>
      <c r="AH339" s="71">
        <v>6.5225602696727947E-16</v>
      </c>
      <c r="AI339" s="71">
        <v>4.4408920985006262E-16</v>
      </c>
      <c r="AJ339" s="71">
        <v>3.8857805861880479E-16</v>
      </c>
    </row>
    <row r="340" spans="10:43">
      <c r="K340" s="1">
        <v>4</v>
      </c>
      <c r="L340" s="71">
        <v>0</v>
      </c>
      <c r="M340" s="71">
        <v>0</v>
      </c>
      <c r="N340" s="71">
        <v>0</v>
      </c>
      <c r="O340" s="71">
        <v>-5.5511151231257827E-17</v>
      </c>
      <c r="P340" s="110">
        <v>0.44065523995663713</v>
      </c>
      <c r="Q340" s="71">
        <v>-0.89626345211689662</v>
      </c>
      <c r="R340" s="71">
        <v>-5.034663740767642E-2</v>
      </c>
      <c r="AC340" s="1">
        <v>4</v>
      </c>
      <c r="AD340" s="71">
        <v>2.2956199133225008E-18</v>
      </c>
      <c r="AE340" s="71">
        <v>5.7431849838331645E-19</v>
      </c>
      <c r="AF340" s="71">
        <v>-2.9688403113110466E-17</v>
      </c>
      <c r="AG340" s="71">
        <v>0</v>
      </c>
      <c r="AH340" s="110">
        <v>-9.3793374592664042E-2</v>
      </c>
      <c r="AI340" s="71">
        <v>0.75379948312451528</v>
      </c>
      <c r="AJ340" s="71">
        <v>0.65037615433204865</v>
      </c>
    </row>
    <row r="341" spans="10:43">
      <c r="K341" s="1">
        <v>5</v>
      </c>
      <c r="L341" s="71">
        <v>0</v>
      </c>
      <c r="M341" s="71">
        <v>0</v>
      </c>
      <c r="N341" s="71">
        <v>0</v>
      </c>
      <c r="O341" s="71">
        <v>0</v>
      </c>
      <c r="P341" s="71">
        <v>-1.1261330548770793E-2</v>
      </c>
      <c r="Q341" s="71">
        <v>5.056178487705415E-2</v>
      </c>
      <c r="R341" s="71">
        <v>-0.99865744294243264</v>
      </c>
      <c r="AC341" s="1">
        <v>5</v>
      </c>
      <c r="AD341" s="71">
        <v>-2.7112885387832833E-17</v>
      </c>
      <c r="AE341" s="71">
        <v>-6.7831053095554668E-18</v>
      </c>
      <c r="AF341" s="71">
        <v>-4.4165162419773236E-18</v>
      </c>
      <c r="AG341" s="71">
        <v>0</v>
      </c>
      <c r="AH341" s="71">
        <v>-0.97047493902067627</v>
      </c>
      <c r="AI341" s="71">
        <v>7.6585613876719111E-2</v>
      </c>
      <c r="AJ341" s="71">
        <v>-0.22872043301799858</v>
      </c>
    </row>
    <row r="342" spans="10:43">
      <c r="K342" s="1">
        <v>6</v>
      </c>
      <c r="L342" s="71">
        <v>0</v>
      </c>
      <c r="M342" s="71">
        <v>0</v>
      </c>
      <c r="N342" s="71">
        <v>0</v>
      </c>
      <c r="O342" s="71">
        <v>0</v>
      </c>
      <c r="P342" s="110">
        <v>0.8976057831437082</v>
      </c>
      <c r="Q342" s="71">
        <v>0.44063060528014819</v>
      </c>
      <c r="R342" s="71">
        <v>1.2187196454562316E-2</v>
      </c>
      <c r="AC342" s="1">
        <v>6</v>
      </c>
      <c r="AD342" s="71">
        <v>4.9839706501304057E-18</v>
      </c>
      <c r="AE342" s="71">
        <v>1.2468904469584523E-18</v>
      </c>
      <c r="AF342" s="71">
        <v>0</v>
      </c>
      <c r="AG342" s="71">
        <v>0</v>
      </c>
      <c r="AH342" s="110">
        <v>0.22221880121928228</v>
      </c>
      <c r="AI342" s="71">
        <v>0.65262621996694448</v>
      </c>
      <c r="AJ342" s="71">
        <v>-0.72436028424833732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0.44065523995663713</v>
      </c>
      <c r="W344" s="48" t="s">
        <v>353</v>
      </c>
      <c r="X344" s="3">
        <f>+V344/V346</f>
        <v>0.4406831840269429</v>
      </c>
      <c r="Y344" s="148">
        <f>ATAN2(X344,X345)</f>
        <v>-1.1144367255927878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-9.3793374592664042E-2</v>
      </c>
      <c r="AO344" s="48" t="s">
        <v>353</v>
      </c>
      <c r="AP344" s="3">
        <f>+AN344/AN346</f>
        <v>-0.38885823634570255</v>
      </c>
      <c r="AQ344" s="148">
        <f>ATAN2(AP344,AP345)</f>
        <v>-1.9701882953868828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0.8976057831437082</v>
      </c>
      <c r="W345" s="48" t="s">
        <v>354</v>
      </c>
      <c r="X345" s="3">
        <f>-V345/V346</f>
        <v>-0.8976627046479515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0.22221880121928228</v>
      </c>
      <c r="AO345" s="48" t="s">
        <v>354</v>
      </c>
      <c r="AP345" s="3">
        <f>-AN345/AN346</f>
        <v>-0.9212976023121463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0.99993658920667128</v>
      </c>
      <c r="W346" s="109">
        <v>1</v>
      </c>
      <c r="X346" s="108">
        <f>X344*X344+X345*X345</f>
        <v>0.99999999999999978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0.2412019749770194</v>
      </c>
      <c r="AO346" s="109">
        <v>1</v>
      </c>
      <c r="AP346" s="108">
        <f>AP344*AP344+AP345*AP345</f>
        <v>0.99999999999999989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0.4406831840269429</v>
      </c>
      <c r="Q349" s="111">
        <v>0</v>
      </c>
      <c r="R349" s="110">
        <f>-X345</f>
        <v>0.8976627046479515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-0.38885823634570255</v>
      </c>
      <c r="AI349" s="111">
        <v>0</v>
      </c>
      <c r="AJ349" s="110">
        <f>-AP345</f>
        <v>0.9212976023121463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-0.8976627046479515</v>
      </c>
      <c r="Q351" s="111">
        <v>0</v>
      </c>
      <c r="R351" s="110">
        <f>X344</f>
        <v>0.4406831840269429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-0.9212976023121463</v>
      </c>
      <c r="AI351" s="111">
        <v>0</v>
      </c>
      <c r="AJ351" s="110">
        <f>AP344</f>
        <v>-0.38885823634570255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0.99999999999999989</v>
      </c>
      <c r="M354" s="71">
        <v>3.1918911957973251E-16</v>
      </c>
      <c r="N354" s="71">
        <v>-3.4694469519536142E-16</v>
      </c>
      <c r="O354" s="71">
        <v>1.5959455978986625E-16</v>
      </c>
      <c r="P354" s="71">
        <v>-9.0899510141184692E-16</v>
      </c>
      <c r="Q354" s="71">
        <v>-4.7531423241764514E-16</v>
      </c>
      <c r="R354" s="71">
        <v>-4.163336342344337E-17</v>
      </c>
      <c r="AC354" s="1" cm="1">
        <f t="array" ref="AC354:AC360">$K$12:$K$18</f>
        <v>0</v>
      </c>
      <c r="AD354" s="71" cm="1">
        <f t="array" ref="AD354:AJ360">MMULT(AD345:AJ351,_xlfn.ANCHORARRAY(AD336))</f>
        <v>0.99999999999999967</v>
      </c>
      <c r="AE354" s="71">
        <v>2.1510571102112408E-16</v>
      </c>
      <c r="AF354" s="71">
        <v>-3.3306690738754696E-16</v>
      </c>
      <c r="AG354" s="71">
        <v>3.0531133177191805E-16</v>
      </c>
      <c r="AH354" s="71">
        <v>-3.4694469519536142E-16</v>
      </c>
      <c r="AI354" s="71">
        <v>-2.7755575615628914E-16</v>
      </c>
      <c r="AJ354" s="71">
        <v>9.9920072216264089E-16</v>
      </c>
    </row>
    <row r="355" spans="10:43">
      <c r="K355" s="1">
        <v>1</v>
      </c>
      <c r="L355" s="71">
        <v>0</v>
      </c>
      <c r="M355" s="71">
        <v>1.0000000000000002</v>
      </c>
      <c r="N355" s="71">
        <v>-1.6259563140330613E-14</v>
      </c>
      <c r="O355" s="71">
        <v>1.1362438767648086E-16</v>
      </c>
      <c r="P355" s="71">
        <v>3.3306690738754696E-16</v>
      </c>
      <c r="Q355" s="71">
        <v>2.0816681711721685E-16</v>
      </c>
      <c r="R355" s="71">
        <v>9.0205620750793969E-17</v>
      </c>
      <c r="AC355" s="1">
        <v>1</v>
      </c>
      <c r="AD355" s="71">
        <v>-1.0530741011355275E-18</v>
      </c>
      <c r="AE355" s="71">
        <v>1.0000000000000002</v>
      </c>
      <c r="AF355" s="71">
        <v>-1.6827251397844023E-14</v>
      </c>
      <c r="AG355" s="71">
        <v>1.2956215961201778E-16</v>
      </c>
      <c r="AH355" s="71">
        <v>4.8572257327350599E-16</v>
      </c>
      <c r="AI355" s="71">
        <v>4.3194614551822497E-16</v>
      </c>
      <c r="AJ355" s="71">
        <v>4.6143644460983069E-16</v>
      </c>
    </row>
    <row r="356" spans="10:43">
      <c r="K356" s="1">
        <v>2</v>
      </c>
      <c r="L356" s="71">
        <v>0</v>
      </c>
      <c r="M356" s="71">
        <v>0</v>
      </c>
      <c r="N356" s="71">
        <v>1</v>
      </c>
      <c r="O356" s="71">
        <v>1.0269562977782698E-15</v>
      </c>
      <c r="P356" s="71">
        <v>9.5062846483529029E-16</v>
      </c>
      <c r="Q356" s="71">
        <v>-1.2212453270876722E-15</v>
      </c>
      <c r="R356" s="71">
        <v>7.7715611723760958E-16</v>
      </c>
      <c r="AC356" s="1">
        <v>2</v>
      </c>
      <c r="AD356" s="71">
        <v>-1.8956029927679584E-18</v>
      </c>
      <c r="AE356" s="71">
        <v>-4.742422114476888E-19</v>
      </c>
      <c r="AF356" s="71">
        <v>1.0000000000000009</v>
      </c>
      <c r="AG356" s="71">
        <v>1.6826817716975029E-16</v>
      </c>
      <c r="AH356" s="71">
        <v>6.9388939039072284E-18</v>
      </c>
      <c r="AI356" s="71">
        <v>-4.7184478546569153E-16</v>
      </c>
      <c r="AJ356" s="71">
        <v>-1.6653345369377348E-16</v>
      </c>
    </row>
    <row r="357" spans="10:43">
      <c r="K357" s="1">
        <v>3</v>
      </c>
      <c r="L357" s="71">
        <v>0</v>
      </c>
      <c r="M357" s="71">
        <v>0</v>
      </c>
      <c r="N357" s="71">
        <v>0</v>
      </c>
      <c r="O357" s="71">
        <v>1.0000000000000004</v>
      </c>
      <c r="P357" s="71">
        <v>4.7184478546569153E-16</v>
      </c>
      <c r="Q357" s="71">
        <v>2.2204460492503131E-16</v>
      </c>
      <c r="R357" s="71">
        <v>-1.3530843112619095E-16</v>
      </c>
      <c r="AC357" s="1">
        <v>3</v>
      </c>
      <c r="AD357" s="71">
        <v>6.717988572910843E-19</v>
      </c>
      <c r="AE357" s="71">
        <v>1.6807072838840658E-19</v>
      </c>
      <c r="AF357" s="71">
        <v>7.2540119429988247E-17</v>
      </c>
      <c r="AG357" s="71">
        <v>1</v>
      </c>
      <c r="AH357" s="71">
        <v>6.5225602696727947E-16</v>
      </c>
      <c r="AI357" s="71">
        <v>4.4408920985006262E-16</v>
      </c>
      <c r="AJ357" s="71">
        <v>3.8857805861880479E-16</v>
      </c>
    </row>
    <row r="358" spans="10:43">
      <c r="K358" s="1">
        <v>4</v>
      </c>
      <c r="L358" s="71">
        <v>0</v>
      </c>
      <c r="M358" s="71">
        <v>0</v>
      </c>
      <c r="N358" s="71">
        <v>0</v>
      </c>
      <c r="O358" s="71">
        <v>-2.4462830873591851E-17</v>
      </c>
      <c r="P358" s="110">
        <v>0.99993658920667106</v>
      </c>
      <c r="Q358" s="71">
        <v>5.6942908058826847E-4</v>
      </c>
      <c r="R358" s="71">
        <v>-1.1246924746386501E-2</v>
      </c>
      <c r="AC358" s="1">
        <v>4</v>
      </c>
      <c r="AD358" s="71">
        <v>3.6990494991445896E-18</v>
      </c>
      <c r="AE358" s="71">
        <v>9.2542870074669393E-19</v>
      </c>
      <c r="AF358" s="71">
        <v>1.1544580074484401E-17</v>
      </c>
      <c r="AG358" s="71">
        <v>0</v>
      </c>
      <c r="AH358" s="110">
        <v>0.2412019749770194</v>
      </c>
      <c r="AI358" s="71">
        <v>0.30814183409548418</v>
      </c>
      <c r="AJ358" s="71">
        <v>-0.92025551742299883</v>
      </c>
    </row>
    <row r="359" spans="10:43">
      <c r="K359" s="1">
        <v>5</v>
      </c>
      <c r="L359" s="71">
        <v>0</v>
      </c>
      <c r="M359" s="71">
        <v>0</v>
      </c>
      <c r="N359" s="71">
        <v>0</v>
      </c>
      <c r="O359" s="71">
        <v>0</v>
      </c>
      <c r="P359" s="110">
        <v>-1.1261330548770793E-2</v>
      </c>
      <c r="Q359" s="71">
        <v>5.056178487705415E-2</v>
      </c>
      <c r="R359" s="71">
        <v>-0.99865744294243264</v>
      </c>
      <c r="AC359" s="1">
        <v>5</v>
      </c>
      <c r="AD359" s="71">
        <v>-2.7112885387832833E-17</v>
      </c>
      <c r="AE359" s="71">
        <v>-6.7831053095554668E-18</v>
      </c>
      <c r="AF359" s="71">
        <v>-4.4165162419773236E-18</v>
      </c>
      <c r="AG359" s="71">
        <v>0</v>
      </c>
      <c r="AH359" s="110">
        <v>-0.97047493902067627</v>
      </c>
      <c r="AI359" s="71">
        <v>7.6585613876719111E-2</v>
      </c>
      <c r="AJ359" s="71">
        <v>-0.22872043301799858</v>
      </c>
    </row>
    <row r="360" spans="10:43">
      <c r="K360" s="1">
        <v>6</v>
      </c>
      <c r="L360" s="71">
        <v>0</v>
      </c>
      <c r="M360" s="71">
        <v>0</v>
      </c>
      <c r="N360" s="71">
        <v>0</v>
      </c>
      <c r="O360" s="71">
        <v>4.9830290152372364E-17</v>
      </c>
      <c r="P360" s="71">
        <v>0</v>
      </c>
      <c r="Q360" s="71">
        <v>0.99872077261893799</v>
      </c>
      <c r="R360" s="71">
        <v>5.0564991243262934E-2</v>
      </c>
      <c r="AC360" s="1">
        <v>6</v>
      </c>
      <c r="AD360" s="71">
        <v>-4.0530071589724911E-18</v>
      </c>
      <c r="AE360" s="71">
        <v>-1.0139818756446303E-18</v>
      </c>
      <c r="AF360" s="71">
        <v>2.7351854604585134E-17</v>
      </c>
      <c r="AG360" s="71">
        <v>0</v>
      </c>
      <c r="AH360" s="71">
        <v>0</v>
      </c>
      <c r="AI360" s="71">
        <v>-0.94825273731605964</v>
      </c>
      <c r="AJ360" s="71">
        <v>-0.31751652897543059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0.99993658920667106</v>
      </c>
      <c r="W362" s="48" t="s">
        <v>353</v>
      </c>
      <c r="X362" s="3">
        <f>+V362/V364</f>
        <v>0.99993658920667128</v>
      </c>
      <c r="Y362" s="148">
        <f>ATAN2(X362,X363)</f>
        <v>1.1261568584776439E-2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0.2412019749770194</v>
      </c>
      <c r="AO362" s="48" t="s">
        <v>353</v>
      </c>
      <c r="AP362" s="3">
        <f>+AN362/AN364</f>
        <v>0.2412019749770194</v>
      </c>
      <c r="AQ362" s="148">
        <f>ATAN2(AP362,AP363)</f>
        <v>1.3271921229740691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-1.1261330548770793E-2</v>
      </c>
      <c r="W363" s="48" t="s">
        <v>354</v>
      </c>
      <c r="X363" s="3">
        <f>-V363/V364</f>
        <v>1.1261330548770794E-2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-0.97047493902067627</v>
      </c>
      <c r="AO363" s="48" t="s">
        <v>354</v>
      </c>
      <c r="AP363" s="3">
        <f>-AN363/AN364</f>
        <v>0.97047493902067627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0.99999999999999978</v>
      </c>
      <c r="W364" s="109">
        <v>1</v>
      </c>
      <c r="X364" s="108">
        <f>X362*X362+X363*X363</f>
        <v>0.99999999999999989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1</v>
      </c>
      <c r="AO364" s="109">
        <v>1</v>
      </c>
      <c r="AP364" s="108">
        <f>AP362*AP362+AP363*AP363</f>
        <v>1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0.99993658920667128</v>
      </c>
      <c r="Q367" s="110">
        <f>-X363</f>
        <v>-1.1261330548770794E-2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0.2412019749770194</v>
      </c>
      <c r="AI367" s="110">
        <f>-AP363</f>
        <v>-0.97047493902067627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1.1261330548770794E-2</v>
      </c>
      <c r="Q368" s="110">
        <f>X362</f>
        <v>0.99993658920667128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0.97047493902067627</v>
      </c>
      <c r="AI368" s="110">
        <f>AP362</f>
        <v>0.2412019749770194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0.99999999999999989</v>
      </c>
      <c r="M372" s="71">
        <v>3.1918911957973251E-16</v>
      </c>
      <c r="N372" s="71">
        <v>-3.4694469519536142E-16</v>
      </c>
      <c r="O372" s="71">
        <v>1.5959455978986625E-16</v>
      </c>
      <c r="P372" s="71">
        <v>-9.0899510141184692E-16</v>
      </c>
      <c r="Q372" s="71">
        <v>-4.7531423241764514E-16</v>
      </c>
      <c r="R372" s="71">
        <v>-4.163336342344337E-17</v>
      </c>
      <c r="AC372" s="1" cm="1">
        <f t="array" ref="AC372:AC378">$K$12:$K$18</f>
        <v>0</v>
      </c>
      <c r="AD372" s="71" cm="1">
        <f t="array" ref="AD372:AJ378">MMULT(AD363:AJ369,_xlfn.ANCHORARRAY(AD354))</f>
        <v>0.99999999999999967</v>
      </c>
      <c r="AE372" s="71">
        <v>2.1510571102112408E-16</v>
      </c>
      <c r="AF372" s="71">
        <v>-3.3306690738754696E-16</v>
      </c>
      <c r="AG372" s="71">
        <v>3.0531133177191805E-16</v>
      </c>
      <c r="AH372" s="71">
        <v>-3.4694469519536142E-16</v>
      </c>
      <c r="AI372" s="71">
        <v>-2.7755575615628914E-16</v>
      </c>
      <c r="AJ372" s="71">
        <v>9.9920072216264089E-16</v>
      </c>
    </row>
    <row r="373" spans="10:43">
      <c r="K373" s="1">
        <v>1</v>
      </c>
      <c r="L373" s="71">
        <v>0</v>
      </c>
      <c r="M373" s="71">
        <v>1.0000000000000002</v>
      </c>
      <c r="N373" s="71">
        <v>-1.6259563140330613E-14</v>
      </c>
      <c r="O373" s="71">
        <v>1.1362438767648086E-16</v>
      </c>
      <c r="P373" s="71">
        <v>3.3306690738754696E-16</v>
      </c>
      <c r="Q373" s="71">
        <v>2.0816681711721685E-16</v>
      </c>
      <c r="R373" s="71">
        <v>9.0205620750793969E-17</v>
      </c>
      <c r="AC373" s="1">
        <v>1</v>
      </c>
      <c r="AD373" s="71">
        <v>-1.0530741011355275E-18</v>
      </c>
      <c r="AE373" s="71">
        <v>1.0000000000000002</v>
      </c>
      <c r="AF373" s="71">
        <v>-1.6827251397844023E-14</v>
      </c>
      <c r="AG373" s="71">
        <v>1.2956215961201778E-16</v>
      </c>
      <c r="AH373" s="71">
        <v>4.8572257327350599E-16</v>
      </c>
      <c r="AI373" s="71">
        <v>4.3194614551822497E-16</v>
      </c>
      <c r="AJ373" s="71">
        <v>4.6143644460983069E-16</v>
      </c>
    </row>
    <row r="374" spans="10:43">
      <c r="K374" s="1">
        <v>2</v>
      </c>
      <c r="L374" s="71">
        <v>0</v>
      </c>
      <c r="M374" s="71">
        <v>0</v>
      </c>
      <c r="N374" s="71">
        <v>1</v>
      </c>
      <c r="O374" s="71">
        <v>1.0269562977782698E-15</v>
      </c>
      <c r="P374" s="71">
        <v>9.5062846483529029E-16</v>
      </c>
      <c r="Q374" s="71">
        <v>-1.2212453270876722E-15</v>
      </c>
      <c r="R374" s="71">
        <v>7.7715611723760958E-16</v>
      </c>
      <c r="AC374" s="1">
        <v>2</v>
      </c>
      <c r="AD374" s="71">
        <v>-1.8956029927679584E-18</v>
      </c>
      <c r="AE374" s="71">
        <v>-4.742422114476888E-19</v>
      </c>
      <c r="AF374" s="71">
        <v>1.0000000000000009</v>
      </c>
      <c r="AG374" s="71">
        <v>1.6826817716975029E-16</v>
      </c>
      <c r="AH374" s="71">
        <v>6.9388939039072284E-18</v>
      </c>
      <c r="AI374" s="71">
        <v>-4.7184478546569153E-16</v>
      </c>
      <c r="AJ374" s="71">
        <v>-1.6653345369377348E-16</v>
      </c>
    </row>
    <row r="375" spans="10:43">
      <c r="K375" s="1">
        <v>3</v>
      </c>
      <c r="L375" s="71">
        <v>0</v>
      </c>
      <c r="M375" s="71">
        <v>0</v>
      </c>
      <c r="N375" s="71">
        <v>0</v>
      </c>
      <c r="O375" s="71">
        <v>1.0000000000000004</v>
      </c>
      <c r="P375" s="71">
        <v>4.7184478546569153E-16</v>
      </c>
      <c r="Q375" s="71">
        <v>2.2204460492503131E-16</v>
      </c>
      <c r="R375" s="71">
        <v>-1.3530843112619095E-16</v>
      </c>
      <c r="AC375" s="1">
        <v>3</v>
      </c>
      <c r="AD375" s="71">
        <v>6.717988572910843E-19</v>
      </c>
      <c r="AE375" s="71">
        <v>1.6807072838840658E-19</v>
      </c>
      <c r="AF375" s="71">
        <v>7.2540119429988247E-17</v>
      </c>
      <c r="AG375" s="71">
        <v>1</v>
      </c>
      <c r="AH375" s="71">
        <v>6.5225602696727947E-16</v>
      </c>
      <c r="AI375" s="71">
        <v>4.4408920985006262E-16</v>
      </c>
      <c r="AJ375" s="71">
        <v>3.8857805861880479E-16</v>
      </c>
    </row>
    <row r="376" spans="10:43">
      <c r="K376" s="1">
        <v>4</v>
      </c>
      <c r="L376" s="71">
        <v>0</v>
      </c>
      <c r="M376" s="71">
        <v>0</v>
      </c>
      <c r="N376" s="71">
        <v>0</v>
      </c>
      <c r="O376" s="71">
        <v>-2.4461279666079091E-17</v>
      </c>
      <c r="P376" s="71">
        <v>0.99999999999999967</v>
      </c>
      <c r="Q376" s="71">
        <v>2.1768611219163958E-15</v>
      </c>
      <c r="R376" s="71">
        <v>-8.81239525796218E-16</v>
      </c>
      <c r="AC376" s="1">
        <v>4</v>
      </c>
      <c r="AD376" s="71">
        <v>2.7204593838163081E-17</v>
      </c>
      <c r="AE376" s="71">
        <v>6.8060489419821868E-18</v>
      </c>
      <c r="AF376" s="71">
        <v>7.0706938448627533E-18</v>
      </c>
      <c r="AG376" s="71">
        <v>0</v>
      </c>
      <c r="AH376" s="71">
        <v>1</v>
      </c>
      <c r="AI376" s="71">
        <v>1.8041124150158794E-15</v>
      </c>
      <c r="AJ376" s="71">
        <v>-1.3600232051658168E-15</v>
      </c>
    </row>
    <row r="377" spans="10:43">
      <c r="K377" s="1">
        <v>5</v>
      </c>
      <c r="L377" s="71">
        <v>0</v>
      </c>
      <c r="M377" s="71">
        <v>0</v>
      </c>
      <c r="N377" s="71">
        <v>0</v>
      </c>
      <c r="O377" s="71">
        <v>-2.7548402462619324E-19</v>
      </c>
      <c r="P377" s="71">
        <v>0</v>
      </c>
      <c r="Q377" s="110">
        <v>5.0564991243263566E-2</v>
      </c>
      <c r="R377" s="71">
        <v>-0.99872077261893821</v>
      </c>
      <c r="AC377" s="1">
        <v>5</v>
      </c>
      <c r="AD377" s="71">
        <v>-2.9498466657540405E-18</v>
      </c>
      <c r="AE377" s="71">
        <v>-7.3799303521675357E-19</v>
      </c>
      <c r="AF377" s="71">
        <v>1.0138453203721548E-17</v>
      </c>
      <c r="AG377" s="71">
        <v>0</v>
      </c>
      <c r="AH377" s="71">
        <v>0</v>
      </c>
      <c r="AI377" s="110">
        <v>0.31751652897542648</v>
      </c>
      <c r="AJ377" s="71">
        <v>-0.94825273731606596</v>
      </c>
    </row>
    <row r="378" spans="10:43">
      <c r="K378" s="1">
        <v>6</v>
      </c>
      <c r="L378" s="71">
        <v>0</v>
      </c>
      <c r="M378" s="71">
        <v>0</v>
      </c>
      <c r="N378" s="71">
        <v>0</v>
      </c>
      <c r="O378" s="71">
        <v>4.9830290152372364E-17</v>
      </c>
      <c r="P378" s="71">
        <v>0</v>
      </c>
      <c r="Q378" s="110">
        <v>0.99872077261893799</v>
      </c>
      <c r="R378" s="71">
        <v>5.0564991243262934E-2</v>
      </c>
      <c r="AC378" s="1">
        <v>6</v>
      </c>
      <c r="AD378" s="71">
        <v>-4.0530071589724911E-18</v>
      </c>
      <c r="AE378" s="71">
        <v>-1.0139818756446303E-18</v>
      </c>
      <c r="AF378" s="71">
        <v>2.7351854604585134E-17</v>
      </c>
      <c r="AG378" s="71">
        <v>0</v>
      </c>
      <c r="AH378" s="71">
        <v>0</v>
      </c>
      <c r="AI378" s="110">
        <v>-0.94825273731605964</v>
      </c>
      <c r="AJ378" s="71">
        <v>-0.31751652897543059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5.0564991243263566E-2</v>
      </c>
      <c r="W380" s="48" t="s">
        <v>353</v>
      </c>
      <c r="X380" s="3">
        <f>+V380/V382</f>
        <v>5.0564991243263573E-2</v>
      </c>
      <c r="Y380" s="148">
        <f>ATAN2(X380,X381)</f>
        <v>-1.5202097631390472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0.31751652897542648</v>
      </c>
      <c r="AO380" s="48" t="s">
        <v>353</v>
      </c>
      <c r="AP380" s="3">
        <f>+AN380/AN382</f>
        <v>0.31751652897542604</v>
      </c>
      <c r="AQ380" s="148">
        <f>ATAN2(AP380,AP381)</f>
        <v>1.2476869888269857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0.99872077261893799</v>
      </c>
      <c r="W381" s="48" t="s">
        <v>354</v>
      </c>
      <c r="X381" s="3">
        <f>-V381/V382</f>
        <v>-0.9987207726189381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-0.94825273731605964</v>
      </c>
      <c r="AO381" s="48" t="s">
        <v>354</v>
      </c>
      <c r="AP381" s="3">
        <f>-AN381/AN382</f>
        <v>0.94825273731605841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0.99999999999999989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1.0000000000000013</v>
      </c>
      <c r="AO382" s="109">
        <v>1</v>
      </c>
      <c r="AP382" s="108">
        <f>AP380*AP380+AP381*AP381</f>
        <v>1.0000000000000002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5.0564991243263573E-2</v>
      </c>
      <c r="R386" s="110">
        <f>-X381</f>
        <v>0.9987207726189381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0.31751652897542604</v>
      </c>
      <c r="AJ386" s="110">
        <f>-AP381</f>
        <v>-0.94825273731605841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-0.9987207726189381</v>
      </c>
      <c r="R387" s="110">
        <f>X380</f>
        <v>5.0564991243263573E-2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0.94825273731605841</v>
      </c>
      <c r="AJ387" s="110">
        <f>AP380</f>
        <v>0.31751652897542604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0.99999999999999989</v>
      </c>
      <c r="M390" s="71">
        <v>3.1918911957973251E-16</v>
      </c>
      <c r="N390" s="71">
        <v>-3.4694469519536142E-16</v>
      </c>
      <c r="O390" s="71">
        <v>1.5959455978986625E-16</v>
      </c>
      <c r="P390" s="71">
        <v>-9.0899510141184692E-16</v>
      </c>
      <c r="Q390" s="71">
        <v>-4.7531423241764514E-16</v>
      </c>
      <c r="R390" s="71">
        <v>-4.163336342344337E-17</v>
      </c>
      <c r="AC390" s="1" cm="1">
        <f t="array" ref="AC390:AC396">$K$12:$K$18</f>
        <v>0</v>
      </c>
      <c r="AD390" s="71" cm="1">
        <f t="array" ref="AD390:AJ396">MMULT(AD381:AJ387,_xlfn.ANCHORARRAY(AD372))</f>
        <v>0.99999999999999967</v>
      </c>
      <c r="AE390" s="71">
        <v>2.1510571102112408E-16</v>
      </c>
      <c r="AF390" s="71">
        <v>-3.3306690738754696E-16</v>
      </c>
      <c r="AG390" s="71">
        <v>3.0531133177191805E-16</v>
      </c>
      <c r="AH390" s="71">
        <v>-3.4694469519536142E-16</v>
      </c>
      <c r="AI390" s="71">
        <v>-2.7755575615628914E-16</v>
      </c>
      <c r="AJ390" s="71">
        <v>9.9920072216264089E-16</v>
      </c>
    </row>
    <row r="391" spans="11:36">
      <c r="K391" s="1">
        <v>1</v>
      </c>
      <c r="L391" s="71">
        <v>0</v>
      </c>
      <c r="M391" s="71">
        <v>1.0000000000000002</v>
      </c>
      <c r="N391" s="71">
        <v>-1.6259563140330613E-14</v>
      </c>
      <c r="O391" s="71">
        <v>1.1362438767648086E-16</v>
      </c>
      <c r="P391" s="71">
        <v>3.3306690738754696E-16</v>
      </c>
      <c r="Q391" s="71">
        <v>2.0816681711721685E-16</v>
      </c>
      <c r="R391" s="71">
        <v>9.0205620750793969E-17</v>
      </c>
      <c r="AC391" s="1">
        <v>1</v>
      </c>
      <c r="AD391" s="71">
        <v>-1.0530741011355275E-18</v>
      </c>
      <c r="AE391" s="71">
        <v>1.0000000000000002</v>
      </c>
      <c r="AF391" s="71">
        <v>-1.6827251397844023E-14</v>
      </c>
      <c r="AG391" s="71">
        <v>1.2956215961201778E-16</v>
      </c>
      <c r="AH391" s="71">
        <v>4.8572257327350599E-16</v>
      </c>
      <c r="AI391" s="71">
        <v>4.3194614551822497E-16</v>
      </c>
      <c r="AJ391" s="71">
        <v>4.6143644460983069E-16</v>
      </c>
    </row>
    <row r="392" spans="11:36">
      <c r="K392" s="1">
        <v>2</v>
      </c>
      <c r="L392" s="71">
        <v>0</v>
      </c>
      <c r="M392" s="71">
        <v>0</v>
      </c>
      <c r="N392" s="71">
        <v>1</v>
      </c>
      <c r="O392" s="71">
        <v>1.0269562977782698E-15</v>
      </c>
      <c r="P392" s="71">
        <v>9.5062846483529029E-16</v>
      </c>
      <c r="Q392" s="71">
        <v>-1.2212453270876722E-15</v>
      </c>
      <c r="R392" s="71">
        <v>7.7715611723760958E-16</v>
      </c>
      <c r="AC392" s="1">
        <v>2</v>
      </c>
      <c r="AD392" s="71">
        <v>-1.8956029927679584E-18</v>
      </c>
      <c r="AE392" s="71">
        <v>-4.742422114476888E-19</v>
      </c>
      <c r="AF392" s="71">
        <v>1.0000000000000009</v>
      </c>
      <c r="AG392" s="71">
        <v>1.6826817716975029E-16</v>
      </c>
      <c r="AH392" s="71">
        <v>6.9388939039072284E-18</v>
      </c>
      <c r="AI392" s="71">
        <v>-4.7184478546569153E-16</v>
      </c>
      <c r="AJ392" s="71">
        <v>-1.6653345369377348E-16</v>
      </c>
    </row>
    <row r="393" spans="11:36">
      <c r="K393" s="1">
        <v>3</v>
      </c>
      <c r="L393" s="71">
        <v>0</v>
      </c>
      <c r="M393" s="71">
        <v>0</v>
      </c>
      <c r="N393" s="71">
        <v>0</v>
      </c>
      <c r="O393" s="71">
        <v>1.0000000000000004</v>
      </c>
      <c r="P393" s="71">
        <v>4.7184478546569153E-16</v>
      </c>
      <c r="Q393" s="71">
        <v>2.2204460492503131E-16</v>
      </c>
      <c r="R393" s="71">
        <v>-1.3530843112619095E-16</v>
      </c>
      <c r="AC393" s="1">
        <v>3</v>
      </c>
      <c r="AD393" s="71">
        <v>6.717988572910843E-19</v>
      </c>
      <c r="AE393" s="71">
        <v>1.6807072838840658E-19</v>
      </c>
      <c r="AF393" s="71">
        <v>7.2540119429988247E-17</v>
      </c>
      <c r="AG393" s="71">
        <v>1</v>
      </c>
      <c r="AH393" s="71">
        <v>6.5225602696727947E-16</v>
      </c>
      <c r="AI393" s="71">
        <v>4.4408920985006262E-16</v>
      </c>
      <c r="AJ393" s="71">
        <v>3.8857805861880479E-16</v>
      </c>
    </row>
    <row r="394" spans="11:36">
      <c r="K394" s="1">
        <v>4</v>
      </c>
      <c r="L394" s="71">
        <v>0</v>
      </c>
      <c r="M394" s="71">
        <v>0</v>
      </c>
      <c r="N394" s="71">
        <v>0</v>
      </c>
      <c r="O394" s="71">
        <v>-2.4461279666079091E-17</v>
      </c>
      <c r="P394" s="71">
        <v>0.99999999999999967</v>
      </c>
      <c r="Q394" s="71">
        <v>2.1768611219163958E-15</v>
      </c>
      <c r="R394" s="71">
        <v>-8.81239525796218E-16</v>
      </c>
      <c r="AC394" s="1">
        <v>4</v>
      </c>
      <c r="AD394" s="71">
        <v>2.7204593838163081E-17</v>
      </c>
      <c r="AE394" s="71">
        <v>6.8060489419821868E-18</v>
      </c>
      <c r="AF394" s="71">
        <v>7.0706938448627533E-18</v>
      </c>
      <c r="AG394" s="71">
        <v>0</v>
      </c>
      <c r="AH394" s="71">
        <v>1</v>
      </c>
      <c r="AI394" s="71">
        <v>1.8041124150158794E-15</v>
      </c>
      <c r="AJ394" s="71">
        <v>-1.3600232051658168E-15</v>
      </c>
    </row>
    <row r="395" spans="11:36">
      <c r="K395" s="1">
        <v>5</v>
      </c>
      <c r="L395" s="71">
        <v>0</v>
      </c>
      <c r="M395" s="71">
        <v>0</v>
      </c>
      <c r="N395" s="71">
        <v>0</v>
      </c>
      <c r="O395" s="71">
        <v>4.9752616033510312E-17</v>
      </c>
      <c r="P395" s="71">
        <v>0</v>
      </c>
      <c r="Q395" s="71">
        <v>0.99999999999999989</v>
      </c>
      <c r="R395" s="71">
        <v>-6.4531713306337224E-16</v>
      </c>
      <c r="AC395" s="1">
        <v>5</v>
      </c>
      <c r="AD395" s="71">
        <v>2.9066500585372893E-18</v>
      </c>
      <c r="AE395" s="71">
        <v>7.2718610221882883E-19</v>
      </c>
      <c r="AF395" s="71">
        <v>-2.2717344529043235E-17</v>
      </c>
      <c r="AG395" s="71">
        <v>0</v>
      </c>
      <c r="AH395" s="71">
        <v>0</v>
      </c>
      <c r="AI395" s="71">
        <v>1.0000000000000016</v>
      </c>
      <c r="AJ395" s="71">
        <v>1.9428902930940239E-15</v>
      </c>
    </row>
    <row r="396" spans="11:36">
      <c r="K396" s="1">
        <v>6</v>
      </c>
      <c r="L396" s="71">
        <v>0</v>
      </c>
      <c r="M396" s="71">
        <v>0</v>
      </c>
      <c r="N396" s="71">
        <v>0</v>
      </c>
      <c r="O396" s="71">
        <v>2.7947998031228379E-18</v>
      </c>
      <c r="P396" s="71">
        <v>0</v>
      </c>
      <c r="Q396" s="71">
        <v>0</v>
      </c>
      <c r="R396" s="110">
        <v>1</v>
      </c>
      <c r="AC396" s="1">
        <v>6</v>
      </c>
      <c r="AD396" s="71">
        <v>-4.0840969404934151E-18</v>
      </c>
      <c r="AE396" s="71">
        <v>-1.021759921363148E-18</v>
      </c>
      <c r="AF396" s="71">
        <v>1.8298481937668117E-17</v>
      </c>
      <c r="AG396" s="71">
        <v>0</v>
      </c>
      <c r="AH396" s="71">
        <v>0</v>
      </c>
      <c r="AI396" s="71">
        <v>5.5511151231257827E-17</v>
      </c>
      <c r="AJ396" s="110">
        <v>-1.0000000000000089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AE64-F7A7-4986-AA4E-0E025319D9ED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1.2725621350750254</v>
      </c>
      <c r="V3" s="71">
        <v>1</v>
      </c>
      <c r="W3" s="71">
        <v>0.80843392129263025</v>
      </c>
      <c r="X3" s="71">
        <v>0.66703565032876122</v>
      </c>
      <c r="Y3" s="71">
        <v>0.58438248555440586</v>
      </c>
      <c r="Z3" s="71">
        <v>0.48959461911451868</v>
      </c>
      <c r="AA3" s="71">
        <v>3.7625977889993792E-3</v>
      </c>
      <c r="AC3" s="1" cm="1">
        <f t="array" ref="AC3:AC9">$K$12:$K$18</f>
        <v>0</v>
      </c>
    </row>
    <row r="4" spans="2:36">
      <c r="C4" s="3">
        <v>0.19316415340944315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0.60684308528799835</v>
      </c>
      <c r="AC4" s="1">
        <v>1</v>
      </c>
      <c r="AD4" s="3">
        <f>AQ110</f>
        <v>-0.60625641976757771</v>
      </c>
    </row>
    <row r="5" spans="2:36">
      <c r="C5" s="3">
        <v>0.28191321579544332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0.88565648769283867</v>
      </c>
      <c r="M5" s="3">
        <f>Y200</f>
        <v>0</v>
      </c>
      <c r="AC5" s="1">
        <v>2</v>
      </c>
      <c r="AD5" s="3">
        <f>AQ92</f>
        <v>0.60806566681759511</v>
      </c>
      <c r="AE5" s="3">
        <f>AQ200</f>
        <v>0</v>
      </c>
    </row>
    <row r="6" spans="2:36">
      <c r="C6" s="3">
        <v>1.7387920370709048E-2</v>
      </c>
      <c r="D6" s="3">
        <v>0</v>
      </c>
      <c r="E6" s="3">
        <v>-0.26158084299574108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5.4625762897823858E-2</v>
      </c>
      <c r="M6" s="3">
        <f>Y182</f>
        <v>0</v>
      </c>
      <c r="N6" s="3">
        <f>Y272</f>
        <v>-0.8217804546752453</v>
      </c>
      <c r="AC6" s="1">
        <v>3</v>
      </c>
      <c r="AD6" s="3">
        <f>AQ74</f>
        <v>0.60283151698958637</v>
      </c>
      <c r="AE6" s="3">
        <f>AQ182</f>
        <v>0</v>
      </c>
      <c r="AF6" s="3">
        <f>AQ272</f>
        <v>0.13510897709530964</v>
      </c>
    </row>
    <row r="7" spans="2:36">
      <c r="C7" s="3">
        <v>-7.9976783981826907E-2</v>
      </c>
      <c r="D7" s="3">
        <v>0</v>
      </c>
      <c r="E7" s="3">
        <v>0.37950484206268736</v>
      </c>
      <c r="F7" s="3">
        <v>-0.33678190927847895</v>
      </c>
      <c r="G7" s="3">
        <v>0</v>
      </c>
      <c r="H7" s="3">
        <v>0</v>
      </c>
      <c r="I7" s="3">
        <v>0</v>
      </c>
      <c r="K7" s="1">
        <v>4</v>
      </c>
      <c r="L7" s="3">
        <f>Y56</f>
        <v>-0.25125447701504527</v>
      </c>
      <c r="M7" s="3">
        <f>Y164</f>
        <v>0</v>
      </c>
      <c r="N7" s="3">
        <f>Y254</f>
        <v>1.1922496238258933</v>
      </c>
      <c r="O7" s="3">
        <f>Y326</f>
        <v>-1.0580315720512137</v>
      </c>
      <c r="AC7" s="1">
        <v>4</v>
      </c>
      <c r="AD7" s="3">
        <f>AQ56</f>
        <v>1.9534683060430533E-2</v>
      </c>
      <c r="AE7" s="3">
        <f>AQ164</f>
        <v>0</v>
      </c>
      <c r="AF7" s="3">
        <f>AQ254</f>
        <v>-0.43243745723828358</v>
      </c>
      <c r="AG7" s="3">
        <f>AQ326</f>
        <v>0.40097062585953241</v>
      </c>
    </row>
    <row r="8" spans="2:36">
      <c r="C8" s="3">
        <v>0.41385238286083309</v>
      </c>
      <c r="D8" s="3">
        <v>0</v>
      </c>
      <c r="E8" s="3">
        <v>-0.29763124051137513</v>
      </c>
      <c r="F8" s="3">
        <v>-0.25009833591792824</v>
      </c>
      <c r="G8" s="3">
        <v>-0.28450918240772344</v>
      </c>
      <c r="H8" s="3">
        <v>0</v>
      </c>
      <c r="I8" s="3">
        <v>0</v>
      </c>
      <c r="K8" s="1">
        <v>5</v>
      </c>
      <c r="L8" s="3">
        <f>Y38</f>
        <v>1.3001556056662236</v>
      </c>
      <c r="M8" s="3">
        <f>Y146</f>
        <v>0</v>
      </c>
      <c r="N8" s="3">
        <f>Y236</f>
        <v>-0.93503611866935299</v>
      </c>
      <c r="O8" s="3">
        <f>Y308</f>
        <v>-0.78570709479479572</v>
      </c>
      <c r="P8" s="3">
        <f>Y362</f>
        <v>-0.89381195733094243</v>
      </c>
      <c r="AC8" s="1">
        <v>5</v>
      </c>
      <c r="AD8" s="3">
        <f>AQ38</f>
        <v>1.2305781877506343</v>
      </c>
      <c r="AE8" s="3">
        <f>AQ146</f>
        <v>0</v>
      </c>
      <c r="AF8" s="3">
        <f>AQ236</f>
        <v>0.57197193433256344</v>
      </c>
      <c r="AG8" s="3">
        <f>AQ308</f>
        <v>0.72979968005866569</v>
      </c>
      <c r="AH8" s="3">
        <f>AQ362</f>
        <v>-0.68909653402235738</v>
      </c>
    </row>
    <row r="9" spans="2:36">
      <c r="C9" s="3">
        <v>0</v>
      </c>
      <c r="D9" s="3">
        <v>0.5</v>
      </c>
      <c r="E9" s="3">
        <v>-0.79051424839864748</v>
      </c>
      <c r="F9" s="3">
        <v>0.41055075674296243</v>
      </c>
      <c r="G9" s="3">
        <v>-0.45990243142206932</v>
      </c>
      <c r="H9" s="3">
        <v>0.2518326471525259</v>
      </c>
      <c r="I9" s="3">
        <v>0</v>
      </c>
      <c r="K9" s="1">
        <v>6</v>
      </c>
      <c r="L9" s="3">
        <f>Y20</f>
        <v>0</v>
      </c>
      <c r="M9" s="3">
        <f>Y128</f>
        <v>1.5707963267948966</v>
      </c>
      <c r="N9" s="3">
        <f>Y218</f>
        <v>-2.4834737553272479</v>
      </c>
      <c r="O9" s="3">
        <f>Y290</f>
        <v>1.289783241309421</v>
      </c>
      <c r="P9" s="3">
        <f>Y344</f>
        <v>-1.4448260999236566</v>
      </c>
      <c r="Q9" s="3">
        <f>Y380</f>
        <v>0.79115559422844595</v>
      </c>
      <c r="AC9" s="1">
        <v>6</v>
      </c>
      <c r="AD9" s="3">
        <f>AQ20</f>
        <v>0</v>
      </c>
      <c r="AE9" s="3">
        <f>AQ128</f>
        <v>1.5707963267948966</v>
      </c>
      <c r="AF9" s="3">
        <f>AQ218</f>
        <v>-3.1335601333074683</v>
      </c>
      <c r="AG9" s="3">
        <f>AQ290</f>
        <v>2.021915154124819</v>
      </c>
      <c r="AH9" s="3">
        <f>AQ344</f>
        <v>-2.0453021827330451</v>
      </c>
      <c r="AI9" s="3">
        <f>AQ380</f>
        <v>-2.2447342101701677</v>
      </c>
    </row>
    <row r="11" spans="2:36">
      <c r="B11" s="47" t="s">
        <v>71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dec0!C6:I11</f>
        <v>-0.44858300685882568</v>
      </c>
      <c r="D12" s="71">
        <v>0.35981243848800659</v>
      </c>
      <c r="E12" s="71">
        <v>-3.5690754652023315E-2</v>
      </c>
      <c r="F12" s="71">
        <v>-6.6527992486953735E-2</v>
      </c>
      <c r="G12" s="71">
        <v>-0.22349512577056885</v>
      </c>
      <c r="H12" s="71">
        <v>-8.6806416511535645E-3</v>
      </c>
      <c r="I12" s="71">
        <v>0</v>
      </c>
      <c r="K12" s="1">
        <v>0</v>
      </c>
      <c r="L12" s="110" cm="1">
        <f t="array" ref="L12:R18">[1]!SVD_U($C$12:$I$18)</f>
        <v>0.1344036921651155</v>
      </c>
      <c r="M12" s="71">
        <v>0</v>
      </c>
      <c r="N12" s="71">
        <v>0.23237836421727742</v>
      </c>
      <c r="O12" s="71">
        <v>0.82785891907309939</v>
      </c>
      <c r="P12" s="71">
        <v>0.10752982096403341</v>
      </c>
      <c r="Q12" s="71">
        <v>0.23272286369072548</v>
      </c>
      <c r="R12" s="71">
        <v>0.42055078148332803</v>
      </c>
      <c r="T12" s="1">
        <v>0</v>
      </c>
      <c r="U12" s="71" cm="1">
        <f t="array" ref="U12:AA18">[1]!SVD_D($C$12:$I$18)</f>
        <v>1.2725621350750254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0.18536303389516076</v>
      </c>
      <c r="AE12" s="71">
        <v>0</v>
      </c>
      <c r="AF12" s="71">
        <v>-0.60138860455979348</v>
      </c>
      <c r="AG12" s="71">
        <v>-0.65279728344655408</v>
      </c>
      <c r="AH12" s="71">
        <v>0.28780652278933977</v>
      </c>
      <c r="AI12" s="71">
        <v>-0.22161456631946455</v>
      </c>
      <c r="AJ12" s="71">
        <v>0.21420174632921796</v>
      </c>
    </row>
    <row r="13" spans="2:36">
      <c r="B13" s="25">
        <v>1</v>
      </c>
      <c r="C13" s="71">
        <v>-0.41093632578849792</v>
      </c>
      <c r="D13" s="71">
        <v>-0.48213183879852295</v>
      </c>
      <c r="E13" s="71">
        <v>0.48811614513397217</v>
      </c>
      <c r="F13" s="71">
        <v>-4.6856999397277832E-2</v>
      </c>
      <c r="G13" s="71">
        <v>0.11841154098510742</v>
      </c>
      <c r="H13" s="71">
        <v>0.30994272232055664</v>
      </c>
      <c r="I13" s="71">
        <v>0</v>
      </c>
      <c r="K13" s="1">
        <v>1</v>
      </c>
      <c r="L13" s="71">
        <v>-0.57027705088442937</v>
      </c>
      <c r="M13" s="71">
        <v>0</v>
      </c>
      <c r="N13" s="71">
        <v>7.5075060043859318E-2</v>
      </c>
      <c r="O13" s="71">
        <v>0.31004931095181526</v>
      </c>
      <c r="P13" s="71">
        <v>-0.71374721169439093</v>
      </c>
      <c r="Q13" s="71">
        <v>-0.14105616015665456</v>
      </c>
      <c r="R13" s="71">
        <v>-0.20901034149681755</v>
      </c>
      <c r="T13" s="1">
        <v>1</v>
      </c>
      <c r="U13" s="71">
        <v>0</v>
      </c>
      <c r="V13" s="71">
        <v>1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0.56979503496016792</v>
      </c>
      <c r="AE13" s="71">
        <v>0</v>
      </c>
      <c r="AF13" s="71">
        <v>4.9934613516340884E-3</v>
      </c>
      <c r="AG13" s="71">
        <v>0.5059858155493383</v>
      </c>
      <c r="AH13" s="71">
        <v>0.48671637365754444</v>
      </c>
      <c r="AI13" s="71">
        <v>-0.42590309559153738</v>
      </c>
      <c r="AJ13" s="71">
        <v>-3.1634833973588461E-2</v>
      </c>
    </row>
    <row r="14" spans="2:36">
      <c r="B14" s="25">
        <v>2</v>
      </c>
      <c r="C14" s="71">
        <v>5.0025761127471924E-2</v>
      </c>
      <c r="D14" s="71">
        <v>-0.35195785760879517</v>
      </c>
      <c r="E14" s="71">
        <v>0.42198848724365234</v>
      </c>
      <c r="F14" s="71">
        <v>0.41867107152938843</v>
      </c>
      <c r="G14" s="71">
        <v>5.7757973670959473E-2</v>
      </c>
      <c r="H14" s="71">
        <v>0.49523383378982544</v>
      </c>
      <c r="I14" s="71">
        <v>0</v>
      </c>
      <c r="K14" s="1">
        <v>2</v>
      </c>
      <c r="L14" s="71">
        <v>-0.63607572147691038</v>
      </c>
      <c r="M14" s="71">
        <v>0</v>
      </c>
      <c r="N14" s="71">
        <v>-0.11516319716276356</v>
      </c>
      <c r="O14" s="71">
        <v>-0.13089694166138627</v>
      </c>
      <c r="P14" s="71">
        <v>0.3203368904168642</v>
      </c>
      <c r="Q14" s="71">
        <v>-0.3014772184630814</v>
      </c>
      <c r="R14" s="71">
        <v>0.60951363283883264</v>
      </c>
      <c r="T14" s="1">
        <v>2</v>
      </c>
      <c r="U14" s="71">
        <v>0</v>
      </c>
      <c r="V14" s="71">
        <v>0</v>
      </c>
      <c r="W14" s="71">
        <v>0.80843392129263025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-0.46947114222106967</v>
      </c>
      <c r="AE14" s="71">
        <v>0</v>
      </c>
      <c r="AF14" s="71">
        <v>-0.61888347369802632</v>
      </c>
      <c r="AG14" s="71">
        <v>0.3895601406470961</v>
      </c>
      <c r="AH14" s="71">
        <v>-0.18884961912848436</v>
      </c>
      <c r="AI14" s="71">
        <v>-0.36819447079459272</v>
      </c>
      <c r="AJ14" s="71">
        <v>-0.27127779572855876</v>
      </c>
    </row>
    <row r="15" spans="2:36">
      <c r="B15" s="25">
        <v>3</v>
      </c>
      <c r="C15" s="71">
        <v>-0.27920693159103394</v>
      </c>
      <c r="D15" s="71">
        <v>0.19847637414932251</v>
      </c>
      <c r="E15" s="71">
        <v>-0.27714717388153076</v>
      </c>
      <c r="F15" s="71">
        <v>0.18100589513778687</v>
      </c>
      <c r="G15" s="71">
        <v>0.37340438365936279</v>
      </c>
      <c r="H15" s="71">
        <v>0.29464733600616455</v>
      </c>
      <c r="I15" s="71">
        <v>0</v>
      </c>
      <c r="K15" s="1">
        <v>3</v>
      </c>
      <c r="L15" s="71">
        <v>-2.838033765533652E-2</v>
      </c>
      <c r="M15" s="71">
        <v>0</v>
      </c>
      <c r="N15" s="71">
        <v>0.73446417227379523</v>
      </c>
      <c r="O15" s="71">
        <v>5.5563170014949329E-2</v>
      </c>
      <c r="P15" s="71">
        <v>0.31422470780401079</v>
      </c>
      <c r="Q15" s="71">
        <v>-0.51758452632231133</v>
      </c>
      <c r="R15" s="71">
        <v>-0.30006459527211665</v>
      </c>
      <c r="T15" s="1">
        <v>3</v>
      </c>
      <c r="U15" s="71">
        <v>0</v>
      </c>
      <c r="V15" s="71">
        <v>0</v>
      </c>
      <c r="W15" s="71">
        <v>0</v>
      </c>
      <c r="X15" s="71">
        <v>0.66703565032876122</v>
      </c>
      <c r="Y15" s="71">
        <v>0</v>
      </c>
      <c r="Z15" s="71">
        <v>0</v>
      </c>
      <c r="AA15" s="71">
        <v>0</v>
      </c>
      <c r="AC15" s="1">
        <v>3</v>
      </c>
      <c r="AD15" s="71">
        <v>-0.38241777774604652</v>
      </c>
      <c r="AE15" s="71">
        <v>0</v>
      </c>
      <c r="AF15" s="71">
        <v>0.13567288979863176</v>
      </c>
      <c r="AG15" s="71">
        <v>-0.15556555337944447</v>
      </c>
      <c r="AH15" s="71">
        <v>0.69762068502995345</v>
      </c>
      <c r="AI15" s="71">
        <v>0.14333631032574121</v>
      </c>
      <c r="AJ15" s="71">
        <v>-0.55129751568399932</v>
      </c>
    </row>
    <row r="16" spans="2:36">
      <c r="B16" s="25">
        <v>4</v>
      </c>
      <c r="C16" s="71">
        <v>0.24178582429885864</v>
      </c>
      <c r="D16" s="71">
        <v>0.40712308883666992</v>
      </c>
      <c r="E16" s="71">
        <v>0.41896051168441772</v>
      </c>
      <c r="F16" s="71">
        <v>-0.12915042042732239</v>
      </c>
      <c r="G16" s="71">
        <v>-0.15068799257278442</v>
      </c>
      <c r="H16" s="71">
        <v>-6.3173681497573853E-2</v>
      </c>
      <c r="I16" s="71">
        <v>0</v>
      </c>
      <c r="K16" s="1">
        <v>4</v>
      </c>
      <c r="L16" s="71">
        <v>0.1290394509388032</v>
      </c>
      <c r="M16" s="71">
        <v>0</v>
      </c>
      <c r="N16" s="71">
        <v>-0.61744080061594142</v>
      </c>
      <c r="O16" s="71">
        <v>0.42089090072576663</v>
      </c>
      <c r="P16" s="71">
        <v>0.20465289055766922</v>
      </c>
      <c r="Q16" s="71">
        <v>-0.5551142107685999</v>
      </c>
      <c r="R16" s="71">
        <v>-0.27373698126405266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0.58438248555440586</v>
      </c>
      <c r="Z16" s="71">
        <v>0</v>
      </c>
      <c r="AA16" s="71">
        <v>0</v>
      </c>
      <c r="AC16" s="1">
        <v>4</v>
      </c>
      <c r="AD16" s="71">
        <v>-1.0852704889415246E-2</v>
      </c>
      <c r="AE16" s="71">
        <v>0</v>
      </c>
      <c r="AF16" s="71">
        <v>0.42367752829144029</v>
      </c>
      <c r="AG16" s="71">
        <v>-0.36540164186917395</v>
      </c>
      <c r="AH16" s="71">
        <v>-0.26427705366863724</v>
      </c>
      <c r="AI16" s="71">
        <v>-0.72283577786743369</v>
      </c>
      <c r="AJ16" s="71">
        <v>-0.3074529038334971</v>
      </c>
    </row>
    <row r="17" spans="2:43">
      <c r="B17" s="25">
        <v>5</v>
      </c>
      <c r="C17" s="71">
        <v>-0.11255723237991333</v>
      </c>
      <c r="D17" s="71">
        <v>-0.27045649290084839</v>
      </c>
      <c r="E17" s="71">
        <v>0.22249758243560791</v>
      </c>
      <c r="F17" s="71">
        <v>0.44654953479766846</v>
      </c>
      <c r="G17" s="71">
        <v>-0.31074917316436768</v>
      </c>
      <c r="H17" s="71">
        <v>0.32396453619003296</v>
      </c>
      <c r="I17" s="71">
        <v>0</v>
      </c>
      <c r="K17" s="1">
        <v>5</v>
      </c>
      <c r="L17" s="71">
        <v>-0.48442830826712885</v>
      </c>
      <c r="M17" s="71">
        <v>0</v>
      </c>
      <c r="N17" s="71">
        <v>-8.0191686621978314E-2</v>
      </c>
      <c r="O17" s="71">
        <v>0.14542561458444228</v>
      </c>
      <c r="P17" s="71">
        <v>0.4855579877129545</v>
      </c>
      <c r="Q17" s="71">
        <v>0.50892945116162691</v>
      </c>
      <c r="R17" s="71">
        <v>-0.49292408388856335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0.48959461911451868</v>
      </c>
      <c r="AA17" s="71">
        <v>0</v>
      </c>
      <c r="AC17" s="1">
        <v>5</v>
      </c>
      <c r="AD17" s="71">
        <v>-0.52365052514241384</v>
      </c>
      <c r="AE17" s="71">
        <v>0</v>
      </c>
      <c r="AF17" s="71">
        <v>0.23954180559426913</v>
      </c>
      <c r="AG17" s="71">
        <v>9.1421861322901241E-2</v>
      </c>
      <c r="AH17" s="71">
        <v>0.29680535226162502</v>
      </c>
      <c r="AI17" s="71">
        <v>-0.30147887026101378</v>
      </c>
      <c r="AJ17" s="71">
        <v>0.69359135506246083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0</v>
      </c>
      <c r="M18" s="71">
        <v>-1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3.7625977889993792E-3</v>
      </c>
      <c r="AC18" s="1">
        <v>6</v>
      </c>
      <c r="AD18" s="110">
        <v>0</v>
      </c>
      <c r="AE18" s="71">
        <v>-1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0.1344036921651155</v>
      </c>
      <c r="W20" s="48" t="s">
        <v>353</v>
      </c>
      <c r="X20" s="3">
        <f>+V20/V22</f>
        <v>1</v>
      </c>
      <c r="Y20" s="148">
        <f>ATAN2(X20,X21)</f>
        <v>0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0.18536303389516076</v>
      </c>
      <c r="AO20" s="48" t="s">
        <v>353</v>
      </c>
      <c r="AP20" s="3">
        <f>+AN20/AN22</f>
        <v>1</v>
      </c>
      <c r="AQ20" s="148">
        <f>ATAN2(AP20,AP21)</f>
        <v>0</v>
      </c>
    </row>
    <row r="21" spans="2:43">
      <c r="K21" s="1" cm="1">
        <f t="array" ref="K21:K27">$K$12:$K$18</f>
        <v>0</v>
      </c>
      <c r="L21" s="110">
        <f>X20</f>
        <v>1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0</v>
      </c>
      <c r="U21" s="48" t="s">
        <v>352</v>
      </c>
      <c r="V21" s="3">
        <f>L18</f>
        <v>0</v>
      </c>
      <c r="W21" s="48" t="s">
        <v>354</v>
      </c>
      <c r="X21" s="3">
        <f>-V21/V22</f>
        <v>0</v>
      </c>
      <c r="Y21" s="117"/>
      <c r="AC21" s="1" cm="1">
        <f t="array" ref="AC21:AC27">$K$12:$K$18</f>
        <v>0</v>
      </c>
      <c r="AD21" s="110">
        <f>AP20</f>
        <v>1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0</v>
      </c>
      <c r="AM21" s="48" t="s">
        <v>352</v>
      </c>
      <c r="AN21" s="3">
        <f>AD18</f>
        <v>0</v>
      </c>
      <c r="AO21" s="48" t="s">
        <v>354</v>
      </c>
      <c r="AP21" s="3">
        <f>-AN21/AN22</f>
        <v>0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0.1344036921651155</v>
      </c>
      <c r="W22" s="109">
        <v>1</v>
      </c>
      <c r="X22" s="108">
        <f>X20*X20+X21*X21</f>
        <v>1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0.18536303389516076</v>
      </c>
      <c r="AO22" s="109">
        <v>1</v>
      </c>
      <c r="AP22" s="108">
        <f>AP20*AP20+AP21*AP21</f>
        <v>1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1</v>
      </c>
      <c r="AC27" s="1">
        <v>6</v>
      </c>
      <c r="AD27" s="110">
        <f>AP21</f>
        <v>0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0.1344036921651155</v>
      </c>
      <c r="M30" s="71">
        <v>0</v>
      </c>
      <c r="N30" s="71">
        <v>0.23237836421727742</v>
      </c>
      <c r="O30" s="71">
        <v>0.82785891907309939</v>
      </c>
      <c r="P30" s="71">
        <v>0.10752982096403341</v>
      </c>
      <c r="Q30" s="71">
        <v>0.23272286369072548</v>
      </c>
      <c r="R30" s="71">
        <v>0.42055078148332803</v>
      </c>
      <c r="AC30" s="1" cm="1">
        <f t="array" ref="AC30:AC36">$K$12:$K$18</f>
        <v>0</v>
      </c>
      <c r="AD30" s="110" cm="1">
        <f t="array" ref="AD30:AJ36">MMULT(AD21:AJ27,_xlfn.ANCHORARRAY(AD12))</f>
        <v>0.18536303389516076</v>
      </c>
      <c r="AE30" s="71">
        <v>0</v>
      </c>
      <c r="AF30" s="71">
        <v>-0.60138860455979348</v>
      </c>
      <c r="AG30" s="71">
        <v>-0.65279728344655408</v>
      </c>
      <c r="AH30" s="71">
        <v>0.28780652278933977</v>
      </c>
      <c r="AI30" s="71">
        <v>-0.22161456631946455</v>
      </c>
      <c r="AJ30" s="71">
        <v>0.21420174632921796</v>
      </c>
    </row>
    <row r="31" spans="2:43">
      <c r="K31" s="1">
        <v>1</v>
      </c>
      <c r="L31" s="71">
        <v>-0.57027705088442937</v>
      </c>
      <c r="M31" s="71">
        <v>0</v>
      </c>
      <c r="N31" s="71">
        <v>7.5075060043859318E-2</v>
      </c>
      <c r="O31" s="71">
        <v>0.31004931095181526</v>
      </c>
      <c r="P31" s="71">
        <v>-0.71374721169439093</v>
      </c>
      <c r="Q31" s="71">
        <v>-0.14105616015665456</v>
      </c>
      <c r="R31" s="71">
        <v>-0.20901034149681755</v>
      </c>
      <c r="AC31" s="1">
        <v>1</v>
      </c>
      <c r="AD31" s="71">
        <v>0.56979503496016792</v>
      </c>
      <c r="AE31" s="71">
        <v>0</v>
      </c>
      <c r="AF31" s="71">
        <v>4.9934613516340884E-3</v>
      </c>
      <c r="AG31" s="71">
        <v>0.5059858155493383</v>
      </c>
      <c r="AH31" s="71">
        <v>0.48671637365754444</v>
      </c>
      <c r="AI31" s="71">
        <v>-0.42590309559153738</v>
      </c>
      <c r="AJ31" s="71">
        <v>-3.1634833973588461E-2</v>
      </c>
    </row>
    <row r="32" spans="2:43">
      <c r="K32" s="1">
        <v>2</v>
      </c>
      <c r="L32" s="71">
        <v>-0.63607572147691038</v>
      </c>
      <c r="M32" s="71">
        <v>0</v>
      </c>
      <c r="N32" s="71">
        <v>-0.11516319716276356</v>
      </c>
      <c r="O32" s="71">
        <v>-0.13089694166138627</v>
      </c>
      <c r="P32" s="71">
        <v>0.3203368904168642</v>
      </c>
      <c r="Q32" s="71">
        <v>-0.3014772184630814</v>
      </c>
      <c r="R32" s="71">
        <v>0.60951363283883264</v>
      </c>
      <c r="AC32" s="1">
        <v>2</v>
      </c>
      <c r="AD32" s="71">
        <v>-0.46947114222106967</v>
      </c>
      <c r="AE32" s="71">
        <v>0</v>
      </c>
      <c r="AF32" s="71">
        <v>-0.61888347369802632</v>
      </c>
      <c r="AG32" s="71">
        <v>0.3895601406470961</v>
      </c>
      <c r="AH32" s="71">
        <v>-0.18884961912848436</v>
      </c>
      <c r="AI32" s="71">
        <v>-0.36819447079459272</v>
      </c>
      <c r="AJ32" s="71">
        <v>-0.27127779572855876</v>
      </c>
    </row>
    <row r="33" spans="10:43">
      <c r="K33" s="1">
        <v>3</v>
      </c>
      <c r="L33" s="71">
        <v>-2.838033765533652E-2</v>
      </c>
      <c r="M33" s="71">
        <v>0</v>
      </c>
      <c r="N33" s="71">
        <v>0.73446417227379523</v>
      </c>
      <c r="O33" s="71">
        <v>5.5563170014949329E-2</v>
      </c>
      <c r="P33" s="71">
        <v>0.31422470780401079</v>
      </c>
      <c r="Q33" s="71">
        <v>-0.51758452632231133</v>
      </c>
      <c r="R33" s="71">
        <v>-0.30006459527211665</v>
      </c>
      <c r="AC33" s="1">
        <v>3</v>
      </c>
      <c r="AD33" s="71">
        <v>-0.38241777774604652</v>
      </c>
      <c r="AE33" s="71">
        <v>0</v>
      </c>
      <c r="AF33" s="71">
        <v>0.13567288979863176</v>
      </c>
      <c r="AG33" s="71">
        <v>-0.15556555337944447</v>
      </c>
      <c r="AH33" s="71">
        <v>0.69762068502995345</v>
      </c>
      <c r="AI33" s="71">
        <v>0.14333631032574121</v>
      </c>
      <c r="AJ33" s="71">
        <v>-0.55129751568399932</v>
      </c>
    </row>
    <row r="34" spans="10:43">
      <c r="K34" s="1">
        <v>4</v>
      </c>
      <c r="L34" s="71">
        <v>0.1290394509388032</v>
      </c>
      <c r="M34" s="71">
        <v>0</v>
      </c>
      <c r="N34" s="71">
        <v>-0.61744080061594142</v>
      </c>
      <c r="O34" s="71">
        <v>0.42089090072576663</v>
      </c>
      <c r="P34" s="71">
        <v>0.20465289055766922</v>
      </c>
      <c r="Q34" s="71">
        <v>-0.5551142107685999</v>
      </c>
      <c r="R34" s="71">
        <v>-0.27373698126405266</v>
      </c>
      <c r="AC34" s="1">
        <v>4</v>
      </c>
      <c r="AD34" s="71">
        <v>-1.0852704889415246E-2</v>
      </c>
      <c r="AE34" s="71">
        <v>0</v>
      </c>
      <c r="AF34" s="71">
        <v>0.42367752829144029</v>
      </c>
      <c r="AG34" s="71">
        <v>-0.36540164186917395</v>
      </c>
      <c r="AH34" s="71">
        <v>-0.26427705366863724</v>
      </c>
      <c r="AI34" s="71">
        <v>-0.72283577786743369</v>
      </c>
      <c r="AJ34" s="71">
        <v>-0.3074529038334971</v>
      </c>
    </row>
    <row r="35" spans="10:43">
      <c r="K35" s="1">
        <v>5</v>
      </c>
      <c r="L35" s="110">
        <v>-0.48442830826712885</v>
      </c>
      <c r="M35" s="71">
        <v>0</v>
      </c>
      <c r="N35" s="71">
        <v>-8.0191686621978314E-2</v>
      </c>
      <c r="O35" s="71">
        <v>0.14542561458444228</v>
      </c>
      <c r="P35" s="71">
        <v>0.4855579877129545</v>
      </c>
      <c r="Q35" s="71">
        <v>0.50892945116162691</v>
      </c>
      <c r="R35" s="71">
        <v>-0.49292408388856335</v>
      </c>
      <c r="AC35" s="1">
        <v>5</v>
      </c>
      <c r="AD35" s="110">
        <v>-0.52365052514241384</v>
      </c>
      <c r="AE35" s="71">
        <v>0</v>
      </c>
      <c r="AF35" s="71">
        <v>0.23954180559426913</v>
      </c>
      <c r="AG35" s="71">
        <v>9.1421861322901241E-2</v>
      </c>
      <c r="AH35" s="71">
        <v>0.29680535226162502</v>
      </c>
      <c r="AI35" s="71">
        <v>-0.30147887026101378</v>
      </c>
      <c r="AJ35" s="71">
        <v>0.69359135506246083</v>
      </c>
    </row>
    <row r="36" spans="10:43">
      <c r="K36" s="1">
        <v>6</v>
      </c>
      <c r="L36" s="71">
        <v>0</v>
      </c>
      <c r="M36" s="71">
        <v>-1</v>
      </c>
      <c r="N36" s="71">
        <v>0</v>
      </c>
      <c r="O36" s="71">
        <v>0</v>
      </c>
      <c r="P36" s="71">
        <v>0</v>
      </c>
      <c r="Q36" s="71">
        <v>0</v>
      </c>
      <c r="R36" s="71">
        <v>0</v>
      </c>
      <c r="AC36" s="1">
        <v>6</v>
      </c>
      <c r="AD36" s="71">
        <v>0</v>
      </c>
      <c r="AE36" s="71">
        <v>-1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0.1344036921651155</v>
      </c>
      <c r="W38" s="48" t="s">
        <v>353</v>
      </c>
      <c r="X38" s="3">
        <f>+V38/V40</f>
        <v>0.26734889027331438</v>
      </c>
      <c r="Y38" s="148">
        <f>ATAN2(X38,X39)</f>
        <v>1.3001556056662236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0.18536303389516076</v>
      </c>
      <c r="AO38" s="48" t="s">
        <v>353</v>
      </c>
      <c r="AP38" s="3">
        <f>+AN38/AN40</f>
        <v>0.33369273580646358</v>
      </c>
      <c r="AQ38" s="148">
        <f>ATAN2(AP38,AP39)</f>
        <v>1.2305781877506343</v>
      </c>
    </row>
    <row r="39" spans="10:43">
      <c r="K39" s="1" cm="1">
        <f t="array" ref="K39:K45">$K$12:$K$18</f>
        <v>0</v>
      </c>
      <c r="L39" s="110">
        <f>X38</f>
        <v>0.26734889027331438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-0.96359979808509044</v>
      </c>
      <c r="R39">
        <v>0</v>
      </c>
      <c r="U39" s="48" t="s">
        <v>352</v>
      </c>
      <c r="V39" s="3">
        <f>L35</f>
        <v>-0.48442830826712885</v>
      </c>
      <c r="W39" s="48" t="s">
        <v>354</v>
      </c>
      <c r="X39" s="3">
        <f>-V39/V40</f>
        <v>0.96359979808509044</v>
      </c>
      <c r="Y39" s="117"/>
      <c r="AC39" s="1" cm="1">
        <f t="array" ref="AC39:AC45">$K$12:$K$18</f>
        <v>0</v>
      </c>
      <c r="AD39" s="110">
        <f>AP38</f>
        <v>0.33369273580646358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-0.94268189654304779</v>
      </c>
      <c r="AJ39">
        <v>0</v>
      </c>
      <c r="AM39" s="48" t="s">
        <v>352</v>
      </c>
      <c r="AN39" s="3">
        <f>AD35</f>
        <v>-0.52365052514241384</v>
      </c>
      <c r="AO39" s="48" t="s">
        <v>354</v>
      </c>
      <c r="AP39" s="3">
        <f>-AN39/AN40</f>
        <v>0.94268189654304779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0.50272769798188721</v>
      </c>
      <c r="W40" s="109">
        <v>1</v>
      </c>
      <c r="X40" s="108">
        <f>X38*X38+X39*X39</f>
        <v>0.99999999999999978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0.55549016806487617</v>
      </c>
      <c r="AO40" s="109">
        <v>1</v>
      </c>
      <c r="AP40" s="108">
        <f>AP38*AP38+AP39*AP39</f>
        <v>0.99999999999999978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0.96359979808509044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0.26734889027331438</v>
      </c>
      <c r="R44" s="111">
        <v>0</v>
      </c>
      <c r="AC44" s="1">
        <v>5</v>
      </c>
      <c r="AD44" s="110">
        <f>AP39</f>
        <v>0.94268189654304779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0.33369273580646358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0.5027276979818871</v>
      </c>
      <c r="M48" s="71">
        <v>0</v>
      </c>
      <c r="N48" s="71">
        <v>0.13939879083405834</v>
      </c>
      <c r="O48" s="71">
        <v>8.119507046708993E-2</v>
      </c>
      <c r="P48" s="71">
        <v>-0.43913560061278328</v>
      </c>
      <c r="Q48" s="71">
        <v>-0.42818611702995635</v>
      </c>
      <c r="R48" s="71">
        <v>0.58741533243944066</v>
      </c>
      <c r="AC48" s="1" cm="1">
        <f t="array" ref="AC48:AC54">$K$12:$K$18</f>
        <v>0</v>
      </c>
      <c r="AD48" s="110" cm="1">
        <f t="array" ref="AD48:AJ54">MMULT(AD39:AJ45,_xlfn.ANCHORARRAY(AD30))</f>
        <v>0.55549016806487606</v>
      </c>
      <c r="AE48" s="71">
        <v>0</v>
      </c>
      <c r="AF48" s="71">
        <v>-0.42649073233734064</v>
      </c>
      <c r="AG48" s="71">
        <v>-0.30401544505767614</v>
      </c>
      <c r="AH48" s="71">
        <v>-0.18375408640159596</v>
      </c>
      <c r="AI48" s="71">
        <v>0.21024750225560279</v>
      </c>
      <c r="AJ48" s="71">
        <v>-0.58235844726902419</v>
      </c>
    </row>
    <row r="49" spans="10:43">
      <c r="K49" s="1">
        <v>1</v>
      </c>
      <c r="L49" s="71">
        <v>-0.57027705088442937</v>
      </c>
      <c r="M49" s="71">
        <v>0</v>
      </c>
      <c r="N49" s="71">
        <v>7.5075060043859318E-2</v>
      </c>
      <c r="O49" s="71">
        <v>0.31004931095181526</v>
      </c>
      <c r="P49" s="71">
        <v>-0.71374721169439093</v>
      </c>
      <c r="Q49" s="71">
        <v>-0.14105616015665456</v>
      </c>
      <c r="R49" s="71">
        <v>-0.20901034149681755</v>
      </c>
      <c r="AC49" s="1">
        <v>1</v>
      </c>
      <c r="AD49" s="71">
        <v>0.56979503496016792</v>
      </c>
      <c r="AE49" s="71">
        <v>0</v>
      </c>
      <c r="AF49" s="71">
        <v>4.9934613516340884E-3</v>
      </c>
      <c r="AG49" s="71">
        <v>0.5059858155493383</v>
      </c>
      <c r="AH49" s="71">
        <v>0.48671637365754444</v>
      </c>
      <c r="AI49" s="71">
        <v>-0.42590309559153738</v>
      </c>
      <c r="AJ49" s="71">
        <v>-3.1634833973588461E-2</v>
      </c>
    </row>
    <row r="50" spans="10:43">
      <c r="K50" s="1">
        <v>2</v>
      </c>
      <c r="L50" s="71">
        <v>-0.63607572147691038</v>
      </c>
      <c r="M50" s="71">
        <v>0</v>
      </c>
      <c r="N50" s="71">
        <v>-0.11516319716276356</v>
      </c>
      <c r="O50" s="71">
        <v>-0.13089694166138627</v>
      </c>
      <c r="P50" s="71">
        <v>0.3203368904168642</v>
      </c>
      <c r="Q50" s="71">
        <v>-0.3014772184630814</v>
      </c>
      <c r="R50" s="71">
        <v>0.60951363283883264</v>
      </c>
      <c r="AC50" s="1">
        <v>2</v>
      </c>
      <c r="AD50" s="71">
        <v>-0.46947114222106967</v>
      </c>
      <c r="AE50" s="71">
        <v>0</v>
      </c>
      <c r="AF50" s="71">
        <v>-0.61888347369802632</v>
      </c>
      <c r="AG50" s="71">
        <v>0.3895601406470961</v>
      </c>
      <c r="AH50" s="71">
        <v>-0.18884961912848436</v>
      </c>
      <c r="AI50" s="71">
        <v>-0.36819447079459272</v>
      </c>
      <c r="AJ50" s="71">
        <v>-0.27127779572855876</v>
      </c>
    </row>
    <row r="51" spans="10:43">
      <c r="K51" s="1">
        <v>3</v>
      </c>
      <c r="L51" s="71">
        <v>-2.838033765533652E-2</v>
      </c>
      <c r="M51" s="71">
        <v>0</v>
      </c>
      <c r="N51" s="71">
        <v>0.73446417227379523</v>
      </c>
      <c r="O51" s="71">
        <v>5.5563170014949329E-2</v>
      </c>
      <c r="P51" s="71">
        <v>0.31422470780401079</v>
      </c>
      <c r="Q51" s="71">
        <v>-0.51758452632231133</v>
      </c>
      <c r="R51" s="71">
        <v>-0.30006459527211665</v>
      </c>
      <c r="AC51" s="1">
        <v>3</v>
      </c>
      <c r="AD51" s="71">
        <v>-0.38241777774604652</v>
      </c>
      <c r="AE51" s="71">
        <v>0</v>
      </c>
      <c r="AF51" s="71">
        <v>0.13567288979863176</v>
      </c>
      <c r="AG51" s="71">
        <v>-0.15556555337944447</v>
      </c>
      <c r="AH51" s="71">
        <v>0.69762068502995345</v>
      </c>
      <c r="AI51" s="71">
        <v>0.14333631032574121</v>
      </c>
      <c r="AJ51" s="71">
        <v>-0.55129751568399932</v>
      </c>
    </row>
    <row r="52" spans="10:43">
      <c r="K52" s="1">
        <v>4</v>
      </c>
      <c r="L52" s="110">
        <v>0.1290394509388032</v>
      </c>
      <c r="M52" s="71">
        <v>0</v>
      </c>
      <c r="N52" s="71">
        <v>-0.61744080061594142</v>
      </c>
      <c r="O52" s="71">
        <v>0.42089090072576663</v>
      </c>
      <c r="P52" s="71">
        <v>0.20465289055766922</v>
      </c>
      <c r="Q52" s="71">
        <v>-0.5551142107685999</v>
      </c>
      <c r="R52" s="71">
        <v>-0.27373698126405266</v>
      </c>
      <c r="AC52" s="1">
        <v>4</v>
      </c>
      <c r="AD52" s="110">
        <v>-1.0852704889415246E-2</v>
      </c>
      <c r="AE52" s="71">
        <v>0</v>
      </c>
      <c r="AF52" s="71">
        <v>0.42367752829144029</v>
      </c>
      <c r="AG52" s="71">
        <v>-0.36540164186917395</v>
      </c>
      <c r="AH52" s="71">
        <v>-0.26427705366863724</v>
      </c>
      <c r="AI52" s="71">
        <v>-0.72283577786743369</v>
      </c>
      <c r="AJ52" s="71">
        <v>-0.3074529038334971</v>
      </c>
    </row>
    <row r="53" spans="10:43">
      <c r="K53" s="1">
        <v>5</v>
      </c>
      <c r="L53" s="71">
        <v>0</v>
      </c>
      <c r="M53" s="71">
        <v>0</v>
      </c>
      <c r="N53" s="71">
        <v>0.20248058641158082</v>
      </c>
      <c r="O53" s="71">
        <v>0.83660406393824516</v>
      </c>
      <c r="P53" s="71">
        <v>0.23342910294747049</v>
      </c>
      <c r="Q53" s="71">
        <v>0.36031342845763503</v>
      </c>
      <c r="R53" s="71">
        <v>0.27345994130526435</v>
      </c>
      <c r="AC53" s="1">
        <v>5</v>
      </c>
      <c r="AD53" s="71">
        <v>0</v>
      </c>
      <c r="AE53" s="71">
        <v>0</v>
      </c>
      <c r="AF53" s="71">
        <v>-0.48698478985703147</v>
      </c>
      <c r="AG53" s="71">
        <v>-0.58487337020018904</v>
      </c>
      <c r="AH53" s="71">
        <v>0.37035178873869751</v>
      </c>
      <c r="AI53" s="71">
        <v>-0.30951334868483749</v>
      </c>
      <c r="AJ53" s="71">
        <v>0.43337050527496479</v>
      </c>
    </row>
    <row r="54" spans="10:43">
      <c r="K54" s="1">
        <v>6</v>
      </c>
      <c r="L54" s="71">
        <v>0</v>
      </c>
      <c r="M54" s="71">
        <v>-1</v>
      </c>
      <c r="N54" s="71">
        <v>0</v>
      </c>
      <c r="O54" s="71">
        <v>0</v>
      </c>
      <c r="P54" s="71">
        <v>0</v>
      </c>
      <c r="Q54" s="71">
        <v>0</v>
      </c>
      <c r="R54" s="71">
        <v>0</v>
      </c>
      <c r="AC54" s="1">
        <v>6</v>
      </c>
      <c r="AD54" s="71">
        <v>0</v>
      </c>
      <c r="AE54" s="71">
        <v>-1</v>
      </c>
      <c r="AF54" s="71">
        <v>0</v>
      </c>
      <c r="AG54" s="71">
        <v>0</v>
      </c>
      <c r="AH54" s="71">
        <v>0</v>
      </c>
      <c r="AI54" s="71">
        <v>0</v>
      </c>
      <c r="AJ54" s="71">
        <v>0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0.5027276979818871</v>
      </c>
      <c r="W56" s="48" t="s">
        <v>353</v>
      </c>
      <c r="X56" s="3">
        <f>+V56/V58</f>
        <v>0.96860129681699825</v>
      </c>
      <c r="Y56" s="148">
        <f>ATAN2(X56,X57)</f>
        <v>-0.25125447701504527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0.55549016806487606</v>
      </c>
      <c r="AO56" s="48" t="s">
        <v>353</v>
      </c>
      <c r="AP56" s="3">
        <f>+AN56/AN58</f>
        <v>0.99980920414634933</v>
      </c>
      <c r="AQ56" s="148">
        <f>ATAN2(AP56,AP57)</f>
        <v>1.9534683060430533E-2</v>
      </c>
    </row>
    <row r="57" spans="10:43">
      <c r="K57" s="1" cm="1">
        <f t="array" ref="K57:K63">$K$12:$K$18</f>
        <v>0</v>
      </c>
      <c r="L57" s="110">
        <f>X56</f>
        <v>0.96860129681699825</v>
      </c>
      <c r="M57" s="111">
        <v>0</v>
      </c>
      <c r="N57" s="111">
        <v>0</v>
      </c>
      <c r="O57" s="111">
        <v>0</v>
      </c>
      <c r="P57" s="110">
        <f>-X57</f>
        <v>0.2486192426270124</v>
      </c>
      <c r="Q57">
        <v>0</v>
      </c>
      <c r="R57">
        <v>0</v>
      </c>
      <c r="U57" s="48" t="s">
        <v>352</v>
      </c>
      <c r="V57" s="3">
        <f>L52</f>
        <v>0.1290394509388032</v>
      </c>
      <c r="W57" s="48" t="s">
        <v>354</v>
      </c>
      <c r="X57" s="3">
        <f>-V57/V58</f>
        <v>-0.2486192426270124</v>
      </c>
      <c r="Y57" s="117"/>
      <c r="AC57" s="1" cm="1">
        <f t="array" ref="AC57:AC63">$K$12:$K$18</f>
        <v>0</v>
      </c>
      <c r="AD57" s="110">
        <f>AP56</f>
        <v>0.99980920414634933</v>
      </c>
      <c r="AE57" s="111">
        <v>0</v>
      </c>
      <c r="AF57" s="111">
        <v>0</v>
      </c>
      <c r="AG57" s="111">
        <v>0</v>
      </c>
      <c r="AH57" s="110">
        <f>-AP57</f>
        <v>-1.9533440665783663E-2</v>
      </c>
      <c r="AI57">
        <v>0</v>
      </c>
      <c r="AJ57">
        <v>0</v>
      </c>
      <c r="AM57" s="48" t="s">
        <v>352</v>
      </c>
      <c r="AN57" s="3">
        <f>AD52</f>
        <v>-1.0852704889415246E-2</v>
      </c>
      <c r="AO57" s="48" t="s">
        <v>354</v>
      </c>
      <c r="AP57" s="3">
        <f>-AN57/AN58</f>
        <v>1.9533440665783663E-2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0.51902439077249085</v>
      </c>
      <c r="W58" s="109">
        <v>1</v>
      </c>
      <c r="X58" s="108">
        <f>X56*X56+X57*X57</f>
        <v>1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0.55559617351108614</v>
      </c>
      <c r="AO58" s="109">
        <v>1</v>
      </c>
      <c r="AP58" s="108">
        <f>AP56*AP56+AP57*AP57</f>
        <v>1.0000000000000002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-0.2486192426270124</v>
      </c>
      <c r="M61" s="111">
        <v>0</v>
      </c>
      <c r="N61" s="111">
        <v>0</v>
      </c>
      <c r="O61" s="111">
        <v>0</v>
      </c>
      <c r="P61" s="110">
        <f>X56</f>
        <v>0.96860129681699825</v>
      </c>
      <c r="Q61" s="111">
        <v>0</v>
      </c>
      <c r="R61" s="111">
        <v>0</v>
      </c>
      <c r="AC61" s="1">
        <v>4</v>
      </c>
      <c r="AD61" s="110">
        <f>AP57</f>
        <v>1.9533440665783663E-2</v>
      </c>
      <c r="AE61" s="111">
        <v>0</v>
      </c>
      <c r="AF61" s="111">
        <v>0</v>
      </c>
      <c r="AG61" s="111">
        <v>0</v>
      </c>
      <c r="AH61" s="110">
        <f>AP56</f>
        <v>0.99980920414634933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0.51902439077249085</v>
      </c>
      <c r="M66" s="71">
        <v>0</v>
      </c>
      <c r="N66" s="71">
        <v>-1.8485814639561116E-2</v>
      </c>
      <c r="O66" s="71">
        <v>0.18328722751661203</v>
      </c>
      <c r="P66" s="71">
        <v>-0.37446666558017672</v>
      </c>
      <c r="Q66" s="71">
        <v>-0.55275370288703174</v>
      </c>
      <c r="R66" s="71">
        <v>0.50091497181015687</v>
      </c>
      <c r="AC66" s="1" cm="1">
        <f t="array" ref="AC66:AC72">$K$12:$K$18</f>
        <v>0</v>
      </c>
      <c r="AD66" s="110" cm="1">
        <f t="array" ref="AD66:AJ72">MMULT(AD57:AJ63,_xlfn.ANCHORARRAY(AD48))</f>
        <v>0.55559617351108614</v>
      </c>
      <c r="AE66" s="71">
        <v>0</v>
      </c>
      <c r="AF66" s="71">
        <v>-0.43468523953429694</v>
      </c>
      <c r="AG66" s="71">
        <v>-0.29681988888068195</v>
      </c>
      <c r="AH66" s="71">
        <v>-0.1785567867366547</v>
      </c>
      <c r="AI66" s="71">
        <v>0.2243268576820111</v>
      </c>
      <c r="AJ66" s="71">
        <v>-0.57624172263739237</v>
      </c>
    </row>
    <row r="67" spans="10:43">
      <c r="K67" s="1">
        <v>1</v>
      </c>
      <c r="L67" s="71">
        <v>-0.57027705088442937</v>
      </c>
      <c r="M67" s="71">
        <v>0</v>
      </c>
      <c r="N67" s="71">
        <v>7.5075060043859318E-2</v>
      </c>
      <c r="O67" s="71">
        <v>0.31004931095181526</v>
      </c>
      <c r="P67" s="71">
        <v>-0.71374721169439093</v>
      </c>
      <c r="Q67" s="71">
        <v>-0.14105616015665456</v>
      </c>
      <c r="R67" s="71">
        <v>-0.20901034149681755</v>
      </c>
      <c r="AC67" s="1">
        <v>1</v>
      </c>
      <c r="AD67" s="71">
        <v>0.56979503496016792</v>
      </c>
      <c r="AE67" s="71">
        <v>0</v>
      </c>
      <c r="AF67" s="71">
        <v>4.9934613516340884E-3</v>
      </c>
      <c r="AG67" s="71">
        <v>0.5059858155493383</v>
      </c>
      <c r="AH67" s="71">
        <v>0.48671637365754444</v>
      </c>
      <c r="AI67" s="71">
        <v>-0.42590309559153738</v>
      </c>
      <c r="AJ67" s="71">
        <v>-3.1634833973588461E-2</v>
      </c>
    </row>
    <row r="68" spans="10:43">
      <c r="K68" s="1">
        <v>2</v>
      </c>
      <c r="L68" s="71">
        <v>-0.63607572147691038</v>
      </c>
      <c r="M68" s="71">
        <v>0</v>
      </c>
      <c r="N68" s="71">
        <v>-0.11516319716276356</v>
      </c>
      <c r="O68" s="71">
        <v>-0.13089694166138627</v>
      </c>
      <c r="P68" s="71">
        <v>0.3203368904168642</v>
      </c>
      <c r="Q68" s="71">
        <v>-0.3014772184630814</v>
      </c>
      <c r="R68" s="71">
        <v>0.60951363283883264</v>
      </c>
      <c r="AC68" s="1">
        <v>2</v>
      </c>
      <c r="AD68" s="71">
        <v>-0.46947114222106967</v>
      </c>
      <c r="AE68" s="71">
        <v>0</v>
      </c>
      <c r="AF68" s="71">
        <v>-0.61888347369802632</v>
      </c>
      <c r="AG68" s="71">
        <v>0.3895601406470961</v>
      </c>
      <c r="AH68" s="71">
        <v>-0.18884961912848436</v>
      </c>
      <c r="AI68" s="71">
        <v>-0.36819447079459272</v>
      </c>
      <c r="AJ68" s="71">
        <v>-0.27127779572855876</v>
      </c>
    </row>
    <row r="69" spans="10:43">
      <c r="K69" s="1">
        <v>3</v>
      </c>
      <c r="L69" s="110">
        <v>-2.838033765533652E-2</v>
      </c>
      <c r="M69" s="71">
        <v>0</v>
      </c>
      <c r="N69" s="71">
        <v>0.73446417227379523</v>
      </c>
      <c r="O69" s="71">
        <v>5.5563170014949329E-2</v>
      </c>
      <c r="P69" s="71">
        <v>0.31422470780401079</v>
      </c>
      <c r="Q69" s="71">
        <v>-0.51758452632231133</v>
      </c>
      <c r="R69" s="71">
        <v>-0.30006459527211665</v>
      </c>
      <c r="AC69" s="1">
        <v>3</v>
      </c>
      <c r="AD69" s="110">
        <v>-0.38241777774604652</v>
      </c>
      <c r="AE69" s="71">
        <v>0</v>
      </c>
      <c r="AF69" s="71">
        <v>0.13567288979863176</v>
      </c>
      <c r="AG69" s="71">
        <v>-0.15556555337944447</v>
      </c>
      <c r="AH69" s="71">
        <v>0.69762068502995345</v>
      </c>
      <c r="AI69" s="71">
        <v>0.14333631032574121</v>
      </c>
      <c r="AJ69" s="71">
        <v>-0.55129751568399932</v>
      </c>
    </row>
    <row r="70" spans="10:43">
      <c r="K70" s="1">
        <v>4</v>
      </c>
      <c r="L70" s="71">
        <v>0</v>
      </c>
      <c r="M70" s="71">
        <v>0</v>
      </c>
      <c r="N70" s="71">
        <v>-0.6327111819846114</v>
      </c>
      <c r="O70" s="71">
        <v>0.38748881533687723</v>
      </c>
      <c r="P70" s="71">
        <v>0.30740461562641402</v>
      </c>
      <c r="Q70" s="71">
        <v>-0.43122903631262138</v>
      </c>
      <c r="R70" s="71">
        <v>-0.41118475009772021</v>
      </c>
      <c r="AC70" s="1">
        <v>4</v>
      </c>
      <c r="AD70" s="71">
        <v>1.7347234759768071E-18</v>
      </c>
      <c r="AE70" s="71">
        <v>0</v>
      </c>
      <c r="AF70" s="71">
        <v>0.41526586096113927</v>
      </c>
      <c r="AG70" s="71">
        <v>-0.37127039240850412</v>
      </c>
      <c r="AH70" s="71">
        <v>-0.26781598024640307</v>
      </c>
      <c r="AI70" s="71">
        <v>-0.71859100668770726</v>
      </c>
      <c r="AJ70" s="71">
        <v>-0.31876970727020021</v>
      </c>
    </row>
    <row r="71" spans="10:43">
      <c r="K71" s="1">
        <v>5</v>
      </c>
      <c r="L71" s="71">
        <v>0</v>
      </c>
      <c r="M71" s="71">
        <v>0</v>
      </c>
      <c r="N71" s="71">
        <v>0.20248058641158082</v>
      </c>
      <c r="O71" s="71">
        <v>0.83660406393824516</v>
      </c>
      <c r="P71" s="71">
        <v>0.23342910294747049</v>
      </c>
      <c r="Q71" s="71">
        <v>0.36031342845763503</v>
      </c>
      <c r="R71" s="71">
        <v>0.27345994130526435</v>
      </c>
      <c r="AC71" s="1">
        <v>5</v>
      </c>
      <c r="AD71" s="71">
        <v>0</v>
      </c>
      <c r="AE71" s="71">
        <v>0</v>
      </c>
      <c r="AF71" s="71">
        <v>-0.48698478985703147</v>
      </c>
      <c r="AG71" s="71">
        <v>-0.58487337020018904</v>
      </c>
      <c r="AH71" s="71">
        <v>0.37035178873869751</v>
      </c>
      <c r="AI71" s="71">
        <v>-0.30951334868483749</v>
      </c>
      <c r="AJ71" s="71">
        <v>0.43337050527496479</v>
      </c>
    </row>
    <row r="72" spans="10:43">
      <c r="K72" s="1">
        <v>6</v>
      </c>
      <c r="L72" s="71">
        <v>0</v>
      </c>
      <c r="M72" s="71">
        <v>-1</v>
      </c>
      <c r="N72" s="71">
        <v>0</v>
      </c>
      <c r="O72" s="71">
        <v>0</v>
      </c>
      <c r="P72" s="71">
        <v>0</v>
      </c>
      <c r="Q72" s="71">
        <v>0</v>
      </c>
      <c r="R72" s="71">
        <v>0</v>
      </c>
      <c r="AC72" s="1">
        <v>6</v>
      </c>
      <c r="AD72" s="71">
        <v>0</v>
      </c>
      <c r="AE72" s="71">
        <v>-1</v>
      </c>
      <c r="AF72" s="71">
        <v>0</v>
      </c>
      <c r="AG72" s="71">
        <v>0</v>
      </c>
      <c r="AH72" s="71">
        <v>0</v>
      </c>
      <c r="AI72" s="71">
        <v>0</v>
      </c>
      <c r="AJ72" s="71">
        <v>0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0.51902439077249085</v>
      </c>
      <c r="W74" s="48" t="s">
        <v>353</v>
      </c>
      <c r="X74" s="3">
        <f>+V74/V76</f>
        <v>0.99850838398120956</v>
      </c>
      <c r="Y74" s="148">
        <f>ATAN2(X74,X75)</f>
        <v>5.4625762897823858E-2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0.55559617351108614</v>
      </c>
      <c r="AO74" s="48" t="s">
        <v>353</v>
      </c>
      <c r="AP74" s="3">
        <f>+AN74/AN76</f>
        <v>0.82373351373242931</v>
      </c>
      <c r="AQ74" s="148">
        <f>ATAN2(AP74,AP75)</f>
        <v>0.60283151698958637</v>
      </c>
    </row>
    <row r="75" spans="10:43">
      <c r="K75" s="1" cm="1">
        <f t="array" ref="K75:K81">$K$12:$K$18</f>
        <v>0</v>
      </c>
      <c r="L75" s="110">
        <f>X74</f>
        <v>0.99850838398120956</v>
      </c>
      <c r="M75" s="111">
        <v>0</v>
      </c>
      <c r="N75" s="111">
        <v>0</v>
      </c>
      <c r="O75" s="110">
        <f>-X75</f>
        <v>-5.4598599975030498E-2</v>
      </c>
      <c r="P75">
        <v>0</v>
      </c>
      <c r="Q75">
        <v>0</v>
      </c>
      <c r="R75">
        <v>0</v>
      </c>
      <c r="U75" s="48" t="s">
        <v>352</v>
      </c>
      <c r="V75" s="3">
        <f>L69</f>
        <v>-2.838033765533652E-2</v>
      </c>
      <c r="W75" s="48" t="s">
        <v>354</v>
      </c>
      <c r="X75" s="3">
        <f>-V75/V76</f>
        <v>5.4598599975030498E-2</v>
      </c>
      <c r="Y75" s="117"/>
      <c r="AC75" s="1" cm="1">
        <f t="array" ref="AC75:AC81">$K$12:$K$18</f>
        <v>0</v>
      </c>
      <c r="AD75" s="110">
        <f>AP74</f>
        <v>0.82373351373242931</v>
      </c>
      <c r="AE75" s="111">
        <v>0</v>
      </c>
      <c r="AF75" s="111">
        <v>0</v>
      </c>
      <c r="AG75" s="110">
        <f>-AP75</f>
        <v>-0.56697715858227116</v>
      </c>
      <c r="AH75">
        <v>0</v>
      </c>
      <c r="AI75">
        <v>0</v>
      </c>
      <c r="AJ75">
        <v>0</v>
      </c>
      <c r="AM75" s="48" t="s">
        <v>352</v>
      </c>
      <c r="AN75" s="3">
        <f>AD69</f>
        <v>-0.38241777774604652</v>
      </c>
      <c r="AO75" s="48" t="s">
        <v>354</v>
      </c>
      <c r="AP75" s="3">
        <f>-AN75/AN76</f>
        <v>0.56697715858227116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0.51979973237987165</v>
      </c>
      <c r="W76" s="109">
        <v>1</v>
      </c>
      <c r="X76" s="108">
        <f>X74*X74+X75*X75</f>
        <v>1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0.67448533324037929</v>
      </c>
      <c r="AO76" s="109">
        <v>1</v>
      </c>
      <c r="AP76" s="108">
        <f>AP74*AP74+AP75*AP75</f>
        <v>1.0000000000000002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5.4598599975030498E-2</v>
      </c>
      <c r="M78" s="111">
        <v>0</v>
      </c>
      <c r="N78" s="111">
        <v>0</v>
      </c>
      <c r="O78" s="110">
        <f>X74</f>
        <v>0.99850838398120956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0.56697715858227116</v>
      </c>
      <c r="AE78" s="111">
        <v>0</v>
      </c>
      <c r="AF78" s="111">
        <v>0</v>
      </c>
      <c r="AG78" s="110">
        <f>AP74</f>
        <v>0.82373351373242931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0.51979973237987176</v>
      </c>
      <c r="M84" s="71">
        <v>0</v>
      </c>
      <c r="N84" s="71">
        <v>-5.8558956440293186E-2</v>
      </c>
      <c r="O84" s="71">
        <v>0.17998016205901773</v>
      </c>
      <c r="P84" s="71">
        <v>-0.39106433422695636</v>
      </c>
      <c r="Q84" s="71">
        <v>-0.52366981610342223</v>
      </c>
      <c r="R84" s="71">
        <v>0.5165509058180846</v>
      </c>
      <c r="AC84" s="1" cm="1">
        <f t="array" ref="AC84:AC90">$K$12:$K$18</f>
        <v>0</v>
      </c>
      <c r="AD84" s="110" cm="1">
        <f t="array" ref="AD84:AJ90">MMULT(AD75:AJ81,_xlfn.ANCHORARRAY(AD66))</f>
        <v>0.6744853332403794</v>
      </c>
      <c r="AE84" s="71">
        <v>0</v>
      </c>
      <c r="AF84" s="71">
        <v>-0.43498822928388298</v>
      </c>
      <c r="AG84" s="71">
        <v>-0.15629837458499729</v>
      </c>
      <c r="AH84" s="71">
        <v>-0.54261820310585718</v>
      </c>
      <c r="AI84" s="71">
        <v>0.10351713675280221</v>
      </c>
      <c r="AJ84" s="71">
        <v>-0.16209651997134816</v>
      </c>
    </row>
    <row r="85" spans="10:43">
      <c r="K85" s="1">
        <v>1</v>
      </c>
      <c r="L85" s="71">
        <v>-0.57027705088442937</v>
      </c>
      <c r="M85" s="71">
        <v>0</v>
      </c>
      <c r="N85" s="71">
        <v>7.5075060043859318E-2</v>
      </c>
      <c r="O85" s="71">
        <v>0.31004931095181526</v>
      </c>
      <c r="P85" s="71">
        <v>-0.71374721169439093</v>
      </c>
      <c r="Q85" s="71">
        <v>-0.14105616015665456</v>
      </c>
      <c r="R85" s="71">
        <v>-0.20901034149681755</v>
      </c>
      <c r="AC85" s="1">
        <v>1</v>
      </c>
      <c r="AD85" s="71">
        <v>0.56979503496016792</v>
      </c>
      <c r="AE85" s="71">
        <v>0</v>
      </c>
      <c r="AF85" s="71">
        <v>4.9934613516340884E-3</v>
      </c>
      <c r="AG85" s="71">
        <v>0.5059858155493383</v>
      </c>
      <c r="AH85" s="71">
        <v>0.48671637365754444</v>
      </c>
      <c r="AI85" s="71">
        <v>-0.42590309559153738</v>
      </c>
      <c r="AJ85" s="71">
        <v>-3.1634833973588461E-2</v>
      </c>
    </row>
    <row r="86" spans="10:43">
      <c r="K86" s="1">
        <v>2</v>
      </c>
      <c r="L86" s="110">
        <v>-0.63607572147691038</v>
      </c>
      <c r="M86" s="71">
        <v>0</v>
      </c>
      <c r="N86" s="71">
        <v>-0.11516319716276356</v>
      </c>
      <c r="O86" s="71">
        <v>-0.13089694166138627</v>
      </c>
      <c r="P86" s="71">
        <v>0.3203368904168642</v>
      </c>
      <c r="Q86" s="71">
        <v>-0.3014772184630814</v>
      </c>
      <c r="R86" s="71">
        <v>0.60951363283883264</v>
      </c>
      <c r="AC86" s="1">
        <v>2</v>
      </c>
      <c r="AD86" s="110">
        <v>-0.46947114222106967</v>
      </c>
      <c r="AE86" s="71">
        <v>0</v>
      </c>
      <c r="AF86" s="71">
        <v>-0.61888347369802632</v>
      </c>
      <c r="AG86" s="71">
        <v>0.3895601406470961</v>
      </c>
      <c r="AH86" s="71">
        <v>-0.18884961912848436</v>
      </c>
      <c r="AI86" s="71">
        <v>-0.36819447079459272</v>
      </c>
      <c r="AJ86" s="71">
        <v>-0.27127779572855876</v>
      </c>
    </row>
    <row r="87" spans="10:43">
      <c r="K87" s="1">
        <v>3</v>
      </c>
      <c r="L87" s="71">
        <v>0</v>
      </c>
      <c r="M87" s="71">
        <v>0</v>
      </c>
      <c r="N87" s="71">
        <v>0.73235933415048604</v>
      </c>
      <c r="O87" s="71">
        <v>6.548751711621216E-2</v>
      </c>
      <c r="P87" s="71">
        <v>0.293310649518355</v>
      </c>
      <c r="Q87" s="71">
        <v>-0.54699206726041683</v>
      </c>
      <c r="R87" s="71">
        <v>-0.27226775794777047</v>
      </c>
      <c r="AC87" s="1">
        <v>3</v>
      </c>
      <c r="AD87" s="71">
        <v>0</v>
      </c>
      <c r="AE87" s="71">
        <v>0</v>
      </c>
      <c r="AF87" s="71">
        <v>-0.13469829575674996</v>
      </c>
      <c r="AG87" s="71">
        <v>-0.2964346571092541</v>
      </c>
      <c r="AH87" s="71">
        <v>0.47341591854261889</v>
      </c>
      <c r="AI87" s="71">
        <v>0.2452591269123009</v>
      </c>
      <c r="AJ87" s="71">
        <v>-0.78083813426384174</v>
      </c>
    </row>
    <row r="88" spans="10:43">
      <c r="K88" s="1">
        <v>4</v>
      </c>
      <c r="L88" s="71">
        <v>0</v>
      </c>
      <c r="M88" s="71">
        <v>0</v>
      </c>
      <c r="N88" s="71">
        <v>-0.6327111819846114</v>
      </c>
      <c r="O88" s="71">
        <v>0.38748881533687723</v>
      </c>
      <c r="P88" s="71">
        <v>0.30740461562641402</v>
      </c>
      <c r="Q88" s="71">
        <v>-0.43122903631262138</v>
      </c>
      <c r="R88" s="71">
        <v>-0.41118475009772021</v>
      </c>
      <c r="AC88" s="1">
        <v>4</v>
      </c>
      <c r="AD88" s="71">
        <v>1.7347234759768071E-18</v>
      </c>
      <c r="AE88" s="71">
        <v>0</v>
      </c>
      <c r="AF88" s="71">
        <v>0.41526586096113927</v>
      </c>
      <c r="AG88" s="71">
        <v>-0.37127039240850412</v>
      </c>
      <c r="AH88" s="71">
        <v>-0.26781598024640307</v>
      </c>
      <c r="AI88" s="71">
        <v>-0.71859100668770726</v>
      </c>
      <c r="AJ88" s="71">
        <v>-0.31876970727020021</v>
      </c>
    </row>
    <row r="89" spans="10:43">
      <c r="K89" s="1">
        <v>5</v>
      </c>
      <c r="L89" s="71">
        <v>0</v>
      </c>
      <c r="M89" s="71">
        <v>0</v>
      </c>
      <c r="N89" s="71">
        <v>0.20248058641158082</v>
      </c>
      <c r="O89" s="71">
        <v>0.83660406393824516</v>
      </c>
      <c r="P89" s="71">
        <v>0.23342910294747049</v>
      </c>
      <c r="Q89" s="71">
        <v>0.36031342845763503</v>
      </c>
      <c r="R89" s="71">
        <v>0.27345994130526435</v>
      </c>
      <c r="AC89" s="1">
        <v>5</v>
      </c>
      <c r="AD89" s="71">
        <v>0</v>
      </c>
      <c r="AE89" s="71">
        <v>0</v>
      </c>
      <c r="AF89" s="71">
        <v>-0.48698478985703147</v>
      </c>
      <c r="AG89" s="71">
        <v>-0.58487337020018904</v>
      </c>
      <c r="AH89" s="71">
        <v>0.37035178873869751</v>
      </c>
      <c r="AI89" s="71">
        <v>-0.30951334868483749</v>
      </c>
      <c r="AJ89" s="71">
        <v>0.43337050527496479</v>
      </c>
    </row>
    <row r="90" spans="10:43">
      <c r="K90" s="1">
        <v>6</v>
      </c>
      <c r="L90" s="71">
        <v>0</v>
      </c>
      <c r="M90" s="71">
        <v>-1</v>
      </c>
      <c r="N90" s="71">
        <v>0</v>
      </c>
      <c r="O90" s="71">
        <v>0</v>
      </c>
      <c r="P90" s="71">
        <v>0</v>
      </c>
      <c r="Q90" s="71">
        <v>0</v>
      </c>
      <c r="R90" s="71">
        <v>0</v>
      </c>
      <c r="AC90" s="1">
        <v>6</v>
      </c>
      <c r="AD90" s="71">
        <v>0</v>
      </c>
      <c r="AE90" s="71">
        <v>-1</v>
      </c>
      <c r="AF90" s="71">
        <v>0</v>
      </c>
      <c r="AG90" s="71">
        <v>0</v>
      </c>
      <c r="AH90" s="71">
        <v>0</v>
      </c>
      <c r="AI90" s="71">
        <v>0</v>
      </c>
      <c r="AJ90" s="71">
        <v>0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0.51979973237987176</v>
      </c>
      <c r="W92" s="48" t="s">
        <v>353</v>
      </c>
      <c r="X92" s="3">
        <f>+V92/V94</f>
        <v>0.6327812993942431</v>
      </c>
      <c r="Y92" s="148">
        <f>ATAN2(X92,X93)</f>
        <v>0.88565648769283867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0.6744853332403794</v>
      </c>
      <c r="AO92" s="48" t="s">
        <v>353</v>
      </c>
      <c r="AP92" s="3">
        <f>+AN92/AN94</f>
        <v>0.82075460027622371</v>
      </c>
      <c r="AQ92" s="148">
        <f>ATAN2(AP92,AP93)</f>
        <v>0.60806566681759511</v>
      </c>
    </row>
    <row r="93" spans="10:43">
      <c r="K93" s="1" cm="1">
        <f t="array" ref="K93:K99">$K$12:$K$18</f>
        <v>0</v>
      </c>
      <c r="L93" s="110">
        <f>X92</f>
        <v>0.6327812993942431</v>
      </c>
      <c r="M93" s="111">
        <v>0</v>
      </c>
      <c r="N93" s="110">
        <f>-X93</f>
        <v>-0.77433056709452808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-0.63607572147691038</v>
      </c>
      <c r="W93" s="48" t="s">
        <v>354</v>
      </c>
      <c r="X93" s="3">
        <f>-V93/V94</f>
        <v>0.77433056709452808</v>
      </c>
      <c r="Y93" s="117"/>
      <c r="AC93" s="1" cm="1">
        <f t="array" ref="AC93:AC99">$K$12:$K$18</f>
        <v>0</v>
      </c>
      <c r="AD93" s="110">
        <f>AP92</f>
        <v>0.82075460027622371</v>
      </c>
      <c r="AE93" s="111">
        <v>0</v>
      </c>
      <c r="AF93" s="110">
        <f>-AP93</f>
        <v>-0.57128091699742278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-0.46947114222106967</v>
      </c>
      <c r="AO93" s="48" t="s">
        <v>354</v>
      </c>
      <c r="AP93" s="3">
        <f>-AN93/AN94</f>
        <v>0.57128091699742278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0.82145242420639208</v>
      </c>
      <c r="W94" s="109">
        <v>1</v>
      </c>
      <c r="X94" s="108">
        <f>X92*X92+X93*X93</f>
        <v>1.0000000000000002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0.82178684470776331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0.77433056709452808</v>
      </c>
      <c r="M95" s="111">
        <v>0</v>
      </c>
      <c r="N95" s="110">
        <f>X92</f>
        <v>0.6327812993942431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0.57128091699742278</v>
      </c>
      <c r="AE95" s="111">
        <v>0</v>
      </c>
      <c r="AF95" s="110">
        <f>AP92</f>
        <v>0.82075460027622371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0.8214524242063922</v>
      </c>
      <c r="M102" s="71">
        <v>0</v>
      </c>
      <c r="N102" s="71">
        <v>5.2119371220002056E-2</v>
      </c>
      <c r="O102" s="71">
        <v>0.21524558388049228</v>
      </c>
      <c r="P102" s="71">
        <v>-0.49550484357666613</v>
      </c>
      <c r="Q102" s="71">
        <v>-9.7925441148869086E-2</v>
      </c>
      <c r="R102" s="71">
        <v>-0.14510128358109836</v>
      </c>
      <c r="AC102" s="1" cm="1">
        <f t="array" ref="AC102:AC108">$K$12:$K$18</f>
        <v>0</v>
      </c>
      <c r="AD102" s="110" cm="1">
        <f t="array" ref="AD102:AJ108">MMULT(AD93:AJ99,_xlfn.ANCHORARRAY(AD84))</f>
        <v>0.82178684470776331</v>
      </c>
      <c r="AE102" s="71">
        <v>0</v>
      </c>
      <c r="AF102" s="71">
        <v>-3.4622718819968812E-3</v>
      </c>
      <c r="AG102" s="71">
        <v>-0.35083088433085097</v>
      </c>
      <c r="AH102" s="71">
        <v>-0.33747020280241602</v>
      </c>
      <c r="AI102" s="71">
        <v>0.29530464110620108</v>
      </c>
      <c r="AJ102" s="71">
        <v>2.1934363449599814E-2</v>
      </c>
    </row>
    <row r="103" spans="10:43">
      <c r="K103" s="1">
        <v>1</v>
      </c>
      <c r="L103" s="110">
        <v>-0.57027705088442937</v>
      </c>
      <c r="M103" s="71">
        <v>0</v>
      </c>
      <c r="N103" s="71">
        <v>7.5075060043859318E-2</v>
      </c>
      <c r="O103" s="71">
        <v>0.31004931095181526</v>
      </c>
      <c r="P103" s="71">
        <v>-0.71374721169439093</v>
      </c>
      <c r="Q103" s="71">
        <v>-0.14105616015665456</v>
      </c>
      <c r="R103" s="71">
        <v>-0.20901034149681755</v>
      </c>
      <c r="AC103" s="1">
        <v>1</v>
      </c>
      <c r="AD103" s="110">
        <v>0.56979503496016792</v>
      </c>
      <c r="AE103" s="71">
        <v>0</v>
      </c>
      <c r="AF103" s="71">
        <v>4.9934613516340884E-3</v>
      </c>
      <c r="AG103" s="71">
        <v>0.5059858155493383</v>
      </c>
      <c r="AH103" s="71">
        <v>0.48671637365754444</v>
      </c>
      <c r="AI103" s="71">
        <v>-0.42590309559153738</v>
      </c>
      <c r="AJ103" s="71">
        <v>-3.1634833973588461E-2</v>
      </c>
    </row>
    <row r="104" spans="10:43">
      <c r="K104" s="1">
        <v>2</v>
      </c>
      <c r="L104" s="71">
        <v>0</v>
      </c>
      <c r="M104" s="71">
        <v>0</v>
      </c>
      <c r="N104" s="71">
        <v>-0.11821710749192493</v>
      </c>
      <c r="O104" s="71">
        <v>5.6535004121699831E-2</v>
      </c>
      <c r="P104" s="71">
        <v>-0.1001098739305086</v>
      </c>
      <c r="Q104" s="71">
        <v>-0.59626269171048085</v>
      </c>
      <c r="R104" s="71">
        <v>0.78566998442157177</v>
      </c>
      <c r="AC104" s="1">
        <v>2</v>
      </c>
      <c r="AD104" s="71">
        <v>5.5511151231257827E-17</v>
      </c>
      <c r="AE104" s="71">
        <v>0</v>
      </c>
      <c r="AF104" s="71">
        <v>-0.75645193258096621</v>
      </c>
      <c r="AG104" s="71">
        <v>0.23044299876223293</v>
      </c>
      <c r="AH104" s="71">
        <v>-0.46498661830992416</v>
      </c>
      <c r="AI104" s="71">
        <v>-0.24305994089184321</v>
      </c>
      <c r="AJ104" s="71">
        <v>-0.31525514736833116</v>
      </c>
    </row>
    <row r="105" spans="10:43">
      <c r="K105" s="1">
        <v>3</v>
      </c>
      <c r="L105" s="71">
        <v>0</v>
      </c>
      <c r="M105" s="71">
        <v>0</v>
      </c>
      <c r="N105" s="71">
        <v>0.73235933415048604</v>
      </c>
      <c r="O105" s="71">
        <v>6.548751711621216E-2</v>
      </c>
      <c r="P105" s="71">
        <v>0.293310649518355</v>
      </c>
      <c r="Q105" s="71">
        <v>-0.54699206726041683</v>
      </c>
      <c r="R105" s="71">
        <v>-0.27226775794777047</v>
      </c>
      <c r="AC105" s="1">
        <v>3</v>
      </c>
      <c r="AD105" s="71">
        <v>0</v>
      </c>
      <c r="AE105" s="71">
        <v>0</v>
      </c>
      <c r="AF105" s="71">
        <v>-0.13469829575674996</v>
      </c>
      <c r="AG105" s="71">
        <v>-0.2964346571092541</v>
      </c>
      <c r="AH105" s="71">
        <v>0.47341591854261889</v>
      </c>
      <c r="AI105" s="71">
        <v>0.2452591269123009</v>
      </c>
      <c r="AJ105" s="71">
        <v>-0.78083813426384174</v>
      </c>
    </row>
    <row r="106" spans="10:43">
      <c r="K106" s="1">
        <v>4</v>
      </c>
      <c r="L106" s="71">
        <v>0</v>
      </c>
      <c r="M106" s="71">
        <v>0</v>
      </c>
      <c r="N106" s="71">
        <v>-0.6327111819846114</v>
      </c>
      <c r="O106" s="71">
        <v>0.38748881533687723</v>
      </c>
      <c r="P106" s="71">
        <v>0.30740461562641402</v>
      </c>
      <c r="Q106" s="71">
        <v>-0.43122903631262138</v>
      </c>
      <c r="R106" s="71">
        <v>-0.41118475009772021</v>
      </c>
      <c r="AC106" s="1">
        <v>4</v>
      </c>
      <c r="AD106" s="71">
        <v>1.7347234759768071E-18</v>
      </c>
      <c r="AE106" s="71">
        <v>0</v>
      </c>
      <c r="AF106" s="71">
        <v>0.41526586096113927</v>
      </c>
      <c r="AG106" s="71">
        <v>-0.37127039240850412</v>
      </c>
      <c r="AH106" s="71">
        <v>-0.26781598024640307</v>
      </c>
      <c r="AI106" s="71">
        <v>-0.71859100668770726</v>
      </c>
      <c r="AJ106" s="71">
        <v>-0.31876970727020021</v>
      </c>
    </row>
    <row r="107" spans="10:43">
      <c r="K107" s="1">
        <v>5</v>
      </c>
      <c r="L107" s="71">
        <v>0</v>
      </c>
      <c r="M107" s="71">
        <v>0</v>
      </c>
      <c r="N107" s="71">
        <v>0.20248058641158082</v>
      </c>
      <c r="O107" s="71">
        <v>0.83660406393824516</v>
      </c>
      <c r="P107" s="71">
        <v>0.23342910294747049</v>
      </c>
      <c r="Q107" s="71">
        <v>0.36031342845763503</v>
      </c>
      <c r="R107" s="71">
        <v>0.27345994130526435</v>
      </c>
      <c r="AC107" s="1">
        <v>5</v>
      </c>
      <c r="AD107" s="71">
        <v>0</v>
      </c>
      <c r="AE107" s="71">
        <v>0</v>
      </c>
      <c r="AF107" s="71">
        <v>-0.48698478985703147</v>
      </c>
      <c r="AG107" s="71">
        <v>-0.58487337020018904</v>
      </c>
      <c r="AH107" s="71">
        <v>0.37035178873869751</v>
      </c>
      <c r="AI107" s="71">
        <v>-0.30951334868483749</v>
      </c>
      <c r="AJ107" s="71">
        <v>0.43337050527496479</v>
      </c>
    </row>
    <row r="108" spans="10:43">
      <c r="K108" s="1">
        <v>6</v>
      </c>
      <c r="L108" s="71">
        <v>0</v>
      </c>
      <c r="M108" s="71">
        <v>-1</v>
      </c>
      <c r="N108" s="71">
        <v>0</v>
      </c>
      <c r="O108" s="71">
        <v>0</v>
      </c>
      <c r="P108" s="71">
        <v>0</v>
      </c>
      <c r="Q108" s="71">
        <v>0</v>
      </c>
      <c r="R108" s="71">
        <v>0</v>
      </c>
      <c r="AC108" s="1">
        <v>6</v>
      </c>
      <c r="AD108" s="71">
        <v>0</v>
      </c>
      <c r="AE108" s="71">
        <v>-1</v>
      </c>
      <c r="AF108" s="71">
        <v>0</v>
      </c>
      <c r="AG108" s="71">
        <v>0</v>
      </c>
      <c r="AH108" s="71">
        <v>0</v>
      </c>
      <c r="AI108" s="71">
        <v>0</v>
      </c>
      <c r="AJ108" s="71">
        <v>0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0.8214524242063922</v>
      </c>
      <c r="W110" s="48" t="s">
        <v>353</v>
      </c>
      <c r="X110" s="3">
        <f>+V110/V112</f>
        <v>0.82145242420639197</v>
      </c>
      <c r="Y110" s="148">
        <f>ATAN2(X110,X111)</f>
        <v>0.60684308528799835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0.82178684470776331</v>
      </c>
      <c r="AO110" s="48" t="s">
        <v>353</v>
      </c>
      <c r="AP110" s="3">
        <f>+AN110/AN112</f>
        <v>0.82178684470776309</v>
      </c>
      <c r="AQ110" s="148">
        <f>ATAN2(AP110,AP111)</f>
        <v>-0.60625641976757771</v>
      </c>
    </row>
    <row r="111" spans="10:43">
      <c r="K111" s="1" cm="1">
        <f t="array" ref="K111:K117">$K$12:$K$18</f>
        <v>0</v>
      </c>
      <c r="L111" s="110">
        <f>X110</f>
        <v>0.82145242420639197</v>
      </c>
      <c r="M111" s="110">
        <f>-X111</f>
        <v>-0.57027705088442926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-0.57027705088442937</v>
      </c>
      <c r="W111" s="48" t="s">
        <v>354</v>
      </c>
      <c r="X111" s="3">
        <f>-V111/V112</f>
        <v>0.57027705088442926</v>
      </c>
      <c r="Y111" s="117"/>
      <c r="AC111" s="1" cm="1">
        <f t="array" ref="AC111:AC117">$K$12:$K$18</f>
        <v>0</v>
      </c>
      <c r="AD111" s="110">
        <f>AP110</f>
        <v>0.82178684470776309</v>
      </c>
      <c r="AE111" s="110">
        <f>-AP111</f>
        <v>0.56979503496016781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0.56979503496016792</v>
      </c>
      <c r="AO111" s="48" t="s">
        <v>354</v>
      </c>
      <c r="AP111" s="3">
        <f>-AN111/AN112</f>
        <v>-0.56979503496016781</v>
      </c>
      <c r="AQ111" s="117"/>
    </row>
    <row r="112" spans="10:43">
      <c r="K112" s="1">
        <v>1</v>
      </c>
      <c r="L112" s="110">
        <f>X111</f>
        <v>0.57027705088442926</v>
      </c>
      <c r="M112" s="110">
        <f>X110</f>
        <v>0.82145242420639197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1.0000000000000002</v>
      </c>
      <c r="W112" s="109">
        <v>1</v>
      </c>
      <c r="X112" s="108">
        <f>X110*X110+X111*X111</f>
        <v>1</v>
      </c>
      <c r="AC112" s="1">
        <v>1</v>
      </c>
      <c r="AD112" s="110">
        <f>AP111</f>
        <v>-0.56979503496016781</v>
      </c>
      <c r="AE112" s="110">
        <f>AP110</f>
        <v>0.82178684470776309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1.0000000000000002</v>
      </c>
      <c r="AO112" s="109">
        <v>1</v>
      </c>
      <c r="AP112" s="108">
        <f>AP110*AP110+AP111*AP111</f>
        <v>1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1.0000000000000004</v>
      </c>
      <c r="M120" s="71">
        <v>0</v>
      </c>
      <c r="N120" s="71">
        <v>6.9388939039072284E-18</v>
      </c>
      <c r="O120" s="71">
        <v>8.3266726846886741E-17</v>
      </c>
      <c r="P120" s="71">
        <v>2.2204460492503131E-16</v>
      </c>
      <c r="Q120" s="71">
        <v>-1.8041124150158794E-16</v>
      </c>
      <c r="R120" s="71">
        <v>1.6653345369377348E-16</v>
      </c>
      <c r="AC120" s="1" cm="1">
        <f t="array" ref="AC120:AC126">$K$12:$K$18</f>
        <v>0</v>
      </c>
      <c r="AD120" s="71" cm="1">
        <f t="array" ref="AD120:AJ126">MMULT(AD111:AJ117,_xlfn.ANCHORARRAY(AD102))</f>
        <v>1.0000000000000002</v>
      </c>
      <c r="AE120" s="71">
        <v>0</v>
      </c>
      <c r="AF120" s="71">
        <v>-3.3393426912553537E-17</v>
      </c>
      <c r="AG120" s="71">
        <v>0</v>
      </c>
      <c r="AH120" s="71">
        <v>2.7755575615628914E-16</v>
      </c>
      <c r="AI120" s="71">
        <v>-3.6082248300317588E-16</v>
      </c>
      <c r="AJ120" s="71">
        <v>-2.0025647806676261E-14</v>
      </c>
    </row>
    <row r="121" spans="10:43">
      <c r="K121" s="1">
        <v>1</v>
      </c>
      <c r="L121" s="71">
        <v>5.5511151231257827E-17</v>
      </c>
      <c r="M121" s="110">
        <v>0</v>
      </c>
      <c r="N121" s="71">
        <v>9.1393071383762237E-2</v>
      </c>
      <c r="O121" s="71">
        <v>0.37744037489615423</v>
      </c>
      <c r="P121" s="71">
        <v>-0.86888441821076179</v>
      </c>
      <c r="Q121" s="71">
        <v>-0.17171555649486278</v>
      </c>
      <c r="R121" s="71">
        <v>-0.25443998378694066</v>
      </c>
      <c r="AC121" s="1">
        <v>1</v>
      </c>
      <c r="AD121" s="71">
        <v>-5.5511151231257827E-17</v>
      </c>
      <c r="AE121" s="110">
        <v>0</v>
      </c>
      <c r="AF121" s="71">
        <v>6.076346176373558E-3</v>
      </c>
      <c r="AG121" s="71">
        <v>0.61571418282957868</v>
      </c>
      <c r="AH121" s="71">
        <v>0.59226595897945566</v>
      </c>
      <c r="AI121" s="71">
        <v>-0.51826467938044596</v>
      </c>
      <c r="AJ121" s="71">
        <v>-3.8495181782602958E-2</v>
      </c>
    </row>
    <row r="122" spans="10:43">
      <c r="K122" s="1">
        <v>2</v>
      </c>
      <c r="L122" s="71">
        <v>0</v>
      </c>
      <c r="M122" s="71">
        <v>0</v>
      </c>
      <c r="N122" s="71">
        <v>-0.11821710749192493</v>
      </c>
      <c r="O122" s="71">
        <v>5.6535004121699831E-2</v>
      </c>
      <c r="P122" s="71">
        <v>-0.1001098739305086</v>
      </c>
      <c r="Q122" s="71">
        <v>-0.59626269171048085</v>
      </c>
      <c r="R122" s="71">
        <v>0.78566998442157177</v>
      </c>
      <c r="AC122" s="1">
        <v>2</v>
      </c>
      <c r="AD122" s="71">
        <v>5.5511151231257827E-17</v>
      </c>
      <c r="AE122" s="71">
        <v>0</v>
      </c>
      <c r="AF122" s="71">
        <v>-0.75645193258096621</v>
      </c>
      <c r="AG122" s="71">
        <v>0.23044299876223293</v>
      </c>
      <c r="AH122" s="71">
        <v>-0.46498661830992416</v>
      </c>
      <c r="AI122" s="71">
        <v>-0.24305994089184321</v>
      </c>
      <c r="AJ122" s="71">
        <v>-0.31525514736833116</v>
      </c>
    </row>
    <row r="123" spans="10:43">
      <c r="K123" s="1">
        <v>3</v>
      </c>
      <c r="L123" s="71">
        <v>0</v>
      </c>
      <c r="M123" s="71">
        <v>0</v>
      </c>
      <c r="N123" s="71">
        <v>0.73235933415048604</v>
      </c>
      <c r="O123" s="71">
        <v>6.548751711621216E-2</v>
      </c>
      <c r="P123" s="71">
        <v>0.293310649518355</v>
      </c>
      <c r="Q123" s="71">
        <v>-0.54699206726041683</v>
      </c>
      <c r="R123" s="71">
        <v>-0.27226775794777047</v>
      </c>
      <c r="AC123" s="1">
        <v>3</v>
      </c>
      <c r="AD123" s="71">
        <v>0</v>
      </c>
      <c r="AE123" s="71">
        <v>0</v>
      </c>
      <c r="AF123" s="71">
        <v>-0.13469829575674996</v>
      </c>
      <c r="AG123" s="71">
        <v>-0.2964346571092541</v>
      </c>
      <c r="AH123" s="71">
        <v>0.47341591854261889</v>
      </c>
      <c r="AI123" s="71">
        <v>0.2452591269123009</v>
      </c>
      <c r="AJ123" s="71">
        <v>-0.78083813426384174</v>
      </c>
    </row>
    <row r="124" spans="10:43">
      <c r="K124" s="1">
        <v>4</v>
      </c>
      <c r="L124" s="71">
        <v>0</v>
      </c>
      <c r="M124" s="71">
        <v>0</v>
      </c>
      <c r="N124" s="71">
        <v>-0.6327111819846114</v>
      </c>
      <c r="O124" s="71">
        <v>0.38748881533687723</v>
      </c>
      <c r="P124" s="71">
        <v>0.30740461562641402</v>
      </c>
      <c r="Q124" s="71">
        <v>-0.43122903631262138</v>
      </c>
      <c r="R124" s="71">
        <v>-0.41118475009772021</v>
      </c>
      <c r="AC124" s="1">
        <v>4</v>
      </c>
      <c r="AD124" s="71">
        <v>1.7347234759768071E-18</v>
      </c>
      <c r="AE124" s="71">
        <v>0</v>
      </c>
      <c r="AF124" s="71">
        <v>0.41526586096113927</v>
      </c>
      <c r="AG124" s="71">
        <v>-0.37127039240850412</v>
      </c>
      <c r="AH124" s="71">
        <v>-0.26781598024640307</v>
      </c>
      <c r="AI124" s="71">
        <v>-0.71859100668770726</v>
      </c>
      <c r="AJ124" s="71">
        <v>-0.31876970727020021</v>
      </c>
    </row>
    <row r="125" spans="10:43">
      <c r="K125" s="1">
        <v>5</v>
      </c>
      <c r="L125" s="71">
        <v>0</v>
      </c>
      <c r="M125" s="71">
        <v>0</v>
      </c>
      <c r="N125" s="71">
        <v>0.20248058641158082</v>
      </c>
      <c r="O125" s="71">
        <v>0.83660406393824516</v>
      </c>
      <c r="P125" s="71">
        <v>0.23342910294747049</v>
      </c>
      <c r="Q125" s="71">
        <v>0.36031342845763503</v>
      </c>
      <c r="R125" s="71">
        <v>0.27345994130526435</v>
      </c>
      <c r="AC125" s="1">
        <v>5</v>
      </c>
      <c r="AD125" s="71">
        <v>0</v>
      </c>
      <c r="AE125" s="71">
        <v>0</v>
      </c>
      <c r="AF125" s="71">
        <v>-0.48698478985703147</v>
      </c>
      <c r="AG125" s="71">
        <v>-0.58487337020018904</v>
      </c>
      <c r="AH125" s="71">
        <v>0.37035178873869751</v>
      </c>
      <c r="AI125" s="71">
        <v>-0.30951334868483749</v>
      </c>
      <c r="AJ125" s="71">
        <v>0.43337050527496479</v>
      </c>
    </row>
    <row r="126" spans="10:43">
      <c r="K126" s="1">
        <v>6</v>
      </c>
      <c r="L126" s="71">
        <v>0</v>
      </c>
      <c r="M126" s="110">
        <v>-1</v>
      </c>
      <c r="N126" s="71">
        <v>0</v>
      </c>
      <c r="O126" s="71">
        <v>0</v>
      </c>
      <c r="P126" s="71">
        <v>0</v>
      </c>
      <c r="Q126" s="71">
        <v>0</v>
      </c>
      <c r="R126" s="71">
        <v>0</v>
      </c>
      <c r="AC126" s="1">
        <v>6</v>
      </c>
      <c r="AD126" s="71">
        <v>0</v>
      </c>
      <c r="AE126" s="110">
        <v>-1</v>
      </c>
      <c r="AF126" s="71">
        <v>0</v>
      </c>
      <c r="AG126" s="71">
        <v>0</v>
      </c>
      <c r="AH126" s="71">
        <v>0</v>
      </c>
      <c r="AI126" s="71">
        <v>0</v>
      </c>
      <c r="AJ126" s="71">
        <v>0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0</v>
      </c>
      <c r="W128" s="48" t="s">
        <v>353</v>
      </c>
      <c r="X128" s="3">
        <f>+V128/V130</f>
        <v>0</v>
      </c>
      <c r="Y128" s="148">
        <f>ATAN2(X128,X129)</f>
        <v>1.5707963267948966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0</v>
      </c>
      <c r="AO128" s="48" t="s">
        <v>353</v>
      </c>
      <c r="AP128" s="3">
        <f>+AN128/AN130</f>
        <v>0</v>
      </c>
      <c r="AQ128" s="148">
        <f>ATAN2(AP128,AP129)</f>
        <v>1.5707963267948966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-1</v>
      </c>
      <c r="W129" s="48" t="s">
        <v>354</v>
      </c>
      <c r="X129" s="3">
        <f>-V129/V130</f>
        <v>1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-1</v>
      </c>
      <c r="AO129" s="48" t="s">
        <v>354</v>
      </c>
      <c r="AP129" s="3">
        <f>-AN129/AN130</f>
        <v>1</v>
      </c>
      <c r="AQ129" s="117"/>
    </row>
    <row r="130" spans="11:43">
      <c r="K130" s="1">
        <v>1</v>
      </c>
      <c r="L130" s="111">
        <v>0</v>
      </c>
      <c r="M130" s="110">
        <f>X128</f>
        <v>0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-1</v>
      </c>
      <c r="U130" s="48" t="s">
        <v>355</v>
      </c>
      <c r="V130" s="3">
        <f>SQRT(V128*V128+V129*V129)</f>
        <v>1</v>
      </c>
      <c r="W130" s="109">
        <v>1</v>
      </c>
      <c r="X130" s="108">
        <f>X128*X128+X129*X129</f>
        <v>1</v>
      </c>
      <c r="AC130" s="1">
        <v>1</v>
      </c>
      <c r="AD130" s="111">
        <v>0</v>
      </c>
      <c r="AE130" s="110">
        <f>AP128</f>
        <v>0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-1</v>
      </c>
      <c r="AM130" s="48" t="s">
        <v>355</v>
      </c>
      <c r="AN130" s="3">
        <f>SQRT(AN128*AN128+AN129*AN129)</f>
        <v>1</v>
      </c>
      <c r="AO130" s="109">
        <v>1</v>
      </c>
      <c r="AP130" s="108">
        <f>AP128*AP128+AP129*AP129</f>
        <v>1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1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0</v>
      </c>
      <c r="AC135" s="1">
        <v>6</v>
      </c>
      <c r="AD135">
        <v>0</v>
      </c>
      <c r="AE135" s="110">
        <f>AP129</f>
        <v>1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0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1.0000000000000004</v>
      </c>
      <c r="M138" s="71">
        <v>0</v>
      </c>
      <c r="N138" s="71">
        <v>6.9388939039072284E-18</v>
      </c>
      <c r="O138" s="71">
        <v>8.3266726846886741E-17</v>
      </c>
      <c r="P138" s="71">
        <v>2.2204460492503131E-16</v>
      </c>
      <c r="Q138" s="71">
        <v>-1.8041124150158794E-16</v>
      </c>
      <c r="R138" s="71">
        <v>1.6653345369377348E-16</v>
      </c>
      <c r="AC138" s="1" cm="1">
        <f t="array" ref="AC138:AC144">$K$12:$K$18</f>
        <v>0</v>
      </c>
      <c r="AD138" s="71" cm="1">
        <f t="array" ref="AD138:AJ144">MMULT(AD129:AJ135,_xlfn.ANCHORARRAY(AD120))</f>
        <v>1.0000000000000002</v>
      </c>
      <c r="AE138" s="71">
        <v>0</v>
      </c>
      <c r="AF138" s="71">
        <v>-3.3393426912553537E-17</v>
      </c>
      <c r="AG138" s="71">
        <v>0</v>
      </c>
      <c r="AH138" s="71">
        <v>2.7755575615628914E-16</v>
      </c>
      <c r="AI138" s="71">
        <v>-3.6082248300317588E-16</v>
      </c>
      <c r="AJ138" s="71">
        <v>-2.0025647806676261E-14</v>
      </c>
    </row>
    <row r="139" spans="11:43">
      <c r="K139" s="1">
        <v>1</v>
      </c>
      <c r="L139" s="71">
        <v>0</v>
      </c>
      <c r="M139" s="110">
        <v>1</v>
      </c>
      <c r="N139" s="71">
        <v>0</v>
      </c>
      <c r="O139" s="71">
        <v>0</v>
      </c>
      <c r="P139" s="71">
        <v>0</v>
      </c>
      <c r="Q139" s="71">
        <v>0</v>
      </c>
      <c r="R139" s="71">
        <v>0</v>
      </c>
      <c r="AC139" s="1">
        <v>1</v>
      </c>
      <c r="AD139" s="71">
        <v>0</v>
      </c>
      <c r="AE139" s="110">
        <v>1</v>
      </c>
      <c r="AF139" s="71">
        <v>0</v>
      </c>
      <c r="AG139" s="71">
        <v>0</v>
      </c>
      <c r="AH139" s="71">
        <v>0</v>
      </c>
      <c r="AI139" s="71">
        <v>0</v>
      </c>
      <c r="AJ139" s="71">
        <v>0</v>
      </c>
    </row>
    <row r="140" spans="11:43">
      <c r="K140" s="1">
        <v>2</v>
      </c>
      <c r="L140" s="71">
        <v>0</v>
      </c>
      <c r="M140" s="71">
        <v>0</v>
      </c>
      <c r="N140" s="71">
        <v>-0.11821710749192493</v>
      </c>
      <c r="O140" s="71">
        <v>5.6535004121699831E-2</v>
      </c>
      <c r="P140" s="71">
        <v>-0.1001098739305086</v>
      </c>
      <c r="Q140" s="71">
        <v>-0.59626269171048085</v>
      </c>
      <c r="R140" s="71">
        <v>0.78566998442157177</v>
      </c>
      <c r="AC140" s="1">
        <v>2</v>
      </c>
      <c r="AD140" s="71">
        <v>5.5511151231257827E-17</v>
      </c>
      <c r="AE140" s="71">
        <v>0</v>
      </c>
      <c r="AF140" s="71">
        <v>-0.75645193258096621</v>
      </c>
      <c r="AG140" s="71">
        <v>0.23044299876223293</v>
      </c>
      <c r="AH140" s="71">
        <v>-0.46498661830992416</v>
      </c>
      <c r="AI140" s="71">
        <v>-0.24305994089184321</v>
      </c>
      <c r="AJ140" s="71">
        <v>-0.31525514736833116</v>
      </c>
    </row>
    <row r="141" spans="11:43">
      <c r="K141" s="1">
        <v>3</v>
      </c>
      <c r="L141" s="71">
        <v>0</v>
      </c>
      <c r="M141" s="71">
        <v>0</v>
      </c>
      <c r="N141" s="71">
        <v>0.73235933415048604</v>
      </c>
      <c r="O141" s="71">
        <v>6.548751711621216E-2</v>
      </c>
      <c r="P141" s="71">
        <v>0.293310649518355</v>
      </c>
      <c r="Q141" s="71">
        <v>-0.54699206726041683</v>
      </c>
      <c r="R141" s="71">
        <v>-0.27226775794777047</v>
      </c>
      <c r="AC141" s="1">
        <v>3</v>
      </c>
      <c r="AD141" s="71">
        <v>0</v>
      </c>
      <c r="AE141" s="71">
        <v>0</v>
      </c>
      <c r="AF141" s="71">
        <v>-0.13469829575674996</v>
      </c>
      <c r="AG141" s="71">
        <v>-0.2964346571092541</v>
      </c>
      <c r="AH141" s="71">
        <v>0.47341591854261889</v>
      </c>
      <c r="AI141" s="71">
        <v>0.2452591269123009</v>
      </c>
      <c r="AJ141" s="71">
        <v>-0.78083813426384174</v>
      </c>
    </row>
    <row r="142" spans="11:43">
      <c r="K142" s="1">
        <v>4</v>
      </c>
      <c r="L142" s="71">
        <v>0</v>
      </c>
      <c r="M142" s="71">
        <v>0</v>
      </c>
      <c r="N142" s="71">
        <v>-0.6327111819846114</v>
      </c>
      <c r="O142" s="71">
        <v>0.38748881533687723</v>
      </c>
      <c r="P142" s="71">
        <v>0.30740461562641402</v>
      </c>
      <c r="Q142" s="71">
        <v>-0.43122903631262138</v>
      </c>
      <c r="R142" s="71">
        <v>-0.41118475009772021</v>
      </c>
      <c r="AC142" s="1">
        <v>4</v>
      </c>
      <c r="AD142" s="71">
        <v>1.7347234759768071E-18</v>
      </c>
      <c r="AE142" s="71">
        <v>0</v>
      </c>
      <c r="AF142" s="71">
        <v>0.41526586096113927</v>
      </c>
      <c r="AG142" s="71">
        <v>-0.37127039240850412</v>
      </c>
      <c r="AH142" s="71">
        <v>-0.26781598024640307</v>
      </c>
      <c r="AI142" s="71">
        <v>-0.71859100668770726</v>
      </c>
      <c r="AJ142" s="71">
        <v>-0.31876970727020021</v>
      </c>
    </row>
    <row r="143" spans="11:43">
      <c r="K143" s="1">
        <v>5</v>
      </c>
      <c r="L143" s="71">
        <v>0</v>
      </c>
      <c r="M143" s="110">
        <v>0</v>
      </c>
      <c r="N143" s="71">
        <v>0.20248058641158082</v>
      </c>
      <c r="O143" s="71">
        <v>0.83660406393824516</v>
      </c>
      <c r="P143" s="71">
        <v>0.23342910294747049</v>
      </c>
      <c r="Q143" s="71">
        <v>0.36031342845763503</v>
      </c>
      <c r="R143" s="71">
        <v>0.27345994130526435</v>
      </c>
      <c r="AC143" s="1">
        <v>5</v>
      </c>
      <c r="AD143" s="71">
        <v>0</v>
      </c>
      <c r="AE143" s="110">
        <v>0</v>
      </c>
      <c r="AF143" s="71">
        <v>-0.48698478985703147</v>
      </c>
      <c r="AG143" s="71">
        <v>-0.58487337020018904</v>
      </c>
      <c r="AH143" s="71">
        <v>0.37035178873869751</v>
      </c>
      <c r="AI143" s="71">
        <v>-0.30951334868483749</v>
      </c>
      <c r="AJ143" s="71">
        <v>0.43337050527496479</v>
      </c>
    </row>
    <row r="144" spans="11:43">
      <c r="K144" s="1">
        <v>6</v>
      </c>
      <c r="L144" s="71">
        <v>5.5511151231257827E-17</v>
      </c>
      <c r="M144" s="71">
        <v>0</v>
      </c>
      <c r="N144" s="71">
        <v>9.1393071383762237E-2</v>
      </c>
      <c r="O144" s="71">
        <v>0.37744037489615423</v>
      </c>
      <c r="P144" s="71">
        <v>-0.86888441821076179</v>
      </c>
      <c r="Q144" s="71">
        <v>-0.17171555649486278</v>
      </c>
      <c r="R144" s="71">
        <v>-0.25443998378694066</v>
      </c>
      <c r="AC144" s="1">
        <v>6</v>
      </c>
      <c r="AD144" s="71">
        <v>-5.5511151231257827E-17</v>
      </c>
      <c r="AE144" s="71">
        <v>0</v>
      </c>
      <c r="AF144" s="71">
        <v>6.076346176373558E-3</v>
      </c>
      <c r="AG144" s="71">
        <v>0.61571418282957868</v>
      </c>
      <c r="AH144" s="71">
        <v>0.59226595897945566</v>
      </c>
      <c r="AI144" s="71">
        <v>-0.51826467938044596</v>
      </c>
      <c r="AJ144" s="71">
        <v>-3.8495181782602958E-2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1</v>
      </c>
      <c r="W146" s="48" t="s">
        <v>353</v>
      </c>
      <c r="X146" s="3">
        <f>+V146/V148</f>
        <v>1</v>
      </c>
      <c r="Y146" s="148">
        <f>ATAN2(X146,X147)</f>
        <v>0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1</v>
      </c>
      <c r="AO146" s="48" t="s">
        <v>353</v>
      </c>
      <c r="AP146" s="3">
        <f>+AN146/AN148</f>
        <v>1</v>
      </c>
      <c r="AQ146" s="148">
        <f>ATAN2(AP146,AP147)</f>
        <v>0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0</v>
      </c>
      <c r="W147" s="48" t="s">
        <v>354</v>
      </c>
      <c r="X147" s="3">
        <f>-V147/V148</f>
        <v>0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0</v>
      </c>
      <c r="AO147" s="48" t="s">
        <v>354</v>
      </c>
      <c r="AP147" s="3">
        <f>-AN147/AN148</f>
        <v>0</v>
      </c>
      <c r="AQ147" s="117"/>
    </row>
    <row r="148" spans="10:43">
      <c r="K148" s="1">
        <v>1</v>
      </c>
      <c r="L148" s="111">
        <v>0</v>
      </c>
      <c r="M148" s="110">
        <f>X146</f>
        <v>1</v>
      </c>
      <c r="N148" s="111">
        <v>0</v>
      </c>
      <c r="O148" s="111">
        <v>0</v>
      </c>
      <c r="P148" s="111">
        <v>0</v>
      </c>
      <c r="Q148" s="110">
        <f>-X147</f>
        <v>0</v>
      </c>
      <c r="R148" s="111">
        <v>0</v>
      </c>
      <c r="U148" s="48" t="s">
        <v>355</v>
      </c>
      <c r="V148" s="3">
        <f>SQRT(V146*V146+V147*V147)</f>
        <v>1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1</v>
      </c>
      <c r="AF148" s="111">
        <v>0</v>
      </c>
      <c r="AG148" s="111">
        <v>0</v>
      </c>
      <c r="AH148" s="111">
        <v>0</v>
      </c>
      <c r="AI148" s="110">
        <f>-AP147</f>
        <v>0</v>
      </c>
      <c r="AJ148" s="111">
        <v>0</v>
      </c>
      <c r="AM148" s="48" t="s">
        <v>355</v>
      </c>
      <c r="AN148" s="3">
        <f>SQRT(AN146*AN146+AN147*AN147)</f>
        <v>1</v>
      </c>
      <c r="AO148" s="109">
        <v>1</v>
      </c>
      <c r="AP148" s="108">
        <f>AP146*AP146+AP147*AP147</f>
        <v>1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0</v>
      </c>
      <c r="N152" s="111">
        <v>0</v>
      </c>
      <c r="O152" s="111">
        <v>0</v>
      </c>
      <c r="P152" s="111">
        <v>0</v>
      </c>
      <c r="Q152" s="110">
        <f>X146</f>
        <v>1</v>
      </c>
      <c r="R152" s="111">
        <v>0</v>
      </c>
      <c r="AC152" s="1">
        <v>5</v>
      </c>
      <c r="AD152">
        <v>0</v>
      </c>
      <c r="AE152" s="110">
        <f>AP147</f>
        <v>0</v>
      </c>
      <c r="AF152" s="111">
        <v>0</v>
      </c>
      <c r="AG152" s="111">
        <v>0</v>
      </c>
      <c r="AH152" s="111">
        <v>0</v>
      </c>
      <c r="AI152" s="110">
        <f>AP146</f>
        <v>1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1.0000000000000004</v>
      </c>
      <c r="M156" s="71">
        <v>0</v>
      </c>
      <c r="N156" s="71">
        <v>6.9388939039072284E-18</v>
      </c>
      <c r="O156" s="71">
        <v>8.3266726846886741E-17</v>
      </c>
      <c r="P156" s="71">
        <v>2.2204460492503131E-16</v>
      </c>
      <c r="Q156" s="71">
        <v>-1.8041124150158794E-16</v>
      </c>
      <c r="R156" s="71">
        <v>1.6653345369377348E-16</v>
      </c>
      <c r="AC156" s="1" cm="1">
        <f t="array" ref="AC156:AC162">$K$12:$K$18</f>
        <v>0</v>
      </c>
      <c r="AD156" s="71" cm="1">
        <f t="array" ref="AD156:AJ162">MMULT(AD147:AJ153,_xlfn.ANCHORARRAY(AD138))</f>
        <v>1.0000000000000002</v>
      </c>
      <c r="AE156" s="71">
        <v>0</v>
      </c>
      <c r="AF156" s="71">
        <v>-3.3393426912553537E-17</v>
      </c>
      <c r="AG156" s="71">
        <v>0</v>
      </c>
      <c r="AH156" s="71">
        <v>2.7755575615628914E-16</v>
      </c>
      <c r="AI156" s="71">
        <v>-3.6082248300317588E-16</v>
      </c>
      <c r="AJ156" s="71">
        <v>-2.0025647806676261E-14</v>
      </c>
    </row>
    <row r="157" spans="10:43">
      <c r="K157" s="1">
        <v>1</v>
      </c>
      <c r="L157" s="71">
        <v>0</v>
      </c>
      <c r="M157" s="110">
        <v>1</v>
      </c>
      <c r="N157" s="71">
        <v>0</v>
      </c>
      <c r="O157" s="71">
        <v>0</v>
      </c>
      <c r="P157" s="71">
        <v>0</v>
      </c>
      <c r="Q157" s="71">
        <v>0</v>
      </c>
      <c r="R157" s="71">
        <v>0</v>
      </c>
      <c r="AC157" s="1">
        <v>1</v>
      </c>
      <c r="AD157" s="71">
        <v>0</v>
      </c>
      <c r="AE157" s="110">
        <v>1</v>
      </c>
      <c r="AF157" s="71">
        <v>0</v>
      </c>
      <c r="AG157" s="71">
        <v>0</v>
      </c>
      <c r="AH157" s="71">
        <v>0</v>
      </c>
      <c r="AI157" s="71">
        <v>0</v>
      </c>
      <c r="AJ157" s="71">
        <v>0</v>
      </c>
    </row>
    <row r="158" spans="10:43">
      <c r="K158" s="1">
        <v>2</v>
      </c>
      <c r="L158" s="71">
        <v>0</v>
      </c>
      <c r="M158" s="71">
        <v>0</v>
      </c>
      <c r="N158" s="71">
        <v>-0.11821710749192493</v>
      </c>
      <c r="O158" s="71">
        <v>5.6535004121699831E-2</v>
      </c>
      <c r="P158" s="71">
        <v>-0.1001098739305086</v>
      </c>
      <c r="Q158" s="71">
        <v>-0.59626269171048085</v>
      </c>
      <c r="R158" s="71">
        <v>0.78566998442157177</v>
      </c>
      <c r="AC158" s="1">
        <v>2</v>
      </c>
      <c r="AD158" s="71">
        <v>5.5511151231257827E-17</v>
      </c>
      <c r="AE158" s="71">
        <v>0</v>
      </c>
      <c r="AF158" s="71">
        <v>-0.75645193258096621</v>
      </c>
      <c r="AG158" s="71">
        <v>0.23044299876223293</v>
      </c>
      <c r="AH158" s="71">
        <v>-0.46498661830992416</v>
      </c>
      <c r="AI158" s="71">
        <v>-0.24305994089184321</v>
      </c>
      <c r="AJ158" s="71">
        <v>-0.31525514736833116</v>
      </c>
    </row>
    <row r="159" spans="10:43">
      <c r="K159" s="1">
        <v>3</v>
      </c>
      <c r="L159" s="71">
        <v>0</v>
      </c>
      <c r="M159" s="71">
        <v>0</v>
      </c>
      <c r="N159" s="71">
        <v>0.73235933415048604</v>
      </c>
      <c r="O159" s="71">
        <v>6.548751711621216E-2</v>
      </c>
      <c r="P159" s="71">
        <v>0.293310649518355</v>
      </c>
      <c r="Q159" s="71">
        <v>-0.54699206726041683</v>
      </c>
      <c r="R159" s="71">
        <v>-0.27226775794777047</v>
      </c>
      <c r="AC159" s="1">
        <v>3</v>
      </c>
      <c r="AD159" s="71">
        <v>0</v>
      </c>
      <c r="AE159" s="71">
        <v>0</v>
      </c>
      <c r="AF159" s="71">
        <v>-0.13469829575674996</v>
      </c>
      <c r="AG159" s="71">
        <v>-0.2964346571092541</v>
      </c>
      <c r="AH159" s="71">
        <v>0.47341591854261889</v>
      </c>
      <c r="AI159" s="71">
        <v>0.2452591269123009</v>
      </c>
      <c r="AJ159" s="71">
        <v>-0.78083813426384174</v>
      </c>
    </row>
    <row r="160" spans="10:43">
      <c r="K160" s="1">
        <v>4</v>
      </c>
      <c r="L160" s="71">
        <v>0</v>
      </c>
      <c r="M160" s="110">
        <v>0</v>
      </c>
      <c r="N160" s="71">
        <v>-0.6327111819846114</v>
      </c>
      <c r="O160" s="71">
        <v>0.38748881533687723</v>
      </c>
      <c r="P160" s="71">
        <v>0.30740461562641402</v>
      </c>
      <c r="Q160" s="71">
        <v>-0.43122903631262138</v>
      </c>
      <c r="R160" s="71">
        <v>-0.41118475009772021</v>
      </c>
      <c r="AC160" s="1">
        <v>4</v>
      </c>
      <c r="AD160" s="71">
        <v>1.7347234759768071E-18</v>
      </c>
      <c r="AE160" s="110">
        <v>0</v>
      </c>
      <c r="AF160" s="71">
        <v>0.41526586096113927</v>
      </c>
      <c r="AG160" s="71">
        <v>-0.37127039240850412</v>
      </c>
      <c r="AH160" s="71">
        <v>-0.26781598024640307</v>
      </c>
      <c r="AI160" s="71">
        <v>-0.71859100668770726</v>
      </c>
      <c r="AJ160" s="71">
        <v>-0.31876970727020021</v>
      </c>
    </row>
    <row r="161" spans="10:43">
      <c r="K161" s="1">
        <v>5</v>
      </c>
      <c r="L161" s="71">
        <v>0</v>
      </c>
      <c r="M161" s="71">
        <v>0</v>
      </c>
      <c r="N161" s="71">
        <v>0.20248058641158082</v>
      </c>
      <c r="O161" s="71">
        <v>0.83660406393824516</v>
      </c>
      <c r="P161" s="71">
        <v>0.23342910294747049</v>
      </c>
      <c r="Q161" s="71">
        <v>0.36031342845763503</v>
      </c>
      <c r="R161" s="71">
        <v>0.27345994130526435</v>
      </c>
      <c r="AC161" s="1">
        <v>5</v>
      </c>
      <c r="AD161" s="71">
        <v>0</v>
      </c>
      <c r="AE161" s="71">
        <v>0</v>
      </c>
      <c r="AF161" s="71">
        <v>-0.48698478985703147</v>
      </c>
      <c r="AG161" s="71">
        <v>-0.58487337020018904</v>
      </c>
      <c r="AH161" s="71">
        <v>0.37035178873869751</v>
      </c>
      <c r="AI161" s="71">
        <v>-0.30951334868483749</v>
      </c>
      <c r="AJ161" s="71">
        <v>0.43337050527496479</v>
      </c>
    </row>
    <row r="162" spans="10:43">
      <c r="K162" s="1">
        <v>6</v>
      </c>
      <c r="L162" s="71">
        <v>5.5511151231257827E-17</v>
      </c>
      <c r="M162" s="71">
        <v>0</v>
      </c>
      <c r="N162" s="71">
        <v>9.1393071383762237E-2</v>
      </c>
      <c r="O162" s="71">
        <v>0.37744037489615423</v>
      </c>
      <c r="P162" s="71">
        <v>-0.86888441821076179</v>
      </c>
      <c r="Q162" s="71">
        <v>-0.17171555649486278</v>
      </c>
      <c r="R162" s="71">
        <v>-0.25443998378694066</v>
      </c>
      <c r="AC162" s="1">
        <v>6</v>
      </c>
      <c r="AD162" s="71">
        <v>-5.5511151231257827E-17</v>
      </c>
      <c r="AE162" s="71">
        <v>0</v>
      </c>
      <c r="AF162" s="71">
        <v>6.076346176373558E-3</v>
      </c>
      <c r="AG162" s="71">
        <v>0.61571418282957868</v>
      </c>
      <c r="AH162" s="71">
        <v>0.59226595897945566</v>
      </c>
      <c r="AI162" s="71">
        <v>-0.51826467938044596</v>
      </c>
      <c r="AJ162" s="71">
        <v>-3.8495181782602958E-2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1</v>
      </c>
      <c r="W164" s="48" t="s">
        <v>353</v>
      </c>
      <c r="X164" s="3">
        <f>+V164/V166</f>
        <v>1</v>
      </c>
      <c r="Y164" s="148">
        <f>ATAN2(X164,X165)</f>
        <v>0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1</v>
      </c>
      <c r="AO164" s="48" t="s">
        <v>353</v>
      </c>
      <c r="AP164" s="3">
        <f>+AN164/AN166</f>
        <v>1</v>
      </c>
      <c r="AQ164" s="148">
        <f>ATAN2(AP164,AP165)</f>
        <v>0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</v>
      </c>
      <c r="W165" s="48" t="s">
        <v>354</v>
      </c>
      <c r="X165" s="3">
        <f>-V165/V166</f>
        <v>0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0</v>
      </c>
      <c r="AO165" s="48" t="s">
        <v>354</v>
      </c>
      <c r="AP165" s="3">
        <f>-AN165/AN166</f>
        <v>0</v>
      </c>
      <c r="AQ165" s="117"/>
    </row>
    <row r="166" spans="10:43">
      <c r="K166" s="1">
        <v>1</v>
      </c>
      <c r="L166" s="111">
        <v>0</v>
      </c>
      <c r="M166" s="110">
        <f>X164</f>
        <v>1</v>
      </c>
      <c r="N166" s="111">
        <v>0</v>
      </c>
      <c r="O166" s="111">
        <v>0</v>
      </c>
      <c r="P166" s="110">
        <f>-X165</f>
        <v>0</v>
      </c>
      <c r="Q166" s="111">
        <v>0</v>
      </c>
      <c r="R166" s="111">
        <v>0</v>
      </c>
      <c r="U166" s="48" t="s">
        <v>355</v>
      </c>
      <c r="V166" s="3">
        <f>SQRT(V164*V164+V165*V165)</f>
        <v>1</v>
      </c>
      <c r="W166" s="109">
        <v>1</v>
      </c>
      <c r="X166" s="108">
        <f>X164*X164+X165*X165</f>
        <v>1</v>
      </c>
      <c r="AC166" s="1">
        <v>1</v>
      </c>
      <c r="AD166" s="111">
        <v>0</v>
      </c>
      <c r="AE166" s="110">
        <f>AP164</f>
        <v>1</v>
      </c>
      <c r="AF166" s="111">
        <v>0</v>
      </c>
      <c r="AG166" s="111">
        <v>0</v>
      </c>
      <c r="AH166" s="110">
        <f>-AP165</f>
        <v>0</v>
      </c>
      <c r="AI166" s="111">
        <v>0</v>
      </c>
      <c r="AJ166" s="111">
        <v>0</v>
      </c>
      <c r="AM166" s="48" t="s">
        <v>355</v>
      </c>
      <c r="AN166" s="3">
        <f>SQRT(AN164*AN164+AN165*AN165)</f>
        <v>1</v>
      </c>
      <c r="AO166" s="109">
        <v>1</v>
      </c>
      <c r="AP166" s="108">
        <f>AP164*AP164+AP165*AP165</f>
        <v>1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0</v>
      </c>
      <c r="N169" s="111">
        <v>0</v>
      </c>
      <c r="O169" s="111">
        <v>0</v>
      </c>
      <c r="P169" s="110">
        <f>X164</f>
        <v>1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0</v>
      </c>
      <c r="AF169" s="111">
        <v>0</v>
      </c>
      <c r="AG169" s="111">
        <v>0</v>
      </c>
      <c r="AH169" s="110">
        <f>AP164</f>
        <v>1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1.0000000000000004</v>
      </c>
      <c r="M174" s="71">
        <v>0</v>
      </c>
      <c r="N174" s="71">
        <v>6.9388939039072284E-18</v>
      </c>
      <c r="O174" s="71">
        <v>8.3266726846886741E-17</v>
      </c>
      <c r="P174" s="71">
        <v>2.2204460492503131E-16</v>
      </c>
      <c r="Q174" s="71">
        <v>-1.8041124150158794E-16</v>
      </c>
      <c r="R174" s="71">
        <v>1.6653345369377348E-16</v>
      </c>
      <c r="AC174" s="1" cm="1">
        <f t="array" ref="AC174:AC180">$K$12:$K$18</f>
        <v>0</v>
      </c>
      <c r="AD174" s="71" cm="1">
        <f t="array" ref="AD174:AJ180">MMULT(AD165:AJ171,_xlfn.ANCHORARRAY(AD156))</f>
        <v>1.0000000000000002</v>
      </c>
      <c r="AE174" s="71">
        <v>0</v>
      </c>
      <c r="AF174" s="71">
        <v>-3.3393426912553537E-17</v>
      </c>
      <c r="AG174" s="71">
        <v>0</v>
      </c>
      <c r="AH174" s="71">
        <v>2.7755575615628914E-16</v>
      </c>
      <c r="AI174" s="71">
        <v>-3.6082248300317588E-16</v>
      </c>
      <c r="AJ174" s="71">
        <v>-2.0025647806676261E-14</v>
      </c>
    </row>
    <row r="175" spans="10:43">
      <c r="K175" s="1">
        <v>1</v>
      </c>
      <c r="L175" s="71">
        <v>0</v>
      </c>
      <c r="M175" s="110">
        <v>1</v>
      </c>
      <c r="N175" s="71">
        <v>0</v>
      </c>
      <c r="O175" s="71">
        <v>0</v>
      </c>
      <c r="P175" s="71">
        <v>0</v>
      </c>
      <c r="Q175" s="71">
        <v>0</v>
      </c>
      <c r="R175" s="71">
        <v>0</v>
      </c>
      <c r="AC175" s="1">
        <v>1</v>
      </c>
      <c r="AD175" s="71">
        <v>0</v>
      </c>
      <c r="AE175" s="110">
        <v>1</v>
      </c>
      <c r="AF175" s="71">
        <v>0</v>
      </c>
      <c r="AG175" s="71">
        <v>0</v>
      </c>
      <c r="AH175" s="71">
        <v>0</v>
      </c>
      <c r="AI175" s="71">
        <v>0</v>
      </c>
      <c r="AJ175" s="71">
        <v>0</v>
      </c>
    </row>
    <row r="176" spans="10:43">
      <c r="K176" s="1">
        <v>2</v>
      </c>
      <c r="L176" s="71">
        <v>0</v>
      </c>
      <c r="M176" s="71">
        <v>0</v>
      </c>
      <c r="N176" s="71">
        <v>-0.11821710749192493</v>
      </c>
      <c r="O176" s="71">
        <v>5.6535004121699831E-2</v>
      </c>
      <c r="P176" s="71">
        <v>-0.1001098739305086</v>
      </c>
      <c r="Q176" s="71">
        <v>-0.59626269171048085</v>
      </c>
      <c r="R176" s="71">
        <v>0.78566998442157177</v>
      </c>
      <c r="AC176" s="1">
        <v>2</v>
      </c>
      <c r="AD176" s="71">
        <v>5.5511151231257827E-17</v>
      </c>
      <c r="AE176" s="71">
        <v>0</v>
      </c>
      <c r="AF176" s="71">
        <v>-0.75645193258096621</v>
      </c>
      <c r="AG176" s="71">
        <v>0.23044299876223293</v>
      </c>
      <c r="AH176" s="71">
        <v>-0.46498661830992416</v>
      </c>
      <c r="AI176" s="71">
        <v>-0.24305994089184321</v>
      </c>
      <c r="AJ176" s="71">
        <v>-0.31525514736833116</v>
      </c>
    </row>
    <row r="177" spans="10:43">
      <c r="K177" s="1">
        <v>3</v>
      </c>
      <c r="L177" s="71">
        <v>0</v>
      </c>
      <c r="M177" s="110">
        <v>0</v>
      </c>
      <c r="N177" s="71">
        <v>0.73235933415048604</v>
      </c>
      <c r="O177" s="71">
        <v>6.548751711621216E-2</v>
      </c>
      <c r="P177" s="71">
        <v>0.293310649518355</v>
      </c>
      <c r="Q177" s="71">
        <v>-0.54699206726041683</v>
      </c>
      <c r="R177" s="71">
        <v>-0.27226775794777047</v>
      </c>
      <c r="AC177" s="1">
        <v>3</v>
      </c>
      <c r="AD177" s="71">
        <v>0</v>
      </c>
      <c r="AE177" s="110">
        <v>0</v>
      </c>
      <c r="AF177" s="71">
        <v>-0.13469829575674996</v>
      </c>
      <c r="AG177" s="71">
        <v>-0.2964346571092541</v>
      </c>
      <c r="AH177" s="71">
        <v>0.47341591854261889</v>
      </c>
      <c r="AI177" s="71">
        <v>0.2452591269123009</v>
      </c>
      <c r="AJ177" s="71">
        <v>-0.78083813426384174</v>
      </c>
    </row>
    <row r="178" spans="10:43">
      <c r="K178" s="1">
        <v>4</v>
      </c>
      <c r="L178" s="71">
        <v>0</v>
      </c>
      <c r="M178" s="71">
        <v>0</v>
      </c>
      <c r="N178" s="71">
        <v>-0.6327111819846114</v>
      </c>
      <c r="O178" s="71">
        <v>0.38748881533687723</v>
      </c>
      <c r="P178" s="71">
        <v>0.30740461562641402</v>
      </c>
      <c r="Q178" s="71">
        <v>-0.43122903631262138</v>
      </c>
      <c r="R178" s="71">
        <v>-0.41118475009772021</v>
      </c>
      <c r="AC178" s="1">
        <v>4</v>
      </c>
      <c r="AD178" s="71">
        <v>1.7347234759768071E-18</v>
      </c>
      <c r="AE178" s="71">
        <v>0</v>
      </c>
      <c r="AF178" s="71">
        <v>0.41526586096113927</v>
      </c>
      <c r="AG178" s="71">
        <v>-0.37127039240850412</v>
      </c>
      <c r="AH178" s="71">
        <v>-0.26781598024640307</v>
      </c>
      <c r="AI178" s="71">
        <v>-0.71859100668770726</v>
      </c>
      <c r="AJ178" s="71">
        <v>-0.31876970727020021</v>
      </c>
    </row>
    <row r="179" spans="10:43">
      <c r="K179" s="1">
        <v>5</v>
      </c>
      <c r="L179" s="71">
        <v>0</v>
      </c>
      <c r="M179" s="71">
        <v>0</v>
      </c>
      <c r="N179" s="71">
        <v>0.20248058641158082</v>
      </c>
      <c r="O179" s="71">
        <v>0.83660406393824516</v>
      </c>
      <c r="P179" s="71">
        <v>0.23342910294747049</v>
      </c>
      <c r="Q179" s="71">
        <v>0.36031342845763503</v>
      </c>
      <c r="R179" s="71">
        <v>0.27345994130526435</v>
      </c>
      <c r="AC179" s="1">
        <v>5</v>
      </c>
      <c r="AD179" s="71">
        <v>0</v>
      </c>
      <c r="AE179" s="71">
        <v>0</v>
      </c>
      <c r="AF179" s="71">
        <v>-0.48698478985703147</v>
      </c>
      <c r="AG179" s="71">
        <v>-0.58487337020018904</v>
      </c>
      <c r="AH179" s="71">
        <v>0.37035178873869751</v>
      </c>
      <c r="AI179" s="71">
        <v>-0.30951334868483749</v>
      </c>
      <c r="AJ179" s="71">
        <v>0.43337050527496479</v>
      </c>
    </row>
    <row r="180" spans="10:43">
      <c r="K180" s="1">
        <v>6</v>
      </c>
      <c r="L180" s="71">
        <v>5.5511151231257827E-17</v>
      </c>
      <c r="M180" s="71">
        <v>0</v>
      </c>
      <c r="N180" s="71">
        <v>9.1393071383762237E-2</v>
      </c>
      <c r="O180" s="71">
        <v>0.37744037489615423</v>
      </c>
      <c r="P180" s="71">
        <v>-0.86888441821076179</v>
      </c>
      <c r="Q180" s="71">
        <v>-0.17171555649486278</v>
      </c>
      <c r="R180" s="71">
        <v>-0.25443998378694066</v>
      </c>
      <c r="AC180" s="1">
        <v>6</v>
      </c>
      <c r="AD180" s="71">
        <v>-5.5511151231257827E-17</v>
      </c>
      <c r="AE180" s="71">
        <v>0</v>
      </c>
      <c r="AF180" s="71">
        <v>6.076346176373558E-3</v>
      </c>
      <c r="AG180" s="71">
        <v>0.61571418282957868</v>
      </c>
      <c r="AH180" s="71">
        <v>0.59226595897945566</v>
      </c>
      <c r="AI180" s="71">
        <v>-0.51826467938044596</v>
      </c>
      <c r="AJ180" s="71">
        <v>-3.8495181782602958E-2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1</v>
      </c>
      <c r="W182" s="48" t="s">
        <v>353</v>
      </c>
      <c r="X182" s="3">
        <f>+V182/V184</f>
        <v>1</v>
      </c>
      <c r="Y182" s="148">
        <f>ATAN2(X182,X183)</f>
        <v>0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1</v>
      </c>
      <c r="AO182" s="48" t="s">
        <v>353</v>
      </c>
      <c r="AP182" s="3">
        <f>+AN182/AN184</f>
        <v>1</v>
      </c>
      <c r="AQ182" s="148">
        <f>ATAN2(AP182,AP183)</f>
        <v>0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0</v>
      </c>
      <c r="W183" s="48" t="s">
        <v>354</v>
      </c>
      <c r="X183" s="3">
        <f>-V183/V184</f>
        <v>0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0</v>
      </c>
      <c r="AO183" s="48" t="s">
        <v>354</v>
      </c>
      <c r="AP183" s="3">
        <f>-AN183/AN184</f>
        <v>0</v>
      </c>
      <c r="AQ183" s="117"/>
    </row>
    <row r="184" spans="10:43">
      <c r="K184" s="1">
        <v>1</v>
      </c>
      <c r="L184" s="111">
        <v>0</v>
      </c>
      <c r="M184" s="110">
        <f>X182</f>
        <v>1</v>
      </c>
      <c r="N184" s="111">
        <v>0</v>
      </c>
      <c r="O184" s="110">
        <f>-X183</f>
        <v>0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1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1</v>
      </c>
      <c r="AF184" s="111">
        <v>0</v>
      </c>
      <c r="AG184" s="110">
        <f>-AP183</f>
        <v>0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1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0</v>
      </c>
      <c r="N186" s="111">
        <v>0</v>
      </c>
      <c r="O186" s="110">
        <f>X182</f>
        <v>1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0</v>
      </c>
      <c r="AF186" s="111">
        <v>0</v>
      </c>
      <c r="AG186" s="110">
        <f>AP182</f>
        <v>1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1.0000000000000004</v>
      </c>
      <c r="M192" s="71">
        <v>0</v>
      </c>
      <c r="N192" s="71">
        <v>6.9388939039072284E-18</v>
      </c>
      <c r="O192" s="71">
        <v>8.3266726846886741E-17</v>
      </c>
      <c r="P192" s="71">
        <v>2.2204460492503131E-16</v>
      </c>
      <c r="Q192" s="71">
        <v>-1.8041124150158794E-16</v>
      </c>
      <c r="R192" s="71">
        <v>1.6653345369377348E-16</v>
      </c>
      <c r="AC192" s="1" cm="1">
        <f t="array" ref="AC192:AC198">$K$12:$K$18</f>
        <v>0</v>
      </c>
      <c r="AD192" s="71" cm="1">
        <f t="array" ref="AD192:AJ198">MMULT(AD183:AJ189,_xlfn.ANCHORARRAY(AD174))</f>
        <v>1.0000000000000002</v>
      </c>
      <c r="AE192" s="71">
        <v>0</v>
      </c>
      <c r="AF192" s="71">
        <v>-3.3393426912553537E-17</v>
      </c>
      <c r="AG192" s="71">
        <v>0</v>
      </c>
      <c r="AH192" s="71">
        <v>2.7755575615628914E-16</v>
      </c>
      <c r="AI192" s="71">
        <v>-3.6082248300317588E-16</v>
      </c>
      <c r="AJ192" s="71">
        <v>-2.0025647806676261E-14</v>
      </c>
    </row>
    <row r="193" spans="10:43">
      <c r="K193" s="1">
        <v>1</v>
      </c>
      <c r="L193" s="71">
        <v>0</v>
      </c>
      <c r="M193" s="110">
        <v>1</v>
      </c>
      <c r="N193" s="71">
        <v>0</v>
      </c>
      <c r="O193" s="71">
        <v>0</v>
      </c>
      <c r="P193" s="71">
        <v>0</v>
      </c>
      <c r="Q193" s="71">
        <v>0</v>
      </c>
      <c r="R193" s="71">
        <v>0</v>
      </c>
      <c r="AC193" s="1">
        <v>1</v>
      </c>
      <c r="AD193" s="71">
        <v>0</v>
      </c>
      <c r="AE193" s="110">
        <v>1</v>
      </c>
      <c r="AF193" s="71">
        <v>0</v>
      </c>
      <c r="AG193" s="71">
        <v>0</v>
      </c>
      <c r="AH193" s="71">
        <v>0</v>
      </c>
      <c r="AI193" s="71">
        <v>0</v>
      </c>
      <c r="AJ193" s="71">
        <v>0</v>
      </c>
    </row>
    <row r="194" spans="10:43">
      <c r="K194" s="1">
        <v>2</v>
      </c>
      <c r="L194" s="71">
        <v>0</v>
      </c>
      <c r="M194" s="110">
        <v>0</v>
      </c>
      <c r="N194" s="71">
        <v>-0.11821710749192493</v>
      </c>
      <c r="O194" s="71">
        <v>5.6535004121699831E-2</v>
      </c>
      <c r="P194" s="71">
        <v>-0.1001098739305086</v>
      </c>
      <c r="Q194" s="71">
        <v>-0.59626269171048085</v>
      </c>
      <c r="R194" s="71">
        <v>0.78566998442157177</v>
      </c>
      <c r="AC194" s="1">
        <v>2</v>
      </c>
      <c r="AD194" s="71">
        <v>5.5511151231257827E-17</v>
      </c>
      <c r="AE194" s="110">
        <v>0</v>
      </c>
      <c r="AF194" s="71">
        <v>-0.75645193258096621</v>
      </c>
      <c r="AG194" s="71">
        <v>0.23044299876223293</v>
      </c>
      <c r="AH194" s="71">
        <v>-0.46498661830992416</v>
      </c>
      <c r="AI194" s="71">
        <v>-0.24305994089184321</v>
      </c>
      <c r="AJ194" s="71">
        <v>-0.31525514736833116</v>
      </c>
    </row>
    <row r="195" spans="10:43">
      <c r="K195" s="1">
        <v>3</v>
      </c>
      <c r="L195" s="71">
        <v>0</v>
      </c>
      <c r="M195" s="71">
        <v>0</v>
      </c>
      <c r="N195" s="71">
        <v>0.73235933415048604</v>
      </c>
      <c r="O195" s="71">
        <v>6.548751711621216E-2</v>
      </c>
      <c r="P195" s="71">
        <v>0.293310649518355</v>
      </c>
      <c r="Q195" s="71">
        <v>-0.54699206726041683</v>
      </c>
      <c r="R195" s="71">
        <v>-0.27226775794777047</v>
      </c>
      <c r="AC195" s="1">
        <v>3</v>
      </c>
      <c r="AD195" s="71">
        <v>0</v>
      </c>
      <c r="AE195" s="71">
        <v>0</v>
      </c>
      <c r="AF195" s="71">
        <v>-0.13469829575674996</v>
      </c>
      <c r="AG195" s="71">
        <v>-0.2964346571092541</v>
      </c>
      <c r="AH195" s="71">
        <v>0.47341591854261889</v>
      </c>
      <c r="AI195" s="71">
        <v>0.2452591269123009</v>
      </c>
      <c r="AJ195" s="71">
        <v>-0.78083813426384174</v>
      </c>
    </row>
    <row r="196" spans="10:43">
      <c r="K196" s="1">
        <v>4</v>
      </c>
      <c r="L196" s="71">
        <v>0</v>
      </c>
      <c r="M196" s="71">
        <v>0</v>
      </c>
      <c r="N196" s="71">
        <v>-0.6327111819846114</v>
      </c>
      <c r="O196" s="71">
        <v>0.38748881533687723</v>
      </c>
      <c r="P196" s="71">
        <v>0.30740461562641402</v>
      </c>
      <c r="Q196" s="71">
        <v>-0.43122903631262138</v>
      </c>
      <c r="R196" s="71">
        <v>-0.41118475009772021</v>
      </c>
      <c r="AC196" s="1">
        <v>4</v>
      </c>
      <c r="AD196" s="71">
        <v>1.7347234759768071E-18</v>
      </c>
      <c r="AE196" s="71">
        <v>0</v>
      </c>
      <c r="AF196" s="71">
        <v>0.41526586096113927</v>
      </c>
      <c r="AG196" s="71">
        <v>-0.37127039240850412</v>
      </c>
      <c r="AH196" s="71">
        <v>-0.26781598024640307</v>
      </c>
      <c r="AI196" s="71">
        <v>-0.71859100668770726</v>
      </c>
      <c r="AJ196" s="71">
        <v>-0.31876970727020021</v>
      </c>
    </row>
    <row r="197" spans="10:43">
      <c r="K197" s="1">
        <v>5</v>
      </c>
      <c r="L197" s="71">
        <v>0</v>
      </c>
      <c r="M197" s="71">
        <v>0</v>
      </c>
      <c r="N197" s="71">
        <v>0.20248058641158082</v>
      </c>
      <c r="O197" s="71">
        <v>0.83660406393824516</v>
      </c>
      <c r="P197" s="71">
        <v>0.23342910294747049</v>
      </c>
      <c r="Q197" s="71">
        <v>0.36031342845763503</v>
      </c>
      <c r="R197" s="71">
        <v>0.27345994130526435</v>
      </c>
      <c r="AC197" s="1">
        <v>5</v>
      </c>
      <c r="AD197" s="71">
        <v>0</v>
      </c>
      <c r="AE197" s="71">
        <v>0</v>
      </c>
      <c r="AF197" s="71">
        <v>-0.48698478985703147</v>
      </c>
      <c r="AG197" s="71">
        <v>-0.58487337020018904</v>
      </c>
      <c r="AH197" s="71">
        <v>0.37035178873869751</v>
      </c>
      <c r="AI197" s="71">
        <v>-0.30951334868483749</v>
      </c>
      <c r="AJ197" s="71">
        <v>0.43337050527496479</v>
      </c>
    </row>
    <row r="198" spans="10:43">
      <c r="K198" s="1">
        <v>6</v>
      </c>
      <c r="L198" s="71">
        <v>5.5511151231257827E-17</v>
      </c>
      <c r="M198" s="71">
        <v>0</v>
      </c>
      <c r="N198" s="71">
        <v>9.1393071383762237E-2</v>
      </c>
      <c r="O198" s="71">
        <v>0.37744037489615423</v>
      </c>
      <c r="P198" s="71">
        <v>-0.86888441821076179</v>
      </c>
      <c r="Q198" s="71">
        <v>-0.17171555649486278</v>
      </c>
      <c r="R198" s="71">
        <v>-0.25443998378694066</v>
      </c>
      <c r="AC198" s="1">
        <v>6</v>
      </c>
      <c r="AD198" s="71">
        <v>-5.5511151231257827E-17</v>
      </c>
      <c r="AE198" s="71">
        <v>0</v>
      </c>
      <c r="AF198" s="71">
        <v>6.076346176373558E-3</v>
      </c>
      <c r="AG198" s="71">
        <v>0.61571418282957868</v>
      </c>
      <c r="AH198" s="71">
        <v>0.59226595897945566</v>
      </c>
      <c r="AI198" s="71">
        <v>-0.51826467938044596</v>
      </c>
      <c r="AJ198" s="71">
        <v>-3.8495181782602958E-2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1</v>
      </c>
      <c r="W200" s="48" t="s">
        <v>353</v>
      </c>
      <c r="X200" s="3">
        <f>+V200/V202</f>
        <v>1</v>
      </c>
      <c r="Y200" s="148">
        <f>ATAN2(X200,X201)</f>
        <v>0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1</v>
      </c>
      <c r="AO200" s="48" t="s">
        <v>353</v>
      </c>
      <c r="AP200" s="3">
        <f>+AN200/AN202</f>
        <v>1</v>
      </c>
      <c r="AQ200" s="148">
        <f>ATAN2(AP200,AP201)</f>
        <v>0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</v>
      </c>
      <c r="W201" s="48" t="s">
        <v>354</v>
      </c>
      <c r="X201" s="3">
        <f>-V201/V202</f>
        <v>0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0</v>
      </c>
      <c r="AO201" s="48" t="s">
        <v>354</v>
      </c>
      <c r="AP201" s="3">
        <f>-AN201/AN202</f>
        <v>0</v>
      </c>
      <c r="AQ201" s="117"/>
    </row>
    <row r="202" spans="10:43">
      <c r="K202" s="1">
        <v>1</v>
      </c>
      <c r="L202" s="111">
        <v>0</v>
      </c>
      <c r="M202" s="110">
        <f>X200</f>
        <v>1</v>
      </c>
      <c r="N202" s="110">
        <f>-X201</f>
        <v>0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1</v>
      </c>
      <c r="W202" s="109">
        <v>1</v>
      </c>
      <c r="X202" s="108">
        <f>X200*X200+X201*X201</f>
        <v>1</v>
      </c>
      <c r="AC202" s="1">
        <v>1</v>
      </c>
      <c r="AD202" s="111">
        <v>0</v>
      </c>
      <c r="AE202" s="110">
        <f>AP200</f>
        <v>1</v>
      </c>
      <c r="AF202" s="110">
        <f>-AP201</f>
        <v>0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1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0</v>
      </c>
      <c r="N203" s="110">
        <f>X200</f>
        <v>1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0</v>
      </c>
      <c r="AF203" s="110">
        <f>AP200</f>
        <v>1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1.0000000000000004</v>
      </c>
      <c r="M210" s="71">
        <v>0</v>
      </c>
      <c r="N210" s="71">
        <v>6.9388939039072284E-18</v>
      </c>
      <c r="O210" s="71">
        <v>8.3266726846886741E-17</v>
      </c>
      <c r="P210" s="71">
        <v>2.2204460492503131E-16</v>
      </c>
      <c r="Q210" s="71">
        <v>-1.8041124150158794E-16</v>
      </c>
      <c r="R210" s="71">
        <v>1.6653345369377348E-16</v>
      </c>
      <c r="AC210" s="1" cm="1">
        <f t="array" ref="AC210:AC216">$K$12:$K$18</f>
        <v>0</v>
      </c>
      <c r="AD210" s="71" cm="1">
        <f t="array" ref="AD210:AJ216">MMULT(AD201:AJ207,_xlfn.ANCHORARRAY(AD192))</f>
        <v>1.0000000000000002</v>
      </c>
      <c r="AE210" s="71">
        <v>0</v>
      </c>
      <c r="AF210" s="71">
        <v>-3.3393426912553537E-17</v>
      </c>
      <c r="AG210" s="71">
        <v>0</v>
      </c>
      <c r="AH210" s="71">
        <v>2.7755575615628914E-16</v>
      </c>
      <c r="AI210" s="71">
        <v>-3.6082248300317588E-16</v>
      </c>
      <c r="AJ210" s="71">
        <v>-2.0025647806676261E-14</v>
      </c>
    </row>
    <row r="211" spans="10:43">
      <c r="K211" s="1">
        <v>1</v>
      </c>
      <c r="L211" s="71">
        <v>0</v>
      </c>
      <c r="M211" s="71">
        <v>1</v>
      </c>
      <c r="N211" s="71">
        <v>0</v>
      </c>
      <c r="O211" s="71">
        <v>0</v>
      </c>
      <c r="P211" s="71">
        <v>0</v>
      </c>
      <c r="Q211" s="71">
        <v>0</v>
      </c>
      <c r="R211" s="71">
        <v>0</v>
      </c>
      <c r="AC211" s="1">
        <v>1</v>
      </c>
      <c r="AD211" s="71">
        <v>0</v>
      </c>
      <c r="AE211" s="71">
        <v>1</v>
      </c>
      <c r="AF211" s="71">
        <v>0</v>
      </c>
      <c r="AG211" s="71">
        <v>0</v>
      </c>
      <c r="AH211" s="71">
        <v>0</v>
      </c>
      <c r="AI211" s="71">
        <v>0</v>
      </c>
      <c r="AJ211" s="71">
        <v>0</v>
      </c>
    </row>
    <row r="212" spans="10:43">
      <c r="K212" s="1">
        <v>2</v>
      </c>
      <c r="L212" s="71">
        <v>0</v>
      </c>
      <c r="M212" s="71">
        <v>0</v>
      </c>
      <c r="N212" s="110">
        <v>-0.11821710749192493</v>
      </c>
      <c r="O212" s="71">
        <v>5.6535004121699831E-2</v>
      </c>
      <c r="P212" s="71">
        <v>-0.1001098739305086</v>
      </c>
      <c r="Q212" s="71">
        <v>-0.59626269171048085</v>
      </c>
      <c r="R212" s="71">
        <v>0.78566998442157177</v>
      </c>
      <c r="AC212" s="1">
        <v>2</v>
      </c>
      <c r="AD212" s="71">
        <v>5.5511151231257827E-17</v>
      </c>
      <c r="AE212" s="71">
        <v>0</v>
      </c>
      <c r="AF212" s="110">
        <v>-0.75645193258096621</v>
      </c>
      <c r="AG212" s="71">
        <v>0.23044299876223293</v>
      </c>
      <c r="AH212" s="71">
        <v>-0.46498661830992416</v>
      </c>
      <c r="AI212" s="71">
        <v>-0.24305994089184321</v>
      </c>
      <c r="AJ212" s="71">
        <v>-0.31525514736833116</v>
      </c>
    </row>
    <row r="213" spans="10:43">
      <c r="K213" s="1">
        <v>3</v>
      </c>
      <c r="L213" s="71">
        <v>0</v>
      </c>
      <c r="M213" s="71">
        <v>0</v>
      </c>
      <c r="N213" s="71">
        <v>0.73235933415048604</v>
      </c>
      <c r="O213" s="71">
        <v>6.548751711621216E-2</v>
      </c>
      <c r="P213" s="71">
        <v>0.293310649518355</v>
      </c>
      <c r="Q213" s="71">
        <v>-0.54699206726041683</v>
      </c>
      <c r="R213" s="71">
        <v>-0.27226775794777047</v>
      </c>
      <c r="AC213" s="1">
        <v>3</v>
      </c>
      <c r="AD213" s="71">
        <v>0</v>
      </c>
      <c r="AE213" s="71">
        <v>0</v>
      </c>
      <c r="AF213" s="71">
        <v>-0.13469829575674996</v>
      </c>
      <c r="AG213" s="71">
        <v>-0.2964346571092541</v>
      </c>
      <c r="AH213" s="71">
        <v>0.47341591854261889</v>
      </c>
      <c r="AI213" s="71">
        <v>0.2452591269123009</v>
      </c>
      <c r="AJ213" s="71">
        <v>-0.78083813426384174</v>
      </c>
    </row>
    <row r="214" spans="10:43">
      <c r="K214" s="1">
        <v>4</v>
      </c>
      <c r="L214" s="71">
        <v>0</v>
      </c>
      <c r="M214" s="71">
        <v>0</v>
      </c>
      <c r="N214" s="71">
        <v>-0.6327111819846114</v>
      </c>
      <c r="O214" s="71">
        <v>0.38748881533687723</v>
      </c>
      <c r="P214" s="71">
        <v>0.30740461562641402</v>
      </c>
      <c r="Q214" s="71">
        <v>-0.43122903631262138</v>
      </c>
      <c r="R214" s="71">
        <v>-0.41118475009772021</v>
      </c>
      <c r="AC214" s="1">
        <v>4</v>
      </c>
      <c r="AD214" s="71">
        <v>1.7347234759768071E-18</v>
      </c>
      <c r="AE214" s="71">
        <v>0</v>
      </c>
      <c r="AF214" s="71">
        <v>0.41526586096113927</v>
      </c>
      <c r="AG214" s="71">
        <v>-0.37127039240850412</v>
      </c>
      <c r="AH214" s="71">
        <v>-0.26781598024640307</v>
      </c>
      <c r="AI214" s="71">
        <v>-0.71859100668770726</v>
      </c>
      <c r="AJ214" s="71">
        <v>-0.31876970727020021</v>
      </c>
    </row>
    <row r="215" spans="10:43">
      <c r="K215" s="1">
        <v>5</v>
      </c>
      <c r="L215" s="71">
        <v>0</v>
      </c>
      <c r="M215" s="71">
        <v>0</v>
      </c>
      <c r="N215" s="71">
        <v>0.20248058641158082</v>
      </c>
      <c r="O215" s="71">
        <v>0.83660406393824516</v>
      </c>
      <c r="P215" s="71">
        <v>0.23342910294747049</v>
      </c>
      <c r="Q215" s="71">
        <v>0.36031342845763503</v>
      </c>
      <c r="R215" s="71">
        <v>0.27345994130526435</v>
      </c>
      <c r="AC215" s="1">
        <v>5</v>
      </c>
      <c r="AD215" s="71">
        <v>0</v>
      </c>
      <c r="AE215" s="71">
        <v>0</v>
      </c>
      <c r="AF215" s="71">
        <v>-0.48698478985703147</v>
      </c>
      <c r="AG215" s="71">
        <v>-0.58487337020018904</v>
      </c>
      <c r="AH215" s="71">
        <v>0.37035178873869751</v>
      </c>
      <c r="AI215" s="71">
        <v>-0.30951334868483749</v>
      </c>
      <c r="AJ215" s="71">
        <v>0.43337050527496479</v>
      </c>
    </row>
    <row r="216" spans="10:43">
      <c r="K216" s="1">
        <v>6</v>
      </c>
      <c r="L216" s="71">
        <v>5.5511151231257827E-17</v>
      </c>
      <c r="M216" s="71">
        <v>0</v>
      </c>
      <c r="N216" s="110">
        <v>9.1393071383762237E-2</v>
      </c>
      <c r="O216" s="71">
        <v>0.37744037489615423</v>
      </c>
      <c r="P216" s="71">
        <v>-0.86888441821076179</v>
      </c>
      <c r="Q216" s="71">
        <v>-0.17171555649486278</v>
      </c>
      <c r="R216" s="71">
        <v>-0.25443998378694066</v>
      </c>
      <c r="AC216" s="1">
        <v>6</v>
      </c>
      <c r="AD216" s="71">
        <v>-5.5511151231257827E-17</v>
      </c>
      <c r="AE216" s="71">
        <v>0</v>
      </c>
      <c r="AF216" s="110">
        <v>6.076346176373558E-3</v>
      </c>
      <c r="AG216" s="71">
        <v>0.61571418282957868</v>
      </c>
      <c r="AH216" s="71">
        <v>0.59226595897945566</v>
      </c>
      <c r="AI216" s="71">
        <v>-0.51826467938044596</v>
      </c>
      <c r="AJ216" s="71">
        <v>-3.8495181782602958E-2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-0.11821710749192493</v>
      </c>
      <c r="W218" s="48" t="s">
        <v>353</v>
      </c>
      <c r="X218" s="3">
        <f>+V218/V220</f>
        <v>-0.79114416828206424</v>
      </c>
      <c r="Y218" s="148">
        <f>ATAN2(X218,X219)</f>
        <v>-2.4834737553272479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-0.75645193258096621</v>
      </c>
      <c r="AO218" s="48" t="s">
        <v>353</v>
      </c>
      <c r="AP218" s="3">
        <f>+AN218/AN220</f>
        <v>-0.99996773948241546</v>
      </c>
      <c r="AQ218" s="148">
        <f>ATAN2(AP218,AP219)</f>
        <v>-3.1335601333074683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9.1393071383762237E-2</v>
      </c>
      <c r="W219" s="48" t="s">
        <v>354</v>
      </c>
      <c r="X219" s="3">
        <f>-V219/V220</f>
        <v>-0.61162971232051888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6.076346176373558E-3</v>
      </c>
      <c r="AO219" s="48" t="s">
        <v>354</v>
      </c>
      <c r="AP219" s="3">
        <f>-AN219/AN220</f>
        <v>-8.0324339043849682E-3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0.1494254931419495</v>
      </c>
      <c r="W220" s="109">
        <v>1</v>
      </c>
      <c r="X220" s="108">
        <f>X218*X218+X219*X219</f>
        <v>0.99999999999999989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0.75647633689913507</v>
      </c>
      <c r="AO220" s="109">
        <v>1</v>
      </c>
      <c r="AP220" s="108">
        <f>AP218*AP218+AP219*AP219</f>
        <v>1.0000000000000002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-0.79114416828206424</v>
      </c>
      <c r="O221" s="111">
        <v>0</v>
      </c>
      <c r="P221" s="111">
        <v>0</v>
      </c>
      <c r="Q221" s="111">
        <v>0</v>
      </c>
      <c r="R221" s="110">
        <f>-X219</f>
        <v>0.61162971232051888</v>
      </c>
      <c r="AC221" s="1">
        <v>2</v>
      </c>
      <c r="AD221" s="111">
        <v>0</v>
      </c>
      <c r="AE221" s="111">
        <v>0</v>
      </c>
      <c r="AF221" s="110">
        <f>AP218</f>
        <v>-0.99996773948241546</v>
      </c>
      <c r="AG221" s="111">
        <v>0</v>
      </c>
      <c r="AH221" s="111">
        <v>0</v>
      </c>
      <c r="AI221" s="111">
        <v>0</v>
      </c>
      <c r="AJ221" s="110">
        <f>-AP219</f>
        <v>8.0324339043849682E-3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-0.61162971232051888</v>
      </c>
      <c r="O225" s="111">
        <v>0</v>
      </c>
      <c r="P225" s="111">
        <v>0</v>
      </c>
      <c r="Q225" s="111">
        <v>0</v>
      </c>
      <c r="R225" s="110">
        <f>X218</f>
        <v>-0.79114416828206424</v>
      </c>
      <c r="AC225" s="1">
        <v>6</v>
      </c>
      <c r="AD225">
        <v>0</v>
      </c>
      <c r="AE225">
        <v>0</v>
      </c>
      <c r="AF225" s="110">
        <f>AP219</f>
        <v>-8.0324339043849682E-3</v>
      </c>
      <c r="AG225" s="111">
        <v>0</v>
      </c>
      <c r="AH225" s="111">
        <v>0</v>
      </c>
      <c r="AI225" s="111">
        <v>0</v>
      </c>
      <c r="AJ225" s="110">
        <f>AP218</f>
        <v>-0.99996773948241546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1.0000000000000004</v>
      </c>
      <c r="M228" s="71">
        <v>0</v>
      </c>
      <c r="N228" s="71">
        <v>6.9388939039072284E-18</v>
      </c>
      <c r="O228" s="71">
        <v>8.3266726846886741E-17</v>
      </c>
      <c r="P228" s="71">
        <v>2.2204460492503131E-16</v>
      </c>
      <c r="Q228" s="71">
        <v>-1.8041124150158794E-16</v>
      </c>
      <c r="R228" s="71">
        <v>1.6653345369377348E-16</v>
      </c>
      <c r="AC228" s="1" cm="1">
        <f t="array" ref="AC228:AC234">$K$12:$K$18</f>
        <v>0</v>
      </c>
      <c r="AD228" s="71" cm="1">
        <f t="array" ref="AD228:AJ234">MMULT(AD219:AJ225,_xlfn.ANCHORARRAY(AD210))</f>
        <v>1.0000000000000002</v>
      </c>
      <c r="AE228" s="71">
        <v>0</v>
      </c>
      <c r="AF228" s="71">
        <v>-3.3393426912553537E-17</v>
      </c>
      <c r="AG228" s="71">
        <v>0</v>
      </c>
      <c r="AH228" s="71">
        <v>2.7755575615628914E-16</v>
      </c>
      <c r="AI228" s="71">
        <v>-3.6082248300317588E-16</v>
      </c>
      <c r="AJ228" s="71">
        <v>-2.0025647806676261E-14</v>
      </c>
    </row>
    <row r="229" spans="10:43">
      <c r="K229" s="1">
        <v>1</v>
      </c>
      <c r="L229" s="71">
        <v>0</v>
      </c>
      <c r="M229" s="71">
        <v>1</v>
      </c>
      <c r="N229" s="71">
        <v>0</v>
      </c>
      <c r="O229" s="71">
        <v>0</v>
      </c>
      <c r="P229" s="71">
        <v>0</v>
      </c>
      <c r="Q229" s="71">
        <v>0</v>
      </c>
      <c r="R229" s="71">
        <v>0</v>
      </c>
      <c r="AC229" s="1">
        <v>1</v>
      </c>
      <c r="AD229" s="71">
        <v>0</v>
      </c>
      <c r="AE229" s="71">
        <v>1</v>
      </c>
      <c r="AF229" s="71">
        <v>0</v>
      </c>
      <c r="AG229" s="71">
        <v>0</v>
      </c>
      <c r="AH229" s="71">
        <v>0</v>
      </c>
      <c r="AI229" s="71">
        <v>0</v>
      </c>
      <c r="AJ229" s="71">
        <v>0</v>
      </c>
    </row>
    <row r="230" spans="10:43">
      <c r="K230" s="1">
        <v>2</v>
      </c>
      <c r="L230" s="71">
        <v>3.3952269458155042E-17</v>
      </c>
      <c r="M230" s="71">
        <v>0</v>
      </c>
      <c r="N230" s="110">
        <v>0.14942549314194947</v>
      </c>
      <c r="O230" s="71">
        <v>0.18612640910119832</v>
      </c>
      <c r="P230" s="71">
        <v>-0.45223418380245517</v>
      </c>
      <c r="Q230" s="71">
        <v>0.36670341489100255</v>
      </c>
      <c r="R230" s="71">
        <v>-0.77720128045583081</v>
      </c>
      <c r="AC230" s="1">
        <v>2</v>
      </c>
      <c r="AD230" s="71">
        <v>-5.5955250066008793E-17</v>
      </c>
      <c r="AE230" s="71">
        <v>0</v>
      </c>
      <c r="AF230" s="110">
        <v>0.75647633689913529</v>
      </c>
      <c r="AG230" s="71">
        <v>-0.22548988107424814</v>
      </c>
      <c r="AH230" s="71">
        <v>0.46972895477026722</v>
      </c>
      <c r="AI230" s="71">
        <v>0.23888917287024528</v>
      </c>
      <c r="AJ230" s="71">
        <v>0.31493576707079984</v>
      </c>
    </row>
    <row r="231" spans="10:43">
      <c r="K231" s="1">
        <v>3</v>
      </c>
      <c r="L231" s="71">
        <v>0</v>
      </c>
      <c r="M231" s="71">
        <v>0</v>
      </c>
      <c r="N231" s="71">
        <v>0.73235933415048604</v>
      </c>
      <c r="O231" s="71">
        <v>6.548751711621216E-2</v>
      </c>
      <c r="P231" s="71">
        <v>0.293310649518355</v>
      </c>
      <c r="Q231" s="71">
        <v>-0.54699206726041683</v>
      </c>
      <c r="R231" s="71">
        <v>-0.27226775794777047</v>
      </c>
      <c r="AC231" s="1">
        <v>3</v>
      </c>
      <c r="AD231" s="71">
        <v>0</v>
      </c>
      <c r="AE231" s="71">
        <v>0</v>
      </c>
      <c r="AF231" s="71">
        <v>-0.13469829575674996</v>
      </c>
      <c r="AG231" s="71">
        <v>-0.2964346571092541</v>
      </c>
      <c r="AH231" s="71">
        <v>0.47341591854261889</v>
      </c>
      <c r="AI231" s="71">
        <v>0.2452591269123009</v>
      </c>
      <c r="AJ231" s="71">
        <v>-0.78083813426384174</v>
      </c>
    </row>
    <row r="232" spans="10:43">
      <c r="K232" s="1">
        <v>4</v>
      </c>
      <c r="L232" s="71">
        <v>0</v>
      </c>
      <c r="M232" s="71">
        <v>0</v>
      </c>
      <c r="N232" s="71">
        <v>-0.6327111819846114</v>
      </c>
      <c r="O232" s="71">
        <v>0.38748881533687723</v>
      </c>
      <c r="P232" s="71">
        <v>0.30740461562641402</v>
      </c>
      <c r="Q232" s="71">
        <v>-0.43122903631262138</v>
      </c>
      <c r="R232" s="71">
        <v>-0.41118475009772021</v>
      </c>
      <c r="AC232" s="1">
        <v>4</v>
      </c>
      <c r="AD232" s="71">
        <v>1.7347234759768071E-18</v>
      </c>
      <c r="AE232" s="71">
        <v>0</v>
      </c>
      <c r="AF232" s="71">
        <v>0.41526586096113927</v>
      </c>
      <c r="AG232" s="71">
        <v>-0.37127039240850412</v>
      </c>
      <c r="AH232" s="71">
        <v>-0.26781598024640307</v>
      </c>
      <c r="AI232" s="71">
        <v>-0.71859100668770726</v>
      </c>
      <c r="AJ232" s="71">
        <v>-0.31876970727020021</v>
      </c>
    </row>
    <row r="233" spans="10:43">
      <c r="K233" s="1">
        <v>5</v>
      </c>
      <c r="L233" s="71">
        <v>0</v>
      </c>
      <c r="M233" s="71">
        <v>0</v>
      </c>
      <c r="N233" s="110">
        <v>0.20248058641158082</v>
      </c>
      <c r="O233" s="71">
        <v>0.83660406393824516</v>
      </c>
      <c r="P233" s="71">
        <v>0.23342910294747049</v>
      </c>
      <c r="Q233" s="71">
        <v>0.36031342845763503</v>
      </c>
      <c r="R233" s="71">
        <v>0.27345994130526435</v>
      </c>
      <c r="AC233" s="1">
        <v>5</v>
      </c>
      <c r="AD233" s="71">
        <v>0</v>
      </c>
      <c r="AE233" s="71">
        <v>0</v>
      </c>
      <c r="AF233" s="110">
        <v>-0.48698478985703147</v>
      </c>
      <c r="AG233" s="71">
        <v>-0.58487337020018904</v>
      </c>
      <c r="AH233" s="71">
        <v>0.37035178873869751</v>
      </c>
      <c r="AI233" s="71">
        <v>-0.30951334868483749</v>
      </c>
      <c r="AJ233" s="71">
        <v>0.43337050527496479</v>
      </c>
    </row>
    <row r="234" spans="10:43">
      <c r="K234" s="1">
        <v>6</v>
      </c>
      <c r="L234" s="71">
        <v>-4.391732357123336E-17</v>
      </c>
      <c r="M234" s="71">
        <v>0</v>
      </c>
      <c r="N234" s="71">
        <v>0</v>
      </c>
      <c r="O234" s="71">
        <v>-0.33318823978028306</v>
      </c>
      <c r="P234" s="71">
        <v>0.74864301377115883</v>
      </c>
      <c r="Q234" s="71">
        <v>0.50054373972255961</v>
      </c>
      <c r="R234" s="71">
        <v>-0.27924039719981142</v>
      </c>
      <c r="AC234" s="1">
        <v>6</v>
      </c>
      <c r="AD234" s="71">
        <v>5.5063470759565994E-17</v>
      </c>
      <c r="AE234" s="71">
        <v>0</v>
      </c>
      <c r="AF234" s="71">
        <v>0</v>
      </c>
      <c r="AG234" s="71">
        <v>-0.61754533772764231</v>
      </c>
      <c r="AH234" s="71">
        <v>-0.58851187789507331</v>
      </c>
      <c r="AI234" s="71">
        <v>0.5202003228036608</v>
      </c>
      <c r="AJ234" s="71">
        <v>4.1026206042367397E-2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0.14942549314194947</v>
      </c>
      <c r="W236" s="48" t="s">
        <v>353</v>
      </c>
      <c r="X236" s="3">
        <f>+V236/V238</f>
        <v>0.59378936493867074</v>
      </c>
      <c r="Y236" s="148">
        <f>ATAN2(X236,X237)</f>
        <v>-0.93503611866935299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0.75647633689913529</v>
      </c>
      <c r="AO236" s="48" t="s">
        <v>353</v>
      </c>
      <c r="AP236" s="3">
        <f>+AN236/AN238</f>
        <v>0.84083522001209143</v>
      </c>
      <c r="AQ236" s="148">
        <f>ATAN2(AP236,AP237)</f>
        <v>0.57197193433256344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0.20248058641158082</v>
      </c>
      <c r="W237" s="48" t="s">
        <v>354</v>
      </c>
      <c r="X237" s="3">
        <f>-V237/V238</f>
        <v>-0.80462052551853902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-0.48698478985703147</v>
      </c>
      <c r="AO237" s="48" t="s">
        <v>354</v>
      </c>
      <c r="AP237" s="3">
        <f>-AN237/AN238</f>
        <v>0.54129117190955356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0.25164730452419404</v>
      </c>
      <c r="W238" s="109">
        <v>1</v>
      </c>
      <c r="X238" s="108">
        <f>X236*X236+X237*X237</f>
        <v>0.99999999999999978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0.89967251477436561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0.59378936493867074</v>
      </c>
      <c r="O239" s="111">
        <v>0</v>
      </c>
      <c r="P239" s="111">
        <v>0</v>
      </c>
      <c r="Q239" s="110">
        <f>-X237</f>
        <v>0.80462052551853902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0.84083522001209143</v>
      </c>
      <c r="AG239" s="111">
        <v>0</v>
      </c>
      <c r="AH239" s="111">
        <v>0</v>
      </c>
      <c r="AI239" s="110">
        <f>-AP237</f>
        <v>-0.54129117190955356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-0.80462052551853902</v>
      </c>
      <c r="O242" s="111">
        <v>0</v>
      </c>
      <c r="P242" s="111">
        <v>0</v>
      </c>
      <c r="Q242" s="110">
        <f>X236</f>
        <v>0.59378936493867074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0.54129117190955356</v>
      </c>
      <c r="AG242" s="111">
        <v>0</v>
      </c>
      <c r="AH242" s="111">
        <v>0</v>
      </c>
      <c r="AI242" s="110">
        <f>AP236</f>
        <v>0.84083522001209143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1.0000000000000004</v>
      </c>
      <c r="M246" s="71">
        <v>0</v>
      </c>
      <c r="N246" s="71">
        <v>6.9388939039072284E-18</v>
      </c>
      <c r="O246" s="71">
        <v>8.3266726846886741E-17</v>
      </c>
      <c r="P246" s="71">
        <v>2.2204460492503131E-16</v>
      </c>
      <c r="Q246" s="71">
        <v>-1.8041124150158794E-16</v>
      </c>
      <c r="R246" s="71">
        <v>1.6653345369377348E-16</v>
      </c>
      <c r="AC246" s="1" cm="1">
        <f t="array" ref="AC246:AC252">$K$12:$K$18</f>
        <v>0</v>
      </c>
      <c r="AD246" s="71" cm="1">
        <f t="array" ref="AD246:AJ252">MMULT(AD237:AJ243,_xlfn.ANCHORARRAY(AD228))</f>
        <v>1.0000000000000002</v>
      </c>
      <c r="AE246" s="71">
        <v>0</v>
      </c>
      <c r="AF246" s="71">
        <v>-3.3393426912553537E-17</v>
      </c>
      <c r="AG246" s="71">
        <v>0</v>
      </c>
      <c r="AH246" s="71">
        <v>2.7755575615628914E-16</v>
      </c>
      <c r="AI246" s="71">
        <v>-3.6082248300317588E-16</v>
      </c>
      <c r="AJ246" s="71">
        <v>-2.0025647806676261E-14</v>
      </c>
    </row>
    <row r="247" spans="10:43">
      <c r="K247" s="1">
        <v>1</v>
      </c>
      <c r="L247" s="71">
        <v>0</v>
      </c>
      <c r="M247" s="71">
        <v>1</v>
      </c>
      <c r="N247" s="71">
        <v>0</v>
      </c>
      <c r="O247" s="71">
        <v>0</v>
      </c>
      <c r="P247" s="71">
        <v>0</v>
      </c>
      <c r="Q247" s="71">
        <v>0</v>
      </c>
      <c r="R247" s="71">
        <v>0</v>
      </c>
      <c r="AC247" s="1">
        <v>1</v>
      </c>
      <c r="AD247" s="71">
        <v>0</v>
      </c>
      <c r="AE247" s="71">
        <v>1</v>
      </c>
      <c r="AF247" s="71">
        <v>0</v>
      </c>
      <c r="AG247" s="71">
        <v>0</v>
      </c>
      <c r="AH247" s="71">
        <v>0</v>
      </c>
      <c r="AI247" s="71">
        <v>0</v>
      </c>
      <c r="AJ247" s="71">
        <v>0</v>
      </c>
    </row>
    <row r="248" spans="10:43">
      <c r="K248" s="1">
        <v>2</v>
      </c>
      <c r="L248" s="71">
        <v>2.0160496519784508E-17</v>
      </c>
      <c r="M248" s="71">
        <v>0</v>
      </c>
      <c r="N248" s="110">
        <v>0.25164730452419398</v>
      </c>
      <c r="O248" s="71">
        <v>0.78366868383545207</v>
      </c>
      <c r="P248" s="71">
        <v>-8.0710001318703123E-2</v>
      </c>
      <c r="Q248" s="71">
        <v>0.50766016800593916</v>
      </c>
      <c r="R248" s="71">
        <v>-0.24146237307007884</v>
      </c>
      <c r="AC248" s="1">
        <v>2</v>
      </c>
      <c r="AD248" s="71">
        <v>-4.7049145000084095E-17</v>
      </c>
      <c r="AE248" s="71">
        <v>0</v>
      </c>
      <c r="AF248" s="110">
        <v>0.89967251477436561</v>
      </c>
      <c r="AG248" s="71">
        <v>0.12698695821078471</v>
      </c>
      <c r="AH248" s="71">
        <v>0.1944964952851384</v>
      </c>
      <c r="AI248" s="71">
        <v>0.36840327346012519</v>
      </c>
      <c r="AJ248" s="71">
        <v>3.022945632333171E-2</v>
      </c>
    </row>
    <row r="249" spans="10:43">
      <c r="K249" s="1">
        <v>3</v>
      </c>
      <c r="L249" s="71">
        <v>0</v>
      </c>
      <c r="M249" s="71">
        <v>0</v>
      </c>
      <c r="N249" s="71">
        <v>0.73235933415048604</v>
      </c>
      <c r="O249" s="71">
        <v>6.548751711621216E-2</v>
      </c>
      <c r="P249" s="71">
        <v>0.293310649518355</v>
      </c>
      <c r="Q249" s="71">
        <v>-0.54699206726041683</v>
      </c>
      <c r="R249" s="71">
        <v>-0.27226775794777047</v>
      </c>
      <c r="AC249" s="1">
        <v>3</v>
      </c>
      <c r="AD249" s="71">
        <v>0</v>
      </c>
      <c r="AE249" s="71">
        <v>0</v>
      </c>
      <c r="AF249" s="71">
        <v>-0.13469829575674996</v>
      </c>
      <c r="AG249" s="71">
        <v>-0.2964346571092541</v>
      </c>
      <c r="AH249" s="71">
        <v>0.47341591854261889</v>
      </c>
      <c r="AI249" s="71">
        <v>0.2452591269123009</v>
      </c>
      <c r="AJ249" s="71">
        <v>-0.78083813426384174</v>
      </c>
    </row>
    <row r="250" spans="10:43">
      <c r="K250" s="1">
        <v>4</v>
      </c>
      <c r="L250" s="71">
        <v>0</v>
      </c>
      <c r="M250" s="71">
        <v>0</v>
      </c>
      <c r="N250" s="110">
        <v>-0.6327111819846114</v>
      </c>
      <c r="O250" s="71">
        <v>0.38748881533687723</v>
      </c>
      <c r="P250" s="71">
        <v>0.30740461562641402</v>
      </c>
      <c r="Q250" s="71">
        <v>-0.43122903631262138</v>
      </c>
      <c r="R250" s="71">
        <v>-0.41118475009772021</v>
      </c>
      <c r="AC250" s="1">
        <v>4</v>
      </c>
      <c r="AD250" s="71">
        <v>1.7347234759768071E-18</v>
      </c>
      <c r="AE250" s="71">
        <v>0</v>
      </c>
      <c r="AF250" s="110">
        <v>0.41526586096113927</v>
      </c>
      <c r="AG250" s="71">
        <v>-0.37127039240850412</v>
      </c>
      <c r="AH250" s="71">
        <v>-0.26781598024640307</v>
      </c>
      <c r="AI250" s="71">
        <v>-0.71859100668770726</v>
      </c>
      <c r="AJ250" s="71">
        <v>-0.31876970727020021</v>
      </c>
    </row>
    <row r="251" spans="10:43">
      <c r="K251" s="1">
        <v>5</v>
      </c>
      <c r="L251" s="71">
        <v>-2.7318692893967752E-17</v>
      </c>
      <c r="M251" s="71">
        <v>0</v>
      </c>
      <c r="N251" s="71">
        <v>-2.7755575615628914E-17</v>
      </c>
      <c r="O251" s="71">
        <v>0.34700546672711691</v>
      </c>
      <c r="P251" s="71">
        <v>0.50248462542596117</v>
      </c>
      <c r="Q251" s="71">
        <v>-8.1106812536307055E-2</v>
      </c>
      <c r="R251" s="71">
        <v>0.78772970759787109</v>
      </c>
      <c r="AC251" s="1">
        <v>5</v>
      </c>
      <c r="AD251" s="71">
        <v>-3.0288082882722026E-17</v>
      </c>
      <c r="AE251" s="71">
        <v>0</v>
      </c>
      <c r="AF251" s="71">
        <v>0</v>
      </c>
      <c r="AG251" s="71">
        <v>-0.61383781089191503</v>
      </c>
      <c r="AH251" s="71">
        <v>0.56566496417342194</v>
      </c>
      <c r="AI251" s="71">
        <v>-0.13094112429865548</v>
      </c>
      <c r="AJ251" s="71">
        <v>0.53486513458361373</v>
      </c>
    </row>
    <row r="252" spans="10:43">
      <c r="K252" s="1">
        <v>6</v>
      </c>
      <c r="L252" s="71">
        <v>-4.391732357123336E-17</v>
      </c>
      <c r="M252" s="71">
        <v>0</v>
      </c>
      <c r="N252" s="71">
        <v>0</v>
      </c>
      <c r="O252" s="71">
        <v>-0.33318823978028306</v>
      </c>
      <c r="P252" s="71">
        <v>0.74864301377115883</v>
      </c>
      <c r="Q252" s="71">
        <v>0.50054373972255961</v>
      </c>
      <c r="R252" s="71">
        <v>-0.27924039719981142</v>
      </c>
      <c r="AC252" s="1">
        <v>6</v>
      </c>
      <c r="AD252" s="71">
        <v>5.5063470759565994E-17</v>
      </c>
      <c r="AE252" s="71">
        <v>0</v>
      </c>
      <c r="AF252" s="71">
        <v>0</v>
      </c>
      <c r="AG252" s="71">
        <v>-0.61754533772764231</v>
      </c>
      <c r="AH252" s="71">
        <v>-0.58851187789507331</v>
      </c>
      <c r="AI252" s="71">
        <v>0.5202003228036608</v>
      </c>
      <c r="AJ252" s="71">
        <v>4.1026206042367397E-2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0.25164730452419398</v>
      </c>
      <c r="W254" s="48" t="s">
        <v>353</v>
      </c>
      <c r="X254" s="3">
        <f>+V254/V256</f>
        <v>0.36957045262504384</v>
      </c>
      <c r="Y254" s="148">
        <f>ATAN2(X254,X255)</f>
        <v>1.1922496238258933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0.89967251477436561</v>
      </c>
      <c r="AO254" s="48" t="s">
        <v>353</v>
      </c>
      <c r="AP254" s="3">
        <f>+AN254/AN256</f>
        <v>0.9079469457549072</v>
      </c>
      <c r="AQ254" s="148">
        <f>ATAN2(AP254,AP255)</f>
        <v>-0.43243745723828358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-0.6327111819846114</v>
      </c>
      <c r="W255" s="48" t="s">
        <v>354</v>
      </c>
      <c r="X255" s="3">
        <f>-V255/V256</f>
        <v>0.92920271230045393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0.41526586096113927</v>
      </c>
      <c r="AO255" s="48" t="s">
        <v>354</v>
      </c>
      <c r="AP255" s="3">
        <f>-AN255/AN256</f>
        <v>-0.41908512702592493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0.6809183546378057</v>
      </c>
      <c r="W256" s="109">
        <v>1</v>
      </c>
      <c r="X256" s="108">
        <f>X254*X254+X255*X255</f>
        <v>0.99999999999999989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0.99088665805945098</v>
      </c>
      <c r="AO256" s="109">
        <v>1</v>
      </c>
      <c r="AP256" s="108">
        <f>AP254*AP254+AP255*AP255</f>
        <v>1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0.36957045262504384</v>
      </c>
      <c r="O257" s="111">
        <v>0</v>
      </c>
      <c r="P257" s="110">
        <f>-X255</f>
        <v>-0.92920271230045393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0.9079469457549072</v>
      </c>
      <c r="AG257" s="111">
        <v>0</v>
      </c>
      <c r="AH257" s="110">
        <f>-AP255</f>
        <v>0.41908512702592493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0.92920271230045393</v>
      </c>
      <c r="O259" s="111">
        <v>0</v>
      </c>
      <c r="P259" s="110">
        <f>X254</f>
        <v>0.36957045262504384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-0.41908512702592493</v>
      </c>
      <c r="AG259" s="111">
        <v>0</v>
      </c>
      <c r="AH259" s="110">
        <f>AP254</f>
        <v>0.9079469457549072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1.0000000000000004</v>
      </c>
      <c r="M264" s="71">
        <v>0</v>
      </c>
      <c r="N264" s="71">
        <v>6.9388939039072284E-18</v>
      </c>
      <c r="O264" s="71">
        <v>8.3266726846886741E-17</v>
      </c>
      <c r="P264" s="71">
        <v>2.2204460492503131E-16</v>
      </c>
      <c r="Q264" s="71">
        <v>-1.8041124150158794E-16</v>
      </c>
      <c r="R264" s="71">
        <v>1.6653345369377348E-16</v>
      </c>
      <c r="AC264" s="1" cm="1">
        <f t="array" ref="AC264:AC270">$K$12:$K$18</f>
        <v>0</v>
      </c>
      <c r="AD264" s="71" cm="1">
        <f t="array" ref="AD264:AJ270">MMULT(AD255:AJ261,_xlfn.ANCHORARRAY(AD246))</f>
        <v>1.0000000000000002</v>
      </c>
      <c r="AE264" s="71">
        <v>0</v>
      </c>
      <c r="AF264" s="71">
        <v>-3.3393426912553537E-17</v>
      </c>
      <c r="AG264" s="71">
        <v>0</v>
      </c>
      <c r="AH264" s="71">
        <v>2.7755575615628914E-16</v>
      </c>
      <c r="AI264" s="71">
        <v>-3.6082248300317588E-16</v>
      </c>
      <c r="AJ264" s="71">
        <v>-2.0025647806676261E-14</v>
      </c>
    </row>
    <row r="265" spans="10:43">
      <c r="K265" s="1">
        <v>1</v>
      </c>
      <c r="L265" s="71">
        <v>0</v>
      </c>
      <c r="M265" s="71">
        <v>1</v>
      </c>
      <c r="N265" s="71">
        <v>0</v>
      </c>
      <c r="O265" s="71">
        <v>0</v>
      </c>
      <c r="P265" s="71">
        <v>0</v>
      </c>
      <c r="Q265" s="71">
        <v>0</v>
      </c>
      <c r="R265" s="71">
        <v>0</v>
      </c>
      <c r="AC265" s="1">
        <v>1</v>
      </c>
      <c r="AD265" s="71">
        <v>0</v>
      </c>
      <c r="AE265" s="71">
        <v>1</v>
      </c>
      <c r="AF265" s="71">
        <v>0</v>
      </c>
      <c r="AG265" s="71">
        <v>0</v>
      </c>
      <c r="AH265" s="71">
        <v>0</v>
      </c>
      <c r="AI265" s="71">
        <v>0</v>
      </c>
      <c r="AJ265" s="71">
        <v>0</v>
      </c>
    </row>
    <row r="266" spans="10:43">
      <c r="K266" s="1">
        <v>2</v>
      </c>
      <c r="L266" s="71">
        <v>7.4507238239623816E-18</v>
      </c>
      <c r="M266" s="71">
        <v>0</v>
      </c>
      <c r="N266" s="110">
        <v>0.68091835463780559</v>
      </c>
      <c r="O266" s="71">
        <v>-7.0434868003975637E-2</v>
      </c>
      <c r="P266" s="71">
        <v>-0.31546923433246343</v>
      </c>
      <c r="Q266" s="71">
        <v>0.58831538823405949</v>
      </c>
      <c r="R266" s="71">
        <v>0.29283662653995968</v>
      </c>
      <c r="AC266" s="1">
        <v>2</v>
      </c>
      <c r="AD266" s="71">
        <v>-4.1991130694921517E-17</v>
      </c>
      <c r="AE266" s="71">
        <v>0</v>
      </c>
      <c r="AF266" s="110">
        <v>0.99088665805945098</v>
      </c>
      <c r="AG266" s="71">
        <v>-4.029647870529493E-2</v>
      </c>
      <c r="AH266" s="71">
        <v>6.4354804753038702E-2</v>
      </c>
      <c r="AI266" s="71">
        <v>3.3339823626825471E-2</v>
      </c>
      <c r="AJ266" s="71">
        <v>-0.10614490072274838</v>
      </c>
    </row>
    <row r="267" spans="10:43">
      <c r="K267" s="1">
        <v>3</v>
      </c>
      <c r="L267" s="71">
        <v>0</v>
      </c>
      <c r="M267" s="71">
        <v>0</v>
      </c>
      <c r="N267" s="110">
        <v>0.73235933415048604</v>
      </c>
      <c r="O267" s="71">
        <v>6.548751711621216E-2</v>
      </c>
      <c r="P267" s="71">
        <v>0.293310649518355</v>
      </c>
      <c r="Q267" s="71">
        <v>-0.54699206726041683</v>
      </c>
      <c r="R267" s="71">
        <v>-0.27226775794777047</v>
      </c>
      <c r="AC267" s="1">
        <v>3</v>
      </c>
      <c r="AD267" s="71">
        <v>0</v>
      </c>
      <c r="AE267" s="71">
        <v>0</v>
      </c>
      <c r="AF267" s="110">
        <v>-0.13469829575674996</v>
      </c>
      <c r="AG267" s="71">
        <v>-0.2964346571092541</v>
      </c>
      <c r="AH267" s="71">
        <v>0.47341591854261889</v>
      </c>
      <c r="AI267" s="71">
        <v>0.2452591269123009</v>
      </c>
      <c r="AJ267" s="71">
        <v>-0.78083813426384174</v>
      </c>
    </row>
    <row r="268" spans="10:43">
      <c r="K268" s="1">
        <v>4</v>
      </c>
      <c r="L268" s="71">
        <v>1.8733188047507627E-17</v>
      </c>
      <c r="M268" s="71">
        <v>0</v>
      </c>
      <c r="N268" s="71">
        <v>2.7755575615628914E-17</v>
      </c>
      <c r="O268" s="71">
        <v>0.8713914834360208</v>
      </c>
      <c r="P268" s="71">
        <v>3.8611710800969312E-2</v>
      </c>
      <c r="Q268" s="71">
        <v>0.31234969490290582</v>
      </c>
      <c r="R268" s="71">
        <v>-0.37632922618135134</v>
      </c>
      <c r="AC268" s="1">
        <v>4</v>
      </c>
      <c r="AD268" s="71">
        <v>2.1292633790563884E-17</v>
      </c>
      <c r="AE268" s="71">
        <v>0</v>
      </c>
      <c r="AF268" s="71">
        <v>0</v>
      </c>
      <c r="AG268" s="71">
        <v>-0.39031216434892974</v>
      </c>
      <c r="AH268" s="71">
        <v>-0.32467328972174769</v>
      </c>
      <c r="AI268" s="71">
        <v>-0.80683484242385106</v>
      </c>
      <c r="AJ268" s="71">
        <v>-0.30209469765835223</v>
      </c>
    </row>
    <row r="269" spans="10:43">
      <c r="K269" s="1">
        <v>5</v>
      </c>
      <c r="L269" s="71">
        <v>-2.7318692893967752E-17</v>
      </c>
      <c r="M269" s="71">
        <v>0</v>
      </c>
      <c r="N269" s="71">
        <v>-2.7755575615628914E-17</v>
      </c>
      <c r="O269" s="71">
        <v>0.34700546672711691</v>
      </c>
      <c r="P269" s="71">
        <v>0.50248462542596117</v>
      </c>
      <c r="Q269" s="71">
        <v>-8.1106812536307055E-2</v>
      </c>
      <c r="R269" s="71">
        <v>0.78772970759787109</v>
      </c>
      <c r="AC269" s="1">
        <v>5</v>
      </c>
      <c r="AD269" s="71">
        <v>-3.0288082882722026E-17</v>
      </c>
      <c r="AE269" s="71">
        <v>0</v>
      </c>
      <c r="AF269" s="71">
        <v>0</v>
      </c>
      <c r="AG269" s="71">
        <v>-0.61383781089191503</v>
      </c>
      <c r="AH269" s="71">
        <v>0.56566496417342194</v>
      </c>
      <c r="AI269" s="71">
        <v>-0.13094112429865548</v>
      </c>
      <c r="AJ269" s="71">
        <v>0.53486513458361373</v>
      </c>
    </row>
    <row r="270" spans="10:43">
      <c r="K270" s="1">
        <v>6</v>
      </c>
      <c r="L270" s="71">
        <v>-4.391732357123336E-17</v>
      </c>
      <c r="M270" s="71">
        <v>0</v>
      </c>
      <c r="N270" s="71">
        <v>0</v>
      </c>
      <c r="O270" s="71">
        <v>-0.33318823978028306</v>
      </c>
      <c r="P270" s="71">
        <v>0.74864301377115883</v>
      </c>
      <c r="Q270" s="71">
        <v>0.50054373972255961</v>
      </c>
      <c r="R270" s="71">
        <v>-0.27924039719981142</v>
      </c>
      <c r="AC270" s="1">
        <v>6</v>
      </c>
      <c r="AD270" s="71">
        <v>5.5063470759565994E-17</v>
      </c>
      <c r="AE270" s="71">
        <v>0</v>
      </c>
      <c r="AF270" s="71">
        <v>0</v>
      </c>
      <c r="AG270" s="71">
        <v>-0.61754533772764231</v>
      </c>
      <c r="AH270" s="71">
        <v>-0.58851187789507331</v>
      </c>
      <c r="AI270" s="71">
        <v>0.5202003228036608</v>
      </c>
      <c r="AJ270" s="71">
        <v>4.1026206042367397E-2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0.68091835463780559</v>
      </c>
      <c r="W272" s="48" t="s">
        <v>353</v>
      </c>
      <c r="X272" s="3">
        <f>+V272/V274</f>
        <v>0.6809183546378057</v>
      </c>
      <c r="Y272" s="148">
        <f>ATAN2(X272,X273)</f>
        <v>-0.8217804546752453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0.99088665805945098</v>
      </c>
      <c r="AO272" s="48" t="s">
        <v>353</v>
      </c>
      <c r="AP272" s="3">
        <f>+AN272/AN274</f>
        <v>0.99088665805945098</v>
      </c>
      <c r="AQ272" s="148">
        <f>ATAN2(AP272,AP273)</f>
        <v>0.13510897709530964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0.73235933415048604</v>
      </c>
      <c r="W273" s="48" t="s">
        <v>354</v>
      </c>
      <c r="X273" s="3">
        <f>-V273/V274</f>
        <v>-0.73235933415048615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-0.13469829575674996</v>
      </c>
      <c r="AO273" s="48" t="s">
        <v>354</v>
      </c>
      <c r="AP273" s="3">
        <f>-AN273/AN274</f>
        <v>0.13469829575674996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0.99999999999999989</v>
      </c>
      <c r="W274" s="109">
        <v>1</v>
      </c>
      <c r="X274" s="108">
        <f>X272*X272+X273*X273</f>
        <v>1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1</v>
      </c>
      <c r="AO274" s="109">
        <v>1</v>
      </c>
      <c r="AP274" s="108">
        <f>AP272*AP272+AP273*AP273</f>
        <v>1.0000000000000002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0.6809183546378057</v>
      </c>
      <c r="O275" s="110">
        <f>-X273</f>
        <v>0.73235933415048615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0.99088665805945098</v>
      </c>
      <c r="AG275" s="110">
        <f>-AP273</f>
        <v>-0.13469829575674996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-0.73235933415048615</v>
      </c>
      <c r="O276" s="110">
        <f>X272</f>
        <v>0.6809183546378057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0.13469829575674996</v>
      </c>
      <c r="AG276" s="110">
        <f>AP272</f>
        <v>0.99088665805945098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1.0000000000000004</v>
      </c>
      <c r="M282" s="71">
        <v>0</v>
      </c>
      <c r="N282" s="71">
        <v>6.9388939039072284E-18</v>
      </c>
      <c r="O282" s="71">
        <v>8.3266726846886741E-17</v>
      </c>
      <c r="P282" s="71">
        <v>2.2204460492503131E-16</v>
      </c>
      <c r="Q282" s="71">
        <v>-1.8041124150158794E-16</v>
      </c>
      <c r="R282" s="71">
        <v>1.6653345369377348E-16</v>
      </c>
      <c r="AC282" s="1" cm="1">
        <f t="array" ref="AC282:AC288">$K$12:$K$18</f>
        <v>0</v>
      </c>
      <c r="AD282" s="71" cm="1">
        <f t="array" ref="AD282:AJ288">MMULT(AD273:AJ279,_xlfn.ANCHORARRAY(AD264))</f>
        <v>1.0000000000000002</v>
      </c>
      <c r="AE282" s="71">
        <v>0</v>
      </c>
      <c r="AF282" s="71">
        <v>-3.3393426912553537E-17</v>
      </c>
      <c r="AG282" s="71">
        <v>0</v>
      </c>
      <c r="AH282" s="71">
        <v>2.7755575615628914E-16</v>
      </c>
      <c r="AI282" s="71">
        <v>-3.6082248300317588E-16</v>
      </c>
      <c r="AJ282" s="71">
        <v>-2.0025647806676261E-14</v>
      </c>
    </row>
    <row r="283" spans="11:43">
      <c r="K283" s="1">
        <v>1</v>
      </c>
      <c r="L283" s="71">
        <v>0</v>
      </c>
      <c r="M283" s="71">
        <v>1</v>
      </c>
      <c r="N283" s="71">
        <v>0</v>
      </c>
      <c r="O283" s="71">
        <v>0</v>
      </c>
      <c r="P283" s="71">
        <v>0</v>
      </c>
      <c r="Q283" s="71">
        <v>0</v>
      </c>
      <c r="R283" s="71">
        <v>0</v>
      </c>
      <c r="AC283" s="1">
        <v>1</v>
      </c>
      <c r="AD283" s="71">
        <v>0</v>
      </c>
      <c r="AE283" s="71">
        <v>1</v>
      </c>
      <c r="AF283" s="71">
        <v>0</v>
      </c>
      <c r="AG283" s="71">
        <v>0</v>
      </c>
      <c r="AH283" s="71">
        <v>0</v>
      </c>
      <c r="AI283" s="71">
        <v>0</v>
      </c>
      <c r="AJ283" s="71">
        <v>0</v>
      </c>
    </row>
    <row r="284" spans="11:43">
      <c r="K284" s="1">
        <v>2</v>
      </c>
      <c r="L284" s="71">
        <v>5.0733346070731645E-18</v>
      </c>
      <c r="M284" s="71">
        <v>0</v>
      </c>
      <c r="N284" s="71">
        <v>0.99999999999999978</v>
      </c>
      <c r="O284" s="71">
        <v>-4.163336342344337E-16</v>
      </c>
      <c r="P284" s="71">
        <v>-2.7755575615628914E-16</v>
      </c>
      <c r="Q284" s="71">
        <v>8.8817841970012523E-16</v>
      </c>
      <c r="R284" s="71">
        <v>2.7755575615628914E-17</v>
      </c>
      <c r="AC284" s="1">
        <v>2</v>
      </c>
      <c r="AD284" s="71">
        <v>-4.1608451162428417E-17</v>
      </c>
      <c r="AE284" s="71">
        <v>0</v>
      </c>
      <c r="AF284" s="71">
        <v>1.0000000000000002</v>
      </c>
      <c r="AG284" s="71">
        <v>-4.5102810375396984E-16</v>
      </c>
      <c r="AH284" s="71">
        <v>-1.2490009027033011E-16</v>
      </c>
      <c r="AI284" s="71">
        <v>1.2351231148954867E-15</v>
      </c>
      <c r="AJ284" s="71">
        <v>3.4555691641457997E-15</v>
      </c>
    </row>
    <row r="285" spans="11:43">
      <c r="K285" s="1">
        <v>3</v>
      </c>
      <c r="L285" s="71">
        <v>-5.4566071386562536E-18</v>
      </c>
      <c r="M285" s="71">
        <v>0</v>
      </c>
      <c r="N285" s="71">
        <v>0</v>
      </c>
      <c r="O285" s="110">
        <v>9.6175285436455302E-2</v>
      </c>
      <c r="P285" s="71">
        <v>0.43075744326847099</v>
      </c>
      <c r="Q285" s="71">
        <v>-0.80331520443647553</v>
      </c>
      <c r="R285" s="71">
        <v>-0.39985375059039968</v>
      </c>
      <c r="AC285" s="1">
        <v>3</v>
      </c>
      <c r="AD285" s="71">
        <v>-5.6561337415048805E-18</v>
      </c>
      <c r="AE285" s="71">
        <v>0</v>
      </c>
      <c r="AF285" s="71">
        <v>0</v>
      </c>
      <c r="AG285" s="110">
        <v>-0.29916101372258946</v>
      </c>
      <c r="AH285" s="71">
        <v>0.47776999992083363</v>
      </c>
      <c r="AI285" s="71">
        <v>0.2475148140480726</v>
      </c>
      <c r="AJ285" s="71">
        <v>-0.78801962657669866</v>
      </c>
    </row>
    <row r="286" spans="11:43">
      <c r="K286" s="1">
        <v>4</v>
      </c>
      <c r="L286" s="71">
        <v>1.8733188047507627E-17</v>
      </c>
      <c r="M286" s="71">
        <v>0</v>
      </c>
      <c r="N286" s="71">
        <v>2.7755575615628914E-17</v>
      </c>
      <c r="O286" s="71">
        <v>0.8713914834360208</v>
      </c>
      <c r="P286" s="71">
        <v>3.8611710800969312E-2</v>
      </c>
      <c r="Q286" s="71">
        <v>0.31234969490290582</v>
      </c>
      <c r="R286" s="71">
        <v>-0.37632922618135134</v>
      </c>
      <c r="AC286" s="1">
        <v>4</v>
      </c>
      <c r="AD286" s="71">
        <v>2.1292633790563884E-17</v>
      </c>
      <c r="AE286" s="71">
        <v>0</v>
      </c>
      <c r="AF286" s="71">
        <v>0</v>
      </c>
      <c r="AG286" s="71">
        <v>-0.39031216434892974</v>
      </c>
      <c r="AH286" s="71">
        <v>-0.32467328972174769</v>
      </c>
      <c r="AI286" s="71">
        <v>-0.80683484242385106</v>
      </c>
      <c r="AJ286" s="71">
        <v>-0.30209469765835223</v>
      </c>
    </row>
    <row r="287" spans="11:43">
      <c r="K287" s="1">
        <v>5</v>
      </c>
      <c r="L287" s="71">
        <v>-2.7318692893967752E-17</v>
      </c>
      <c r="M287" s="71">
        <v>0</v>
      </c>
      <c r="N287" s="71">
        <v>-2.7755575615628914E-17</v>
      </c>
      <c r="O287" s="71">
        <v>0.34700546672711691</v>
      </c>
      <c r="P287" s="71">
        <v>0.50248462542596117</v>
      </c>
      <c r="Q287" s="71">
        <v>-8.1106812536307055E-2</v>
      </c>
      <c r="R287" s="71">
        <v>0.78772970759787109</v>
      </c>
      <c r="AC287" s="1">
        <v>5</v>
      </c>
      <c r="AD287" s="71">
        <v>-3.0288082882722026E-17</v>
      </c>
      <c r="AE287" s="71">
        <v>0</v>
      </c>
      <c r="AF287" s="71">
        <v>0</v>
      </c>
      <c r="AG287" s="71">
        <v>-0.61383781089191503</v>
      </c>
      <c r="AH287" s="71">
        <v>0.56566496417342194</v>
      </c>
      <c r="AI287" s="71">
        <v>-0.13094112429865548</v>
      </c>
      <c r="AJ287" s="71">
        <v>0.53486513458361373</v>
      </c>
    </row>
    <row r="288" spans="11:43">
      <c r="K288" s="1">
        <v>6</v>
      </c>
      <c r="L288" s="71">
        <v>-4.391732357123336E-17</v>
      </c>
      <c r="M288" s="71">
        <v>0</v>
      </c>
      <c r="N288" s="71">
        <v>0</v>
      </c>
      <c r="O288" s="110">
        <v>-0.33318823978028306</v>
      </c>
      <c r="P288" s="71">
        <v>0.74864301377115883</v>
      </c>
      <c r="Q288" s="71">
        <v>0.50054373972255961</v>
      </c>
      <c r="R288" s="71">
        <v>-0.27924039719981142</v>
      </c>
      <c r="AC288" s="1">
        <v>6</v>
      </c>
      <c r="AD288" s="71">
        <v>5.5063470759565994E-17</v>
      </c>
      <c r="AE288" s="71">
        <v>0</v>
      </c>
      <c r="AF288" s="71">
        <v>0</v>
      </c>
      <c r="AG288" s="110">
        <v>-0.61754533772764231</v>
      </c>
      <c r="AH288" s="71">
        <v>-0.58851187789507331</v>
      </c>
      <c r="AI288" s="71">
        <v>0.5202003228036608</v>
      </c>
      <c r="AJ288" s="71">
        <v>4.1026206042367397E-2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9.6175285436455302E-2</v>
      </c>
      <c r="W290" s="48" t="s">
        <v>353</v>
      </c>
      <c r="X290" s="3">
        <f>+V290/V292</f>
        <v>0.27732913789513713</v>
      </c>
      <c r="Y290" s="148">
        <f>ATAN2(X290,X291)</f>
        <v>1.289783241309421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-0.29916101372258946</v>
      </c>
      <c r="AO290" s="48" t="s">
        <v>353</v>
      </c>
      <c r="AP290" s="3">
        <f>+AN290/AN292</f>
        <v>-0.43597270648893549</v>
      </c>
      <c r="AQ290" s="148">
        <f>ATAN2(AP290,AP291)</f>
        <v>2.021915154124819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-0.33318823978028306</v>
      </c>
      <c r="W291" s="48" t="s">
        <v>354</v>
      </c>
      <c r="X291" s="3">
        <f>-V291/V292</f>
        <v>0.96077497327643802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-0.61754533772764231</v>
      </c>
      <c r="AO291" s="48" t="s">
        <v>354</v>
      </c>
      <c r="AP291" s="3">
        <f>-AN291/AN292</f>
        <v>0.89995988754872414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0.34679113116783572</v>
      </c>
      <c r="W292" s="109">
        <v>1</v>
      </c>
      <c r="X292" s="108">
        <f>X290*X290+X291*X291</f>
        <v>1.0000000000000002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0.68619206952621892</v>
      </c>
      <c r="AO292" s="109">
        <v>1</v>
      </c>
      <c r="AP292" s="108">
        <f>AP290*AP290+AP291*AP291</f>
        <v>0.99999999999999967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0.27732913789513713</v>
      </c>
      <c r="P294" s="111">
        <v>0</v>
      </c>
      <c r="Q294" s="111">
        <v>0</v>
      </c>
      <c r="R294" s="110">
        <f>-X291</f>
        <v>-0.96077497327643802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-0.43597270648893549</v>
      </c>
      <c r="AH294" s="111">
        <v>0</v>
      </c>
      <c r="AI294" s="111">
        <v>0</v>
      </c>
      <c r="AJ294" s="110">
        <f>-AP291</f>
        <v>-0.89995988754872414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0.96077497327643802</v>
      </c>
      <c r="P297" s="111">
        <v>0</v>
      </c>
      <c r="Q297" s="111">
        <v>0</v>
      </c>
      <c r="R297" s="110">
        <f>X290</f>
        <v>0.27732913789513713</v>
      </c>
      <c r="AC297" s="1">
        <v>6</v>
      </c>
      <c r="AD297">
        <v>0</v>
      </c>
      <c r="AE297">
        <v>0</v>
      </c>
      <c r="AF297">
        <v>0</v>
      </c>
      <c r="AG297" s="110">
        <f>AP291</f>
        <v>0.89995988754872414</v>
      </c>
      <c r="AH297" s="111">
        <v>0</v>
      </c>
      <c r="AI297" s="111">
        <v>0</v>
      </c>
      <c r="AJ297" s="110">
        <f>AP290</f>
        <v>-0.43597270648893549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1.0000000000000004</v>
      </c>
      <c r="M300" s="71">
        <v>0</v>
      </c>
      <c r="N300" s="71">
        <v>6.9388939039072284E-18</v>
      </c>
      <c r="O300" s="71">
        <v>8.3266726846886741E-17</v>
      </c>
      <c r="P300" s="71">
        <v>2.2204460492503131E-16</v>
      </c>
      <c r="Q300" s="71">
        <v>-1.8041124150158794E-16</v>
      </c>
      <c r="R300" s="71">
        <v>1.6653345369377348E-16</v>
      </c>
      <c r="AC300" s="1" cm="1">
        <f t="array" ref="AC300:AC306">$K$12:$K$18</f>
        <v>0</v>
      </c>
      <c r="AD300" s="71" cm="1">
        <f t="array" ref="AD300:AJ306">MMULT(AD291:AJ297,_xlfn.ANCHORARRAY(AD282))</f>
        <v>1.0000000000000002</v>
      </c>
      <c r="AE300" s="71">
        <v>0</v>
      </c>
      <c r="AF300" s="71">
        <v>-3.3393426912553537E-17</v>
      </c>
      <c r="AG300" s="71">
        <v>0</v>
      </c>
      <c r="AH300" s="71">
        <v>2.7755575615628914E-16</v>
      </c>
      <c r="AI300" s="71">
        <v>-3.6082248300317588E-16</v>
      </c>
      <c r="AJ300" s="71">
        <v>-2.0025647806676261E-14</v>
      </c>
    </row>
    <row r="301" spans="10:43">
      <c r="K301" s="1">
        <v>1</v>
      </c>
      <c r="L301" s="71">
        <v>0</v>
      </c>
      <c r="M301" s="71">
        <v>1</v>
      </c>
      <c r="N301" s="71">
        <v>0</v>
      </c>
      <c r="O301" s="71">
        <v>0</v>
      </c>
      <c r="P301" s="71">
        <v>0</v>
      </c>
      <c r="Q301" s="71">
        <v>0</v>
      </c>
      <c r="R301" s="71">
        <v>0</v>
      </c>
      <c r="AC301" s="1">
        <v>1</v>
      </c>
      <c r="AD301" s="71">
        <v>0</v>
      </c>
      <c r="AE301" s="71">
        <v>1</v>
      </c>
      <c r="AF301" s="71">
        <v>0</v>
      </c>
      <c r="AG301" s="71">
        <v>0</v>
      </c>
      <c r="AH301" s="71">
        <v>0</v>
      </c>
      <c r="AI301" s="71">
        <v>0</v>
      </c>
      <c r="AJ301" s="71">
        <v>0</v>
      </c>
    </row>
    <row r="302" spans="10:43">
      <c r="K302" s="1">
        <v>2</v>
      </c>
      <c r="L302" s="71">
        <v>5.0733346070731645E-18</v>
      </c>
      <c r="M302" s="71">
        <v>0</v>
      </c>
      <c r="N302" s="71">
        <v>0.99999999999999978</v>
      </c>
      <c r="O302" s="71">
        <v>-4.163336342344337E-16</v>
      </c>
      <c r="P302" s="71">
        <v>-2.7755575615628914E-16</v>
      </c>
      <c r="Q302" s="71">
        <v>8.8817841970012523E-16</v>
      </c>
      <c r="R302" s="71">
        <v>2.7755575615628914E-17</v>
      </c>
      <c r="AC302" s="1">
        <v>2</v>
      </c>
      <c r="AD302" s="71">
        <v>-4.1608451162428417E-17</v>
      </c>
      <c r="AE302" s="71">
        <v>0</v>
      </c>
      <c r="AF302" s="71">
        <v>1.0000000000000002</v>
      </c>
      <c r="AG302" s="71">
        <v>-4.5102810375396984E-16</v>
      </c>
      <c r="AH302" s="71">
        <v>-1.2490009027033011E-16</v>
      </c>
      <c r="AI302" s="71">
        <v>1.2351231148954867E-15</v>
      </c>
      <c r="AJ302" s="71">
        <v>3.4555691641457997E-15</v>
      </c>
    </row>
    <row r="303" spans="10:43">
      <c r="K303" s="1">
        <v>3</v>
      </c>
      <c r="L303" s="71">
        <v>4.0681389226928422E-17</v>
      </c>
      <c r="M303" s="71">
        <v>0</v>
      </c>
      <c r="N303" s="71">
        <v>0</v>
      </c>
      <c r="O303" s="110">
        <v>0.34679113116783572</v>
      </c>
      <c r="P303" s="71">
        <v>-0.59981588116601858</v>
      </c>
      <c r="Q303" s="71">
        <v>-0.70369261126005411</v>
      </c>
      <c r="R303" s="71">
        <v>0.15739608922197801</v>
      </c>
      <c r="AC303" s="1">
        <v>3</v>
      </c>
      <c r="AD303" s="71">
        <v>-4.7088995017274199E-17</v>
      </c>
      <c r="AE303" s="71">
        <v>0</v>
      </c>
      <c r="AF303" s="71">
        <v>0</v>
      </c>
      <c r="AG303" s="110">
        <v>0.6861920695262187</v>
      </c>
      <c r="AH303" s="71">
        <v>0.3213424035068343</v>
      </c>
      <c r="AI303" s="71">
        <v>-0.5760691273898364</v>
      </c>
      <c r="AJ303" s="71">
        <v>0.30663310958860385</v>
      </c>
    </row>
    <row r="304" spans="10:43">
      <c r="K304" s="1">
        <v>4</v>
      </c>
      <c r="L304" s="71">
        <v>1.8733188047507627E-17</v>
      </c>
      <c r="M304" s="71">
        <v>0</v>
      </c>
      <c r="N304" s="71">
        <v>2.7755575615628914E-17</v>
      </c>
      <c r="O304" s="71">
        <v>0.8713914834360208</v>
      </c>
      <c r="P304" s="71">
        <v>3.8611710800969312E-2</v>
      </c>
      <c r="Q304" s="71">
        <v>0.31234969490290582</v>
      </c>
      <c r="R304" s="71">
        <v>-0.37632922618135134</v>
      </c>
      <c r="AC304" s="1">
        <v>4</v>
      </c>
      <c r="AD304" s="71">
        <v>2.1292633790563884E-17</v>
      </c>
      <c r="AE304" s="71">
        <v>0</v>
      </c>
      <c r="AF304" s="71">
        <v>0</v>
      </c>
      <c r="AG304" s="71">
        <v>-0.39031216434892974</v>
      </c>
      <c r="AH304" s="71">
        <v>-0.32467328972174769</v>
      </c>
      <c r="AI304" s="71">
        <v>-0.80683484242385106</v>
      </c>
      <c r="AJ304" s="71">
        <v>-0.30209469765835223</v>
      </c>
    </row>
    <row r="305" spans="10:43">
      <c r="K305" s="1">
        <v>5</v>
      </c>
      <c r="L305" s="71">
        <v>-2.7318692893967752E-17</v>
      </c>
      <c r="M305" s="71">
        <v>0</v>
      </c>
      <c r="N305" s="71">
        <v>-2.7755575615628914E-17</v>
      </c>
      <c r="O305" s="110">
        <v>0.34700546672711691</v>
      </c>
      <c r="P305" s="71">
        <v>0.50248462542596117</v>
      </c>
      <c r="Q305" s="71">
        <v>-8.1106812536307055E-2</v>
      </c>
      <c r="R305" s="71">
        <v>0.78772970759787109</v>
      </c>
      <c r="AC305" s="1">
        <v>5</v>
      </c>
      <c r="AD305" s="71">
        <v>-3.0288082882722026E-17</v>
      </c>
      <c r="AE305" s="71">
        <v>0</v>
      </c>
      <c r="AF305" s="71">
        <v>0</v>
      </c>
      <c r="AG305" s="110">
        <v>-0.61383781089191503</v>
      </c>
      <c r="AH305" s="71">
        <v>0.56566496417342194</v>
      </c>
      <c r="AI305" s="71">
        <v>-0.13094112429865548</v>
      </c>
      <c r="AJ305" s="71">
        <v>0.53486513458361373</v>
      </c>
    </row>
    <row r="306" spans="10:43">
      <c r="K306" s="1">
        <v>6</v>
      </c>
      <c r="L306" s="71">
        <v>-1.7422125062494415E-17</v>
      </c>
      <c r="M306" s="71">
        <v>0</v>
      </c>
      <c r="N306" s="71">
        <v>0</v>
      </c>
      <c r="O306" s="71">
        <v>1.3877787807814457E-17</v>
      </c>
      <c r="P306" s="71">
        <v>0.62148149264526475</v>
      </c>
      <c r="Q306" s="71">
        <v>-0.6329897802589457</v>
      </c>
      <c r="R306" s="71">
        <v>-0.46161097515889415</v>
      </c>
      <c r="AC306" s="1">
        <v>6</v>
      </c>
      <c r="AD306" s="71">
        <v>-2.909646386168762E-17</v>
      </c>
      <c r="AE306" s="71">
        <v>0</v>
      </c>
      <c r="AF306" s="71">
        <v>0</v>
      </c>
      <c r="AG306" s="71">
        <v>5.5511151231257827E-17</v>
      </c>
      <c r="AH306" s="71">
        <v>0.68654895160970841</v>
      </c>
      <c r="AI306" s="71">
        <v>-4.0397384317830964E-3</v>
      </c>
      <c r="AJ306" s="71">
        <v>-0.72707236060541691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0.34679113116783572</v>
      </c>
      <c r="W308" s="48" t="s">
        <v>353</v>
      </c>
      <c r="X308" s="3">
        <f>+V308/V310</f>
        <v>0.70688829996139313</v>
      </c>
      <c r="Y308" s="148">
        <f>ATAN2(X308,X309)</f>
        <v>-0.78570709479479572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0.6861920695262187</v>
      </c>
      <c r="AO308" s="48" t="s">
        <v>353</v>
      </c>
      <c r="AP308" s="3">
        <f>+AN308/AN310</f>
        <v>0.74530797467892995</v>
      </c>
      <c r="AQ308" s="148">
        <f>ATAN2(AP308,AP309)</f>
        <v>0.72979968005866569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0.34700546672711691</v>
      </c>
      <c r="W309" s="48" t="s">
        <v>354</v>
      </c>
      <c r="X309" s="3">
        <f>-V309/V310</f>
        <v>-0.70732519492641532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-0.61383781089191503</v>
      </c>
      <c r="AO309" s="48" t="s">
        <v>354</v>
      </c>
      <c r="AP309" s="3">
        <f>-AN309/AN310</f>
        <v>0.66672034833203608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0.49058830254620961</v>
      </c>
      <c r="W310" s="109">
        <v>1</v>
      </c>
      <c r="X310" s="108">
        <f>X308*X308+X309*X309</f>
        <v>0.99999999999999989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0.92068258067656161</v>
      </c>
      <c r="AO310" s="109">
        <v>1</v>
      </c>
      <c r="AP310" s="108">
        <f>AP308*AP308+AP309*AP309</f>
        <v>1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0.70688829996139313</v>
      </c>
      <c r="P312" s="111">
        <v>0</v>
      </c>
      <c r="Q312" s="110">
        <f>-X309</f>
        <v>0.70732519492641532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0.74530797467892995</v>
      </c>
      <c r="AH312" s="111">
        <v>0</v>
      </c>
      <c r="AI312" s="110">
        <f>-AP309</f>
        <v>-0.66672034833203608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-0.70732519492641532</v>
      </c>
      <c r="P314" s="111">
        <v>0</v>
      </c>
      <c r="Q314" s="110">
        <f>X308</f>
        <v>0.70688829996139313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0.66672034833203608</v>
      </c>
      <c r="AH314" s="111">
        <v>0</v>
      </c>
      <c r="AI314" s="110">
        <f>AP308</f>
        <v>0.74530797467892995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1.0000000000000004</v>
      </c>
      <c r="M318" s="71">
        <v>0</v>
      </c>
      <c r="N318" s="71">
        <v>6.9388939039072284E-18</v>
      </c>
      <c r="O318" s="71">
        <v>8.3266726846886741E-17</v>
      </c>
      <c r="P318" s="71">
        <v>2.2204460492503131E-16</v>
      </c>
      <c r="Q318" s="71">
        <v>-1.8041124150158794E-16</v>
      </c>
      <c r="R318" s="71">
        <v>1.6653345369377348E-16</v>
      </c>
      <c r="AC318" s="1" cm="1">
        <f t="array" ref="AC318:AC324">$K$12:$K$18</f>
        <v>0</v>
      </c>
      <c r="AD318" s="71" cm="1">
        <f t="array" ref="AD318:AJ324">MMULT(AD309:AJ315,_xlfn.ANCHORARRAY(AD300))</f>
        <v>1.0000000000000002</v>
      </c>
      <c r="AE318" s="71">
        <v>0</v>
      </c>
      <c r="AF318" s="71">
        <v>-3.3393426912553537E-17</v>
      </c>
      <c r="AG318" s="71">
        <v>0</v>
      </c>
      <c r="AH318" s="71">
        <v>2.7755575615628914E-16</v>
      </c>
      <c r="AI318" s="71">
        <v>-3.6082248300317588E-16</v>
      </c>
      <c r="AJ318" s="71">
        <v>-2.0025647806676261E-14</v>
      </c>
    </row>
    <row r="319" spans="10:43">
      <c r="K319" s="1">
        <v>1</v>
      </c>
      <c r="L319" s="71">
        <v>0</v>
      </c>
      <c r="M319" s="71">
        <v>1</v>
      </c>
      <c r="N319" s="71">
        <v>0</v>
      </c>
      <c r="O319" s="71">
        <v>0</v>
      </c>
      <c r="P319" s="71">
        <v>0</v>
      </c>
      <c r="Q319" s="71">
        <v>0</v>
      </c>
      <c r="R319" s="71">
        <v>0</v>
      </c>
      <c r="AC319" s="1">
        <v>1</v>
      </c>
      <c r="AD319" s="71">
        <v>0</v>
      </c>
      <c r="AE319" s="71">
        <v>1</v>
      </c>
      <c r="AF319" s="71">
        <v>0</v>
      </c>
      <c r="AG319" s="71">
        <v>0</v>
      </c>
      <c r="AH319" s="71">
        <v>0</v>
      </c>
      <c r="AI319" s="71">
        <v>0</v>
      </c>
      <c r="AJ319" s="71">
        <v>0</v>
      </c>
    </row>
    <row r="320" spans="10:43">
      <c r="K320" s="1">
        <v>2</v>
      </c>
      <c r="L320" s="71">
        <v>5.0733346070731645E-18</v>
      </c>
      <c r="M320" s="71">
        <v>0</v>
      </c>
      <c r="N320" s="71">
        <v>0.99999999999999978</v>
      </c>
      <c r="O320" s="71">
        <v>-4.163336342344337E-16</v>
      </c>
      <c r="P320" s="71">
        <v>-2.7755575615628914E-16</v>
      </c>
      <c r="Q320" s="71">
        <v>8.8817841970012523E-16</v>
      </c>
      <c r="R320" s="71">
        <v>2.7755575615628914E-17</v>
      </c>
      <c r="AC320" s="1">
        <v>2</v>
      </c>
      <c r="AD320" s="71">
        <v>-4.1608451162428417E-17</v>
      </c>
      <c r="AE320" s="71">
        <v>0</v>
      </c>
      <c r="AF320" s="71">
        <v>1.0000000000000002</v>
      </c>
      <c r="AG320" s="71">
        <v>-4.5102810375396984E-16</v>
      </c>
      <c r="AH320" s="71">
        <v>-1.2490009027033011E-16</v>
      </c>
      <c r="AI320" s="71">
        <v>1.2351231148954867E-15</v>
      </c>
      <c r="AJ320" s="71">
        <v>3.4555691641457997E-15</v>
      </c>
    </row>
    <row r="321" spans="10:43">
      <c r="K321" s="1">
        <v>3</v>
      </c>
      <c r="L321" s="71">
        <v>9.4339982943305475E-18</v>
      </c>
      <c r="M321" s="71">
        <v>0</v>
      </c>
      <c r="N321" s="71">
        <v>-1.9632217932619581E-17</v>
      </c>
      <c r="O321" s="110">
        <v>0.49058830254620955</v>
      </c>
      <c r="P321" s="71">
        <v>-6.8582792900347078E-2</v>
      </c>
      <c r="Q321" s="71">
        <v>-0.55480096565611681</v>
      </c>
      <c r="R321" s="71">
        <v>0.66844252290668804</v>
      </c>
      <c r="AC321" s="1">
        <v>3</v>
      </c>
      <c r="AD321" s="71">
        <v>-1.4902122336112846E-17</v>
      </c>
      <c r="AE321" s="71">
        <v>0</v>
      </c>
      <c r="AF321" s="71">
        <v>0</v>
      </c>
      <c r="AG321" s="110">
        <v>0.92068258067656161</v>
      </c>
      <c r="AH321" s="71">
        <v>-0.13764128601679446</v>
      </c>
      <c r="AI321" s="71">
        <v>-0.34204780260658946</v>
      </c>
      <c r="AJ321" s="71">
        <v>-0.1280693669632636</v>
      </c>
    </row>
    <row r="322" spans="10:43">
      <c r="K322" s="1">
        <v>4</v>
      </c>
      <c r="L322" s="71">
        <v>1.8733188047507627E-17</v>
      </c>
      <c r="M322" s="71">
        <v>0</v>
      </c>
      <c r="N322" s="71">
        <v>2.7755575615628914E-17</v>
      </c>
      <c r="O322" s="110">
        <v>0.8713914834360208</v>
      </c>
      <c r="P322" s="71">
        <v>3.8611710800969312E-2</v>
      </c>
      <c r="Q322" s="71">
        <v>0.31234969490290582</v>
      </c>
      <c r="R322" s="71">
        <v>-0.37632922618135134</v>
      </c>
      <c r="AC322" s="1">
        <v>4</v>
      </c>
      <c r="AD322" s="71">
        <v>2.1292633790563884E-17</v>
      </c>
      <c r="AE322" s="71">
        <v>0</v>
      </c>
      <c r="AF322" s="71">
        <v>0</v>
      </c>
      <c r="AG322" s="110">
        <v>-0.39031216434892974</v>
      </c>
      <c r="AH322" s="71">
        <v>-0.32467328972174769</v>
      </c>
      <c r="AI322" s="71">
        <v>-0.80683484242385106</v>
      </c>
      <c r="AJ322" s="71">
        <v>-0.30209469765835223</v>
      </c>
    </row>
    <row r="323" spans="10:43">
      <c r="K323" s="1">
        <v>5</v>
      </c>
      <c r="L323" s="71">
        <v>-4.8086235941798776E-17</v>
      </c>
      <c r="M323" s="71">
        <v>0</v>
      </c>
      <c r="N323" s="71">
        <v>-1.962009166138182E-17</v>
      </c>
      <c r="O323" s="71">
        <v>-2.7755575615628914E-17</v>
      </c>
      <c r="P323" s="71">
        <v>0.77946538768980878</v>
      </c>
      <c r="Q323" s="71">
        <v>0.44040605659871851</v>
      </c>
      <c r="R323" s="71">
        <v>0.44550669434335338</v>
      </c>
      <c r="AC323" s="1">
        <v>5</v>
      </c>
      <c r="AD323" s="71">
        <v>-5.396914087075168E-17</v>
      </c>
      <c r="AE323" s="71">
        <v>0</v>
      </c>
      <c r="AF323" s="71">
        <v>0</v>
      </c>
      <c r="AG323" s="71">
        <v>5.5511151231257827E-17</v>
      </c>
      <c r="AH323" s="71">
        <v>0.63584012799485279</v>
      </c>
      <c r="AI323" s="71">
        <v>-0.48166847342989677</v>
      </c>
      <c r="AJ323" s="71">
        <v>0.60307778381793575</v>
      </c>
    </row>
    <row r="324" spans="10:43">
      <c r="K324" s="1">
        <v>6</v>
      </c>
      <c r="L324" s="71">
        <v>-1.7422125062494415E-17</v>
      </c>
      <c r="M324" s="71">
        <v>0</v>
      </c>
      <c r="N324" s="71">
        <v>0</v>
      </c>
      <c r="O324" s="71">
        <v>1.3877787807814457E-17</v>
      </c>
      <c r="P324" s="71">
        <v>0.62148149264526475</v>
      </c>
      <c r="Q324" s="71">
        <v>-0.6329897802589457</v>
      </c>
      <c r="R324" s="71">
        <v>-0.46161097515889415</v>
      </c>
      <c r="AC324" s="1">
        <v>6</v>
      </c>
      <c r="AD324" s="71">
        <v>-2.909646386168762E-17</v>
      </c>
      <c r="AE324" s="71">
        <v>0</v>
      </c>
      <c r="AF324" s="71">
        <v>0</v>
      </c>
      <c r="AG324" s="71">
        <v>5.5511151231257827E-17</v>
      </c>
      <c r="AH324" s="71">
        <v>0.68654895160970841</v>
      </c>
      <c r="AI324" s="71">
        <v>-4.0397384317830964E-3</v>
      </c>
      <c r="AJ324" s="71">
        <v>-0.72707236060541691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0.49058830254620955</v>
      </c>
      <c r="W326" s="48" t="s">
        <v>353</v>
      </c>
      <c r="X326" s="3">
        <f>+V326/V328</f>
        <v>0.49058830254620955</v>
      </c>
      <c r="Y326" s="148">
        <f>ATAN2(X326,X327)</f>
        <v>-1.0580315720512137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0.92068258067656161</v>
      </c>
      <c r="AO326" s="48" t="s">
        <v>353</v>
      </c>
      <c r="AP326" s="3">
        <f>+AN326/AN328</f>
        <v>0.92068258067656195</v>
      </c>
      <c r="AQ326" s="148">
        <f>ATAN2(AP326,AP327)</f>
        <v>0.40097062585953241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0.8713914834360208</v>
      </c>
      <c r="W327" s="48" t="s">
        <v>354</v>
      </c>
      <c r="X327" s="3">
        <f>-V327/V328</f>
        <v>-0.8713914834360208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-0.39031216434892974</v>
      </c>
      <c r="AO327" s="48" t="s">
        <v>354</v>
      </c>
      <c r="AP327" s="3">
        <f>-AN327/AN328</f>
        <v>0.39031216434892985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1</v>
      </c>
      <c r="W328" s="109">
        <v>1</v>
      </c>
      <c r="X328" s="108">
        <f>X326*X326+X327*X327</f>
        <v>1.0000000000000002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0.99999999999999967</v>
      </c>
      <c r="AO328" s="109">
        <v>1</v>
      </c>
      <c r="AP328" s="108">
        <f>AP326*AP326+AP327*AP327</f>
        <v>1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0.49058830254620955</v>
      </c>
      <c r="P330" s="110">
        <f>-X327</f>
        <v>0.8713914834360208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0.92068258067656195</v>
      </c>
      <c r="AH330" s="110">
        <f>-AP327</f>
        <v>-0.39031216434892985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-0.8713914834360208</v>
      </c>
      <c r="P331" s="110">
        <f>X326</f>
        <v>0.49058830254620955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0.39031216434892985</v>
      </c>
      <c r="AH331" s="110">
        <f>AP326</f>
        <v>0.92068258067656195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1.0000000000000004</v>
      </c>
      <c r="M336" s="71">
        <v>0</v>
      </c>
      <c r="N336" s="71">
        <v>6.9388939039072284E-18</v>
      </c>
      <c r="O336" s="71">
        <v>8.3266726846886741E-17</v>
      </c>
      <c r="P336" s="71">
        <v>2.2204460492503131E-16</v>
      </c>
      <c r="Q336" s="71">
        <v>-1.8041124150158794E-16</v>
      </c>
      <c r="R336" s="71">
        <v>1.6653345369377348E-16</v>
      </c>
      <c r="AC336" s="1" cm="1">
        <f t="array" ref="AC336:AC342">$K$12:$K$18</f>
        <v>0</v>
      </c>
      <c r="AD336" s="71" cm="1">
        <f t="array" ref="AD336:AJ342">MMULT(AD327:AJ333,_xlfn.ANCHORARRAY(AD318))</f>
        <v>1.0000000000000002</v>
      </c>
      <c r="AE336" s="71">
        <v>0</v>
      </c>
      <c r="AF336" s="71">
        <v>-3.3393426912553537E-17</v>
      </c>
      <c r="AG336" s="71">
        <v>0</v>
      </c>
      <c r="AH336" s="71">
        <v>2.7755575615628914E-16</v>
      </c>
      <c r="AI336" s="71">
        <v>-3.6082248300317588E-16</v>
      </c>
      <c r="AJ336" s="71">
        <v>-2.0025647806676261E-14</v>
      </c>
    </row>
    <row r="337" spans="10:43">
      <c r="K337" s="1">
        <v>1</v>
      </c>
      <c r="L337" s="71">
        <v>0</v>
      </c>
      <c r="M337" s="71">
        <v>1</v>
      </c>
      <c r="N337" s="71">
        <v>0</v>
      </c>
      <c r="O337" s="71">
        <v>0</v>
      </c>
      <c r="P337" s="71">
        <v>0</v>
      </c>
      <c r="Q337" s="71">
        <v>0</v>
      </c>
      <c r="R337" s="71">
        <v>0</v>
      </c>
      <c r="AC337" s="1">
        <v>1</v>
      </c>
      <c r="AD337" s="71">
        <v>0</v>
      </c>
      <c r="AE337" s="71">
        <v>1</v>
      </c>
      <c r="AF337" s="71">
        <v>0</v>
      </c>
      <c r="AG337" s="71">
        <v>0</v>
      </c>
      <c r="AH337" s="71">
        <v>0</v>
      </c>
      <c r="AI337" s="71">
        <v>0</v>
      </c>
      <c r="AJ337" s="71">
        <v>0</v>
      </c>
    </row>
    <row r="338" spans="10:43">
      <c r="K338" s="1">
        <v>2</v>
      </c>
      <c r="L338" s="71">
        <v>5.0733346070731645E-18</v>
      </c>
      <c r="M338" s="71">
        <v>0</v>
      </c>
      <c r="N338" s="71">
        <v>0.99999999999999978</v>
      </c>
      <c r="O338" s="71">
        <v>-4.163336342344337E-16</v>
      </c>
      <c r="P338" s="71">
        <v>-2.7755575615628914E-16</v>
      </c>
      <c r="Q338" s="71">
        <v>8.8817841970012523E-16</v>
      </c>
      <c r="R338" s="71">
        <v>2.7755575615628914E-17</v>
      </c>
      <c r="AC338" s="1">
        <v>2</v>
      </c>
      <c r="AD338" s="71">
        <v>-4.1608451162428417E-17</v>
      </c>
      <c r="AE338" s="71">
        <v>0</v>
      </c>
      <c r="AF338" s="71">
        <v>1.0000000000000002</v>
      </c>
      <c r="AG338" s="71">
        <v>-4.5102810375396984E-16</v>
      </c>
      <c r="AH338" s="71">
        <v>-1.2490009027033011E-16</v>
      </c>
      <c r="AI338" s="71">
        <v>1.2351231148954867E-15</v>
      </c>
      <c r="AJ338" s="71">
        <v>3.4555691641457997E-15</v>
      </c>
    </row>
    <row r="339" spans="10:43">
      <c r="K339" s="1">
        <v>3</v>
      </c>
      <c r="L339" s="71">
        <v>2.0952149731643065E-17</v>
      </c>
      <c r="M339" s="71">
        <v>0</v>
      </c>
      <c r="N339" s="71">
        <v>1.4554635738542427E-17</v>
      </c>
      <c r="O339" s="71">
        <v>1.0000000000000002</v>
      </c>
      <c r="P339" s="71">
        <v>-2.2898349882893854E-16</v>
      </c>
      <c r="Q339" s="71">
        <v>-6.106226635438361E-16</v>
      </c>
      <c r="R339" s="71">
        <v>3.8857805861880479E-16</v>
      </c>
      <c r="AC339" s="1">
        <v>3</v>
      </c>
      <c r="AD339" s="71">
        <v>-2.2030898429454361E-17</v>
      </c>
      <c r="AE339" s="71">
        <v>0</v>
      </c>
      <c r="AF339" s="71">
        <v>0</v>
      </c>
      <c r="AG339" s="71">
        <v>0.99999999999999967</v>
      </c>
      <c r="AH339" s="71">
        <v>-5.8286708792820718E-16</v>
      </c>
      <c r="AI339" s="71">
        <v>-9.4368957093138306E-16</v>
      </c>
      <c r="AJ339" s="71">
        <v>1.5890067039947553E-14</v>
      </c>
    </row>
    <row r="340" spans="10:43">
      <c r="K340" s="1">
        <v>4</v>
      </c>
      <c r="L340" s="71">
        <v>9.695771570761225E-19</v>
      </c>
      <c r="M340" s="71">
        <v>0</v>
      </c>
      <c r="N340" s="71">
        <v>3.0723908234908978E-17</v>
      </c>
      <c r="O340" s="71">
        <v>0</v>
      </c>
      <c r="P340" s="110">
        <v>7.8704915303871512E-2</v>
      </c>
      <c r="Q340" s="71">
        <v>0.63668394309806342</v>
      </c>
      <c r="R340" s="71">
        <v>-0.76709783789821295</v>
      </c>
      <c r="AC340" s="1">
        <v>4</v>
      </c>
      <c r="AD340" s="71">
        <v>1.3787277405296587E-17</v>
      </c>
      <c r="AE340" s="71">
        <v>0</v>
      </c>
      <c r="AF340" s="71">
        <v>0</v>
      </c>
      <c r="AG340" s="71">
        <v>0</v>
      </c>
      <c r="AH340" s="110">
        <v>-0.35264411050675287</v>
      </c>
      <c r="AI340" s="71">
        <v>-0.87634420304873184</v>
      </c>
      <c r="AJ340" s="71">
        <v>-0.32812035765502623</v>
      </c>
    </row>
    <row r="341" spans="10:43">
      <c r="K341" s="1">
        <v>5</v>
      </c>
      <c r="L341" s="71">
        <v>-4.8086235941798776E-17</v>
      </c>
      <c r="M341" s="71">
        <v>0</v>
      </c>
      <c r="N341" s="71">
        <v>-1.962009166138182E-17</v>
      </c>
      <c r="O341" s="71">
        <v>-2.7755575615628914E-17</v>
      </c>
      <c r="P341" s="71">
        <v>0.77946538768980878</v>
      </c>
      <c r="Q341" s="71">
        <v>0.44040605659871851</v>
      </c>
      <c r="R341" s="71">
        <v>0.44550669434335338</v>
      </c>
      <c r="AC341" s="1">
        <v>5</v>
      </c>
      <c r="AD341" s="71">
        <v>-5.396914087075168E-17</v>
      </c>
      <c r="AE341" s="71">
        <v>0</v>
      </c>
      <c r="AF341" s="71">
        <v>0</v>
      </c>
      <c r="AG341" s="71">
        <v>5.5511151231257827E-17</v>
      </c>
      <c r="AH341" s="71">
        <v>0.63584012799485279</v>
      </c>
      <c r="AI341" s="71">
        <v>-0.48166847342989677</v>
      </c>
      <c r="AJ341" s="71">
        <v>0.60307778381793575</v>
      </c>
    </row>
    <row r="342" spans="10:43">
      <c r="K342" s="1">
        <v>6</v>
      </c>
      <c r="L342" s="71">
        <v>-1.7422125062494415E-17</v>
      </c>
      <c r="M342" s="71">
        <v>0</v>
      </c>
      <c r="N342" s="71">
        <v>0</v>
      </c>
      <c r="O342" s="71">
        <v>1.3877787807814457E-17</v>
      </c>
      <c r="P342" s="110">
        <v>0.62148149264526475</v>
      </c>
      <c r="Q342" s="71">
        <v>-0.6329897802589457</v>
      </c>
      <c r="R342" s="71">
        <v>-0.46161097515889415</v>
      </c>
      <c r="AC342" s="1">
        <v>6</v>
      </c>
      <c r="AD342" s="71">
        <v>-2.909646386168762E-17</v>
      </c>
      <c r="AE342" s="71">
        <v>0</v>
      </c>
      <c r="AF342" s="71">
        <v>0</v>
      </c>
      <c r="AG342" s="71">
        <v>5.5511151231257827E-17</v>
      </c>
      <c r="AH342" s="110">
        <v>0.68654895160970841</v>
      </c>
      <c r="AI342" s="71">
        <v>-4.0397384317830964E-3</v>
      </c>
      <c r="AJ342" s="71">
        <v>-0.72707236060541691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7.8704915303871512E-2</v>
      </c>
      <c r="W344" s="48" t="s">
        <v>353</v>
      </c>
      <c r="X344" s="3">
        <f>+V344/V346</f>
        <v>0.1256373313918604</v>
      </c>
      <c r="Y344" s="148">
        <f>ATAN2(X344,X345)</f>
        <v>-1.4448260999236566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-0.35264411050675287</v>
      </c>
      <c r="AO344" s="48" t="s">
        <v>353</v>
      </c>
      <c r="AP344" s="3">
        <f>+AN344/AN346</f>
        <v>-0.45689895264312785</v>
      </c>
      <c r="AQ344" s="148">
        <f>ATAN2(AP344,AP345)</f>
        <v>-2.0453021827330451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0.62148149264526475</v>
      </c>
      <c r="W345" s="48" t="s">
        <v>354</v>
      </c>
      <c r="X345" s="3">
        <f>-V345/V346</f>
        <v>-0.99207623747408236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0.68654895160970841</v>
      </c>
      <c r="AO345" s="48" t="s">
        <v>354</v>
      </c>
      <c r="AP345" s="3">
        <f>-AN345/AN346</f>
        <v>-0.88951860411888672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0.62644529640949165</v>
      </c>
      <c r="W346" s="109">
        <v>1</v>
      </c>
      <c r="X346" s="108">
        <f>X344*X344+X345*X345</f>
        <v>1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0.77182078984145586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0.1256373313918604</v>
      </c>
      <c r="Q349" s="111">
        <v>0</v>
      </c>
      <c r="R349" s="110">
        <f>-X345</f>
        <v>0.99207623747408236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-0.45689895264312785</v>
      </c>
      <c r="AI349" s="111">
        <v>0</v>
      </c>
      <c r="AJ349" s="110">
        <f>-AP345</f>
        <v>0.88951860411888672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-0.99207623747408236</v>
      </c>
      <c r="Q351" s="111">
        <v>0</v>
      </c>
      <c r="R351" s="110">
        <f>X344</f>
        <v>0.1256373313918604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-0.88951860411888672</v>
      </c>
      <c r="AI351" s="111">
        <v>0</v>
      </c>
      <c r="AJ351" s="110">
        <f>AP344</f>
        <v>-0.45689895264312785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1.0000000000000004</v>
      </c>
      <c r="M354" s="71">
        <v>0</v>
      </c>
      <c r="N354" s="71">
        <v>6.9388939039072284E-18</v>
      </c>
      <c r="O354" s="71">
        <v>8.3266726846886741E-17</v>
      </c>
      <c r="P354" s="71">
        <v>2.2204460492503131E-16</v>
      </c>
      <c r="Q354" s="71">
        <v>-1.8041124150158794E-16</v>
      </c>
      <c r="R354" s="71">
        <v>1.6653345369377348E-16</v>
      </c>
      <c r="AC354" s="1" cm="1">
        <f t="array" ref="AC354:AC360">$K$12:$K$18</f>
        <v>0</v>
      </c>
      <c r="AD354" s="71" cm="1">
        <f t="array" ref="AD354:AJ360">MMULT(AD345:AJ351,_xlfn.ANCHORARRAY(AD336))</f>
        <v>1.0000000000000002</v>
      </c>
      <c r="AE354" s="71">
        <v>0</v>
      </c>
      <c r="AF354" s="71">
        <v>-3.3393426912553537E-17</v>
      </c>
      <c r="AG354" s="71">
        <v>0</v>
      </c>
      <c r="AH354" s="71">
        <v>2.7755575615628914E-16</v>
      </c>
      <c r="AI354" s="71">
        <v>-3.6082248300317588E-16</v>
      </c>
      <c r="AJ354" s="71">
        <v>-2.0025647806676261E-14</v>
      </c>
    </row>
    <row r="355" spans="10:43">
      <c r="K355" s="1">
        <v>1</v>
      </c>
      <c r="L355" s="71">
        <v>0</v>
      </c>
      <c r="M355" s="71">
        <v>1</v>
      </c>
      <c r="N355" s="71">
        <v>0</v>
      </c>
      <c r="O355" s="71">
        <v>0</v>
      </c>
      <c r="P355" s="71">
        <v>0</v>
      </c>
      <c r="Q355" s="71">
        <v>0</v>
      </c>
      <c r="R355" s="71">
        <v>0</v>
      </c>
      <c r="AC355" s="1">
        <v>1</v>
      </c>
      <c r="AD355" s="71">
        <v>0</v>
      </c>
      <c r="AE355" s="71">
        <v>1</v>
      </c>
      <c r="AF355" s="71">
        <v>0</v>
      </c>
      <c r="AG355" s="71">
        <v>0</v>
      </c>
      <c r="AH355" s="71">
        <v>0</v>
      </c>
      <c r="AI355" s="71">
        <v>0</v>
      </c>
      <c r="AJ355" s="71">
        <v>0</v>
      </c>
    </row>
    <row r="356" spans="10:43">
      <c r="K356" s="1">
        <v>2</v>
      </c>
      <c r="L356" s="71">
        <v>5.0733346070731645E-18</v>
      </c>
      <c r="M356" s="71">
        <v>0</v>
      </c>
      <c r="N356" s="71">
        <v>0.99999999999999978</v>
      </c>
      <c r="O356" s="71">
        <v>-4.163336342344337E-16</v>
      </c>
      <c r="P356" s="71">
        <v>-2.7755575615628914E-16</v>
      </c>
      <c r="Q356" s="71">
        <v>8.8817841970012523E-16</v>
      </c>
      <c r="R356" s="71">
        <v>2.7755575615628914E-17</v>
      </c>
      <c r="AC356" s="1">
        <v>2</v>
      </c>
      <c r="AD356" s="71">
        <v>-4.1608451162428417E-17</v>
      </c>
      <c r="AE356" s="71">
        <v>0</v>
      </c>
      <c r="AF356" s="71">
        <v>1.0000000000000002</v>
      </c>
      <c r="AG356" s="71">
        <v>-4.5102810375396984E-16</v>
      </c>
      <c r="AH356" s="71">
        <v>-1.2490009027033011E-16</v>
      </c>
      <c r="AI356" s="71">
        <v>1.2351231148954867E-15</v>
      </c>
      <c r="AJ356" s="71">
        <v>3.4555691641457997E-15</v>
      </c>
    </row>
    <row r="357" spans="10:43">
      <c r="K357" s="1">
        <v>3</v>
      </c>
      <c r="L357" s="71">
        <v>2.0952149731643065E-17</v>
      </c>
      <c r="M357" s="71">
        <v>0</v>
      </c>
      <c r="N357" s="71">
        <v>1.4554635738542427E-17</v>
      </c>
      <c r="O357" s="71">
        <v>1.0000000000000002</v>
      </c>
      <c r="P357" s="71">
        <v>-2.2898349882893854E-16</v>
      </c>
      <c r="Q357" s="71">
        <v>-6.106226635438361E-16</v>
      </c>
      <c r="R357" s="71">
        <v>3.8857805861880479E-16</v>
      </c>
      <c r="AC357" s="1">
        <v>3</v>
      </c>
      <c r="AD357" s="71">
        <v>-2.2030898429454361E-17</v>
      </c>
      <c r="AE357" s="71">
        <v>0</v>
      </c>
      <c r="AF357" s="71">
        <v>0</v>
      </c>
      <c r="AG357" s="71">
        <v>0.99999999999999967</v>
      </c>
      <c r="AH357" s="71">
        <v>-5.8286708792820718E-16</v>
      </c>
      <c r="AI357" s="71">
        <v>-9.4368957093138306E-16</v>
      </c>
      <c r="AJ357" s="71">
        <v>1.5890067039947553E-14</v>
      </c>
    </row>
    <row r="358" spans="10:43">
      <c r="K358" s="1">
        <v>4</v>
      </c>
      <c r="L358" s="71">
        <v>-1.7162261194208821E-17</v>
      </c>
      <c r="M358" s="71">
        <v>0</v>
      </c>
      <c r="N358" s="71">
        <v>3.8600698405623679E-18</v>
      </c>
      <c r="O358" s="71">
        <v>1.376782351284026E-17</v>
      </c>
      <c r="P358" s="110">
        <v>0.62644529640949176</v>
      </c>
      <c r="Q358" s="71">
        <v>-0.54798284800795316</v>
      </c>
      <c r="R358" s="71">
        <v>-0.55432940468237524</v>
      </c>
      <c r="AC358" s="1">
        <v>4</v>
      </c>
      <c r="AD358" s="71">
        <v>-3.2181238525324278E-17</v>
      </c>
      <c r="AE358" s="71">
        <v>0</v>
      </c>
      <c r="AF358" s="71">
        <v>0</v>
      </c>
      <c r="AG358" s="71">
        <v>4.9378201756260882E-17</v>
      </c>
      <c r="AH358" s="110">
        <v>0.77182078984145575</v>
      </c>
      <c r="AI358" s="71">
        <v>0.39680732603699703</v>
      </c>
      <c r="AJ358" s="71">
        <v>-0.49682654354568428</v>
      </c>
    </row>
    <row r="359" spans="10:43">
      <c r="K359" s="1">
        <v>5</v>
      </c>
      <c r="L359" s="71">
        <v>-4.8086235941798776E-17</v>
      </c>
      <c r="M359" s="71">
        <v>0</v>
      </c>
      <c r="N359" s="71">
        <v>-1.962009166138182E-17</v>
      </c>
      <c r="O359" s="71">
        <v>-2.7755575615628914E-17</v>
      </c>
      <c r="P359" s="110">
        <v>0.77946538768980878</v>
      </c>
      <c r="Q359" s="71">
        <v>0.44040605659871851</v>
      </c>
      <c r="R359" s="71">
        <v>0.44550669434335338</v>
      </c>
      <c r="AC359" s="1">
        <v>5</v>
      </c>
      <c r="AD359" s="71">
        <v>-5.396914087075168E-17</v>
      </c>
      <c r="AE359" s="71">
        <v>0</v>
      </c>
      <c r="AF359" s="71">
        <v>0</v>
      </c>
      <c r="AG359" s="71">
        <v>5.5511151231257827E-17</v>
      </c>
      <c r="AH359" s="110">
        <v>0.63584012799485279</v>
      </c>
      <c r="AI359" s="71">
        <v>-0.48166847342989677</v>
      </c>
      <c r="AJ359" s="71">
        <v>0.60307778381793575</v>
      </c>
    </row>
    <row r="360" spans="10:43">
      <c r="K360" s="1">
        <v>6</v>
      </c>
      <c r="L360" s="71">
        <v>-3.1507637579599445E-18</v>
      </c>
      <c r="M360" s="71">
        <v>0</v>
      </c>
      <c r="N360" s="71">
        <v>-3.0480459282187472E-17</v>
      </c>
      <c r="O360" s="71">
        <v>1.7435682257963047E-18</v>
      </c>
      <c r="P360" s="71">
        <v>0</v>
      </c>
      <c r="Q360" s="71">
        <v>-0.71116615751894352</v>
      </c>
      <c r="R360" s="71">
        <v>0.7030239657364048</v>
      </c>
      <c r="AC360" s="1">
        <v>6</v>
      </c>
      <c r="AD360" s="71">
        <v>1.0301041118644052E-18</v>
      </c>
      <c r="AE360" s="71">
        <v>0</v>
      </c>
      <c r="AF360" s="71">
        <v>0</v>
      </c>
      <c r="AG360" s="71">
        <v>-2.5362986857575978E-17</v>
      </c>
      <c r="AH360" s="71">
        <v>0</v>
      </c>
      <c r="AI360" s="71">
        <v>0.78137022448202009</v>
      </c>
      <c r="AJ360" s="71">
        <v>0.62406776258067032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0.62644529640949176</v>
      </c>
      <c r="W362" s="48" t="s">
        <v>353</v>
      </c>
      <c r="X362" s="3">
        <f>+V362/V364</f>
        <v>0.62644529640949187</v>
      </c>
      <c r="Y362" s="148">
        <f>ATAN2(X362,X363)</f>
        <v>-0.89381195733094243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0.77182078984145575</v>
      </c>
      <c r="AO362" s="48" t="s">
        <v>353</v>
      </c>
      <c r="AP362" s="3">
        <f>+AN362/AN364</f>
        <v>0.77182078984145597</v>
      </c>
      <c r="AQ362" s="148">
        <f>ATAN2(AP362,AP363)</f>
        <v>-0.68909653402235738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0.77946538768980878</v>
      </c>
      <c r="W363" s="48" t="s">
        <v>354</v>
      </c>
      <c r="X363" s="3">
        <f>-V363/V364</f>
        <v>-0.77946538768980889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0.63584012799485279</v>
      </c>
      <c r="AO363" s="48" t="s">
        <v>354</v>
      </c>
      <c r="AP363" s="3">
        <f>-AN363/AN364</f>
        <v>-0.63584012799485301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0.99999999999999989</v>
      </c>
      <c r="W364" s="109">
        <v>1</v>
      </c>
      <c r="X364" s="108">
        <f>X362*X362+X363*X363</f>
        <v>1.0000000000000002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0.99999999999999967</v>
      </c>
      <c r="AO364" s="109">
        <v>1</v>
      </c>
      <c r="AP364" s="108">
        <f>AP362*AP362+AP363*AP363</f>
        <v>1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0.62644529640949187</v>
      </c>
      <c r="Q367" s="110">
        <f>-X363</f>
        <v>0.77946538768980889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0.77182078984145597</v>
      </c>
      <c r="AI367" s="110">
        <f>-AP363</f>
        <v>0.63584012799485301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-0.77946538768980889</v>
      </c>
      <c r="Q368" s="110">
        <f>X362</f>
        <v>0.62644529640949187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-0.63584012799485301</v>
      </c>
      <c r="AI368" s="110">
        <f>AP362</f>
        <v>0.77182078984145597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1.0000000000000004</v>
      </c>
      <c r="M372" s="71">
        <v>0</v>
      </c>
      <c r="N372" s="71">
        <v>6.9388939039072284E-18</v>
      </c>
      <c r="O372" s="71">
        <v>8.3266726846886741E-17</v>
      </c>
      <c r="P372" s="71">
        <v>2.2204460492503131E-16</v>
      </c>
      <c r="Q372" s="71">
        <v>-1.8041124150158794E-16</v>
      </c>
      <c r="R372" s="71">
        <v>1.6653345369377348E-16</v>
      </c>
      <c r="AC372" s="1" cm="1">
        <f t="array" ref="AC372:AC378">$K$12:$K$18</f>
        <v>0</v>
      </c>
      <c r="AD372" s="71" cm="1">
        <f t="array" ref="AD372:AJ378">MMULT(AD363:AJ369,_xlfn.ANCHORARRAY(AD354))</f>
        <v>1.0000000000000002</v>
      </c>
      <c r="AE372" s="71">
        <v>0</v>
      </c>
      <c r="AF372" s="71">
        <v>-3.3393426912553537E-17</v>
      </c>
      <c r="AG372" s="71">
        <v>0</v>
      </c>
      <c r="AH372" s="71">
        <v>2.7755575615628914E-16</v>
      </c>
      <c r="AI372" s="71">
        <v>-3.6082248300317588E-16</v>
      </c>
      <c r="AJ372" s="71">
        <v>-2.0025647806676261E-14</v>
      </c>
    </row>
    <row r="373" spans="10:43">
      <c r="K373" s="1">
        <v>1</v>
      </c>
      <c r="L373" s="71">
        <v>0</v>
      </c>
      <c r="M373" s="71">
        <v>1</v>
      </c>
      <c r="N373" s="71">
        <v>0</v>
      </c>
      <c r="O373" s="71">
        <v>0</v>
      </c>
      <c r="P373" s="71">
        <v>0</v>
      </c>
      <c r="Q373" s="71">
        <v>0</v>
      </c>
      <c r="R373" s="71">
        <v>0</v>
      </c>
      <c r="AC373" s="1">
        <v>1</v>
      </c>
      <c r="AD373" s="71">
        <v>0</v>
      </c>
      <c r="AE373" s="71">
        <v>1</v>
      </c>
      <c r="AF373" s="71">
        <v>0</v>
      </c>
      <c r="AG373" s="71">
        <v>0</v>
      </c>
      <c r="AH373" s="71">
        <v>0</v>
      </c>
      <c r="AI373" s="71">
        <v>0</v>
      </c>
      <c r="AJ373" s="71">
        <v>0</v>
      </c>
    </row>
    <row r="374" spans="10:43">
      <c r="K374" s="1">
        <v>2</v>
      </c>
      <c r="L374" s="71">
        <v>5.0733346070731645E-18</v>
      </c>
      <c r="M374" s="71">
        <v>0</v>
      </c>
      <c r="N374" s="71">
        <v>0.99999999999999978</v>
      </c>
      <c r="O374" s="71">
        <v>-4.163336342344337E-16</v>
      </c>
      <c r="P374" s="71">
        <v>-2.7755575615628914E-16</v>
      </c>
      <c r="Q374" s="71">
        <v>8.8817841970012523E-16</v>
      </c>
      <c r="R374" s="71">
        <v>2.7755575615628914E-17</v>
      </c>
      <c r="AC374" s="1">
        <v>2</v>
      </c>
      <c r="AD374" s="71">
        <v>-4.1608451162428417E-17</v>
      </c>
      <c r="AE374" s="71">
        <v>0</v>
      </c>
      <c r="AF374" s="71">
        <v>1.0000000000000002</v>
      </c>
      <c r="AG374" s="71">
        <v>-4.5102810375396984E-16</v>
      </c>
      <c r="AH374" s="71">
        <v>-1.2490009027033011E-16</v>
      </c>
      <c r="AI374" s="71">
        <v>1.2351231148954867E-15</v>
      </c>
      <c r="AJ374" s="71">
        <v>3.4555691641457997E-15</v>
      </c>
    </row>
    <row r="375" spans="10:43">
      <c r="K375" s="1">
        <v>3</v>
      </c>
      <c r="L375" s="71">
        <v>2.0952149731643065E-17</v>
      </c>
      <c r="M375" s="71">
        <v>0</v>
      </c>
      <c r="N375" s="71">
        <v>1.4554635738542427E-17</v>
      </c>
      <c r="O375" s="71">
        <v>1.0000000000000002</v>
      </c>
      <c r="P375" s="71">
        <v>-2.2898349882893854E-16</v>
      </c>
      <c r="Q375" s="71">
        <v>-6.106226635438361E-16</v>
      </c>
      <c r="R375" s="71">
        <v>3.8857805861880479E-16</v>
      </c>
      <c r="AC375" s="1">
        <v>3</v>
      </c>
      <c r="AD375" s="71">
        <v>-2.2030898429454361E-17</v>
      </c>
      <c r="AE375" s="71">
        <v>0</v>
      </c>
      <c r="AF375" s="71">
        <v>0</v>
      </c>
      <c r="AG375" s="71">
        <v>0.99999999999999967</v>
      </c>
      <c r="AH375" s="71">
        <v>-5.8286708792820718E-16</v>
      </c>
      <c r="AI375" s="71">
        <v>-9.4368957093138306E-16</v>
      </c>
      <c r="AJ375" s="71">
        <v>1.5890067039947553E-14</v>
      </c>
    </row>
    <row r="376" spans="10:43">
      <c r="K376" s="1">
        <v>4</v>
      </c>
      <c r="L376" s="71">
        <v>-4.823277434178107E-17</v>
      </c>
      <c r="M376" s="71">
        <v>0</v>
      </c>
      <c r="N376" s="71">
        <v>-1.2875059757916135E-17</v>
      </c>
      <c r="O376" s="71">
        <v>-1.3009722226375209E-17</v>
      </c>
      <c r="P376" s="71">
        <v>1</v>
      </c>
      <c r="Q376" s="71">
        <v>2.7755575615628914E-16</v>
      </c>
      <c r="R376" s="71">
        <v>-6.106226635438361E-16</v>
      </c>
      <c r="AC376" s="1">
        <v>4</v>
      </c>
      <c r="AD376" s="71">
        <v>-5.9153894375723076E-17</v>
      </c>
      <c r="AE376" s="71">
        <v>0</v>
      </c>
      <c r="AF376" s="71">
        <v>0</v>
      </c>
      <c r="AG376" s="71">
        <v>7.3407340184492655E-17</v>
      </c>
      <c r="AH376" s="71">
        <v>0.99999999999999978</v>
      </c>
      <c r="AI376" s="71">
        <v>1.6653345369377348E-16</v>
      </c>
      <c r="AJ376" s="71">
        <v>1.7985612998927536E-14</v>
      </c>
    </row>
    <row r="377" spans="10:43">
      <c r="K377" s="1">
        <v>5</v>
      </c>
      <c r="L377" s="71">
        <v>-1.6746007752399158E-17</v>
      </c>
      <c r="M377" s="71">
        <v>0</v>
      </c>
      <c r="N377" s="71">
        <v>-1.5299704971179418E-17</v>
      </c>
      <c r="O377" s="71">
        <v>-2.8118891685629617E-17</v>
      </c>
      <c r="P377" s="71">
        <v>5.5511151231257827E-17</v>
      </c>
      <c r="Q377" s="110">
        <v>0.70302396573640447</v>
      </c>
      <c r="R377" s="71">
        <v>0.71116615751894341</v>
      </c>
      <c r="AC377" s="1">
        <v>5</v>
      </c>
      <c r="AD377" s="71">
        <v>-2.1192382110953278E-17</v>
      </c>
      <c r="AE377" s="71">
        <v>0</v>
      </c>
      <c r="AF377" s="71">
        <v>0</v>
      </c>
      <c r="AG377" s="71">
        <v>1.1448018463461332E-17</v>
      </c>
      <c r="AH377" s="71">
        <v>-5.5511151231257827E-17</v>
      </c>
      <c r="AI377" s="110">
        <v>-0.6240677625810509</v>
      </c>
      <c r="AJ377" s="71">
        <v>0.78137022448152227</v>
      </c>
    </row>
    <row r="378" spans="10:43">
      <c r="K378" s="1">
        <v>6</v>
      </c>
      <c r="L378" s="71">
        <v>-3.1507637579599445E-18</v>
      </c>
      <c r="M378" s="71">
        <v>0</v>
      </c>
      <c r="N378" s="71">
        <v>-3.0480459282187472E-17</v>
      </c>
      <c r="O378" s="71">
        <v>1.7435682257963047E-18</v>
      </c>
      <c r="P378" s="71">
        <v>0</v>
      </c>
      <c r="Q378" s="110">
        <v>-0.71116615751894352</v>
      </c>
      <c r="R378" s="71">
        <v>0.7030239657364048</v>
      </c>
      <c r="AC378" s="1">
        <v>6</v>
      </c>
      <c r="AD378" s="71">
        <v>1.0301041118644052E-18</v>
      </c>
      <c r="AE378" s="71">
        <v>0</v>
      </c>
      <c r="AF378" s="71">
        <v>0</v>
      </c>
      <c r="AG378" s="71">
        <v>-2.5362986857575978E-17</v>
      </c>
      <c r="AH378" s="71">
        <v>0</v>
      </c>
      <c r="AI378" s="110">
        <v>0.78137022448202009</v>
      </c>
      <c r="AJ378" s="71">
        <v>0.62406776258067032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0.70302396573640447</v>
      </c>
      <c r="W380" s="48" t="s">
        <v>353</v>
      </c>
      <c r="X380" s="3">
        <f>+V380/V382</f>
        <v>0.70302396573640447</v>
      </c>
      <c r="Y380" s="148">
        <f>ATAN2(X380,X381)</f>
        <v>0.79115559422844595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-0.6240677625810509</v>
      </c>
      <c r="AO380" s="48" t="s">
        <v>353</v>
      </c>
      <c r="AP380" s="3">
        <f>+AN380/AN382</f>
        <v>-0.62406776258105046</v>
      </c>
      <c r="AQ380" s="148">
        <f>ATAN2(AP380,AP381)</f>
        <v>-2.2447342101701677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-0.71116615751894352</v>
      </c>
      <c r="W381" s="48" t="s">
        <v>354</v>
      </c>
      <c r="X381" s="3">
        <f>-V381/V382</f>
        <v>0.71116615751894352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0.78137022448202009</v>
      </c>
      <c r="AO381" s="48" t="s">
        <v>354</v>
      </c>
      <c r="AP381" s="3">
        <f>-AN381/AN382</f>
        <v>-0.78137022448201954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1.0000000000000007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0.70302396573640447</v>
      </c>
      <c r="R386" s="110">
        <f>-X381</f>
        <v>-0.71116615751894352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-0.62406776258105046</v>
      </c>
      <c r="AJ386" s="110">
        <f>-AP381</f>
        <v>0.78137022448201954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0.71116615751894352</v>
      </c>
      <c r="R387" s="110">
        <f>X380</f>
        <v>0.70302396573640447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-0.78137022448201954</v>
      </c>
      <c r="AJ387" s="110">
        <f>AP380</f>
        <v>-0.62406776258105046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1.0000000000000004</v>
      </c>
      <c r="M390" s="71">
        <v>0</v>
      </c>
      <c r="N390" s="71">
        <v>6.9388939039072284E-18</v>
      </c>
      <c r="O390" s="71">
        <v>8.3266726846886741E-17</v>
      </c>
      <c r="P390" s="71">
        <v>2.2204460492503131E-16</v>
      </c>
      <c r="Q390" s="71">
        <v>-1.8041124150158794E-16</v>
      </c>
      <c r="R390" s="71">
        <v>1.6653345369377348E-16</v>
      </c>
      <c r="AC390" s="1" cm="1">
        <f t="array" ref="AC390:AC396">$K$12:$K$18</f>
        <v>0</v>
      </c>
      <c r="AD390" s="71" cm="1">
        <f t="array" ref="AD390:AJ396">MMULT(AD381:AJ387,_xlfn.ANCHORARRAY(AD372))</f>
        <v>1.0000000000000002</v>
      </c>
      <c r="AE390" s="71">
        <v>0</v>
      </c>
      <c r="AF390" s="71">
        <v>-3.3393426912553537E-17</v>
      </c>
      <c r="AG390" s="71">
        <v>0</v>
      </c>
      <c r="AH390" s="71">
        <v>2.7755575615628914E-16</v>
      </c>
      <c r="AI390" s="71">
        <v>-3.6082248300317588E-16</v>
      </c>
      <c r="AJ390" s="71">
        <v>-2.0025647806676261E-14</v>
      </c>
    </row>
    <row r="391" spans="11:36">
      <c r="K391" s="1">
        <v>1</v>
      </c>
      <c r="L391" s="71">
        <v>0</v>
      </c>
      <c r="M391" s="71">
        <v>1</v>
      </c>
      <c r="N391" s="71">
        <v>0</v>
      </c>
      <c r="O391" s="71">
        <v>0</v>
      </c>
      <c r="P391" s="71">
        <v>0</v>
      </c>
      <c r="Q391" s="71">
        <v>0</v>
      </c>
      <c r="R391" s="71">
        <v>0</v>
      </c>
      <c r="AC391" s="1">
        <v>1</v>
      </c>
      <c r="AD391" s="71">
        <v>0</v>
      </c>
      <c r="AE391" s="71">
        <v>1</v>
      </c>
      <c r="AF391" s="71">
        <v>0</v>
      </c>
      <c r="AG391" s="71">
        <v>0</v>
      </c>
      <c r="AH391" s="71">
        <v>0</v>
      </c>
      <c r="AI391" s="71">
        <v>0</v>
      </c>
      <c r="AJ391" s="71">
        <v>0</v>
      </c>
    </row>
    <row r="392" spans="11:36">
      <c r="K392" s="1">
        <v>2</v>
      </c>
      <c r="L392" s="71">
        <v>5.0733346070731645E-18</v>
      </c>
      <c r="M392" s="71">
        <v>0</v>
      </c>
      <c r="N392" s="71">
        <v>0.99999999999999978</v>
      </c>
      <c r="O392" s="71">
        <v>-4.163336342344337E-16</v>
      </c>
      <c r="P392" s="71">
        <v>-2.7755575615628914E-16</v>
      </c>
      <c r="Q392" s="71">
        <v>8.8817841970012523E-16</v>
      </c>
      <c r="R392" s="71">
        <v>2.7755575615628914E-17</v>
      </c>
      <c r="AC392" s="1">
        <v>2</v>
      </c>
      <c r="AD392" s="71">
        <v>-4.1608451162428417E-17</v>
      </c>
      <c r="AE392" s="71">
        <v>0</v>
      </c>
      <c r="AF392" s="71">
        <v>1.0000000000000002</v>
      </c>
      <c r="AG392" s="71">
        <v>-4.5102810375396984E-16</v>
      </c>
      <c r="AH392" s="71">
        <v>-1.2490009027033011E-16</v>
      </c>
      <c r="AI392" s="71">
        <v>1.2351231148954867E-15</v>
      </c>
      <c r="AJ392" s="71">
        <v>3.4555691641457997E-15</v>
      </c>
    </row>
    <row r="393" spans="11:36">
      <c r="K393" s="1">
        <v>3</v>
      </c>
      <c r="L393" s="71">
        <v>2.0952149731643065E-17</v>
      </c>
      <c r="M393" s="71">
        <v>0</v>
      </c>
      <c r="N393" s="71">
        <v>1.4554635738542427E-17</v>
      </c>
      <c r="O393" s="71">
        <v>1.0000000000000002</v>
      </c>
      <c r="P393" s="71">
        <v>-2.2898349882893854E-16</v>
      </c>
      <c r="Q393" s="71">
        <v>-6.106226635438361E-16</v>
      </c>
      <c r="R393" s="71">
        <v>3.8857805861880479E-16</v>
      </c>
      <c r="AC393" s="1">
        <v>3</v>
      </c>
      <c r="AD393" s="71">
        <v>-2.2030898429454361E-17</v>
      </c>
      <c r="AE393" s="71">
        <v>0</v>
      </c>
      <c r="AF393" s="71">
        <v>0</v>
      </c>
      <c r="AG393" s="71">
        <v>0.99999999999999967</v>
      </c>
      <c r="AH393" s="71">
        <v>-5.8286708792820718E-16</v>
      </c>
      <c r="AI393" s="71">
        <v>-9.4368957093138306E-16</v>
      </c>
      <c r="AJ393" s="71">
        <v>1.5890067039947553E-14</v>
      </c>
    </row>
    <row r="394" spans="11:36">
      <c r="K394" s="1">
        <v>4</v>
      </c>
      <c r="L394" s="71">
        <v>-4.823277434178107E-17</v>
      </c>
      <c r="M394" s="71">
        <v>0</v>
      </c>
      <c r="N394" s="71">
        <v>-1.2875059757916135E-17</v>
      </c>
      <c r="O394" s="71">
        <v>-1.3009722226375209E-17</v>
      </c>
      <c r="P394" s="71">
        <v>1</v>
      </c>
      <c r="Q394" s="71">
        <v>2.7755575615628914E-16</v>
      </c>
      <c r="R394" s="71">
        <v>-6.106226635438361E-16</v>
      </c>
      <c r="AC394" s="1">
        <v>4</v>
      </c>
      <c r="AD394" s="71">
        <v>-5.9153894375723076E-17</v>
      </c>
      <c r="AE394" s="71">
        <v>0</v>
      </c>
      <c r="AF394" s="71">
        <v>0</v>
      </c>
      <c r="AG394" s="71">
        <v>7.3407340184492655E-17</v>
      </c>
      <c r="AH394" s="71">
        <v>0.99999999999999978</v>
      </c>
      <c r="AI394" s="71">
        <v>1.6653345369377348E-16</v>
      </c>
      <c r="AJ394" s="71">
        <v>1.7985612998927536E-14</v>
      </c>
    </row>
    <row r="395" spans="11:36">
      <c r="K395" s="1">
        <v>5</v>
      </c>
      <c r="L395" s="71">
        <v>-9.5321282253459081E-18</v>
      </c>
      <c r="M395" s="71">
        <v>0</v>
      </c>
      <c r="N395" s="71">
        <v>1.0920611843690343E-17</v>
      </c>
      <c r="O395" s="71">
        <v>-2.1008221460455423E-17</v>
      </c>
      <c r="P395" s="71">
        <v>3.9025669681192169E-17</v>
      </c>
      <c r="Q395" s="71">
        <v>1</v>
      </c>
      <c r="R395" s="71">
        <v>-3.3306690738754696E-16</v>
      </c>
      <c r="AC395" s="1">
        <v>5</v>
      </c>
      <c r="AD395" s="71">
        <v>1.4030375168872635E-17</v>
      </c>
      <c r="AE395" s="71">
        <v>0</v>
      </c>
      <c r="AF395" s="71">
        <v>0</v>
      </c>
      <c r="AG395" s="71">
        <v>-2.6962222002917523E-17</v>
      </c>
      <c r="AH395" s="71">
        <v>3.4642719947189396E-17</v>
      </c>
      <c r="AI395" s="71">
        <v>1.0000000000000007</v>
      </c>
      <c r="AJ395" s="71">
        <v>1.3322676295501878E-14</v>
      </c>
    </row>
    <row r="396" spans="11:36">
      <c r="K396" s="1">
        <v>6</v>
      </c>
      <c r="L396" s="71">
        <v>-1.4124256419275683E-17</v>
      </c>
      <c r="M396" s="71">
        <v>0</v>
      </c>
      <c r="N396" s="71">
        <v>-3.2309125757557584E-17</v>
      </c>
      <c r="O396" s="71">
        <v>-1.877143390512928E-17</v>
      </c>
      <c r="P396" s="71">
        <v>3.9477652120586599E-17</v>
      </c>
      <c r="Q396" s="71">
        <v>0</v>
      </c>
      <c r="R396" s="110">
        <v>1.0000000000000002</v>
      </c>
      <c r="AC396" s="1">
        <v>6</v>
      </c>
      <c r="AD396" s="71">
        <v>1.5916241599027539E-17</v>
      </c>
      <c r="AE396" s="71">
        <v>0</v>
      </c>
      <c r="AF396" s="71">
        <v>0</v>
      </c>
      <c r="AG396" s="71">
        <v>6.8830817039109426E-18</v>
      </c>
      <c r="AH396" s="71">
        <v>4.3374760698823264E-17</v>
      </c>
      <c r="AI396" s="71">
        <v>0</v>
      </c>
      <c r="AJ396" s="110">
        <v>-0.99999999999937406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F051-6F18-49F4-AC28-F0A1A0622489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1.0706216366844734</v>
      </c>
      <c r="V3" s="71">
        <v>1</v>
      </c>
      <c r="W3" s="71">
        <v>0.90817300126874712</v>
      </c>
      <c r="X3" s="71">
        <v>0.61268864423881009</v>
      </c>
      <c r="Y3" s="71">
        <v>0.5524986633162281</v>
      </c>
      <c r="Z3" s="71">
        <v>0.35275746393073276</v>
      </c>
      <c r="AA3" s="71">
        <v>0.18221352217732337</v>
      </c>
      <c r="AC3" s="1" cm="1">
        <f t="array" ref="AC3:AC9">$K$12:$K$18</f>
        <v>0</v>
      </c>
    </row>
    <row r="4" spans="2:36">
      <c r="C4" s="3">
        <v>-0.17290333008497402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-0.54319183157616546</v>
      </c>
      <c r="AC4" s="1">
        <v>1</v>
      </c>
      <c r="AD4" s="3">
        <f>AQ110</f>
        <v>0.67674036942417026</v>
      </c>
    </row>
    <row r="5" spans="2:36">
      <c r="C5" s="3">
        <v>-0.14734990233544157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-0.46291337068419669</v>
      </c>
      <c r="M5" s="3">
        <f>Y200</f>
        <v>0</v>
      </c>
      <c r="AC5" s="1">
        <v>2</v>
      </c>
      <c r="AD5" s="3">
        <f>AQ92</f>
        <v>-0.69593812138454292</v>
      </c>
      <c r="AE5" s="3">
        <f>AQ200</f>
        <v>0</v>
      </c>
    </row>
    <row r="6" spans="2:36">
      <c r="C6" s="3">
        <v>0.20704732667750952</v>
      </c>
      <c r="D6" s="3">
        <v>0</v>
      </c>
      <c r="E6" s="3">
        <v>-2.3859858752266792E-2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0.6504583604354699</v>
      </c>
      <c r="M6" s="3">
        <f>Y182</f>
        <v>0</v>
      </c>
      <c r="N6" s="3">
        <f>Y272</f>
        <v>-7.4957956971811485E-2</v>
      </c>
      <c r="AC6" s="1">
        <v>3</v>
      </c>
      <c r="AD6" s="3">
        <f>AQ74</f>
        <v>-0.22253068116553579</v>
      </c>
      <c r="AE6" s="3">
        <f>AQ182</f>
        <v>0</v>
      </c>
      <c r="AF6" s="3">
        <f>AQ272</f>
        <v>-0.48680526571315358</v>
      </c>
    </row>
    <row r="7" spans="2:36">
      <c r="C7" s="3">
        <v>-0.17285125869904477</v>
      </c>
      <c r="D7" s="3">
        <v>0</v>
      </c>
      <c r="E7" s="3">
        <v>9.9848294011770158E-3</v>
      </c>
      <c r="F7" s="3">
        <v>-0.16444126713552834</v>
      </c>
      <c r="G7" s="3">
        <v>0</v>
      </c>
      <c r="H7" s="3">
        <v>0</v>
      </c>
      <c r="I7" s="3">
        <v>0</v>
      </c>
      <c r="K7" s="1">
        <v>4</v>
      </c>
      <c r="L7" s="3">
        <f>Y56</f>
        <v>-0.54302824449266784</v>
      </c>
      <c r="M7" s="3">
        <f>Y164</f>
        <v>0</v>
      </c>
      <c r="N7" s="3">
        <f>Y254</f>
        <v>3.1368266694085087E-2</v>
      </c>
      <c r="O7" s="3">
        <f>Y326</f>
        <v>-0.51660747677997254</v>
      </c>
      <c r="AC7" s="1">
        <v>4</v>
      </c>
      <c r="AD7" s="3">
        <f>AQ56</f>
        <v>-0.40138028666658399</v>
      </c>
      <c r="AE7" s="3">
        <f>AQ164</f>
        <v>0</v>
      </c>
      <c r="AF7" s="3">
        <f>AQ254</f>
        <v>7.3939250135059323E-2</v>
      </c>
      <c r="AG7" s="3">
        <f>AQ326</f>
        <v>1.3918620057457933</v>
      </c>
    </row>
    <row r="8" spans="2:36">
      <c r="C8" s="3">
        <v>-0.22680500244021251</v>
      </c>
      <c r="D8" s="3">
        <v>0</v>
      </c>
      <c r="E8" s="3">
        <v>0.10671144891242378</v>
      </c>
      <c r="F8" s="3">
        <v>0.19941200135890477</v>
      </c>
      <c r="G8" s="3">
        <v>0.32365169497760193</v>
      </c>
      <c r="H8" s="3">
        <v>0</v>
      </c>
      <c r="I8" s="3">
        <v>0</v>
      </c>
      <c r="K8" s="1">
        <v>5</v>
      </c>
      <c r="L8" s="3">
        <f>Y38</f>
        <v>-0.7125289294635867</v>
      </c>
      <c r="M8" s="3">
        <f>Y146</f>
        <v>0</v>
      </c>
      <c r="N8" s="3">
        <f>Y236</f>
        <v>0.33524390395719306</v>
      </c>
      <c r="O8" s="3">
        <f>Y308</f>
        <v>0.62647127850677309</v>
      </c>
      <c r="P8" s="3">
        <f>Y362</f>
        <v>1.0167817872635188</v>
      </c>
      <c r="AC8" s="1">
        <v>5</v>
      </c>
      <c r="AD8" s="3">
        <f>AQ38</f>
        <v>0.37718180074938457</v>
      </c>
      <c r="AE8" s="3">
        <f>AQ146</f>
        <v>0</v>
      </c>
      <c r="AF8" s="3">
        <f>AQ236</f>
        <v>0.24263235891575283</v>
      </c>
      <c r="AG8" s="3">
        <f>AQ308</f>
        <v>-0.53273881444668647</v>
      </c>
      <c r="AH8" s="3">
        <f>AQ362</f>
        <v>0.57851570611745884</v>
      </c>
    </row>
    <row r="9" spans="2:36">
      <c r="C9" s="3">
        <v>0</v>
      </c>
      <c r="D9" s="3">
        <v>0.5</v>
      </c>
      <c r="E9" s="3">
        <v>3.5902699184220198E-2</v>
      </c>
      <c r="F9" s="3">
        <v>0.83099858373836921</v>
      </c>
      <c r="G9" s="3">
        <v>-0.71134109396761469</v>
      </c>
      <c r="H9" s="3">
        <v>-0.58679666255102192</v>
      </c>
      <c r="I9" s="3">
        <v>0</v>
      </c>
      <c r="K9" s="1">
        <v>6</v>
      </c>
      <c r="L9" s="3">
        <f>Y20</f>
        <v>0</v>
      </c>
      <c r="M9" s="3">
        <f>Y128</f>
        <v>1.5707963267948966</v>
      </c>
      <c r="N9" s="3">
        <f>Y218</f>
        <v>0.11279165600119044</v>
      </c>
      <c r="O9" s="3">
        <f>Y290</f>
        <v>2.6106590458159831</v>
      </c>
      <c r="P9" s="3">
        <f>Y344</f>
        <v>-2.2347439550051851</v>
      </c>
      <c r="Q9" s="3">
        <f>Y380</f>
        <v>-1.8434760842212994</v>
      </c>
      <c r="AC9" s="1">
        <v>6</v>
      </c>
      <c r="AD9" s="3">
        <f>AQ20</f>
        <v>3.1415926535897931</v>
      </c>
      <c r="AE9" s="3">
        <f>AQ128</f>
        <v>-1.5707963267948966</v>
      </c>
      <c r="AF9" s="3">
        <f>AQ218</f>
        <v>-2.9960941995769366</v>
      </c>
      <c r="AG9" s="3">
        <f>AQ290</f>
        <v>-1.2267153709482188</v>
      </c>
      <c r="AH9" s="3">
        <f>AQ344</f>
        <v>0.278369315105994</v>
      </c>
      <c r="AI9" s="3">
        <f>AQ380</f>
        <v>1.4051229795546976</v>
      </c>
    </row>
    <row r="11" spans="2:36">
      <c r="B11" s="47" t="s">
        <v>72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dec0!C12:I17</f>
        <v>-0.2654758095741272</v>
      </c>
      <c r="D12" s="71">
        <v>5.2505910396575928E-2</v>
      </c>
      <c r="E12" s="71">
        <v>0.3975069522857666</v>
      </c>
      <c r="F12" s="71">
        <v>0.36521774530410767</v>
      </c>
      <c r="G12" s="71">
        <v>0.19890725612640381</v>
      </c>
      <c r="H12" s="71">
        <v>-0.15586423873901367</v>
      </c>
      <c r="I12" s="71">
        <v>0</v>
      </c>
      <c r="K12" s="1">
        <v>0</v>
      </c>
      <c r="L12" s="110" cm="1">
        <f t="array" ref="L12:R18">[1]!SVD_U($C$12:$I$18)</f>
        <v>0.39490837829020342</v>
      </c>
      <c r="M12" s="71">
        <v>0</v>
      </c>
      <c r="N12" s="71">
        <v>6.5921672675591125E-2</v>
      </c>
      <c r="O12" s="71">
        <v>1.3701965056885479E-2</v>
      </c>
      <c r="P12" s="71">
        <v>0.89511950139244356</v>
      </c>
      <c r="Q12" s="71">
        <v>4.9398201214867266E-2</v>
      </c>
      <c r="R12" s="71">
        <v>0.18930097180181638</v>
      </c>
      <c r="T12" s="1">
        <v>0</v>
      </c>
      <c r="U12" s="71" cm="1">
        <f t="array" ref="U12:AA18">[1]!SVD_D($C$12:$I$18)</f>
        <v>1.0706216366844734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-0.49942550188840618</v>
      </c>
      <c r="AE12" s="71">
        <v>0</v>
      </c>
      <c r="AF12" s="71">
        <v>-0.2606234530210535</v>
      </c>
      <c r="AG12" s="71">
        <v>-0.42248091222132572</v>
      </c>
      <c r="AH12" s="71">
        <v>-0.12169851526989781</v>
      </c>
      <c r="AI12" s="71">
        <v>0.52856453649706525</v>
      </c>
      <c r="AJ12" s="71">
        <v>0.45822316042107358</v>
      </c>
    </row>
    <row r="13" spans="2:36">
      <c r="B13" s="25">
        <v>1</v>
      </c>
      <c r="C13" s="71">
        <v>-0.12819099426269531</v>
      </c>
      <c r="D13" s="71">
        <v>-0.46735438704490662</v>
      </c>
      <c r="E13" s="71">
        <v>0.2950635552406311</v>
      </c>
      <c r="F13" s="71">
        <v>9.6072614192962646E-2</v>
      </c>
      <c r="G13" s="71">
        <v>0.23413294553756714</v>
      </c>
      <c r="H13" s="71">
        <v>8.530116081237793E-2</v>
      </c>
      <c r="I13" s="71">
        <v>0</v>
      </c>
      <c r="K13" s="1">
        <v>1</v>
      </c>
      <c r="L13" s="71">
        <v>0.51687102970476284</v>
      </c>
      <c r="M13" s="71">
        <v>0</v>
      </c>
      <c r="N13" s="71">
        <v>-9.0688142176315545E-2</v>
      </c>
      <c r="O13" s="71">
        <v>-0.29276678793110078</v>
      </c>
      <c r="P13" s="71">
        <v>-0.1158425770105931</v>
      </c>
      <c r="Q13" s="71">
        <v>0.50422075884647155</v>
      </c>
      <c r="R13" s="71">
        <v>-0.60930249556758365</v>
      </c>
      <c r="T13" s="1">
        <v>1</v>
      </c>
      <c r="U13" s="71">
        <v>0</v>
      </c>
      <c r="V13" s="71">
        <v>1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-0.62625508817774289</v>
      </c>
      <c r="AE13" s="71">
        <v>0</v>
      </c>
      <c r="AF13" s="71">
        <v>-9.6711338221628598E-2</v>
      </c>
      <c r="AG13" s="71">
        <v>0.11950167854574092</v>
      </c>
      <c r="AH13" s="71">
        <v>0.66570541083347812</v>
      </c>
      <c r="AI13" s="71">
        <v>-0.3750808506545279</v>
      </c>
      <c r="AJ13" s="71">
        <v>-1.7930194503272049E-2</v>
      </c>
    </row>
    <row r="14" spans="2:36">
      <c r="B14" s="25">
        <v>2</v>
      </c>
      <c r="C14" s="71">
        <v>-0.39092454314231873</v>
      </c>
      <c r="D14" s="71">
        <v>-0.41145330667495728</v>
      </c>
      <c r="E14" s="71">
        <v>-0.41099214553833008</v>
      </c>
      <c r="F14" s="71">
        <v>0.38439673185348511</v>
      </c>
      <c r="G14" s="71">
        <v>0.16498243808746338</v>
      </c>
      <c r="H14" s="71">
        <v>-0.37106001377105713</v>
      </c>
      <c r="I14" s="71">
        <v>0</v>
      </c>
      <c r="K14" s="1">
        <v>2</v>
      </c>
      <c r="L14" s="71">
        <v>0.38228083789099854</v>
      </c>
      <c r="M14" s="71">
        <v>0</v>
      </c>
      <c r="N14" s="71">
        <v>0.86125735635963419</v>
      </c>
      <c r="O14" s="71">
        <v>-5.491618290817727E-2</v>
      </c>
      <c r="P14" s="71">
        <v>-0.25551166017409843</v>
      </c>
      <c r="Q14" s="71">
        <v>-0.14359706316044366</v>
      </c>
      <c r="R14" s="71">
        <v>0.15223342247790661</v>
      </c>
      <c r="T14" s="1">
        <v>2</v>
      </c>
      <c r="U14" s="71">
        <v>0</v>
      </c>
      <c r="V14" s="71">
        <v>0</v>
      </c>
      <c r="W14" s="71">
        <v>0.90817300126874712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0.49981767133563076</v>
      </c>
      <c r="AE14" s="71">
        <v>0</v>
      </c>
      <c r="AF14" s="71">
        <v>-0.69949919506015423</v>
      </c>
      <c r="AG14" s="71">
        <v>0.10035751589099416</v>
      </c>
      <c r="AH14" s="71">
        <v>0.44147554875999773</v>
      </c>
      <c r="AI14" s="71">
        <v>0.1527271955762354</v>
      </c>
      <c r="AJ14" s="71">
        <v>0.18051394437408419</v>
      </c>
    </row>
    <row r="15" spans="2:36">
      <c r="B15" s="25">
        <v>3</v>
      </c>
      <c r="C15" s="71">
        <v>0.23850297927856445</v>
      </c>
      <c r="D15" s="71">
        <v>0.38495498895645142</v>
      </c>
      <c r="E15" s="71">
        <v>-0.42161327600479126</v>
      </c>
      <c r="F15" s="71">
        <v>9.3686342239379883E-2</v>
      </c>
      <c r="G15" s="71">
        <v>0.31927245855331421</v>
      </c>
      <c r="H15" s="71">
        <v>5.4728269577026367E-2</v>
      </c>
      <c r="I15" s="71">
        <v>0</v>
      </c>
      <c r="K15" s="1">
        <v>3</v>
      </c>
      <c r="L15" s="71">
        <v>-0.46383236379439502</v>
      </c>
      <c r="M15" s="71">
        <v>0</v>
      </c>
      <c r="N15" s="71">
        <v>0.2828281388475134</v>
      </c>
      <c r="O15" s="71">
        <v>-0.61825456622495834</v>
      </c>
      <c r="P15" s="71">
        <v>0.2943576002767902</v>
      </c>
      <c r="Q15" s="71">
        <v>-0.26049525386528161</v>
      </c>
      <c r="R15" s="71">
        <v>-0.41003036398283504</v>
      </c>
      <c r="T15" s="1">
        <v>3</v>
      </c>
      <c r="U15" s="71">
        <v>0</v>
      </c>
      <c r="V15" s="71">
        <v>0</v>
      </c>
      <c r="W15" s="71">
        <v>0</v>
      </c>
      <c r="X15" s="71">
        <v>0.61268864423881009</v>
      </c>
      <c r="Y15" s="71">
        <v>0</v>
      </c>
      <c r="Z15" s="71">
        <v>0</v>
      </c>
      <c r="AA15" s="71">
        <v>0</v>
      </c>
      <c r="AC15" s="1">
        <v>3</v>
      </c>
      <c r="AD15" s="71">
        <v>0.13204839742446775</v>
      </c>
      <c r="AE15" s="71">
        <v>0</v>
      </c>
      <c r="AF15" s="71">
        <v>0.56289190187417071</v>
      </c>
      <c r="AG15" s="71">
        <v>5.3686121627131982E-2</v>
      </c>
      <c r="AH15" s="71">
        <v>0.53828906708458157</v>
      </c>
      <c r="AI15" s="71">
        <v>0.60906526321866628</v>
      </c>
      <c r="AJ15" s="71">
        <v>-4.6022964749493744E-2</v>
      </c>
    </row>
    <row r="16" spans="2:36">
      <c r="B16" s="25">
        <v>4</v>
      </c>
      <c r="C16" s="71">
        <v>-0.39366114139556885</v>
      </c>
      <c r="D16" s="71">
        <v>-7.1362435817718506E-2</v>
      </c>
      <c r="E16" s="71">
        <v>0.23373037576675415</v>
      </c>
      <c r="F16" s="71">
        <v>-0.17567455768585205</v>
      </c>
      <c r="G16" s="71">
        <v>-2.7935206890106201E-2</v>
      </c>
      <c r="H16" s="71">
        <v>-4.3832838535308838E-2</v>
      </c>
      <c r="I16" s="71">
        <v>0</v>
      </c>
      <c r="K16" s="1">
        <v>4</v>
      </c>
      <c r="L16" s="71">
        <v>0.31497931905239812</v>
      </c>
      <c r="M16" s="71">
        <v>0</v>
      </c>
      <c r="N16" s="71">
        <v>-0.15493553476413285</v>
      </c>
      <c r="O16" s="71">
        <v>0.32442969971402175</v>
      </c>
      <c r="P16" s="71">
        <v>9.1363749185123903E-3</v>
      </c>
      <c r="Q16" s="71">
        <v>-0.7372195211075816</v>
      </c>
      <c r="R16" s="71">
        <v>-0.47744348663623637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0.5524986633162281</v>
      </c>
      <c r="Z16" s="71">
        <v>0</v>
      </c>
      <c r="AA16" s="71">
        <v>0</v>
      </c>
      <c r="AC16" s="1">
        <v>4</v>
      </c>
      <c r="AD16" s="71">
        <v>0.22799326079618878</v>
      </c>
      <c r="AE16" s="71">
        <v>0</v>
      </c>
      <c r="AF16" s="71">
        <v>8.3655409027661984E-2</v>
      </c>
      <c r="AG16" s="71">
        <v>-0.88992978706108916</v>
      </c>
      <c r="AH16" s="71">
        <v>0.23252263381960392</v>
      </c>
      <c r="AI16" s="71">
        <v>-0.26561331036344882</v>
      </c>
      <c r="AJ16" s="71">
        <v>-0.15629655720042351</v>
      </c>
    </row>
    <row r="17" spans="2:43">
      <c r="B17" s="25">
        <v>5</v>
      </c>
      <c r="C17" s="71">
        <v>5.9982538223266602E-2</v>
      </c>
      <c r="D17" s="71">
        <v>-0.26769909262657166</v>
      </c>
      <c r="E17" s="71">
        <v>0.33285897970199585</v>
      </c>
      <c r="F17" s="71">
        <v>-0.29506736993789673</v>
      </c>
      <c r="G17" s="71">
        <v>0.40549856424331665</v>
      </c>
      <c r="H17" s="71">
        <v>-3.9030551910400391E-2</v>
      </c>
      <c r="I17" s="71">
        <v>0</v>
      </c>
      <c r="K17" s="1">
        <v>5</v>
      </c>
      <c r="L17" s="71">
        <v>0.34117537902915529</v>
      </c>
      <c r="M17" s="71">
        <v>0</v>
      </c>
      <c r="N17" s="71">
        <v>-0.37638940473939841</v>
      </c>
      <c r="O17" s="71">
        <v>-0.65083848855022375</v>
      </c>
      <c r="P17" s="71">
        <v>-0.18255272363402766</v>
      </c>
      <c r="Q17" s="71">
        <v>-0.33369256498802907</v>
      </c>
      <c r="R17" s="71">
        <v>0.4167294250846747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0.35275746393073276</v>
      </c>
      <c r="AA17" s="71">
        <v>0</v>
      </c>
      <c r="AC17" s="1">
        <v>5</v>
      </c>
      <c r="AD17" s="71">
        <v>-0.19784671284805075</v>
      </c>
      <c r="AE17" s="71">
        <v>0</v>
      </c>
      <c r="AF17" s="71">
        <v>-0.33102520787676454</v>
      </c>
      <c r="AG17" s="71">
        <v>-4.7962183891240233E-2</v>
      </c>
      <c r="AH17" s="71">
        <v>-5.7473665569506949E-2</v>
      </c>
      <c r="AI17" s="71">
        <v>0.33926002484743623</v>
      </c>
      <c r="AJ17" s="71">
        <v>-0.85473857534819964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0</v>
      </c>
      <c r="M18" s="71">
        <v>-1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0.18221352217732337</v>
      </c>
      <c r="AC18" s="1">
        <v>6</v>
      </c>
      <c r="AD18" s="110">
        <v>0</v>
      </c>
      <c r="AE18" s="71">
        <v>-1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0.39490837829020342</v>
      </c>
      <c r="W20" s="48" t="s">
        <v>353</v>
      </c>
      <c r="X20" s="3">
        <f>+V20/V22</f>
        <v>1</v>
      </c>
      <c r="Y20" s="148">
        <f>ATAN2(X20,X21)</f>
        <v>0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-0.49942550188840618</v>
      </c>
      <c r="AO20" s="48" t="s">
        <v>353</v>
      </c>
      <c r="AP20" s="3">
        <f>+AN20/AN22</f>
        <v>-1</v>
      </c>
      <c r="AQ20" s="148">
        <f>ATAN2(AP20,AP21)</f>
        <v>3.1415926535897931</v>
      </c>
    </row>
    <row r="21" spans="2:43">
      <c r="K21" s="1" cm="1">
        <f t="array" ref="K21:K27">$K$12:$K$18</f>
        <v>0</v>
      </c>
      <c r="L21" s="110">
        <f>X20</f>
        <v>1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0</v>
      </c>
      <c r="U21" s="48" t="s">
        <v>352</v>
      </c>
      <c r="V21" s="3">
        <f>L18</f>
        <v>0</v>
      </c>
      <c r="W21" s="48" t="s">
        <v>354</v>
      </c>
      <c r="X21" s="3">
        <f>-V21/V22</f>
        <v>0</v>
      </c>
      <c r="Y21" s="117"/>
      <c r="AC21" s="1" cm="1">
        <f t="array" ref="AC21:AC27">$K$12:$K$18</f>
        <v>0</v>
      </c>
      <c r="AD21" s="110">
        <f>AP20</f>
        <v>-1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0</v>
      </c>
      <c r="AM21" s="48" t="s">
        <v>352</v>
      </c>
      <c r="AN21" s="3">
        <f>AD18</f>
        <v>0</v>
      </c>
      <c r="AO21" s="48" t="s">
        <v>354</v>
      </c>
      <c r="AP21" s="3">
        <f>-AN21/AN22</f>
        <v>0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0.39490837829020342</v>
      </c>
      <c r="W22" s="109">
        <v>1</v>
      </c>
      <c r="X22" s="108">
        <f>X20*X20+X21*X21</f>
        <v>1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0.49942550188840618</v>
      </c>
      <c r="AO22" s="109">
        <v>1</v>
      </c>
      <c r="AP22" s="108">
        <f>AP20*AP20+AP21*AP21</f>
        <v>1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1</v>
      </c>
      <c r="AC27" s="1">
        <v>6</v>
      </c>
      <c r="AD27" s="110">
        <f>AP21</f>
        <v>0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-1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0.39490837829020342</v>
      </c>
      <c r="M30" s="71">
        <v>0</v>
      </c>
      <c r="N30" s="71">
        <v>6.5921672675591125E-2</v>
      </c>
      <c r="O30" s="71">
        <v>1.3701965056885479E-2</v>
      </c>
      <c r="P30" s="71">
        <v>0.89511950139244356</v>
      </c>
      <c r="Q30" s="71">
        <v>4.9398201214867266E-2</v>
      </c>
      <c r="R30" s="71">
        <v>0.18930097180181638</v>
      </c>
      <c r="AC30" s="1" cm="1">
        <f t="array" ref="AC30:AC36">$K$12:$K$18</f>
        <v>0</v>
      </c>
      <c r="AD30" s="110" cm="1">
        <f t="array" ref="AD30:AJ36">MMULT(AD21:AJ27,_xlfn.ANCHORARRAY(AD12))</f>
        <v>0.49942550188840618</v>
      </c>
      <c r="AE30" s="71">
        <v>0</v>
      </c>
      <c r="AF30" s="71">
        <v>0.2606234530210535</v>
      </c>
      <c r="AG30" s="71">
        <v>0.42248091222132572</v>
      </c>
      <c r="AH30" s="71">
        <v>0.12169851526989781</v>
      </c>
      <c r="AI30" s="71">
        <v>-0.52856453649706525</v>
      </c>
      <c r="AJ30" s="71">
        <v>-0.45822316042107358</v>
      </c>
    </row>
    <row r="31" spans="2:43">
      <c r="K31" s="1">
        <v>1</v>
      </c>
      <c r="L31" s="71">
        <v>0.51687102970476284</v>
      </c>
      <c r="M31" s="71">
        <v>0</v>
      </c>
      <c r="N31" s="71">
        <v>-9.0688142176315545E-2</v>
      </c>
      <c r="O31" s="71">
        <v>-0.29276678793110078</v>
      </c>
      <c r="P31" s="71">
        <v>-0.1158425770105931</v>
      </c>
      <c r="Q31" s="71">
        <v>0.50422075884647155</v>
      </c>
      <c r="R31" s="71">
        <v>-0.60930249556758365</v>
      </c>
      <c r="AC31" s="1">
        <v>1</v>
      </c>
      <c r="AD31" s="71">
        <v>-0.62625508817774289</v>
      </c>
      <c r="AE31" s="71">
        <v>0</v>
      </c>
      <c r="AF31" s="71">
        <v>-9.6711338221628598E-2</v>
      </c>
      <c r="AG31" s="71">
        <v>0.11950167854574092</v>
      </c>
      <c r="AH31" s="71">
        <v>0.66570541083347812</v>
      </c>
      <c r="AI31" s="71">
        <v>-0.3750808506545279</v>
      </c>
      <c r="AJ31" s="71">
        <v>-1.7930194503272049E-2</v>
      </c>
    </row>
    <row r="32" spans="2:43">
      <c r="K32" s="1">
        <v>2</v>
      </c>
      <c r="L32" s="71">
        <v>0.38228083789099854</v>
      </c>
      <c r="M32" s="71">
        <v>0</v>
      </c>
      <c r="N32" s="71">
        <v>0.86125735635963419</v>
      </c>
      <c r="O32" s="71">
        <v>-5.491618290817727E-2</v>
      </c>
      <c r="P32" s="71">
        <v>-0.25551166017409843</v>
      </c>
      <c r="Q32" s="71">
        <v>-0.14359706316044366</v>
      </c>
      <c r="R32" s="71">
        <v>0.15223342247790661</v>
      </c>
      <c r="AC32" s="1">
        <v>2</v>
      </c>
      <c r="AD32" s="71">
        <v>0.49981767133563076</v>
      </c>
      <c r="AE32" s="71">
        <v>0</v>
      </c>
      <c r="AF32" s="71">
        <v>-0.69949919506015423</v>
      </c>
      <c r="AG32" s="71">
        <v>0.10035751589099416</v>
      </c>
      <c r="AH32" s="71">
        <v>0.44147554875999773</v>
      </c>
      <c r="AI32" s="71">
        <v>0.1527271955762354</v>
      </c>
      <c r="AJ32" s="71">
        <v>0.18051394437408419</v>
      </c>
    </row>
    <row r="33" spans="10:43">
      <c r="K33" s="1">
        <v>3</v>
      </c>
      <c r="L33" s="71">
        <v>-0.46383236379439502</v>
      </c>
      <c r="M33" s="71">
        <v>0</v>
      </c>
      <c r="N33" s="71">
        <v>0.2828281388475134</v>
      </c>
      <c r="O33" s="71">
        <v>-0.61825456622495834</v>
      </c>
      <c r="P33" s="71">
        <v>0.2943576002767902</v>
      </c>
      <c r="Q33" s="71">
        <v>-0.26049525386528161</v>
      </c>
      <c r="R33" s="71">
        <v>-0.41003036398283504</v>
      </c>
      <c r="AC33" s="1">
        <v>3</v>
      </c>
      <c r="AD33" s="71">
        <v>0.13204839742446775</v>
      </c>
      <c r="AE33" s="71">
        <v>0</v>
      </c>
      <c r="AF33" s="71">
        <v>0.56289190187417071</v>
      </c>
      <c r="AG33" s="71">
        <v>5.3686121627131982E-2</v>
      </c>
      <c r="AH33" s="71">
        <v>0.53828906708458157</v>
      </c>
      <c r="AI33" s="71">
        <v>0.60906526321866628</v>
      </c>
      <c r="AJ33" s="71">
        <v>-4.6022964749493744E-2</v>
      </c>
    </row>
    <row r="34" spans="10:43">
      <c r="K34" s="1">
        <v>4</v>
      </c>
      <c r="L34" s="71">
        <v>0.31497931905239812</v>
      </c>
      <c r="M34" s="71">
        <v>0</v>
      </c>
      <c r="N34" s="71">
        <v>-0.15493553476413285</v>
      </c>
      <c r="O34" s="71">
        <v>0.32442969971402175</v>
      </c>
      <c r="P34" s="71">
        <v>9.1363749185123903E-3</v>
      </c>
      <c r="Q34" s="71">
        <v>-0.7372195211075816</v>
      </c>
      <c r="R34" s="71">
        <v>-0.47744348663623637</v>
      </c>
      <c r="AC34" s="1">
        <v>4</v>
      </c>
      <c r="AD34" s="71">
        <v>0.22799326079618878</v>
      </c>
      <c r="AE34" s="71">
        <v>0</v>
      </c>
      <c r="AF34" s="71">
        <v>8.3655409027661984E-2</v>
      </c>
      <c r="AG34" s="71">
        <v>-0.88992978706108916</v>
      </c>
      <c r="AH34" s="71">
        <v>0.23252263381960392</v>
      </c>
      <c r="AI34" s="71">
        <v>-0.26561331036344882</v>
      </c>
      <c r="AJ34" s="71">
        <v>-0.15629655720042351</v>
      </c>
    </row>
    <row r="35" spans="10:43">
      <c r="K35" s="1">
        <v>5</v>
      </c>
      <c r="L35" s="110">
        <v>0.34117537902915529</v>
      </c>
      <c r="M35" s="71">
        <v>0</v>
      </c>
      <c r="N35" s="71">
        <v>-0.37638940473939841</v>
      </c>
      <c r="O35" s="71">
        <v>-0.65083848855022375</v>
      </c>
      <c r="P35" s="71">
        <v>-0.18255272363402766</v>
      </c>
      <c r="Q35" s="71">
        <v>-0.33369256498802907</v>
      </c>
      <c r="R35" s="71">
        <v>0.4167294250846747</v>
      </c>
      <c r="AC35" s="1">
        <v>5</v>
      </c>
      <c r="AD35" s="110">
        <v>-0.19784671284805075</v>
      </c>
      <c r="AE35" s="71">
        <v>0</v>
      </c>
      <c r="AF35" s="71">
        <v>-0.33102520787676454</v>
      </c>
      <c r="AG35" s="71">
        <v>-4.7962183891240233E-2</v>
      </c>
      <c r="AH35" s="71">
        <v>-5.7473665569506949E-2</v>
      </c>
      <c r="AI35" s="71">
        <v>0.33926002484743623</v>
      </c>
      <c r="AJ35" s="71">
        <v>-0.85473857534819964</v>
      </c>
    </row>
    <row r="36" spans="10:43">
      <c r="K36" s="1">
        <v>6</v>
      </c>
      <c r="L36" s="71">
        <v>0</v>
      </c>
      <c r="M36" s="71">
        <v>-1</v>
      </c>
      <c r="N36" s="71">
        <v>0</v>
      </c>
      <c r="O36" s="71">
        <v>0</v>
      </c>
      <c r="P36" s="71">
        <v>0</v>
      </c>
      <c r="Q36" s="71">
        <v>0</v>
      </c>
      <c r="R36" s="71">
        <v>0</v>
      </c>
      <c r="AC36" s="1">
        <v>6</v>
      </c>
      <c r="AD36" s="71">
        <v>0</v>
      </c>
      <c r="AE36" s="71">
        <v>1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0.39490837829020342</v>
      </c>
      <c r="W38" s="48" t="s">
        <v>353</v>
      </c>
      <c r="X38" s="3">
        <f>+V38/V40</f>
        <v>0.75671101107428995</v>
      </c>
      <c r="Y38" s="148">
        <f>ATAN2(X38,X39)</f>
        <v>-0.7125289294635867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0.49942550188840618</v>
      </c>
      <c r="AO38" s="48" t="s">
        <v>353</v>
      </c>
      <c r="AP38" s="3">
        <f>+AN38/AN40</f>
        <v>0.92970627414221518</v>
      </c>
      <c r="AQ38" s="148">
        <f>ATAN2(AP38,AP39)</f>
        <v>0.37718180074938457</v>
      </c>
    </row>
    <row r="39" spans="10:43">
      <c r="K39" s="1" cm="1">
        <f t="array" ref="K39:K45">$K$12:$K$18</f>
        <v>0</v>
      </c>
      <c r="L39" s="110">
        <f>X38</f>
        <v>0.75671101107428995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0.65374952827434285</v>
      </c>
      <c r="R39">
        <v>0</v>
      </c>
      <c r="U39" s="48" t="s">
        <v>352</v>
      </c>
      <c r="V39" s="3">
        <f>L35</f>
        <v>0.34117537902915529</v>
      </c>
      <c r="W39" s="48" t="s">
        <v>354</v>
      </c>
      <c r="X39" s="3">
        <f>-V39/V40</f>
        <v>-0.65374952827434285</v>
      </c>
      <c r="Y39" s="117"/>
      <c r="AC39" s="1" cm="1">
        <f t="array" ref="AC39:AC45">$K$12:$K$18</f>
        <v>0</v>
      </c>
      <c r="AD39" s="110">
        <f>AP38</f>
        <v>0.92970627414221518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-0.36830183792726351</v>
      </c>
      <c r="AJ39">
        <v>0</v>
      </c>
      <c r="AM39" s="48" t="s">
        <v>352</v>
      </c>
      <c r="AN39" s="3">
        <f>AD35</f>
        <v>-0.19784671284805075</v>
      </c>
      <c r="AO39" s="48" t="s">
        <v>354</v>
      </c>
      <c r="AP39" s="3">
        <f>-AN39/AN40</f>
        <v>0.36830183792726351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0.52187476131681843</v>
      </c>
      <c r="W40" s="109">
        <v>1</v>
      </c>
      <c r="X40" s="108">
        <f>X38*X38+X39*X39</f>
        <v>1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0.53718633054208054</v>
      </c>
      <c r="AO40" s="109">
        <v>1</v>
      </c>
      <c r="AP40" s="108">
        <f>AP38*AP38+AP39*AP39</f>
        <v>1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-0.65374952827434285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0.75671101107428995</v>
      </c>
      <c r="R44" s="111">
        <v>0</v>
      </c>
      <c r="AC44" s="1">
        <v>5</v>
      </c>
      <c r="AD44" s="110">
        <f>AP39</f>
        <v>0.36830183792726351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0.92970627414221518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0.52187476131681843</v>
      </c>
      <c r="M48" s="71">
        <v>0</v>
      </c>
      <c r="N48" s="71">
        <v>-0.19618074021378745</v>
      </c>
      <c r="O48" s="71">
        <v>-0.41511692704059466</v>
      </c>
      <c r="P48" s="71">
        <v>0.55800302597004814</v>
      </c>
      <c r="Q48" s="71">
        <v>-0.18077119416302606</v>
      </c>
      <c r="R48" s="71">
        <v>0.41568279483664233</v>
      </c>
      <c r="AC48" s="1" cm="1">
        <f t="array" ref="AC48:AC54">$K$12:$K$18</f>
        <v>0</v>
      </c>
      <c r="AD48" s="110" cm="1">
        <f t="array" ref="AD48:AJ54">MMULT(AD39:AJ45,_xlfn.ANCHORARRAY(AD30))</f>
        <v>0.53718633054208065</v>
      </c>
      <c r="AE48" s="71">
        <v>0</v>
      </c>
      <c r="AF48" s="71">
        <v>0.36422045192354913</v>
      </c>
      <c r="AG48" s="71">
        <v>0.41044771527564217</v>
      </c>
      <c r="AH48" s="71">
        <v>0.13431152986188247</v>
      </c>
      <c r="AI48" s="71">
        <v>-0.61635985655695325</v>
      </c>
      <c r="AJ48" s="71">
        <v>-0.11121115895267414</v>
      </c>
    </row>
    <row r="49" spans="10:43">
      <c r="K49" s="1">
        <v>1</v>
      </c>
      <c r="L49" s="71">
        <v>0.51687102970476284</v>
      </c>
      <c r="M49" s="71">
        <v>0</v>
      </c>
      <c r="N49" s="71">
        <v>-9.0688142176315545E-2</v>
      </c>
      <c r="O49" s="71">
        <v>-0.29276678793110078</v>
      </c>
      <c r="P49" s="71">
        <v>-0.1158425770105931</v>
      </c>
      <c r="Q49" s="71">
        <v>0.50422075884647155</v>
      </c>
      <c r="R49" s="71">
        <v>-0.60930249556758365</v>
      </c>
      <c r="AC49" s="1">
        <v>1</v>
      </c>
      <c r="AD49" s="71">
        <v>-0.62625508817774289</v>
      </c>
      <c r="AE49" s="71">
        <v>0</v>
      </c>
      <c r="AF49" s="71">
        <v>-9.6711338221628598E-2</v>
      </c>
      <c r="AG49" s="71">
        <v>0.11950167854574092</v>
      </c>
      <c r="AH49" s="71">
        <v>0.66570541083347812</v>
      </c>
      <c r="AI49" s="71">
        <v>-0.3750808506545279</v>
      </c>
      <c r="AJ49" s="71">
        <v>-1.7930194503272049E-2</v>
      </c>
    </row>
    <row r="50" spans="10:43">
      <c r="K50" s="1">
        <v>2</v>
      </c>
      <c r="L50" s="71">
        <v>0.38228083789099854</v>
      </c>
      <c r="M50" s="71">
        <v>0</v>
      </c>
      <c r="N50" s="71">
        <v>0.86125735635963419</v>
      </c>
      <c r="O50" s="71">
        <v>-5.491618290817727E-2</v>
      </c>
      <c r="P50" s="71">
        <v>-0.25551166017409843</v>
      </c>
      <c r="Q50" s="71">
        <v>-0.14359706316044366</v>
      </c>
      <c r="R50" s="71">
        <v>0.15223342247790661</v>
      </c>
      <c r="AC50" s="1">
        <v>2</v>
      </c>
      <c r="AD50" s="71">
        <v>0.49981767133563076</v>
      </c>
      <c r="AE50" s="71">
        <v>0</v>
      </c>
      <c r="AF50" s="71">
        <v>-0.69949919506015423</v>
      </c>
      <c r="AG50" s="71">
        <v>0.10035751589099416</v>
      </c>
      <c r="AH50" s="71">
        <v>0.44147554875999773</v>
      </c>
      <c r="AI50" s="71">
        <v>0.1527271955762354</v>
      </c>
      <c r="AJ50" s="71">
        <v>0.18051394437408419</v>
      </c>
    </row>
    <row r="51" spans="10:43">
      <c r="K51" s="1">
        <v>3</v>
      </c>
      <c r="L51" s="71">
        <v>-0.46383236379439502</v>
      </c>
      <c r="M51" s="71">
        <v>0</v>
      </c>
      <c r="N51" s="71">
        <v>0.2828281388475134</v>
      </c>
      <c r="O51" s="71">
        <v>-0.61825456622495834</v>
      </c>
      <c r="P51" s="71">
        <v>0.2943576002767902</v>
      </c>
      <c r="Q51" s="71">
        <v>-0.26049525386528161</v>
      </c>
      <c r="R51" s="71">
        <v>-0.41003036398283504</v>
      </c>
      <c r="AC51" s="1">
        <v>3</v>
      </c>
      <c r="AD51" s="71">
        <v>0.13204839742446775</v>
      </c>
      <c r="AE51" s="71">
        <v>0</v>
      </c>
      <c r="AF51" s="71">
        <v>0.56289190187417071</v>
      </c>
      <c r="AG51" s="71">
        <v>5.3686121627131982E-2</v>
      </c>
      <c r="AH51" s="71">
        <v>0.53828906708458157</v>
      </c>
      <c r="AI51" s="71">
        <v>0.60906526321866628</v>
      </c>
      <c r="AJ51" s="71">
        <v>-4.6022964749493744E-2</v>
      </c>
    </row>
    <row r="52" spans="10:43">
      <c r="K52" s="1">
        <v>4</v>
      </c>
      <c r="L52" s="110">
        <v>0.31497931905239812</v>
      </c>
      <c r="M52" s="71">
        <v>0</v>
      </c>
      <c r="N52" s="71">
        <v>-0.15493553476413285</v>
      </c>
      <c r="O52" s="71">
        <v>0.32442969971402175</v>
      </c>
      <c r="P52" s="71">
        <v>9.1363749185123903E-3</v>
      </c>
      <c r="Q52" s="71">
        <v>-0.7372195211075816</v>
      </c>
      <c r="R52" s="71">
        <v>-0.47744348663623637</v>
      </c>
      <c r="AC52" s="1">
        <v>4</v>
      </c>
      <c r="AD52" s="110">
        <v>0.22799326079618878</v>
      </c>
      <c r="AE52" s="71">
        <v>0</v>
      </c>
      <c r="AF52" s="71">
        <v>8.3655409027661984E-2</v>
      </c>
      <c r="AG52" s="71">
        <v>-0.88992978706108916</v>
      </c>
      <c r="AH52" s="71">
        <v>0.23252263381960392</v>
      </c>
      <c r="AI52" s="71">
        <v>-0.26561331036344882</v>
      </c>
      <c r="AJ52" s="71">
        <v>-0.15629655720042351</v>
      </c>
    </row>
    <row r="53" spans="10:43">
      <c r="K53" s="1">
        <v>5</v>
      </c>
      <c r="L53" s="71">
        <v>-5.5511151231257827E-17</v>
      </c>
      <c r="M53" s="71">
        <v>0</v>
      </c>
      <c r="N53" s="71">
        <v>-0.32791426943272362</v>
      </c>
      <c r="O53" s="71">
        <v>-0.50145430390927292</v>
      </c>
      <c r="P53" s="71">
        <v>-0.72332360785994543</v>
      </c>
      <c r="Q53" s="71">
        <v>-0.28480288898188527</v>
      </c>
      <c r="R53" s="71">
        <v>0.19158832358291961</v>
      </c>
      <c r="AC53" s="1">
        <v>5</v>
      </c>
      <c r="AD53" s="71">
        <v>2.7755575615628914E-17</v>
      </c>
      <c r="AE53" s="71">
        <v>0</v>
      </c>
      <c r="AF53" s="71">
        <v>-0.21176811590765518</v>
      </c>
      <c r="AG53" s="71">
        <v>0.11100975317505241</v>
      </c>
      <c r="AH53" s="71">
        <v>-8.6118406309995121E-3</v>
      </c>
      <c r="AI53" s="71">
        <v>0.12074088341126396</v>
      </c>
      <c r="AJ53" s="71">
        <v>-0.96342024841652041</v>
      </c>
    </row>
    <row r="54" spans="10:43">
      <c r="K54" s="1">
        <v>6</v>
      </c>
      <c r="L54" s="71">
        <v>0</v>
      </c>
      <c r="M54" s="71">
        <v>-1</v>
      </c>
      <c r="N54" s="71">
        <v>0</v>
      </c>
      <c r="O54" s="71">
        <v>0</v>
      </c>
      <c r="P54" s="71">
        <v>0</v>
      </c>
      <c r="Q54" s="71">
        <v>0</v>
      </c>
      <c r="R54" s="71">
        <v>0</v>
      </c>
      <c r="AC54" s="1">
        <v>6</v>
      </c>
      <c r="AD54" s="71">
        <v>0</v>
      </c>
      <c r="AE54" s="71">
        <v>1</v>
      </c>
      <c r="AF54" s="71">
        <v>0</v>
      </c>
      <c r="AG54" s="71">
        <v>0</v>
      </c>
      <c r="AH54" s="71">
        <v>0</v>
      </c>
      <c r="AI54" s="71">
        <v>0</v>
      </c>
      <c r="AJ54" s="71">
        <v>0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0.52187476131681843</v>
      </c>
      <c r="W56" s="48" t="s">
        <v>353</v>
      </c>
      <c r="X56" s="3">
        <f>+V56/V58</f>
        <v>0.85614782155337343</v>
      </c>
      <c r="Y56" s="148">
        <f>ATAN2(X56,X57)</f>
        <v>-0.54302824449266784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0.53718633054208065</v>
      </c>
      <c r="AO56" s="48" t="s">
        <v>353</v>
      </c>
      <c r="AP56" s="3">
        <f>+AN56/AN58</f>
        <v>0.92052260782940087</v>
      </c>
      <c r="AQ56" s="148">
        <f>ATAN2(AP56,AP57)</f>
        <v>-0.40138028666658399</v>
      </c>
    </row>
    <row r="57" spans="10:43">
      <c r="K57" s="1" cm="1">
        <f t="array" ref="K57:K63">$K$12:$K$18</f>
        <v>0</v>
      </c>
      <c r="L57" s="110">
        <f>X56</f>
        <v>0.85614782155337343</v>
      </c>
      <c r="M57" s="111">
        <v>0</v>
      </c>
      <c r="N57" s="111">
        <v>0</v>
      </c>
      <c r="O57" s="111">
        <v>0</v>
      </c>
      <c r="P57" s="110">
        <f>-X57</f>
        <v>0.51673098189426669</v>
      </c>
      <c r="Q57">
        <v>0</v>
      </c>
      <c r="R57">
        <v>0</v>
      </c>
      <c r="U57" s="48" t="s">
        <v>352</v>
      </c>
      <c r="V57" s="3">
        <f>L52</f>
        <v>0.31497931905239812</v>
      </c>
      <c r="W57" s="48" t="s">
        <v>354</v>
      </c>
      <c r="X57" s="3">
        <f>-V57/V58</f>
        <v>-0.51673098189426669</v>
      </c>
      <c r="Y57" s="117"/>
      <c r="AC57" s="1" cm="1">
        <f t="array" ref="AC57:AC63">$K$12:$K$18</f>
        <v>0</v>
      </c>
      <c r="AD57" s="110">
        <f>AP56</f>
        <v>0.92052260782940087</v>
      </c>
      <c r="AE57" s="111">
        <v>0</v>
      </c>
      <c r="AF57" s="111">
        <v>0</v>
      </c>
      <c r="AG57" s="111">
        <v>0</v>
      </c>
      <c r="AH57" s="110">
        <f>-AP57</f>
        <v>0.39068929915593958</v>
      </c>
      <c r="AI57">
        <v>0</v>
      </c>
      <c r="AJ57">
        <v>0</v>
      </c>
      <c r="AM57" s="48" t="s">
        <v>352</v>
      </c>
      <c r="AN57" s="3">
        <f>AD52</f>
        <v>0.22799326079618878</v>
      </c>
      <c r="AO57" s="48" t="s">
        <v>354</v>
      </c>
      <c r="AP57" s="3">
        <f>-AN57/AN58</f>
        <v>-0.39068929915593958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0.60956151283541404</v>
      </c>
      <c r="W58" s="109">
        <v>1</v>
      </c>
      <c r="X58" s="108">
        <f>X56*X56+X57*X57</f>
        <v>1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0.58356668915364285</v>
      </c>
      <c r="AO58" s="109">
        <v>1</v>
      </c>
      <c r="AP58" s="108">
        <f>AP56*AP56+AP57*AP57</f>
        <v>1.0000000000000002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-0.51673098189426669</v>
      </c>
      <c r="M61" s="111">
        <v>0</v>
      </c>
      <c r="N61" s="111">
        <v>0</v>
      </c>
      <c r="O61" s="111">
        <v>0</v>
      </c>
      <c r="P61" s="110">
        <f>X56</f>
        <v>0.85614782155337343</v>
      </c>
      <c r="Q61" s="111">
        <v>0</v>
      </c>
      <c r="R61" s="111">
        <v>0</v>
      </c>
      <c r="AC61" s="1">
        <v>4</v>
      </c>
      <c r="AD61" s="110">
        <f>AP57</f>
        <v>-0.39068929915593958</v>
      </c>
      <c r="AE61" s="111">
        <v>0</v>
      </c>
      <c r="AF61" s="111">
        <v>0</v>
      </c>
      <c r="AG61" s="111">
        <v>0</v>
      </c>
      <c r="AH61" s="110">
        <f>AP56</f>
        <v>0.92052260782940087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0.60956151283541404</v>
      </c>
      <c r="M66" s="71">
        <v>0</v>
      </c>
      <c r="N66" s="71">
        <v>-0.24801970437374604</v>
      </c>
      <c r="O66" s="71">
        <v>-0.18775857548684721</v>
      </c>
      <c r="P66" s="71">
        <v>0.48245412308704422</v>
      </c>
      <c r="Q66" s="71">
        <v>-0.53571103109581841</v>
      </c>
      <c r="R66" s="71">
        <v>0.10917607760804454</v>
      </c>
      <c r="AC66" s="1" cm="1">
        <f t="array" ref="AC66:AC72">$K$12:$K$18</f>
        <v>0</v>
      </c>
      <c r="AD66" s="110" cm="1">
        <f t="array" ref="AD66:AJ72">MMULT(AD57:AJ63,_xlfn.ANCHORARRAY(AD48))</f>
        <v>0.58356668915364296</v>
      </c>
      <c r="AE66" s="71">
        <v>0</v>
      </c>
      <c r="AF66" s="71">
        <v>0.36795643335308909</v>
      </c>
      <c r="AG66" s="71">
        <v>3.0140356438262073E-2</v>
      </c>
      <c r="AH66" s="71">
        <v>0.21448090457489072</v>
      </c>
      <c r="AI66" s="71">
        <v>-0.67114546059154689</v>
      </c>
      <c r="AJ66" s="71">
        <v>-0.1634357784519653</v>
      </c>
    </row>
    <row r="67" spans="10:43">
      <c r="K67" s="1">
        <v>1</v>
      </c>
      <c r="L67" s="71">
        <v>0.51687102970476284</v>
      </c>
      <c r="M67" s="71">
        <v>0</v>
      </c>
      <c r="N67" s="71">
        <v>-9.0688142176315545E-2</v>
      </c>
      <c r="O67" s="71">
        <v>-0.29276678793110078</v>
      </c>
      <c r="P67" s="71">
        <v>-0.1158425770105931</v>
      </c>
      <c r="Q67" s="71">
        <v>0.50422075884647155</v>
      </c>
      <c r="R67" s="71">
        <v>-0.60930249556758365</v>
      </c>
      <c r="AC67" s="1">
        <v>1</v>
      </c>
      <c r="AD67" s="71">
        <v>-0.62625508817774289</v>
      </c>
      <c r="AE67" s="71">
        <v>0</v>
      </c>
      <c r="AF67" s="71">
        <v>-9.6711338221628598E-2</v>
      </c>
      <c r="AG67" s="71">
        <v>0.11950167854574092</v>
      </c>
      <c r="AH67" s="71">
        <v>0.66570541083347812</v>
      </c>
      <c r="AI67" s="71">
        <v>-0.3750808506545279</v>
      </c>
      <c r="AJ67" s="71">
        <v>-1.7930194503272049E-2</v>
      </c>
    </row>
    <row r="68" spans="10:43">
      <c r="K68" s="1">
        <v>2</v>
      </c>
      <c r="L68" s="71">
        <v>0.38228083789099854</v>
      </c>
      <c r="M68" s="71">
        <v>0</v>
      </c>
      <c r="N68" s="71">
        <v>0.86125735635963419</v>
      </c>
      <c r="O68" s="71">
        <v>-5.491618290817727E-2</v>
      </c>
      <c r="P68" s="71">
        <v>-0.25551166017409843</v>
      </c>
      <c r="Q68" s="71">
        <v>-0.14359706316044366</v>
      </c>
      <c r="R68" s="71">
        <v>0.15223342247790661</v>
      </c>
      <c r="AC68" s="1">
        <v>2</v>
      </c>
      <c r="AD68" s="71">
        <v>0.49981767133563076</v>
      </c>
      <c r="AE68" s="71">
        <v>0</v>
      </c>
      <c r="AF68" s="71">
        <v>-0.69949919506015423</v>
      </c>
      <c r="AG68" s="71">
        <v>0.10035751589099416</v>
      </c>
      <c r="AH68" s="71">
        <v>0.44147554875999773</v>
      </c>
      <c r="AI68" s="71">
        <v>0.1527271955762354</v>
      </c>
      <c r="AJ68" s="71">
        <v>0.18051394437408419</v>
      </c>
    </row>
    <row r="69" spans="10:43">
      <c r="K69" s="1">
        <v>3</v>
      </c>
      <c r="L69" s="110">
        <v>-0.46383236379439502</v>
      </c>
      <c r="M69" s="71">
        <v>0</v>
      </c>
      <c r="N69" s="71">
        <v>0.2828281388475134</v>
      </c>
      <c r="O69" s="71">
        <v>-0.61825456622495834</v>
      </c>
      <c r="P69" s="71">
        <v>0.2943576002767902</v>
      </c>
      <c r="Q69" s="71">
        <v>-0.26049525386528161</v>
      </c>
      <c r="R69" s="71">
        <v>-0.41003036398283504</v>
      </c>
      <c r="AC69" s="1">
        <v>3</v>
      </c>
      <c r="AD69" s="110">
        <v>0.13204839742446775</v>
      </c>
      <c r="AE69" s="71">
        <v>0</v>
      </c>
      <c r="AF69" s="71">
        <v>0.56289190187417071</v>
      </c>
      <c r="AG69" s="71">
        <v>5.3686121627131982E-2</v>
      </c>
      <c r="AH69" s="71">
        <v>0.53828906708458157</v>
      </c>
      <c r="AI69" s="71">
        <v>0.60906526321866628</v>
      </c>
      <c r="AJ69" s="71">
        <v>-4.6022964749493744E-2</v>
      </c>
    </row>
    <row r="70" spans="10:43">
      <c r="K70" s="1">
        <v>4</v>
      </c>
      <c r="L70" s="71">
        <v>0</v>
      </c>
      <c r="M70" s="71">
        <v>0</v>
      </c>
      <c r="N70" s="71">
        <v>-3.1275054050104847E-2</v>
      </c>
      <c r="O70" s="71">
        <v>0.49226355796799198</v>
      </c>
      <c r="P70" s="71">
        <v>-0.28051536402609573</v>
      </c>
      <c r="Q70" s="71">
        <v>-0.53775881034481765</v>
      </c>
      <c r="R70" s="71">
        <v>-0.62355837973095218</v>
      </c>
      <c r="AC70" s="1">
        <v>4</v>
      </c>
      <c r="AD70" s="71">
        <v>2.7755575615628914E-17</v>
      </c>
      <c r="AE70" s="71">
        <v>0</v>
      </c>
      <c r="AF70" s="71">
        <v>-6.529033782309239E-2</v>
      </c>
      <c r="AG70" s="71">
        <v>-0.97955801859173441</v>
      </c>
      <c r="AH70" s="71">
        <v>0.16156826379268172</v>
      </c>
      <c r="AI70" s="71">
        <v>-3.6978567438704091E-3</v>
      </c>
      <c r="AJ70" s="71">
        <v>-0.10042550467935094</v>
      </c>
    </row>
    <row r="71" spans="10:43">
      <c r="K71" s="1">
        <v>5</v>
      </c>
      <c r="L71" s="71">
        <v>-5.5511151231257827E-17</v>
      </c>
      <c r="M71" s="71">
        <v>0</v>
      </c>
      <c r="N71" s="71">
        <v>-0.32791426943272362</v>
      </c>
      <c r="O71" s="71">
        <v>-0.50145430390927292</v>
      </c>
      <c r="P71" s="71">
        <v>-0.72332360785994543</v>
      </c>
      <c r="Q71" s="71">
        <v>-0.28480288898188527</v>
      </c>
      <c r="R71" s="71">
        <v>0.19158832358291961</v>
      </c>
      <c r="AC71" s="1">
        <v>5</v>
      </c>
      <c r="AD71" s="71">
        <v>2.7755575615628914E-17</v>
      </c>
      <c r="AE71" s="71">
        <v>0</v>
      </c>
      <c r="AF71" s="71">
        <v>-0.21176811590765518</v>
      </c>
      <c r="AG71" s="71">
        <v>0.11100975317505241</v>
      </c>
      <c r="AH71" s="71">
        <v>-8.6118406309995121E-3</v>
      </c>
      <c r="AI71" s="71">
        <v>0.12074088341126396</v>
      </c>
      <c r="AJ71" s="71">
        <v>-0.96342024841652041</v>
      </c>
    </row>
    <row r="72" spans="10:43">
      <c r="K72" s="1">
        <v>6</v>
      </c>
      <c r="L72" s="71">
        <v>0</v>
      </c>
      <c r="M72" s="71">
        <v>-1</v>
      </c>
      <c r="N72" s="71">
        <v>0</v>
      </c>
      <c r="O72" s="71">
        <v>0</v>
      </c>
      <c r="P72" s="71">
        <v>0</v>
      </c>
      <c r="Q72" s="71">
        <v>0</v>
      </c>
      <c r="R72" s="71">
        <v>0</v>
      </c>
      <c r="AC72" s="1">
        <v>6</v>
      </c>
      <c r="AD72" s="71">
        <v>0</v>
      </c>
      <c r="AE72" s="71">
        <v>1</v>
      </c>
      <c r="AF72" s="71">
        <v>0</v>
      </c>
      <c r="AG72" s="71">
        <v>0</v>
      </c>
      <c r="AH72" s="71">
        <v>0</v>
      </c>
      <c r="AI72" s="71">
        <v>0</v>
      </c>
      <c r="AJ72" s="71">
        <v>0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0.60956151283541404</v>
      </c>
      <c r="W74" s="48" t="s">
        <v>353</v>
      </c>
      <c r="X74" s="3">
        <f>+V74/V76</f>
        <v>0.79580632142796703</v>
      </c>
      <c r="Y74" s="148">
        <f>ATAN2(X74,X75)</f>
        <v>0.6504583604354699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0.58356668915364296</v>
      </c>
      <c r="AO74" s="48" t="s">
        <v>353</v>
      </c>
      <c r="AP74" s="3">
        <f>+AN74/AN76</f>
        <v>0.97534205533183826</v>
      </c>
      <c r="AQ74" s="148">
        <f>ATAN2(AP74,AP75)</f>
        <v>-0.22253068116553579</v>
      </c>
    </row>
    <row r="75" spans="10:43">
      <c r="K75" s="1" cm="1">
        <f t="array" ref="K75:K81">$K$12:$K$18</f>
        <v>0</v>
      </c>
      <c r="L75" s="110">
        <f>X74</f>
        <v>0.79580632142796703</v>
      </c>
      <c r="M75" s="111">
        <v>0</v>
      </c>
      <c r="N75" s="111">
        <v>0</v>
      </c>
      <c r="O75" s="110">
        <f>-X75</f>
        <v>-0.6055512354667334</v>
      </c>
      <c r="P75">
        <v>0</v>
      </c>
      <c r="Q75">
        <v>0</v>
      </c>
      <c r="R75">
        <v>0</v>
      </c>
      <c r="U75" s="48" t="s">
        <v>352</v>
      </c>
      <c r="V75" s="3">
        <f>L69</f>
        <v>-0.46383236379439502</v>
      </c>
      <c r="W75" s="48" t="s">
        <v>354</v>
      </c>
      <c r="X75" s="3">
        <f>-V75/V76</f>
        <v>0.6055512354667334</v>
      </c>
      <c r="Y75" s="117"/>
      <c r="AC75" s="1" cm="1">
        <f t="array" ref="AC75:AC81">$K$12:$K$18</f>
        <v>0</v>
      </c>
      <c r="AD75" s="110">
        <f>AP74</f>
        <v>0.97534205533183826</v>
      </c>
      <c r="AE75" s="111">
        <v>0</v>
      </c>
      <c r="AF75" s="111">
        <v>0</v>
      </c>
      <c r="AG75" s="110">
        <f>-AP75</f>
        <v>0.22069860693050458</v>
      </c>
      <c r="AH75">
        <v>0</v>
      </c>
      <c r="AI75">
        <v>0</v>
      </c>
      <c r="AJ75">
        <v>0</v>
      </c>
      <c r="AM75" s="48" t="s">
        <v>352</v>
      </c>
      <c r="AN75" s="3">
        <f>AD69</f>
        <v>0.13204839742446775</v>
      </c>
      <c r="AO75" s="48" t="s">
        <v>354</v>
      </c>
      <c r="AP75" s="3">
        <f>-AN75/AN76</f>
        <v>-0.22069860693050458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0.76596716615876859</v>
      </c>
      <c r="W76" s="109">
        <v>1</v>
      </c>
      <c r="X76" s="108">
        <f>X74*X74+X75*X75</f>
        <v>1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0.59832003138129575</v>
      </c>
      <c r="AO76" s="109">
        <v>1</v>
      </c>
      <c r="AP76" s="108">
        <f>AP74*AP74+AP75*AP75</f>
        <v>1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0.6055512354667334</v>
      </c>
      <c r="M78" s="111">
        <v>0</v>
      </c>
      <c r="N78" s="111">
        <v>0</v>
      </c>
      <c r="O78" s="110">
        <f>X74</f>
        <v>0.79580632142796703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-0.22069860693050458</v>
      </c>
      <c r="AE78" s="111">
        <v>0</v>
      </c>
      <c r="AF78" s="111">
        <v>0</v>
      </c>
      <c r="AG78" s="110">
        <f>AP74</f>
        <v>0.97534205533183826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0.76596716615876859</v>
      </c>
      <c r="M84" s="71">
        <v>0</v>
      </c>
      <c r="N84" s="71">
        <v>-0.36864257748319129</v>
      </c>
      <c r="O84" s="71">
        <v>0.22496535513572974</v>
      </c>
      <c r="P84" s="71">
        <v>0.20569143243502314</v>
      </c>
      <c r="Q84" s="71">
        <v>-0.26857900219340491</v>
      </c>
      <c r="R84" s="71">
        <v>0.33517740619787234</v>
      </c>
      <c r="AC84" s="1" cm="1">
        <f t="array" ref="AC84:AC90">$K$12:$K$18</f>
        <v>0</v>
      </c>
      <c r="AD84" s="110" cm="1">
        <f t="array" ref="AD84:AJ90">MMULT(AD75:AJ81,_xlfn.ANCHORARRAY(AD66))</f>
        <v>0.59832003138129575</v>
      </c>
      <c r="AE84" s="71">
        <v>0</v>
      </c>
      <c r="AF84" s="71">
        <v>0.48311284257526621</v>
      </c>
      <c r="AG84" s="71">
        <v>4.1245609451538393E-2</v>
      </c>
      <c r="AH84" s="71">
        <v>0.32799189352899388</v>
      </c>
      <c r="AI84" s="71">
        <v>-0.52017653783787188</v>
      </c>
      <c r="AJ84" s="71">
        <v>-0.16956299227712379</v>
      </c>
    </row>
    <row r="85" spans="10:43">
      <c r="K85" s="1">
        <v>1</v>
      </c>
      <c r="L85" s="71">
        <v>0.51687102970476284</v>
      </c>
      <c r="M85" s="71">
        <v>0</v>
      </c>
      <c r="N85" s="71">
        <v>-9.0688142176315545E-2</v>
      </c>
      <c r="O85" s="71">
        <v>-0.29276678793110078</v>
      </c>
      <c r="P85" s="71">
        <v>-0.1158425770105931</v>
      </c>
      <c r="Q85" s="71">
        <v>0.50422075884647155</v>
      </c>
      <c r="R85" s="71">
        <v>-0.60930249556758365</v>
      </c>
      <c r="AC85" s="1">
        <v>1</v>
      </c>
      <c r="AD85" s="71">
        <v>-0.62625508817774289</v>
      </c>
      <c r="AE85" s="71">
        <v>0</v>
      </c>
      <c r="AF85" s="71">
        <v>-9.6711338221628598E-2</v>
      </c>
      <c r="AG85" s="71">
        <v>0.11950167854574092</v>
      </c>
      <c r="AH85" s="71">
        <v>0.66570541083347812</v>
      </c>
      <c r="AI85" s="71">
        <v>-0.3750808506545279</v>
      </c>
      <c r="AJ85" s="71">
        <v>-1.7930194503272049E-2</v>
      </c>
    </row>
    <row r="86" spans="10:43">
      <c r="K86" s="1">
        <v>2</v>
      </c>
      <c r="L86" s="110">
        <v>0.38228083789099854</v>
      </c>
      <c r="M86" s="71">
        <v>0</v>
      </c>
      <c r="N86" s="71">
        <v>0.86125735635963419</v>
      </c>
      <c r="O86" s="71">
        <v>-5.491618290817727E-2</v>
      </c>
      <c r="P86" s="71">
        <v>-0.25551166017409843</v>
      </c>
      <c r="Q86" s="71">
        <v>-0.14359706316044366</v>
      </c>
      <c r="R86" s="71">
        <v>0.15223342247790661</v>
      </c>
      <c r="AC86" s="1">
        <v>2</v>
      </c>
      <c r="AD86" s="110">
        <v>0.49981767133563076</v>
      </c>
      <c r="AE86" s="71">
        <v>0</v>
      </c>
      <c r="AF86" s="71">
        <v>-0.69949919506015423</v>
      </c>
      <c r="AG86" s="71">
        <v>0.10035751589099416</v>
      </c>
      <c r="AH86" s="71">
        <v>0.44147554875999773</v>
      </c>
      <c r="AI86" s="71">
        <v>0.1527271955762354</v>
      </c>
      <c r="AJ86" s="71">
        <v>0.18051394437408419</v>
      </c>
    </row>
    <row r="87" spans="10:43">
      <c r="K87" s="1">
        <v>3</v>
      </c>
      <c r="L87" s="71">
        <v>-5.5511151231257827E-17</v>
      </c>
      <c r="M87" s="71">
        <v>0</v>
      </c>
      <c r="N87" s="71">
        <v>7.488778236894203E-2</v>
      </c>
      <c r="O87" s="71">
        <v>-0.60570832940906183</v>
      </c>
      <c r="P87" s="71">
        <v>0.52640232935201547</v>
      </c>
      <c r="Q87" s="71">
        <v>-0.53170424646120462</v>
      </c>
      <c r="R87" s="71">
        <v>-0.260193046955987</v>
      </c>
      <c r="AC87" s="1">
        <v>3</v>
      </c>
      <c r="AD87" s="71">
        <v>0</v>
      </c>
      <c r="AE87" s="71">
        <v>0</v>
      </c>
      <c r="AF87" s="71">
        <v>0.46780467225145722</v>
      </c>
      <c r="AG87" s="71">
        <v>4.571039753228865E-2</v>
      </c>
      <c r="AH87" s="71">
        <v>0.47768032820006068</v>
      </c>
      <c r="AI87" s="71">
        <v>0.74216783385920726</v>
      </c>
      <c r="AJ87" s="71">
        <v>-8.8180844042846512E-3</v>
      </c>
    </row>
    <row r="88" spans="10:43">
      <c r="K88" s="1">
        <v>4</v>
      </c>
      <c r="L88" s="71">
        <v>0</v>
      </c>
      <c r="M88" s="71">
        <v>0</v>
      </c>
      <c r="N88" s="71">
        <v>-3.1275054050104847E-2</v>
      </c>
      <c r="O88" s="71">
        <v>0.49226355796799198</v>
      </c>
      <c r="P88" s="71">
        <v>-0.28051536402609573</v>
      </c>
      <c r="Q88" s="71">
        <v>-0.53775881034481765</v>
      </c>
      <c r="R88" s="71">
        <v>-0.62355837973095218</v>
      </c>
      <c r="AC88" s="1">
        <v>4</v>
      </c>
      <c r="AD88" s="71">
        <v>2.7755575615628914E-17</v>
      </c>
      <c r="AE88" s="71">
        <v>0</v>
      </c>
      <c r="AF88" s="71">
        <v>-6.529033782309239E-2</v>
      </c>
      <c r="AG88" s="71">
        <v>-0.97955801859173441</v>
      </c>
      <c r="AH88" s="71">
        <v>0.16156826379268172</v>
      </c>
      <c r="AI88" s="71">
        <v>-3.6978567438704091E-3</v>
      </c>
      <c r="AJ88" s="71">
        <v>-0.10042550467935094</v>
      </c>
    </row>
    <row r="89" spans="10:43">
      <c r="K89" s="1">
        <v>5</v>
      </c>
      <c r="L89" s="71">
        <v>-5.5511151231257827E-17</v>
      </c>
      <c r="M89" s="71">
        <v>0</v>
      </c>
      <c r="N89" s="71">
        <v>-0.32791426943272362</v>
      </c>
      <c r="O89" s="71">
        <v>-0.50145430390927292</v>
      </c>
      <c r="P89" s="71">
        <v>-0.72332360785994543</v>
      </c>
      <c r="Q89" s="71">
        <v>-0.28480288898188527</v>
      </c>
      <c r="R89" s="71">
        <v>0.19158832358291961</v>
      </c>
      <c r="AC89" s="1">
        <v>5</v>
      </c>
      <c r="AD89" s="71">
        <v>2.7755575615628914E-17</v>
      </c>
      <c r="AE89" s="71">
        <v>0</v>
      </c>
      <c r="AF89" s="71">
        <v>-0.21176811590765518</v>
      </c>
      <c r="AG89" s="71">
        <v>0.11100975317505241</v>
      </c>
      <c r="AH89" s="71">
        <v>-8.6118406309995121E-3</v>
      </c>
      <c r="AI89" s="71">
        <v>0.12074088341126396</v>
      </c>
      <c r="AJ89" s="71">
        <v>-0.96342024841652041</v>
      </c>
    </row>
    <row r="90" spans="10:43">
      <c r="K90" s="1">
        <v>6</v>
      </c>
      <c r="L90" s="71">
        <v>0</v>
      </c>
      <c r="M90" s="71">
        <v>-1</v>
      </c>
      <c r="N90" s="71">
        <v>0</v>
      </c>
      <c r="O90" s="71">
        <v>0</v>
      </c>
      <c r="P90" s="71">
        <v>0</v>
      </c>
      <c r="Q90" s="71">
        <v>0</v>
      </c>
      <c r="R90" s="71">
        <v>0</v>
      </c>
      <c r="AC90" s="1">
        <v>6</v>
      </c>
      <c r="AD90" s="71">
        <v>0</v>
      </c>
      <c r="AE90" s="71">
        <v>1</v>
      </c>
      <c r="AF90" s="71">
        <v>0</v>
      </c>
      <c r="AG90" s="71">
        <v>0</v>
      </c>
      <c r="AH90" s="71">
        <v>0</v>
      </c>
      <c r="AI90" s="71">
        <v>0</v>
      </c>
      <c r="AJ90" s="71">
        <v>0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0.76596716615876859</v>
      </c>
      <c r="W92" s="48" t="s">
        <v>353</v>
      </c>
      <c r="X92" s="3">
        <f>+V92/V94</f>
        <v>0.89475531123245755</v>
      </c>
      <c r="Y92" s="148">
        <f>ATAN2(X92,X93)</f>
        <v>-0.46291337068419669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0.59832003138129575</v>
      </c>
      <c r="AO92" s="48" t="s">
        <v>353</v>
      </c>
      <c r="AP92" s="3">
        <f>+AN92/AN94</f>
        <v>0.76745260463386189</v>
      </c>
      <c r="AQ92" s="148">
        <f>ATAN2(AP92,AP93)</f>
        <v>-0.69593812138454292</v>
      </c>
    </row>
    <row r="93" spans="10:43">
      <c r="K93" s="1" cm="1">
        <f t="array" ref="K93:K99">$K$12:$K$18</f>
        <v>0</v>
      </c>
      <c r="L93" s="110">
        <f>X92</f>
        <v>0.89475531123245755</v>
      </c>
      <c r="M93" s="111">
        <v>0</v>
      </c>
      <c r="N93" s="110">
        <f>-X93</f>
        <v>0.44655675229617592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0.38228083789099854</v>
      </c>
      <c r="W93" s="48" t="s">
        <v>354</v>
      </c>
      <c r="X93" s="3">
        <f>-V93/V94</f>
        <v>-0.44655675229617592</v>
      </c>
      <c r="Y93" s="117"/>
      <c r="AC93" s="1" cm="1">
        <f t="array" ref="AC93:AC99">$K$12:$K$18</f>
        <v>0</v>
      </c>
      <c r="AD93" s="110">
        <f>AP92</f>
        <v>0.76745260463386189</v>
      </c>
      <c r="AE93" s="111">
        <v>0</v>
      </c>
      <c r="AF93" s="110">
        <f>-AP93</f>
        <v>0.64110568523504863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0.49981767133563076</v>
      </c>
      <c r="AO93" s="48" t="s">
        <v>354</v>
      </c>
      <c r="AP93" s="3">
        <f>-AN93/AN94</f>
        <v>-0.64110568523504863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0.85606327958389761</v>
      </c>
      <c r="W94" s="109">
        <v>1</v>
      </c>
      <c r="X94" s="108">
        <f>X92*X92+X93*X93</f>
        <v>1.0000000000000002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0.77961821716240531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-0.44655675229617592</v>
      </c>
      <c r="M95" s="111">
        <v>0</v>
      </c>
      <c r="N95" s="110">
        <f>X92</f>
        <v>0.89475531123245755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-0.64110568523504863</v>
      </c>
      <c r="AE95" s="111">
        <v>0</v>
      </c>
      <c r="AF95" s="110">
        <f>AP92</f>
        <v>0.76745260463386189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0.85606327958389783</v>
      </c>
      <c r="M102" s="71">
        <v>0</v>
      </c>
      <c r="N102" s="71">
        <v>5.4755383797640278E-2</v>
      </c>
      <c r="O102" s="71">
        <v>0.17676575406301179</v>
      </c>
      <c r="P102" s="71">
        <v>6.9943044505099583E-2</v>
      </c>
      <c r="Q102" s="71">
        <v>-0.30443672686225948</v>
      </c>
      <c r="R102" s="71">
        <v>0.36788262713333075</v>
      </c>
      <c r="AC102" s="1" cm="1">
        <f t="array" ref="AC102:AC108">$K$12:$K$18</f>
        <v>0</v>
      </c>
      <c r="AD102" s="110" cm="1">
        <f t="array" ref="AD102:AJ108">MMULT(AD93:AJ99,_xlfn.ANCHORARRAY(AD84))</f>
        <v>0.77961821716240531</v>
      </c>
      <c r="AE102" s="71">
        <v>0</v>
      </c>
      <c r="AF102" s="71">
        <v>-7.7686701403948177E-2</v>
      </c>
      <c r="AG102" s="71">
        <v>9.5993824397077265E-2</v>
      </c>
      <c r="AH102" s="71">
        <v>0.53475071718991618</v>
      </c>
      <c r="AI102" s="71">
        <v>-0.30129656545916972</v>
      </c>
      <c r="AJ102" s="71">
        <v>-1.4403044070161353E-2</v>
      </c>
    </row>
    <row r="103" spans="10:43">
      <c r="K103" s="1">
        <v>1</v>
      </c>
      <c r="L103" s="110">
        <v>0.51687102970476284</v>
      </c>
      <c r="M103" s="71">
        <v>0</v>
      </c>
      <c r="N103" s="71">
        <v>-9.0688142176315545E-2</v>
      </c>
      <c r="O103" s="71">
        <v>-0.29276678793110078</v>
      </c>
      <c r="P103" s="71">
        <v>-0.1158425770105931</v>
      </c>
      <c r="Q103" s="71">
        <v>0.50422075884647155</v>
      </c>
      <c r="R103" s="71">
        <v>-0.60930249556758365</v>
      </c>
      <c r="AC103" s="1">
        <v>1</v>
      </c>
      <c r="AD103" s="110">
        <v>-0.62625508817774289</v>
      </c>
      <c r="AE103" s="71">
        <v>0</v>
      </c>
      <c r="AF103" s="71">
        <v>-9.6711338221628598E-2</v>
      </c>
      <c r="AG103" s="71">
        <v>0.11950167854574092</v>
      </c>
      <c r="AH103" s="71">
        <v>0.66570541083347812</v>
      </c>
      <c r="AI103" s="71">
        <v>-0.3750808506545279</v>
      </c>
      <c r="AJ103" s="71">
        <v>-1.7930194503272049E-2</v>
      </c>
    </row>
    <row r="104" spans="10:43">
      <c r="K104" s="1">
        <v>2</v>
      </c>
      <c r="L104" s="71">
        <v>0</v>
      </c>
      <c r="M104" s="71">
        <v>0</v>
      </c>
      <c r="N104" s="71">
        <v>0.93523442609979335</v>
      </c>
      <c r="O104" s="71">
        <v>-0.14959634469827204</v>
      </c>
      <c r="P104" s="71">
        <v>-0.32047331306592958</v>
      </c>
      <c r="Q104" s="71">
        <v>-8.5484679857552176E-3</v>
      </c>
      <c r="R104" s="71">
        <v>-1.3464070645576476E-2</v>
      </c>
      <c r="AC104" s="1">
        <v>2</v>
      </c>
      <c r="AD104" s="71">
        <v>-5.5511151231257827E-17</v>
      </c>
      <c r="AE104" s="71">
        <v>0</v>
      </c>
      <c r="AF104" s="71">
        <v>-0.8465588691732735</v>
      </c>
      <c r="AG104" s="71">
        <v>5.0576842254761945E-2</v>
      </c>
      <c r="AH104" s="71">
        <v>0.12853409212557701</v>
      </c>
      <c r="AI104" s="71">
        <v>0.4506990197771511</v>
      </c>
      <c r="AJ104" s="71">
        <v>0.24724369513695366</v>
      </c>
    </row>
    <row r="105" spans="10:43">
      <c r="K105" s="1">
        <v>3</v>
      </c>
      <c r="L105" s="71">
        <v>-5.5511151231257827E-17</v>
      </c>
      <c r="M105" s="71">
        <v>0</v>
      </c>
      <c r="N105" s="71">
        <v>7.488778236894203E-2</v>
      </c>
      <c r="O105" s="71">
        <v>-0.60570832940906183</v>
      </c>
      <c r="P105" s="71">
        <v>0.52640232935201547</v>
      </c>
      <c r="Q105" s="71">
        <v>-0.53170424646120462</v>
      </c>
      <c r="R105" s="71">
        <v>-0.260193046955987</v>
      </c>
      <c r="AC105" s="1">
        <v>3</v>
      </c>
      <c r="AD105" s="71">
        <v>0</v>
      </c>
      <c r="AE105" s="71">
        <v>0</v>
      </c>
      <c r="AF105" s="71">
        <v>0.46780467225145722</v>
      </c>
      <c r="AG105" s="71">
        <v>4.571039753228865E-2</v>
      </c>
      <c r="AH105" s="71">
        <v>0.47768032820006068</v>
      </c>
      <c r="AI105" s="71">
        <v>0.74216783385920726</v>
      </c>
      <c r="AJ105" s="71">
        <v>-8.8180844042846512E-3</v>
      </c>
    </row>
    <row r="106" spans="10:43">
      <c r="K106" s="1">
        <v>4</v>
      </c>
      <c r="L106" s="71">
        <v>0</v>
      </c>
      <c r="M106" s="71">
        <v>0</v>
      </c>
      <c r="N106" s="71">
        <v>-3.1275054050104847E-2</v>
      </c>
      <c r="O106" s="71">
        <v>0.49226355796799198</v>
      </c>
      <c r="P106" s="71">
        <v>-0.28051536402609573</v>
      </c>
      <c r="Q106" s="71">
        <v>-0.53775881034481765</v>
      </c>
      <c r="R106" s="71">
        <v>-0.62355837973095218</v>
      </c>
      <c r="AC106" s="1">
        <v>4</v>
      </c>
      <c r="AD106" s="71">
        <v>2.7755575615628914E-17</v>
      </c>
      <c r="AE106" s="71">
        <v>0</v>
      </c>
      <c r="AF106" s="71">
        <v>-6.529033782309239E-2</v>
      </c>
      <c r="AG106" s="71">
        <v>-0.97955801859173441</v>
      </c>
      <c r="AH106" s="71">
        <v>0.16156826379268172</v>
      </c>
      <c r="AI106" s="71">
        <v>-3.6978567438704091E-3</v>
      </c>
      <c r="AJ106" s="71">
        <v>-0.10042550467935094</v>
      </c>
    </row>
    <row r="107" spans="10:43">
      <c r="K107" s="1">
        <v>5</v>
      </c>
      <c r="L107" s="71">
        <v>-5.5511151231257827E-17</v>
      </c>
      <c r="M107" s="71">
        <v>0</v>
      </c>
      <c r="N107" s="71">
        <v>-0.32791426943272362</v>
      </c>
      <c r="O107" s="71">
        <v>-0.50145430390927292</v>
      </c>
      <c r="P107" s="71">
        <v>-0.72332360785994543</v>
      </c>
      <c r="Q107" s="71">
        <v>-0.28480288898188527</v>
      </c>
      <c r="R107" s="71">
        <v>0.19158832358291961</v>
      </c>
      <c r="AC107" s="1">
        <v>5</v>
      </c>
      <c r="AD107" s="71">
        <v>2.7755575615628914E-17</v>
      </c>
      <c r="AE107" s="71">
        <v>0</v>
      </c>
      <c r="AF107" s="71">
        <v>-0.21176811590765518</v>
      </c>
      <c r="AG107" s="71">
        <v>0.11100975317505241</v>
      </c>
      <c r="AH107" s="71">
        <v>-8.6118406309995121E-3</v>
      </c>
      <c r="AI107" s="71">
        <v>0.12074088341126396</v>
      </c>
      <c r="AJ107" s="71">
        <v>-0.96342024841652041</v>
      </c>
    </row>
    <row r="108" spans="10:43">
      <c r="K108" s="1">
        <v>6</v>
      </c>
      <c r="L108" s="71">
        <v>0</v>
      </c>
      <c r="M108" s="71">
        <v>-1</v>
      </c>
      <c r="N108" s="71">
        <v>0</v>
      </c>
      <c r="O108" s="71">
        <v>0</v>
      </c>
      <c r="P108" s="71">
        <v>0</v>
      </c>
      <c r="Q108" s="71">
        <v>0</v>
      </c>
      <c r="R108" s="71">
        <v>0</v>
      </c>
      <c r="AC108" s="1">
        <v>6</v>
      </c>
      <c r="AD108" s="71">
        <v>0</v>
      </c>
      <c r="AE108" s="71">
        <v>1</v>
      </c>
      <c r="AF108" s="71">
        <v>0</v>
      </c>
      <c r="AG108" s="71">
        <v>0</v>
      </c>
      <c r="AH108" s="71">
        <v>0</v>
      </c>
      <c r="AI108" s="71">
        <v>0</v>
      </c>
      <c r="AJ108" s="71">
        <v>0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0.85606327958389783</v>
      </c>
      <c r="W110" s="48" t="s">
        <v>353</v>
      </c>
      <c r="X110" s="3">
        <f>+V110/V112</f>
        <v>0.8560632795838975</v>
      </c>
      <c r="Y110" s="148">
        <f>ATAN2(X110,X111)</f>
        <v>-0.54319183157616546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0.77961821716240531</v>
      </c>
      <c r="AO110" s="48" t="s">
        <v>353</v>
      </c>
      <c r="AP110" s="3">
        <f>+AN110/AN112</f>
        <v>0.77961821716240531</v>
      </c>
      <c r="AQ110" s="148">
        <f>ATAN2(AP110,AP111)</f>
        <v>0.67674036942417026</v>
      </c>
    </row>
    <row r="111" spans="10:43">
      <c r="K111" s="1" cm="1">
        <f t="array" ref="K111:K117">$K$12:$K$18</f>
        <v>0</v>
      </c>
      <c r="L111" s="110">
        <f>X110</f>
        <v>0.8560632795838975</v>
      </c>
      <c r="M111" s="110">
        <f>-X111</f>
        <v>0.51687102970476262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0.51687102970476284</v>
      </c>
      <c r="W111" s="48" t="s">
        <v>354</v>
      </c>
      <c r="X111" s="3">
        <f>-V111/V112</f>
        <v>-0.51687102970476262</v>
      </c>
      <c r="Y111" s="117"/>
      <c r="AC111" s="1" cm="1">
        <f t="array" ref="AC111:AC117">$K$12:$K$18</f>
        <v>0</v>
      </c>
      <c r="AD111" s="110">
        <f>AP110</f>
        <v>0.77961821716240531</v>
      </c>
      <c r="AE111" s="110">
        <f>-AP111</f>
        <v>-0.62625508817774289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-0.62625508817774289</v>
      </c>
      <c r="AO111" s="48" t="s">
        <v>354</v>
      </c>
      <c r="AP111" s="3">
        <f>-AN111/AN112</f>
        <v>0.62625508817774289</v>
      </c>
      <c r="AQ111" s="117"/>
    </row>
    <row r="112" spans="10:43">
      <c r="K112" s="1">
        <v>1</v>
      </c>
      <c r="L112" s="110">
        <f>X111</f>
        <v>-0.51687102970476262</v>
      </c>
      <c r="M112" s="110">
        <f>X110</f>
        <v>0.8560632795838975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1.0000000000000004</v>
      </c>
      <c r="W112" s="109">
        <v>1</v>
      </c>
      <c r="X112" s="108">
        <f>X110*X110+X111*X111</f>
        <v>0.99999999999999978</v>
      </c>
      <c r="AC112" s="1">
        <v>1</v>
      </c>
      <c r="AD112" s="110">
        <f>AP111</f>
        <v>0.62625508817774289</v>
      </c>
      <c r="AE112" s="110">
        <f>AP110</f>
        <v>0.77961821716240531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1</v>
      </c>
      <c r="AO112" s="109">
        <v>1</v>
      </c>
      <c r="AP112" s="108">
        <f>AP110*AP110+AP111*AP111</f>
        <v>0.99999999999999989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1.0000000000000002</v>
      </c>
      <c r="M120" s="71">
        <v>0</v>
      </c>
      <c r="N120" s="71">
        <v>-1.1865508575681361E-15</v>
      </c>
      <c r="O120" s="71">
        <v>-1.4155343563970746E-15</v>
      </c>
      <c r="P120" s="71">
        <v>-4.649058915617843E-16</v>
      </c>
      <c r="Q120" s="71">
        <v>-5.5511151231257827E-16</v>
      </c>
      <c r="R120" s="71">
        <v>7.2164496600635175E-16</v>
      </c>
      <c r="AC120" s="1" cm="1">
        <f t="array" ref="AC120:AC126">$K$12:$K$18</f>
        <v>0</v>
      </c>
      <c r="AD120" s="71" cm="1">
        <f t="array" ref="AD120:AJ126">MMULT(AD111:AJ117,_xlfn.ANCHORARRAY(AD102))</f>
        <v>0.99999999999999989</v>
      </c>
      <c r="AE120" s="71">
        <v>0</v>
      </c>
      <c r="AF120" s="71">
        <v>-6.7307270867900115E-16</v>
      </c>
      <c r="AG120" s="71">
        <v>-8.8817841970012523E-16</v>
      </c>
      <c r="AH120" s="71">
        <v>-3.3306690738754696E-16</v>
      </c>
      <c r="AI120" s="71">
        <v>3.3306690738754696E-16</v>
      </c>
      <c r="AJ120" s="71">
        <v>-2.9490299091605721E-17</v>
      </c>
    </row>
    <row r="121" spans="10:43">
      <c r="K121" s="1">
        <v>1</v>
      </c>
      <c r="L121" s="71">
        <v>0</v>
      </c>
      <c r="M121" s="110">
        <v>0</v>
      </c>
      <c r="N121" s="71">
        <v>-0.10593626001619327</v>
      </c>
      <c r="O121" s="71">
        <v>-0.34199199394862934</v>
      </c>
      <c r="P121" s="71">
        <v>-0.13532010982517539</v>
      </c>
      <c r="Q121" s="71">
        <v>0.58899940094563552</v>
      </c>
      <c r="R121" s="71">
        <v>-0.71174936491113672</v>
      </c>
      <c r="AC121" s="1">
        <v>1</v>
      </c>
      <c r="AD121" s="71">
        <v>0</v>
      </c>
      <c r="AE121" s="110">
        <v>0</v>
      </c>
      <c r="AF121" s="71">
        <v>-0.12404961312170401</v>
      </c>
      <c r="AG121" s="71">
        <v>0.15328230653805577</v>
      </c>
      <c r="AH121" s="71">
        <v>0.85388642309624507</v>
      </c>
      <c r="AI121" s="71">
        <v>-0.4811083712483249</v>
      </c>
      <c r="AJ121" s="71">
        <v>-2.299868590620293E-2</v>
      </c>
    </row>
    <row r="122" spans="10:43">
      <c r="K122" s="1">
        <v>2</v>
      </c>
      <c r="L122" s="71">
        <v>0</v>
      </c>
      <c r="M122" s="71">
        <v>0</v>
      </c>
      <c r="N122" s="71">
        <v>0.93523442609979335</v>
      </c>
      <c r="O122" s="71">
        <v>-0.14959634469827204</v>
      </c>
      <c r="P122" s="71">
        <v>-0.32047331306592958</v>
      </c>
      <c r="Q122" s="71">
        <v>-8.5484679857552176E-3</v>
      </c>
      <c r="R122" s="71">
        <v>-1.3464070645576476E-2</v>
      </c>
      <c r="AC122" s="1">
        <v>2</v>
      </c>
      <c r="AD122" s="71">
        <v>-5.5511151231257827E-17</v>
      </c>
      <c r="AE122" s="71">
        <v>0</v>
      </c>
      <c r="AF122" s="71">
        <v>-0.8465588691732735</v>
      </c>
      <c r="AG122" s="71">
        <v>5.0576842254761945E-2</v>
      </c>
      <c r="AH122" s="71">
        <v>0.12853409212557701</v>
      </c>
      <c r="AI122" s="71">
        <v>0.4506990197771511</v>
      </c>
      <c r="AJ122" s="71">
        <v>0.24724369513695366</v>
      </c>
    </row>
    <row r="123" spans="10:43">
      <c r="K123" s="1">
        <v>3</v>
      </c>
      <c r="L123" s="71">
        <v>-5.5511151231257827E-17</v>
      </c>
      <c r="M123" s="71">
        <v>0</v>
      </c>
      <c r="N123" s="71">
        <v>7.488778236894203E-2</v>
      </c>
      <c r="O123" s="71">
        <v>-0.60570832940906183</v>
      </c>
      <c r="P123" s="71">
        <v>0.52640232935201547</v>
      </c>
      <c r="Q123" s="71">
        <v>-0.53170424646120462</v>
      </c>
      <c r="R123" s="71">
        <v>-0.260193046955987</v>
      </c>
      <c r="AC123" s="1">
        <v>3</v>
      </c>
      <c r="AD123" s="71">
        <v>0</v>
      </c>
      <c r="AE123" s="71">
        <v>0</v>
      </c>
      <c r="AF123" s="71">
        <v>0.46780467225145722</v>
      </c>
      <c r="AG123" s="71">
        <v>4.571039753228865E-2</v>
      </c>
      <c r="AH123" s="71">
        <v>0.47768032820006068</v>
      </c>
      <c r="AI123" s="71">
        <v>0.74216783385920726</v>
      </c>
      <c r="AJ123" s="71">
        <v>-8.8180844042846512E-3</v>
      </c>
    </row>
    <row r="124" spans="10:43">
      <c r="K124" s="1">
        <v>4</v>
      </c>
      <c r="L124" s="71">
        <v>0</v>
      </c>
      <c r="M124" s="71">
        <v>0</v>
      </c>
      <c r="N124" s="71">
        <v>-3.1275054050104847E-2</v>
      </c>
      <c r="O124" s="71">
        <v>0.49226355796799198</v>
      </c>
      <c r="P124" s="71">
        <v>-0.28051536402609573</v>
      </c>
      <c r="Q124" s="71">
        <v>-0.53775881034481765</v>
      </c>
      <c r="R124" s="71">
        <v>-0.62355837973095218</v>
      </c>
      <c r="AC124" s="1">
        <v>4</v>
      </c>
      <c r="AD124" s="71">
        <v>2.7755575615628914E-17</v>
      </c>
      <c r="AE124" s="71">
        <v>0</v>
      </c>
      <c r="AF124" s="71">
        <v>-6.529033782309239E-2</v>
      </c>
      <c r="AG124" s="71">
        <v>-0.97955801859173441</v>
      </c>
      <c r="AH124" s="71">
        <v>0.16156826379268172</v>
      </c>
      <c r="AI124" s="71">
        <v>-3.6978567438704091E-3</v>
      </c>
      <c r="AJ124" s="71">
        <v>-0.10042550467935094</v>
      </c>
    </row>
    <row r="125" spans="10:43">
      <c r="K125" s="1">
        <v>5</v>
      </c>
      <c r="L125" s="71">
        <v>-5.5511151231257827E-17</v>
      </c>
      <c r="M125" s="71">
        <v>0</v>
      </c>
      <c r="N125" s="71">
        <v>-0.32791426943272362</v>
      </c>
      <c r="O125" s="71">
        <v>-0.50145430390927292</v>
      </c>
      <c r="P125" s="71">
        <v>-0.72332360785994543</v>
      </c>
      <c r="Q125" s="71">
        <v>-0.28480288898188527</v>
      </c>
      <c r="R125" s="71">
        <v>0.19158832358291961</v>
      </c>
      <c r="AC125" s="1">
        <v>5</v>
      </c>
      <c r="AD125" s="71">
        <v>2.7755575615628914E-17</v>
      </c>
      <c r="AE125" s="71">
        <v>0</v>
      </c>
      <c r="AF125" s="71">
        <v>-0.21176811590765518</v>
      </c>
      <c r="AG125" s="71">
        <v>0.11100975317505241</v>
      </c>
      <c r="AH125" s="71">
        <v>-8.6118406309995121E-3</v>
      </c>
      <c r="AI125" s="71">
        <v>0.12074088341126396</v>
      </c>
      <c r="AJ125" s="71">
        <v>-0.96342024841652041</v>
      </c>
    </row>
    <row r="126" spans="10:43">
      <c r="K126" s="1">
        <v>6</v>
      </c>
      <c r="L126" s="71">
        <v>0</v>
      </c>
      <c r="M126" s="110">
        <v>-1</v>
      </c>
      <c r="N126" s="71">
        <v>0</v>
      </c>
      <c r="O126" s="71">
        <v>0</v>
      </c>
      <c r="P126" s="71">
        <v>0</v>
      </c>
      <c r="Q126" s="71">
        <v>0</v>
      </c>
      <c r="R126" s="71">
        <v>0</v>
      </c>
      <c r="AC126" s="1">
        <v>6</v>
      </c>
      <c r="AD126" s="71">
        <v>0</v>
      </c>
      <c r="AE126" s="110">
        <v>1</v>
      </c>
      <c r="AF126" s="71">
        <v>0</v>
      </c>
      <c r="AG126" s="71">
        <v>0</v>
      </c>
      <c r="AH126" s="71">
        <v>0</v>
      </c>
      <c r="AI126" s="71">
        <v>0</v>
      </c>
      <c r="AJ126" s="71">
        <v>0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0</v>
      </c>
      <c r="W128" s="48" t="s">
        <v>353</v>
      </c>
      <c r="X128" s="3">
        <f>+V128/V130</f>
        <v>0</v>
      </c>
      <c r="Y128" s="148">
        <f>ATAN2(X128,X129)</f>
        <v>1.5707963267948966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0</v>
      </c>
      <c r="AO128" s="48" t="s">
        <v>353</v>
      </c>
      <c r="AP128" s="3">
        <f>+AN128/AN130</f>
        <v>0</v>
      </c>
      <c r="AQ128" s="148">
        <f>ATAN2(AP128,AP129)</f>
        <v>-1.5707963267948966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-1</v>
      </c>
      <c r="W129" s="48" t="s">
        <v>354</v>
      </c>
      <c r="X129" s="3">
        <f>-V129/V130</f>
        <v>1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1</v>
      </c>
      <c r="AO129" s="48" t="s">
        <v>354</v>
      </c>
      <c r="AP129" s="3">
        <f>-AN129/AN130</f>
        <v>-1</v>
      </c>
      <c r="AQ129" s="117"/>
    </row>
    <row r="130" spans="11:43">
      <c r="K130" s="1">
        <v>1</v>
      </c>
      <c r="L130" s="111">
        <v>0</v>
      </c>
      <c r="M130" s="110">
        <f>X128</f>
        <v>0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-1</v>
      </c>
      <c r="U130" s="48" t="s">
        <v>355</v>
      </c>
      <c r="V130" s="3">
        <f>SQRT(V128*V128+V129*V129)</f>
        <v>1</v>
      </c>
      <c r="W130" s="109">
        <v>1</v>
      </c>
      <c r="X130" s="108">
        <f>X128*X128+X129*X129</f>
        <v>1</v>
      </c>
      <c r="AC130" s="1">
        <v>1</v>
      </c>
      <c r="AD130" s="111">
        <v>0</v>
      </c>
      <c r="AE130" s="110">
        <f>AP128</f>
        <v>0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1</v>
      </c>
      <c r="AM130" s="48" t="s">
        <v>355</v>
      </c>
      <c r="AN130" s="3">
        <f>SQRT(AN128*AN128+AN129*AN129)</f>
        <v>1</v>
      </c>
      <c r="AO130" s="109">
        <v>1</v>
      </c>
      <c r="AP130" s="108">
        <f>AP128*AP128+AP129*AP129</f>
        <v>1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1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0</v>
      </c>
      <c r="AC135" s="1">
        <v>6</v>
      </c>
      <c r="AD135">
        <v>0</v>
      </c>
      <c r="AE135" s="110">
        <f>AP129</f>
        <v>-1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0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1.0000000000000002</v>
      </c>
      <c r="M138" s="71">
        <v>0</v>
      </c>
      <c r="N138" s="71">
        <v>-1.1865508575681361E-15</v>
      </c>
      <c r="O138" s="71">
        <v>-1.4155343563970746E-15</v>
      </c>
      <c r="P138" s="71">
        <v>-4.649058915617843E-16</v>
      </c>
      <c r="Q138" s="71">
        <v>-5.5511151231257827E-16</v>
      </c>
      <c r="R138" s="71">
        <v>7.2164496600635175E-16</v>
      </c>
      <c r="AC138" s="1" cm="1">
        <f t="array" ref="AC138:AC144">$K$12:$K$18</f>
        <v>0</v>
      </c>
      <c r="AD138" s="71" cm="1">
        <f t="array" ref="AD138:AJ144">MMULT(AD129:AJ135,_xlfn.ANCHORARRAY(AD120))</f>
        <v>0.99999999999999989</v>
      </c>
      <c r="AE138" s="71">
        <v>0</v>
      </c>
      <c r="AF138" s="71">
        <v>-6.7307270867900115E-16</v>
      </c>
      <c r="AG138" s="71">
        <v>-8.8817841970012523E-16</v>
      </c>
      <c r="AH138" s="71">
        <v>-3.3306690738754696E-16</v>
      </c>
      <c r="AI138" s="71">
        <v>3.3306690738754696E-16</v>
      </c>
      <c r="AJ138" s="71">
        <v>-2.9490299091605721E-17</v>
      </c>
    </row>
    <row r="139" spans="11:43">
      <c r="K139" s="1">
        <v>1</v>
      </c>
      <c r="L139" s="71">
        <v>0</v>
      </c>
      <c r="M139" s="110">
        <v>1</v>
      </c>
      <c r="N139" s="71">
        <v>0</v>
      </c>
      <c r="O139" s="71">
        <v>0</v>
      </c>
      <c r="P139" s="71">
        <v>0</v>
      </c>
      <c r="Q139" s="71">
        <v>0</v>
      </c>
      <c r="R139" s="71">
        <v>0</v>
      </c>
      <c r="AC139" s="1">
        <v>1</v>
      </c>
      <c r="AD139" s="71">
        <v>0</v>
      </c>
      <c r="AE139" s="110">
        <v>1</v>
      </c>
      <c r="AF139" s="71">
        <v>0</v>
      </c>
      <c r="AG139" s="71">
        <v>0</v>
      </c>
      <c r="AH139" s="71">
        <v>0</v>
      </c>
      <c r="AI139" s="71">
        <v>0</v>
      </c>
      <c r="AJ139" s="71">
        <v>0</v>
      </c>
    </row>
    <row r="140" spans="11:43">
      <c r="K140" s="1">
        <v>2</v>
      </c>
      <c r="L140" s="71">
        <v>0</v>
      </c>
      <c r="M140" s="71">
        <v>0</v>
      </c>
      <c r="N140" s="71">
        <v>0.93523442609979335</v>
      </c>
      <c r="O140" s="71">
        <v>-0.14959634469827204</v>
      </c>
      <c r="P140" s="71">
        <v>-0.32047331306592958</v>
      </c>
      <c r="Q140" s="71">
        <v>-8.5484679857552176E-3</v>
      </c>
      <c r="R140" s="71">
        <v>-1.3464070645576476E-2</v>
      </c>
      <c r="AC140" s="1">
        <v>2</v>
      </c>
      <c r="AD140" s="71">
        <v>-5.5511151231257827E-17</v>
      </c>
      <c r="AE140" s="71">
        <v>0</v>
      </c>
      <c r="AF140" s="71">
        <v>-0.8465588691732735</v>
      </c>
      <c r="AG140" s="71">
        <v>5.0576842254761945E-2</v>
      </c>
      <c r="AH140" s="71">
        <v>0.12853409212557701</v>
      </c>
      <c r="AI140" s="71">
        <v>0.4506990197771511</v>
      </c>
      <c r="AJ140" s="71">
        <v>0.24724369513695366</v>
      </c>
    </row>
    <row r="141" spans="11:43">
      <c r="K141" s="1">
        <v>3</v>
      </c>
      <c r="L141" s="71">
        <v>-5.5511151231257827E-17</v>
      </c>
      <c r="M141" s="71">
        <v>0</v>
      </c>
      <c r="N141" s="71">
        <v>7.488778236894203E-2</v>
      </c>
      <c r="O141" s="71">
        <v>-0.60570832940906183</v>
      </c>
      <c r="P141" s="71">
        <v>0.52640232935201547</v>
      </c>
      <c r="Q141" s="71">
        <v>-0.53170424646120462</v>
      </c>
      <c r="R141" s="71">
        <v>-0.260193046955987</v>
      </c>
      <c r="AC141" s="1">
        <v>3</v>
      </c>
      <c r="AD141" s="71">
        <v>0</v>
      </c>
      <c r="AE141" s="71">
        <v>0</v>
      </c>
      <c r="AF141" s="71">
        <v>0.46780467225145722</v>
      </c>
      <c r="AG141" s="71">
        <v>4.571039753228865E-2</v>
      </c>
      <c r="AH141" s="71">
        <v>0.47768032820006068</v>
      </c>
      <c r="AI141" s="71">
        <v>0.74216783385920726</v>
      </c>
      <c r="AJ141" s="71">
        <v>-8.8180844042846512E-3</v>
      </c>
    </row>
    <row r="142" spans="11:43">
      <c r="K142" s="1">
        <v>4</v>
      </c>
      <c r="L142" s="71">
        <v>0</v>
      </c>
      <c r="M142" s="71">
        <v>0</v>
      </c>
      <c r="N142" s="71">
        <v>-3.1275054050104847E-2</v>
      </c>
      <c r="O142" s="71">
        <v>0.49226355796799198</v>
      </c>
      <c r="P142" s="71">
        <v>-0.28051536402609573</v>
      </c>
      <c r="Q142" s="71">
        <v>-0.53775881034481765</v>
      </c>
      <c r="R142" s="71">
        <v>-0.62355837973095218</v>
      </c>
      <c r="AC142" s="1">
        <v>4</v>
      </c>
      <c r="AD142" s="71">
        <v>2.7755575615628914E-17</v>
      </c>
      <c r="AE142" s="71">
        <v>0</v>
      </c>
      <c r="AF142" s="71">
        <v>-6.529033782309239E-2</v>
      </c>
      <c r="AG142" s="71">
        <v>-0.97955801859173441</v>
      </c>
      <c r="AH142" s="71">
        <v>0.16156826379268172</v>
      </c>
      <c r="AI142" s="71">
        <v>-3.6978567438704091E-3</v>
      </c>
      <c r="AJ142" s="71">
        <v>-0.10042550467935094</v>
      </c>
    </row>
    <row r="143" spans="11:43">
      <c r="K143" s="1">
        <v>5</v>
      </c>
      <c r="L143" s="71">
        <v>-5.5511151231257827E-17</v>
      </c>
      <c r="M143" s="110">
        <v>0</v>
      </c>
      <c r="N143" s="71">
        <v>-0.32791426943272362</v>
      </c>
      <c r="O143" s="71">
        <v>-0.50145430390927292</v>
      </c>
      <c r="P143" s="71">
        <v>-0.72332360785994543</v>
      </c>
      <c r="Q143" s="71">
        <v>-0.28480288898188527</v>
      </c>
      <c r="R143" s="71">
        <v>0.19158832358291961</v>
      </c>
      <c r="AC143" s="1">
        <v>5</v>
      </c>
      <c r="AD143" s="71">
        <v>2.7755575615628914E-17</v>
      </c>
      <c r="AE143" s="110">
        <v>0</v>
      </c>
      <c r="AF143" s="71">
        <v>-0.21176811590765518</v>
      </c>
      <c r="AG143" s="71">
        <v>0.11100975317505241</v>
      </c>
      <c r="AH143" s="71">
        <v>-8.6118406309995121E-3</v>
      </c>
      <c r="AI143" s="71">
        <v>0.12074088341126396</v>
      </c>
      <c r="AJ143" s="71">
        <v>-0.96342024841652041</v>
      </c>
    </row>
    <row r="144" spans="11:43">
      <c r="K144" s="1">
        <v>6</v>
      </c>
      <c r="L144" s="71">
        <v>0</v>
      </c>
      <c r="M144" s="71">
        <v>0</v>
      </c>
      <c r="N144" s="71">
        <v>-0.10593626001619327</v>
      </c>
      <c r="O144" s="71">
        <v>-0.34199199394862934</v>
      </c>
      <c r="P144" s="71">
        <v>-0.13532010982517539</v>
      </c>
      <c r="Q144" s="71">
        <v>0.58899940094563552</v>
      </c>
      <c r="R144" s="71">
        <v>-0.71174936491113672</v>
      </c>
      <c r="AC144" s="1">
        <v>6</v>
      </c>
      <c r="AD144" s="71">
        <v>0</v>
      </c>
      <c r="AE144" s="71">
        <v>0</v>
      </c>
      <c r="AF144" s="71">
        <v>0.12404961312170401</v>
      </c>
      <c r="AG144" s="71">
        <v>-0.15328230653805577</v>
      </c>
      <c r="AH144" s="71">
        <v>-0.85388642309624507</v>
      </c>
      <c r="AI144" s="71">
        <v>0.4811083712483249</v>
      </c>
      <c r="AJ144" s="71">
        <v>2.299868590620293E-2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1</v>
      </c>
      <c r="W146" s="48" t="s">
        <v>353</v>
      </c>
      <c r="X146" s="3">
        <f>+V146/V148</f>
        <v>1</v>
      </c>
      <c r="Y146" s="148">
        <f>ATAN2(X146,X147)</f>
        <v>0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1</v>
      </c>
      <c r="AO146" s="48" t="s">
        <v>353</v>
      </c>
      <c r="AP146" s="3">
        <f>+AN146/AN148</f>
        <v>1</v>
      </c>
      <c r="AQ146" s="148">
        <f>ATAN2(AP146,AP147)</f>
        <v>0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0</v>
      </c>
      <c r="W147" s="48" t="s">
        <v>354</v>
      </c>
      <c r="X147" s="3">
        <f>-V147/V148</f>
        <v>0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0</v>
      </c>
      <c r="AO147" s="48" t="s">
        <v>354</v>
      </c>
      <c r="AP147" s="3">
        <f>-AN147/AN148</f>
        <v>0</v>
      </c>
      <c r="AQ147" s="117"/>
    </row>
    <row r="148" spans="10:43">
      <c r="K148" s="1">
        <v>1</v>
      </c>
      <c r="L148" s="111">
        <v>0</v>
      </c>
      <c r="M148" s="110">
        <f>X146</f>
        <v>1</v>
      </c>
      <c r="N148" s="111">
        <v>0</v>
      </c>
      <c r="O148" s="111">
        <v>0</v>
      </c>
      <c r="P148" s="111">
        <v>0</v>
      </c>
      <c r="Q148" s="110">
        <f>-X147</f>
        <v>0</v>
      </c>
      <c r="R148" s="111">
        <v>0</v>
      </c>
      <c r="U148" s="48" t="s">
        <v>355</v>
      </c>
      <c r="V148" s="3">
        <f>SQRT(V146*V146+V147*V147)</f>
        <v>1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1</v>
      </c>
      <c r="AF148" s="111">
        <v>0</v>
      </c>
      <c r="AG148" s="111">
        <v>0</v>
      </c>
      <c r="AH148" s="111">
        <v>0</v>
      </c>
      <c r="AI148" s="110">
        <f>-AP147</f>
        <v>0</v>
      </c>
      <c r="AJ148" s="111">
        <v>0</v>
      </c>
      <c r="AM148" s="48" t="s">
        <v>355</v>
      </c>
      <c r="AN148" s="3">
        <f>SQRT(AN146*AN146+AN147*AN147)</f>
        <v>1</v>
      </c>
      <c r="AO148" s="109">
        <v>1</v>
      </c>
      <c r="AP148" s="108">
        <f>AP146*AP146+AP147*AP147</f>
        <v>1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0</v>
      </c>
      <c r="N152" s="111">
        <v>0</v>
      </c>
      <c r="O152" s="111">
        <v>0</v>
      </c>
      <c r="P152" s="111">
        <v>0</v>
      </c>
      <c r="Q152" s="110">
        <f>X146</f>
        <v>1</v>
      </c>
      <c r="R152" s="111">
        <v>0</v>
      </c>
      <c r="AC152" s="1">
        <v>5</v>
      </c>
      <c r="AD152">
        <v>0</v>
      </c>
      <c r="AE152" s="110">
        <f>AP147</f>
        <v>0</v>
      </c>
      <c r="AF152" s="111">
        <v>0</v>
      </c>
      <c r="AG152" s="111">
        <v>0</v>
      </c>
      <c r="AH152" s="111">
        <v>0</v>
      </c>
      <c r="AI152" s="110">
        <f>AP146</f>
        <v>1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1.0000000000000002</v>
      </c>
      <c r="M156" s="71">
        <v>0</v>
      </c>
      <c r="N156" s="71">
        <v>-1.1865508575681361E-15</v>
      </c>
      <c r="O156" s="71">
        <v>-1.4155343563970746E-15</v>
      </c>
      <c r="P156" s="71">
        <v>-4.649058915617843E-16</v>
      </c>
      <c r="Q156" s="71">
        <v>-5.5511151231257827E-16</v>
      </c>
      <c r="R156" s="71">
        <v>7.2164496600635175E-16</v>
      </c>
      <c r="AC156" s="1" cm="1">
        <f t="array" ref="AC156:AC162">$K$12:$K$18</f>
        <v>0</v>
      </c>
      <c r="AD156" s="71" cm="1">
        <f t="array" ref="AD156:AJ162">MMULT(AD147:AJ153,_xlfn.ANCHORARRAY(AD138))</f>
        <v>0.99999999999999989</v>
      </c>
      <c r="AE156" s="71">
        <v>0</v>
      </c>
      <c r="AF156" s="71">
        <v>-6.7307270867900115E-16</v>
      </c>
      <c r="AG156" s="71">
        <v>-8.8817841970012523E-16</v>
      </c>
      <c r="AH156" s="71">
        <v>-3.3306690738754696E-16</v>
      </c>
      <c r="AI156" s="71">
        <v>3.3306690738754696E-16</v>
      </c>
      <c r="AJ156" s="71">
        <v>-2.9490299091605721E-17</v>
      </c>
    </row>
    <row r="157" spans="10:43">
      <c r="K157" s="1">
        <v>1</v>
      </c>
      <c r="L157" s="71">
        <v>0</v>
      </c>
      <c r="M157" s="110">
        <v>1</v>
      </c>
      <c r="N157" s="71">
        <v>0</v>
      </c>
      <c r="O157" s="71">
        <v>0</v>
      </c>
      <c r="P157" s="71">
        <v>0</v>
      </c>
      <c r="Q157" s="71">
        <v>0</v>
      </c>
      <c r="R157" s="71">
        <v>0</v>
      </c>
      <c r="AC157" s="1">
        <v>1</v>
      </c>
      <c r="AD157" s="71">
        <v>0</v>
      </c>
      <c r="AE157" s="110">
        <v>1</v>
      </c>
      <c r="AF157" s="71">
        <v>0</v>
      </c>
      <c r="AG157" s="71">
        <v>0</v>
      </c>
      <c r="AH157" s="71">
        <v>0</v>
      </c>
      <c r="AI157" s="71">
        <v>0</v>
      </c>
      <c r="AJ157" s="71">
        <v>0</v>
      </c>
    </row>
    <row r="158" spans="10:43">
      <c r="K158" s="1">
        <v>2</v>
      </c>
      <c r="L158" s="71">
        <v>0</v>
      </c>
      <c r="M158" s="71">
        <v>0</v>
      </c>
      <c r="N158" s="71">
        <v>0.93523442609979335</v>
      </c>
      <c r="O158" s="71">
        <v>-0.14959634469827204</v>
      </c>
      <c r="P158" s="71">
        <v>-0.32047331306592958</v>
      </c>
      <c r="Q158" s="71">
        <v>-8.5484679857552176E-3</v>
      </c>
      <c r="R158" s="71">
        <v>-1.3464070645576476E-2</v>
      </c>
      <c r="AC158" s="1">
        <v>2</v>
      </c>
      <c r="AD158" s="71">
        <v>-5.5511151231257827E-17</v>
      </c>
      <c r="AE158" s="71">
        <v>0</v>
      </c>
      <c r="AF158" s="71">
        <v>-0.8465588691732735</v>
      </c>
      <c r="AG158" s="71">
        <v>5.0576842254761945E-2</v>
      </c>
      <c r="AH158" s="71">
        <v>0.12853409212557701</v>
      </c>
      <c r="AI158" s="71">
        <v>0.4506990197771511</v>
      </c>
      <c r="AJ158" s="71">
        <v>0.24724369513695366</v>
      </c>
    </row>
    <row r="159" spans="10:43">
      <c r="K159" s="1">
        <v>3</v>
      </c>
      <c r="L159" s="71">
        <v>-5.5511151231257827E-17</v>
      </c>
      <c r="M159" s="71">
        <v>0</v>
      </c>
      <c r="N159" s="71">
        <v>7.488778236894203E-2</v>
      </c>
      <c r="O159" s="71">
        <v>-0.60570832940906183</v>
      </c>
      <c r="P159" s="71">
        <v>0.52640232935201547</v>
      </c>
      <c r="Q159" s="71">
        <v>-0.53170424646120462</v>
      </c>
      <c r="R159" s="71">
        <v>-0.260193046955987</v>
      </c>
      <c r="AC159" s="1">
        <v>3</v>
      </c>
      <c r="AD159" s="71">
        <v>0</v>
      </c>
      <c r="AE159" s="71">
        <v>0</v>
      </c>
      <c r="AF159" s="71">
        <v>0.46780467225145722</v>
      </c>
      <c r="AG159" s="71">
        <v>4.571039753228865E-2</v>
      </c>
      <c r="AH159" s="71">
        <v>0.47768032820006068</v>
      </c>
      <c r="AI159" s="71">
        <v>0.74216783385920726</v>
      </c>
      <c r="AJ159" s="71">
        <v>-8.8180844042846512E-3</v>
      </c>
    </row>
    <row r="160" spans="10:43">
      <c r="K160" s="1">
        <v>4</v>
      </c>
      <c r="L160" s="71">
        <v>0</v>
      </c>
      <c r="M160" s="110">
        <v>0</v>
      </c>
      <c r="N160" s="71">
        <v>-3.1275054050104847E-2</v>
      </c>
      <c r="O160" s="71">
        <v>0.49226355796799198</v>
      </c>
      <c r="P160" s="71">
        <v>-0.28051536402609573</v>
      </c>
      <c r="Q160" s="71">
        <v>-0.53775881034481765</v>
      </c>
      <c r="R160" s="71">
        <v>-0.62355837973095218</v>
      </c>
      <c r="AC160" s="1">
        <v>4</v>
      </c>
      <c r="AD160" s="71">
        <v>2.7755575615628914E-17</v>
      </c>
      <c r="AE160" s="110">
        <v>0</v>
      </c>
      <c r="AF160" s="71">
        <v>-6.529033782309239E-2</v>
      </c>
      <c r="AG160" s="71">
        <v>-0.97955801859173441</v>
      </c>
      <c r="AH160" s="71">
        <v>0.16156826379268172</v>
      </c>
      <c r="AI160" s="71">
        <v>-3.6978567438704091E-3</v>
      </c>
      <c r="AJ160" s="71">
        <v>-0.10042550467935094</v>
      </c>
    </row>
    <row r="161" spans="10:43">
      <c r="K161" s="1">
        <v>5</v>
      </c>
      <c r="L161" s="71">
        <v>-5.5511151231257827E-17</v>
      </c>
      <c r="M161" s="71">
        <v>0</v>
      </c>
      <c r="N161" s="71">
        <v>-0.32791426943272362</v>
      </c>
      <c r="O161" s="71">
        <v>-0.50145430390927292</v>
      </c>
      <c r="P161" s="71">
        <v>-0.72332360785994543</v>
      </c>
      <c r="Q161" s="71">
        <v>-0.28480288898188527</v>
      </c>
      <c r="R161" s="71">
        <v>0.19158832358291961</v>
      </c>
      <c r="AC161" s="1">
        <v>5</v>
      </c>
      <c r="AD161" s="71">
        <v>2.7755575615628914E-17</v>
      </c>
      <c r="AE161" s="71">
        <v>0</v>
      </c>
      <c r="AF161" s="71">
        <v>-0.21176811590765518</v>
      </c>
      <c r="AG161" s="71">
        <v>0.11100975317505241</v>
      </c>
      <c r="AH161" s="71">
        <v>-8.6118406309995121E-3</v>
      </c>
      <c r="AI161" s="71">
        <v>0.12074088341126396</v>
      </c>
      <c r="AJ161" s="71">
        <v>-0.96342024841652041</v>
      </c>
    </row>
    <row r="162" spans="10:43">
      <c r="K162" s="1">
        <v>6</v>
      </c>
      <c r="L162" s="71">
        <v>0</v>
      </c>
      <c r="M162" s="71">
        <v>0</v>
      </c>
      <c r="N162" s="71">
        <v>-0.10593626001619327</v>
      </c>
      <c r="O162" s="71">
        <v>-0.34199199394862934</v>
      </c>
      <c r="P162" s="71">
        <v>-0.13532010982517539</v>
      </c>
      <c r="Q162" s="71">
        <v>0.58899940094563552</v>
      </c>
      <c r="R162" s="71">
        <v>-0.71174936491113672</v>
      </c>
      <c r="AC162" s="1">
        <v>6</v>
      </c>
      <c r="AD162" s="71">
        <v>0</v>
      </c>
      <c r="AE162" s="71">
        <v>0</v>
      </c>
      <c r="AF162" s="71">
        <v>0.12404961312170401</v>
      </c>
      <c r="AG162" s="71">
        <v>-0.15328230653805577</v>
      </c>
      <c r="AH162" s="71">
        <v>-0.85388642309624507</v>
      </c>
      <c r="AI162" s="71">
        <v>0.4811083712483249</v>
      </c>
      <c r="AJ162" s="71">
        <v>2.299868590620293E-2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1</v>
      </c>
      <c r="W164" s="48" t="s">
        <v>353</v>
      </c>
      <c r="X164" s="3">
        <f>+V164/V166</f>
        <v>1</v>
      </c>
      <c r="Y164" s="148">
        <f>ATAN2(X164,X165)</f>
        <v>0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1</v>
      </c>
      <c r="AO164" s="48" t="s">
        <v>353</v>
      </c>
      <c r="AP164" s="3">
        <f>+AN164/AN166</f>
        <v>1</v>
      </c>
      <c r="AQ164" s="148">
        <f>ATAN2(AP164,AP165)</f>
        <v>0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</v>
      </c>
      <c r="W165" s="48" t="s">
        <v>354</v>
      </c>
      <c r="X165" s="3">
        <f>-V165/V166</f>
        <v>0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0</v>
      </c>
      <c r="AO165" s="48" t="s">
        <v>354</v>
      </c>
      <c r="AP165" s="3">
        <f>-AN165/AN166</f>
        <v>0</v>
      </c>
      <c r="AQ165" s="117"/>
    </row>
    <row r="166" spans="10:43">
      <c r="K166" s="1">
        <v>1</v>
      </c>
      <c r="L166" s="111">
        <v>0</v>
      </c>
      <c r="M166" s="110">
        <f>X164</f>
        <v>1</v>
      </c>
      <c r="N166" s="111">
        <v>0</v>
      </c>
      <c r="O166" s="111">
        <v>0</v>
      </c>
      <c r="P166" s="110">
        <f>-X165</f>
        <v>0</v>
      </c>
      <c r="Q166" s="111">
        <v>0</v>
      </c>
      <c r="R166" s="111">
        <v>0</v>
      </c>
      <c r="U166" s="48" t="s">
        <v>355</v>
      </c>
      <c r="V166" s="3">
        <f>SQRT(V164*V164+V165*V165)</f>
        <v>1</v>
      </c>
      <c r="W166" s="109">
        <v>1</v>
      </c>
      <c r="X166" s="108">
        <f>X164*X164+X165*X165</f>
        <v>1</v>
      </c>
      <c r="AC166" s="1">
        <v>1</v>
      </c>
      <c r="AD166" s="111">
        <v>0</v>
      </c>
      <c r="AE166" s="110">
        <f>AP164</f>
        <v>1</v>
      </c>
      <c r="AF166" s="111">
        <v>0</v>
      </c>
      <c r="AG166" s="111">
        <v>0</v>
      </c>
      <c r="AH166" s="110">
        <f>-AP165</f>
        <v>0</v>
      </c>
      <c r="AI166" s="111">
        <v>0</v>
      </c>
      <c r="AJ166" s="111">
        <v>0</v>
      </c>
      <c r="AM166" s="48" t="s">
        <v>355</v>
      </c>
      <c r="AN166" s="3">
        <f>SQRT(AN164*AN164+AN165*AN165)</f>
        <v>1</v>
      </c>
      <c r="AO166" s="109">
        <v>1</v>
      </c>
      <c r="AP166" s="108">
        <f>AP164*AP164+AP165*AP165</f>
        <v>1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0</v>
      </c>
      <c r="N169" s="111">
        <v>0</v>
      </c>
      <c r="O169" s="111">
        <v>0</v>
      </c>
      <c r="P169" s="110">
        <f>X164</f>
        <v>1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0</v>
      </c>
      <c r="AF169" s="111">
        <v>0</v>
      </c>
      <c r="AG169" s="111">
        <v>0</v>
      </c>
      <c r="AH169" s="110">
        <f>AP164</f>
        <v>1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1.0000000000000002</v>
      </c>
      <c r="M174" s="71">
        <v>0</v>
      </c>
      <c r="N174" s="71">
        <v>-1.1865508575681361E-15</v>
      </c>
      <c r="O174" s="71">
        <v>-1.4155343563970746E-15</v>
      </c>
      <c r="P174" s="71">
        <v>-4.649058915617843E-16</v>
      </c>
      <c r="Q174" s="71">
        <v>-5.5511151231257827E-16</v>
      </c>
      <c r="R174" s="71">
        <v>7.2164496600635175E-16</v>
      </c>
      <c r="AC174" s="1" cm="1">
        <f t="array" ref="AC174:AC180">$K$12:$K$18</f>
        <v>0</v>
      </c>
      <c r="AD174" s="71" cm="1">
        <f t="array" ref="AD174:AJ180">MMULT(AD165:AJ171,_xlfn.ANCHORARRAY(AD156))</f>
        <v>0.99999999999999989</v>
      </c>
      <c r="AE174" s="71">
        <v>0</v>
      </c>
      <c r="AF174" s="71">
        <v>-6.7307270867900115E-16</v>
      </c>
      <c r="AG174" s="71">
        <v>-8.8817841970012523E-16</v>
      </c>
      <c r="AH174" s="71">
        <v>-3.3306690738754696E-16</v>
      </c>
      <c r="AI174" s="71">
        <v>3.3306690738754696E-16</v>
      </c>
      <c r="AJ174" s="71">
        <v>-2.9490299091605721E-17</v>
      </c>
    </row>
    <row r="175" spans="10:43">
      <c r="K175" s="1">
        <v>1</v>
      </c>
      <c r="L175" s="71">
        <v>0</v>
      </c>
      <c r="M175" s="110">
        <v>1</v>
      </c>
      <c r="N175" s="71">
        <v>0</v>
      </c>
      <c r="O175" s="71">
        <v>0</v>
      </c>
      <c r="P175" s="71">
        <v>0</v>
      </c>
      <c r="Q175" s="71">
        <v>0</v>
      </c>
      <c r="R175" s="71">
        <v>0</v>
      </c>
      <c r="AC175" s="1">
        <v>1</v>
      </c>
      <c r="AD175" s="71">
        <v>0</v>
      </c>
      <c r="AE175" s="110">
        <v>1</v>
      </c>
      <c r="AF175" s="71">
        <v>0</v>
      </c>
      <c r="AG175" s="71">
        <v>0</v>
      </c>
      <c r="AH175" s="71">
        <v>0</v>
      </c>
      <c r="AI175" s="71">
        <v>0</v>
      </c>
      <c r="AJ175" s="71">
        <v>0</v>
      </c>
    </row>
    <row r="176" spans="10:43">
      <c r="K176" s="1">
        <v>2</v>
      </c>
      <c r="L176" s="71">
        <v>0</v>
      </c>
      <c r="M176" s="71">
        <v>0</v>
      </c>
      <c r="N176" s="71">
        <v>0.93523442609979335</v>
      </c>
      <c r="O176" s="71">
        <v>-0.14959634469827204</v>
      </c>
      <c r="P176" s="71">
        <v>-0.32047331306592958</v>
      </c>
      <c r="Q176" s="71">
        <v>-8.5484679857552176E-3</v>
      </c>
      <c r="R176" s="71">
        <v>-1.3464070645576476E-2</v>
      </c>
      <c r="AC176" s="1">
        <v>2</v>
      </c>
      <c r="AD176" s="71">
        <v>-5.5511151231257827E-17</v>
      </c>
      <c r="AE176" s="71">
        <v>0</v>
      </c>
      <c r="AF176" s="71">
        <v>-0.8465588691732735</v>
      </c>
      <c r="AG176" s="71">
        <v>5.0576842254761945E-2</v>
      </c>
      <c r="AH176" s="71">
        <v>0.12853409212557701</v>
      </c>
      <c r="AI176" s="71">
        <v>0.4506990197771511</v>
      </c>
      <c r="AJ176" s="71">
        <v>0.24724369513695366</v>
      </c>
    </row>
    <row r="177" spans="10:43">
      <c r="K177" s="1">
        <v>3</v>
      </c>
      <c r="L177" s="71">
        <v>-5.5511151231257827E-17</v>
      </c>
      <c r="M177" s="110">
        <v>0</v>
      </c>
      <c r="N177" s="71">
        <v>7.488778236894203E-2</v>
      </c>
      <c r="O177" s="71">
        <v>-0.60570832940906183</v>
      </c>
      <c r="P177" s="71">
        <v>0.52640232935201547</v>
      </c>
      <c r="Q177" s="71">
        <v>-0.53170424646120462</v>
      </c>
      <c r="R177" s="71">
        <v>-0.260193046955987</v>
      </c>
      <c r="AC177" s="1">
        <v>3</v>
      </c>
      <c r="AD177" s="71">
        <v>0</v>
      </c>
      <c r="AE177" s="110">
        <v>0</v>
      </c>
      <c r="AF177" s="71">
        <v>0.46780467225145722</v>
      </c>
      <c r="AG177" s="71">
        <v>4.571039753228865E-2</v>
      </c>
      <c r="AH177" s="71">
        <v>0.47768032820006068</v>
      </c>
      <c r="AI177" s="71">
        <v>0.74216783385920726</v>
      </c>
      <c r="AJ177" s="71">
        <v>-8.8180844042846512E-3</v>
      </c>
    </row>
    <row r="178" spans="10:43">
      <c r="K178" s="1">
        <v>4</v>
      </c>
      <c r="L178" s="71">
        <v>0</v>
      </c>
      <c r="M178" s="71">
        <v>0</v>
      </c>
      <c r="N178" s="71">
        <v>-3.1275054050104847E-2</v>
      </c>
      <c r="O178" s="71">
        <v>0.49226355796799198</v>
      </c>
      <c r="P178" s="71">
        <v>-0.28051536402609573</v>
      </c>
      <c r="Q178" s="71">
        <v>-0.53775881034481765</v>
      </c>
      <c r="R178" s="71">
        <v>-0.62355837973095218</v>
      </c>
      <c r="AC178" s="1">
        <v>4</v>
      </c>
      <c r="AD178" s="71">
        <v>2.7755575615628914E-17</v>
      </c>
      <c r="AE178" s="71">
        <v>0</v>
      </c>
      <c r="AF178" s="71">
        <v>-6.529033782309239E-2</v>
      </c>
      <c r="AG178" s="71">
        <v>-0.97955801859173441</v>
      </c>
      <c r="AH178" s="71">
        <v>0.16156826379268172</v>
      </c>
      <c r="AI178" s="71">
        <v>-3.6978567438704091E-3</v>
      </c>
      <c r="AJ178" s="71">
        <v>-0.10042550467935094</v>
      </c>
    </row>
    <row r="179" spans="10:43">
      <c r="K179" s="1">
        <v>5</v>
      </c>
      <c r="L179" s="71">
        <v>-5.5511151231257827E-17</v>
      </c>
      <c r="M179" s="71">
        <v>0</v>
      </c>
      <c r="N179" s="71">
        <v>-0.32791426943272362</v>
      </c>
      <c r="O179" s="71">
        <v>-0.50145430390927292</v>
      </c>
      <c r="P179" s="71">
        <v>-0.72332360785994543</v>
      </c>
      <c r="Q179" s="71">
        <v>-0.28480288898188527</v>
      </c>
      <c r="R179" s="71">
        <v>0.19158832358291961</v>
      </c>
      <c r="AC179" s="1">
        <v>5</v>
      </c>
      <c r="AD179" s="71">
        <v>2.7755575615628914E-17</v>
      </c>
      <c r="AE179" s="71">
        <v>0</v>
      </c>
      <c r="AF179" s="71">
        <v>-0.21176811590765518</v>
      </c>
      <c r="AG179" s="71">
        <v>0.11100975317505241</v>
      </c>
      <c r="AH179" s="71">
        <v>-8.6118406309995121E-3</v>
      </c>
      <c r="AI179" s="71">
        <v>0.12074088341126396</v>
      </c>
      <c r="AJ179" s="71">
        <v>-0.96342024841652041</v>
      </c>
    </row>
    <row r="180" spans="10:43">
      <c r="K180" s="1">
        <v>6</v>
      </c>
      <c r="L180" s="71">
        <v>0</v>
      </c>
      <c r="M180" s="71">
        <v>0</v>
      </c>
      <c r="N180" s="71">
        <v>-0.10593626001619327</v>
      </c>
      <c r="O180" s="71">
        <v>-0.34199199394862934</v>
      </c>
      <c r="P180" s="71">
        <v>-0.13532010982517539</v>
      </c>
      <c r="Q180" s="71">
        <v>0.58899940094563552</v>
      </c>
      <c r="R180" s="71">
        <v>-0.71174936491113672</v>
      </c>
      <c r="AC180" s="1">
        <v>6</v>
      </c>
      <c r="AD180" s="71">
        <v>0</v>
      </c>
      <c r="AE180" s="71">
        <v>0</v>
      </c>
      <c r="AF180" s="71">
        <v>0.12404961312170401</v>
      </c>
      <c r="AG180" s="71">
        <v>-0.15328230653805577</v>
      </c>
      <c r="AH180" s="71">
        <v>-0.85388642309624507</v>
      </c>
      <c r="AI180" s="71">
        <v>0.4811083712483249</v>
      </c>
      <c r="AJ180" s="71">
        <v>2.299868590620293E-2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1</v>
      </c>
      <c r="W182" s="48" t="s">
        <v>353</v>
      </c>
      <c r="X182" s="3">
        <f>+V182/V184</f>
        <v>1</v>
      </c>
      <c r="Y182" s="148">
        <f>ATAN2(X182,X183)</f>
        <v>0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1</v>
      </c>
      <c r="AO182" s="48" t="s">
        <v>353</v>
      </c>
      <c r="AP182" s="3">
        <f>+AN182/AN184</f>
        <v>1</v>
      </c>
      <c r="AQ182" s="148">
        <f>ATAN2(AP182,AP183)</f>
        <v>0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0</v>
      </c>
      <c r="W183" s="48" t="s">
        <v>354</v>
      </c>
      <c r="X183" s="3">
        <f>-V183/V184</f>
        <v>0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0</v>
      </c>
      <c r="AO183" s="48" t="s">
        <v>354</v>
      </c>
      <c r="AP183" s="3">
        <f>-AN183/AN184</f>
        <v>0</v>
      </c>
      <c r="AQ183" s="117"/>
    </row>
    <row r="184" spans="10:43">
      <c r="K184" s="1">
        <v>1</v>
      </c>
      <c r="L184" s="111">
        <v>0</v>
      </c>
      <c r="M184" s="110">
        <f>X182</f>
        <v>1</v>
      </c>
      <c r="N184" s="111">
        <v>0</v>
      </c>
      <c r="O184" s="110">
        <f>-X183</f>
        <v>0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1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1</v>
      </c>
      <c r="AF184" s="111">
        <v>0</v>
      </c>
      <c r="AG184" s="110">
        <f>-AP183</f>
        <v>0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1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0</v>
      </c>
      <c r="N186" s="111">
        <v>0</v>
      </c>
      <c r="O186" s="110">
        <f>X182</f>
        <v>1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0</v>
      </c>
      <c r="AF186" s="111">
        <v>0</v>
      </c>
      <c r="AG186" s="110">
        <f>AP182</f>
        <v>1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1.0000000000000002</v>
      </c>
      <c r="M192" s="71">
        <v>0</v>
      </c>
      <c r="N192" s="71">
        <v>-1.1865508575681361E-15</v>
      </c>
      <c r="O192" s="71">
        <v>-1.4155343563970746E-15</v>
      </c>
      <c r="P192" s="71">
        <v>-4.649058915617843E-16</v>
      </c>
      <c r="Q192" s="71">
        <v>-5.5511151231257827E-16</v>
      </c>
      <c r="R192" s="71">
        <v>7.2164496600635175E-16</v>
      </c>
      <c r="AC192" s="1" cm="1">
        <f t="array" ref="AC192:AC198">$K$12:$K$18</f>
        <v>0</v>
      </c>
      <c r="AD192" s="71" cm="1">
        <f t="array" ref="AD192:AJ198">MMULT(AD183:AJ189,_xlfn.ANCHORARRAY(AD174))</f>
        <v>0.99999999999999989</v>
      </c>
      <c r="AE192" s="71">
        <v>0</v>
      </c>
      <c r="AF192" s="71">
        <v>-6.7307270867900115E-16</v>
      </c>
      <c r="AG192" s="71">
        <v>-8.8817841970012523E-16</v>
      </c>
      <c r="AH192" s="71">
        <v>-3.3306690738754696E-16</v>
      </c>
      <c r="AI192" s="71">
        <v>3.3306690738754696E-16</v>
      </c>
      <c r="AJ192" s="71">
        <v>-2.9490299091605721E-17</v>
      </c>
    </row>
    <row r="193" spans="10:43">
      <c r="K193" s="1">
        <v>1</v>
      </c>
      <c r="L193" s="71">
        <v>0</v>
      </c>
      <c r="M193" s="110">
        <v>1</v>
      </c>
      <c r="N193" s="71">
        <v>0</v>
      </c>
      <c r="O193" s="71">
        <v>0</v>
      </c>
      <c r="P193" s="71">
        <v>0</v>
      </c>
      <c r="Q193" s="71">
        <v>0</v>
      </c>
      <c r="R193" s="71">
        <v>0</v>
      </c>
      <c r="AC193" s="1">
        <v>1</v>
      </c>
      <c r="AD193" s="71">
        <v>0</v>
      </c>
      <c r="AE193" s="110">
        <v>1</v>
      </c>
      <c r="AF193" s="71">
        <v>0</v>
      </c>
      <c r="AG193" s="71">
        <v>0</v>
      </c>
      <c r="AH193" s="71">
        <v>0</v>
      </c>
      <c r="AI193" s="71">
        <v>0</v>
      </c>
      <c r="AJ193" s="71">
        <v>0</v>
      </c>
    </row>
    <row r="194" spans="10:43">
      <c r="K194" s="1">
        <v>2</v>
      </c>
      <c r="L194" s="71">
        <v>0</v>
      </c>
      <c r="M194" s="110">
        <v>0</v>
      </c>
      <c r="N194" s="71">
        <v>0.93523442609979335</v>
      </c>
      <c r="O194" s="71">
        <v>-0.14959634469827204</v>
      </c>
      <c r="P194" s="71">
        <v>-0.32047331306592958</v>
      </c>
      <c r="Q194" s="71">
        <v>-8.5484679857552176E-3</v>
      </c>
      <c r="R194" s="71">
        <v>-1.3464070645576476E-2</v>
      </c>
      <c r="AC194" s="1">
        <v>2</v>
      </c>
      <c r="AD194" s="71">
        <v>-5.5511151231257827E-17</v>
      </c>
      <c r="AE194" s="110">
        <v>0</v>
      </c>
      <c r="AF194" s="71">
        <v>-0.8465588691732735</v>
      </c>
      <c r="AG194" s="71">
        <v>5.0576842254761945E-2</v>
      </c>
      <c r="AH194" s="71">
        <v>0.12853409212557701</v>
      </c>
      <c r="AI194" s="71">
        <v>0.4506990197771511</v>
      </c>
      <c r="AJ194" s="71">
        <v>0.24724369513695366</v>
      </c>
    </row>
    <row r="195" spans="10:43">
      <c r="K195" s="1">
        <v>3</v>
      </c>
      <c r="L195" s="71">
        <v>-5.5511151231257827E-17</v>
      </c>
      <c r="M195" s="71">
        <v>0</v>
      </c>
      <c r="N195" s="71">
        <v>7.488778236894203E-2</v>
      </c>
      <c r="O195" s="71">
        <v>-0.60570832940906183</v>
      </c>
      <c r="P195" s="71">
        <v>0.52640232935201547</v>
      </c>
      <c r="Q195" s="71">
        <v>-0.53170424646120462</v>
      </c>
      <c r="R195" s="71">
        <v>-0.260193046955987</v>
      </c>
      <c r="AC195" s="1">
        <v>3</v>
      </c>
      <c r="AD195" s="71">
        <v>0</v>
      </c>
      <c r="AE195" s="71">
        <v>0</v>
      </c>
      <c r="AF195" s="71">
        <v>0.46780467225145722</v>
      </c>
      <c r="AG195" s="71">
        <v>4.571039753228865E-2</v>
      </c>
      <c r="AH195" s="71">
        <v>0.47768032820006068</v>
      </c>
      <c r="AI195" s="71">
        <v>0.74216783385920726</v>
      </c>
      <c r="AJ195" s="71">
        <v>-8.8180844042846512E-3</v>
      </c>
    </row>
    <row r="196" spans="10:43">
      <c r="K196" s="1">
        <v>4</v>
      </c>
      <c r="L196" s="71">
        <v>0</v>
      </c>
      <c r="M196" s="71">
        <v>0</v>
      </c>
      <c r="N196" s="71">
        <v>-3.1275054050104847E-2</v>
      </c>
      <c r="O196" s="71">
        <v>0.49226355796799198</v>
      </c>
      <c r="P196" s="71">
        <v>-0.28051536402609573</v>
      </c>
      <c r="Q196" s="71">
        <v>-0.53775881034481765</v>
      </c>
      <c r="R196" s="71">
        <v>-0.62355837973095218</v>
      </c>
      <c r="AC196" s="1">
        <v>4</v>
      </c>
      <c r="AD196" s="71">
        <v>2.7755575615628914E-17</v>
      </c>
      <c r="AE196" s="71">
        <v>0</v>
      </c>
      <c r="AF196" s="71">
        <v>-6.529033782309239E-2</v>
      </c>
      <c r="AG196" s="71">
        <v>-0.97955801859173441</v>
      </c>
      <c r="AH196" s="71">
        <v>0.16156826379268172</v>
      </c>
      <c r="AI196" s="71">
        <v>-3.6978567438704091E-3</v>
      </c>
      <c r="AJ196" s="71">
        <v>-0.10042550467935094</v>
      </c>
    </row>
    <row r="197" spans="10:43">
      <c r="K197" s="1">
        <v>5</v>
      </c>
      <c r="L197" s="71">
        <v>-5.5511151231257827E-17</v>
      </c>
      <c r="M197" s="71">
        <v>0</v>
      </c>
      <c r="N197" s="71">
        <v>-0.32791426943272362</v>
      </c>
      <c r="O197" s="71">
        <v>-0.50145430390927292</v>
      </c>
      <c r="P197" s="71">
        <v>-0.72332360785994543</v>
      </c>
      <c r="Q197" s="71">
        <v>-0.28480288898188527</v>
      </c>
      <c r="R197" s="71">
        <v>0.19158832358291961</v>
      </c>
      <c r="AC197" s="1">
        <v>5</v>
      </c>
      <c r="AD197" s="71">
        <v>2.7755575615628914E-17</v>
      </c>
      <c r="AE197" s="71">
        <v>0</v>
      </c>
      <c r="AF197" s="71">
        <v>-0.21176811590765518</v>
      </c>
      <c r="AG197" s="71">
        <v>0.11100975317505241</v>
      </c>
      <c r="AH197" s="71">
        <v>-8.6118406309995121E-3</v>
      </c>
      <c r="AI197" s="71">
        <v>0.12074088341126396</v>
      </c>
      <c r="AJ197" s="71">
        <v>-0.96342024841652041</v>
      </c>
    </row>
    <row r="198" spans="10:43">
      <c r="K198" s="1">
        <v>6</v>
      </c>
      <c r="L198" s="71">
        <v>0</v>
      </c>
      <c r="M198" s="71">
        <v>0</v>
      </c>
      <c r="N198" s="71">
        <v>-0.10593626001619327</v>
      </c>
      <c r="O198" s="71">
        <v>-0.34199199394862934</v>
      </c>
      <c r="P198" s="71">
        <v>-0.13532010982517539</v>
      </c>
      <c r="Q198" s="71">
        <v>0.58899940094563552</v>
      </c>
      <c r="R198" s="71">
        <v>-0.71174936491113672</v>
      </c>
      <c r="AC198" s="1">
        <v>6</v>
      </c>
      <c r="AD198" s="71">
        <v>0</v>
      </c>
      <c r="AE198" s="71">
        <v>0</v>
      </c>
      <c r="AF198" s="71">
        <v>0.12404961312170401</v>
      </c>
      <c r="AG198" s="71">
        <v>-0.15328230653805577</v>
      </c>
      <c r="AH198" s="71">
        <v>-0.85388642309624507</v>
      </c>
      <c r="AI198" s="71">
        <v>0.4811083712483249</v>
      </c>
      <c r="AJ198" s="71">
        <v>2.299868590620293E-2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1</v>
      </c>
      <c r="W200" s="48" t="s">
        <v>353</v>
      </c>
      <c r="X200" s="3">
        <f>+V200/V202</f>
        <v>1</v>
      </c>
      <c r="Y200" s="148">
        <f>ATAN2(X200,X201)</f>
        <v>0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1</v>
      </c>
      <c r="AO200" s="48" t="s">
        <v>353</v>
      </c>
      <c r="AP200" s="3">
        <f>+AN200/AN202</f>
        <v>1</v>
      </c>
      <c r="AQ200" s="148">
        <f>ATAN2(AP200,AP201)</f>
        <v>0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</v>
      </c>
      <c r="W201" s="48" t="s">
        <v>354</v>
      </c>
      <c r="X201" s="3">
        <f>-V201/V202</f>
        <v>0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0</v>
      </c>
      <c r="AO201" s="48" t="s">
        <v>354</v>
      </c>
      <c r="AP201" s="3">
        <f>-AN201/AN202</f>
        <v>0</v>
      </c>
      <c r="AQ201" s="117"/>
    </row>
    <row r="202" spans="10:43">
      <c r="K202" s="1">
        <v>1</v>
      </c>
      <c r="L202" s="111">
        <v>0</v>
      </c>
      <c r="M202" s="110">
        <f>X200</f>
        <v>1</v>
      </c>
      <c r="N202" s="110">
        <f>-X201</f>
        <v>0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1</v>
      </c>
      <c r="W202" s="109">
        <v>1</v>
      </c>
      <c r="X202" s="108">
        <f>X200*X200+X201*X201</f>
        <v>1</v>
      </c>
      <c r="AC202" s="1">
        <v>1</v>
      </c>
      <c r="AD202" s="111">
        <v>0</v>
      </c>
      <c r="AE202" s="110">
        <f>AP200</f>
        <v>1</v>
      </c>
      <c r="AF202" s="110">
        <f>-AP201</f>
        <v>0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1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0</v>
      </c>
      <c r="N203" s="110">
        <f>X200</f>
        <v>1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0</v>
      </c>
      <c r="AF203" s="110">
        <f>AP200</f>
        <v>1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1.0000000000000002</v>
      </c>
      <c r="M210" s="71">
        <v>0</v>
      </c>
      <c r="N210" s="71">
        <v>-1.1865508575681361E-15</v>
      </c>
      <c r="O210" s="71">
        <v>-1.4155343563970746E-15</v>
      </c>
      <c r="P210" s="71">
        <v>-4.649058915617843E-16</v>
      </c>
      <c r="Q210" s="71">
        <v>-5.5511151231257827E-16</v>
      </c>
      <c r="R210" s="71">
        <v>7.2164496600635175E-16</v>
      </c>
      <c r="AC210" s="1" cm="1">
        <f t="array" ref="AC210:AC216">$K$12:$K$18</f>
        <v>0</v>
      </c>
      <c r="AD210" s="71" cm="1">
        <f t="array" ref="AD210:AJ216">MMULT(AD201:AJ207,_xlfn.ANCHORARRAY(AD192))</f>
        <v>0.99999999999999989</v>
      </c>
      <c r="AE210" s="71">
        <v>0</v>
      </c>
      <c r="AF210" s="71">
        <v>-6.7307270867900115E-16</v>
      </c>
      <c r="AG210" s="71">
        <v>-8.8817841970012523E-16</v>
      </c>
      <c r="AH210" s="71">
        <v>-3.3306690738754696E-16</v>
      </c>
      <c r="AI210" s="71">
        <v>3.3306690738754696E-16</v>
      </c>
      <c r="AJ210" s="71">
        <v>-2.9490299091605721E-17</v>
      </c>
    </row>
    <row r="211" spans="10:43">
      <c r="K211" s="1">
        <v>1</v>
      </c>
      <c r="L211" s="71">
        <v>0</v>
      </c>
      <c r="M211" s="71">
        <v>1</v>
      </c>
      <c r="N211" s="71">
        <v>0</v>
      </c>
      <c r="O211" s="71">
        <v>0</v>
      </c>
      <c r="P211" s="71">
        <v>0</v>
      </c>
      <c r="Q211" s="71">
        <v>0</v>
      </c>
      <c r="R211" s="71">
        <v>0</v>
      </c>
      <c r="AC211" s="1">
        <v>1</v>
      </c>
      <c r="AD211" s="71">
        <v>0</v>
      </c>
      <c r="AE211" s="71">
        <v>1</v>
      </c>
      <c r="AF211" s="71">
        <v>0</v>
      </c>
      <c r="AG211" s="71">
        <v>0</v>
      </c>
      <c r="AH211" s="71">
        <v>0</v>
      </c>
      <c r="AI211" s="71">
        <v>0</v>
      </c>
      <c r="AJ211" s="71">
        <v>0</v>
      </c>
    </row>
    <row r="212" spans="10:43">
      <c r="K212" s="1">
        <v>2</v>
      </c>
      <c r="L212" s="71">
        <v>0</v>
      </c>
      <c r="M212" s="71">
        <v>0</v>
      </c>
      <c r="N212" s="110">
        <v>0.93523442609979335</v>
      </c>
      <c r="O212" s="71">
        <v>-0.14959634469827204</v>
      </c>
      <c r="P212" s="71">
        <v>-0.32047331306592958</v>
      </c>
      <c r="Q212" s="71">
        <v>-8.5484679857552176E-3</v>
      </c>
      <c r="R212" s="71">
        <v>-1.3464070645576476E-2</v>
      </c>
      <c r="AC212" s="1">
        <v>2</v>
      </c>
      <c r="AD212" s="71">
        <v>-5.5511151231257827E-17</v>
      </c>
      <c r="AE212" s="71">
        <v>0</v>
      </c>
      <c r="AF212" s="110">
        <v>-0.8465588691732735</v>
      </c>
      <c r="AG212" s="71">
        <v>5.0576842254761945E-2</v>
      </c>
      <c r="AH212" s="71">
        <v>0.12853409212557701</v>
      </c>
      <c r="AI212" s="71">
        <v>0.4506990197771511</v>
      </c>
      <c r="AJ212" s="71">
        <v>0.24724369513695366</v>
      </c>
    </row>
    <row r="213" spans="10:43">
      <c r="K213" s="1">
        <v>3</v>
      </c>
      <c r="L213" s="71">
        <v>-5.5511151231257827E-17</v>
      </c>
      <c r="M213" s="71">
        <v>0</v>
      </c>
      <c r="N213" s="71">
        <v>7.488778236894203E-2</v>
      </c>
      <c r="O213" s="71">
        <v>-0.60570832940906183</v>
      </c>
      <c r="P213" s="71">
        <v>0.52640232935201547</v>
      </c>
      <c r="Q213" s="71">
        <v>-0.53170424646120462</v>
      </c>
      <c r="R213" s="71">
        <v>-0.260193046955987</v>
      </c>
      <c r="AC213" s="1">
        <v>3</v>
      </c>
      <c r="AD213" s="71">
        <v>0</v>
      </c>
      <c r="AE213" s="71">
        <v>0</v>
      </c>
      <c r="AF213" s="71">
        <v>0.46780467225145722</v>
      </c>
      <c r="AG213" s="71">
        <v>4.571039753228865E-2</v>
      </c>
      <c r="AH213" s="71">
        <v>0.47768032820006068</v>
      </c>
      <c r="AI213" s="71">
        <v>0.74216783385920726</v>
      </c>
      <c r="AJ213" s="71">
        <v>-8.8180844042846512E-3</v>
      </c>
    </row>
    <row r="214" spans="10:43">
      <c r="K214" s="1">
        <v>4</v>
      </c>
      <c r="L214" s="71">
        <v>0</v>
      </c>
      <c r="M214" s="71">
        <v>0</v>
      </c>
      <c r="N214" s="71">
        <v>-3.1275054050104847E-2</v>
      </c>
      <c r="O214" s="71">
        <v>0.49226355796799198</v>
      </c>
      <c r="P214" s="71">
        <v>-0.28051536402609573</v>
      </c>
      <c r="Q214" s="71">
        <v>-0.53775881034481765</v>
      </c>
      <c r="R214" s="71">
        <v>-0.62355837973095218</v>
      </c>
      <c r="AC214" s="1">
        <v>4</v>
      </c>
      <c r="AD214" s="71">
        <v>2.7755575615628914E-17</v>
      </c>
      <c r="AE214" s="71">
        <v>0</v>
      </c>
      <c r="AF214" s="71">
        <v>-6.529033782309239E-2</v>
      </c>
      <c r="AG214" s="71">
        <v>-0.97955801859173441</v>
      </c>
      <c r="AH214" s="71">
        <v>0.16156826379268172</v>
      </c>
      <c r="AI214" s="71">
        <v>-3.6978567438704091E-3</v>
      </c>
      <c r="AJ214" s="71">
        <v>-0.10042550467935094</v>
      </c>
    </row>
    <row r="215" spans="10:43">
      <c r="K215" s="1">
        <v>5</v>
      </c>
      <c r="L215" s="71">
        <v>-5.5511151231257827E-17</v>
      </c>
      <c r="M215" s="71">
        <v>0</v>
      </c>
      <c r="N215" s="71">
        <v>-0.32791426943272362</v>
      </c>
      <c r="O215" s="71">
        <v>-0.50145430390927292</v>
      </c>
      <c r="P215" s="71">
        <v>-0.72332360785994543</v>
      </c>
      <c r="Q215" s="71">
        <v>-0.28480288898188527</v>
      </c>
      <c r="R215" s="71">
        <v>0.19158832358291961</v>
      </c>
      <c r="AC215" s="1">
        <v>5</v>
      </c>
      <c r="AD215" s="71">
        <v>2.7755575615628914E-17</v>
      </c>
      <c r="AE215" s="71">
        <v>0</v>
      </c>
      <c r="AF215" s="71">
        <v>-0.21176811590765518</v>
      </c>
      <c r="AG215" s="71">
        <v>0.11100975317505241</v>
      </c>
      <c r="AH215" s="71">
        <v>-8.6118406309995121E-3</v>
      </c>
      <c r="AI215" s="71">
        <v>0.12074088341126396</v>
      </c>
      <c r="AJ215" s="71">
        <v>-0.96342024841652041</v>
      </c>
    </row>
    <row r="216" spans="10:43">
      <c r="K216" s="1">
        <v>6</v>
      </c>
      <c r="L216" s="71">
        <v>0</v>
      </c>
      <c r="M216" s="71">
        <v>0</v>
      </c>
      <c r="N216" s="110">
        <v>-0.10593626001619327</v>
      </c>
      <c r="O216" s="71">
        <v>-0.34199199394862934</v>
      </c>
      <c r="P216" s="71">
        <v>-0.13532010982517539</v>
      </c>
      <c r="Q216" s="71">
        <v>0.58899940094563552</v>
      </c>
      <c r="R216" s="71">
        <v>-0.71174936491113672</v>
      </c>
      <c r="AC216" s="1">
        <v>6</v>
      </c>
      <c r="AD216" s="71">
        <v>0</v>
      </c>
      <c r="AE216" s="71">
        <v>0</v>
      </c>
      <c r="AF216" s="110">
        <v>0.12404961312170401</v>
      </c>
      <c r="AG216" s="71">
        <v>-0.15328230653805577</v>
      </c>
      <c r="AH216" s="71">
        <v>-0.85388642309624507</v>
      </c>
      <c r="AI216" s="71">
        <v>0.4811083712483249</v>
      </c>
      <c r="AJ216" s="71">
        <v>2.299868590620293E-2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0.93523442609979335</v>
      </c>
      <c r="W218" s="48" t="s">
        <v>353</v>
      </c>
      <c r="X218" s="3">
        <f>+V218/V220</f>
        <v>0.99364576198442867</v>
      </c>
      <c r="Y218" s="148">
        <f>ATAN2(X218,X219)</f>
        <v>0.11279165600119044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-0.8465588691732735</v>
      </c>
      <c r="AO218" s="48" t="s">
        <v>353</v>
      </c>
      <c r="AP218" s="3">
        <f>+AN218/AN220</f>
        <v>-0.98943376011942408</v>
      </c>
      <c r="AQ218" s="148">
        <f>ATAN2(AP218,AP219)</f>
        <v>-2.9960941995769366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-0.10593626001619327</v>
      </c>
      <c r="W219" s="48" t="s">
        <v>354</v>
      </c>
      <c r="X219" s="3">
        <f>-V219/V220</f>
        <v>0.11255265296910587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0.12404961312170401</v>
      </c>
      <c r="AO219" s="48" t="s">
        <v>354</v>
      </c>
      <c r="AP219" s="3">
        <f>-AN219/AN220</f>
        <v>-0.14498563492959554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0.94121513106644672</v>
      </c>
      <c r="W220" s="109">
        <v>1</v>
      </c>
      <c r="X220" s="108">
        <f>X218*X218+X219*X219</f>
        <v>0.99999999999999978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0.85559933700978053</v>
      </c>
      <c r="AO220" s="109">
        <v>1</v>
      </c>
      <c r="AP220" s="108">
        <f>AP218*AP218+AP219*AP219</f>
        <v>1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0.99364576198442867</v>
      </c>
      <c r="O221" s="111">
        <v>0</v>
      </c>
      <c r="P221" s="111">
        <v>0</v>
      </c>
      <c r="Q221" s="111">
        <v>0</v>
      </c>
      <c r="R221" s="110">
        <f>-X219</f>
        <v>-0.11255265296910587</v>
      </c>
      <c r="AC221" s="1">
        <v>2</v>
      </c>
      <c r="AD221" s="111">
        <v>0</v>
      </c>
      <c r="AE221" s="111">
        <v>0</v>
      </c>
      <c r="AF221" s="110">
        <f>AP218</f>
        <v>-0.98943376011942408</v>
      </c>
      <c r="AG221" s="111">
        <v>0</v>
      </c>
      <c r="AH221" s="111">
        <v>0</v>
      </c>
      <c r="AI221" s="111">
        <v>0</v>
      </c>
      <c r="AJ221" s="110">
        <f>-AP219</f>
        <v>0.14498563492959554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0.11255265296910587</v>
      </c>
      <c r="O225" s="111">
        <v>0</v>
      </c>
      <c r="P225" s="111">
        <v>0</v>
      </c>
      <c r="Q225" s="111">
        <v>0</v>
      </c>
      <c r="R225" s="110">
        <f>X218</f>
        <v>0.99364576198442867</v>
      </c>
      <c r="AC225" s="1">
        <v>6</v>
      </c>
      <c r="AD225">
        <v>0</v>
      </c>
      <c r="AE225">
        <v>0</v>
      </c>
      <c r="AF225" s="110">
        <f>AP219</f>
        <v>-0.14498563492959554</v>
      </c>
      <c r="AG225" s="111">
        <v>0</v>
      </c>
      <c r="AH225" s="111">
        <v>0</v>
      </c>
      <c r="AI225" s="111">
        <v>0</v>
      </c>
      <c r="AJ225" s="110">
        <f>AP218</f>
        <v>-0.98943376011942408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1.0000000000000002</v>
      </c>
      <c r="M228" s="71">
        <v>0</v>
      </c>
      <c r="N228" s="71">
        <v>-1.1865508575681361E-15</v>
      </c>
      <c r="O228" s="71">
        <v>-1.4155343563970746E-15</v>
      </c>
      <c r="P228" s="71">
        <v>-4.649058915617843E-16</v>
      </c>
      <c r="Q228" s="71">
        <v>-5.5511151231257827E-16</v>
      </c>
      <c r="R228" s="71">
        <v>7.2164496600635175E-16</v>
      </c>
      <c r="AC228" s="1" cm="1">
        <f t="array" ref="AC228:AC234">$K$12:$K$18</f>
        <v>0</v>
      </c>
      <c r="AD228" s="71" cm="1">
        <f t="array" ref="AD228:AJ234">MMULT(AD219:AJ225,_xlfn.ANCHORARRAY(AD210))</f>
        <v>0.99999999999999989</v>
      </c>
      <c r="AE228" s="71">
        <v>0</v>
      </c>
      <c r="AF228" s="71">
        <v>-6.7307270867900115E-16</v>
      </c>
      <c r="AG228" s="71">
        <v>-8.8817841970012523E-16</v>
      </c>
      <c r="AH228" s="71">
        <v>-3.3306690738754696E-16</v>
      </c>
      <c r="AI228" s="71">
        <v>3.3306690738754696E-16</v>
      </c>
      <c r="AJ228" s="71">
        <v>-2.9490299091605721E-17</v>
      </c>
    </row>
    <row r="229" spans="10:43">
      <c r="K229" s="1">
        <v>1</v>
      </c>
      <c r="L229" s="71">
        <v>0</v>
      </c>
      <c r="M229" s="71">
        <v>1</v>
      </c>
      <c r="N229" s="71">
        <v>0</v>
      </c>
      <c r="O229" s="71">
        <v>0</v>
      </c>
      <c r="P229" s="71">
        <v>0</v>
      </c>
      <c r="Q229" s="71">
        <v>0</v>
      </c>
      <c r="R229" s="71">
        <v>0</v>
      </c>
      <c r="AC229" s="1">
        <v>1</v>
      </c>
      <c r="AD229" s="71">
        <v>0</v>
      </c>
      <c r="AE229" s="71">
        <v>1</v>
      </c>
      <c r="AF229" s="71">
        <v>0</v>
      </c>
      <c r="AG229" s="71">
        <v>0</v>
      </c>
      <c r="AH229" s="71">
        <v>0</v>
      </c>
      <c r="AI229" s="71">
        <v>0</v>
      </c>
      <c r="AJ229" s="71">
        <v>0</v>
      </c>
    </row>
    <row r="230" spans="10:43">
      <c r="K230" s="1">
        <v>2</v>
      </c>
      <c r="L230" s="71">
        <v>0</v>
      </c>
      <c r="M230" s="71">
        <v>0</v>
      </c>
      <c r="N230" s="110">
        <v>0.94121513106644661</v>
      </c>
      <c r="O230" s="71">
        <v>-0.11015366770468712</v>
      </c>
      <c r="P230" s="71">
        <v>-0.3032063119961757</v>
      </c>
      <c r="Q230" s="71">
        <v>-7.4787594159150594E-2</v>
      </c>
      <c r="R230" s="71">
        <v>6.6730762533788651E-2</v>
      </c>
      <c r="AC230" s="1">
        <v>2</v>
      </c>
      <c r="AD230" s="71">
        <v>5.4924607091301429E-17</v>
      </c>
      <c r="AE230" s="71">
        <v>0</v>
      </c>
      <c r="AF230" s="110">
        <v>0.85559933700978053</v>
      </c>
      <c r="AG230" s="71">
        <v>-7.2266167743988988E-2</v>
      </c>
      <c r="AH230" s="71">
        <v>-0.25097723528571647</v>
      </c>
      <c r="AI230" s="71">
        <v>-0.37618302314486335</v>
      </c>
      <c r="AJ230" s="71">
        <v>-0.24129677986651946</v>
      </c>
    </row>
    <row r="231" spans="10:43">
      <c r="K231" s="1">
        <v>3</v>
      </c>
      <c r="L231" s="71">
        <v>-5.5511151231257827E-17</v>
      </c>
      <c r="M231" s="71">
        <v>0</v>
      </c>
      <c r="N231" s="71">
        <v>7.488778236894203E-2</v>
      </c>
      <c r="O231" s="71">
        <v>-0.60570832940906183</v>
      </c>
      <c r="P231" s="71">
        <v>0.52640232935201547</v>
      </c>
      <c r="Q231" s="71">
        <v>-0.53170424646120462</v>
      </c>
      <c r="R231" s="71">
        <v>-0.260193046955987</v>
      </c>
      <c r="AC231" s="1">
        <v>3</v>
      </c>
      <c r="AD231" s="71">
        <v>0</v>
      </c>
      <c r="AE231" s="71">
        <v>0</v>
      </c>
      <c r="AF231" s="71">
        <v>0.46780467225145722</v>
      </c>
      <c r="AG231" s="71">
        <v>4.571039753228865E-2</v>
      </c>
      <c r="AH231" s="71">
        <v>0.47768032820006068</v>
      </c>
      <c r="AI231" s="71">
        <v>0.74216783385920726</v>
      </c>
      <c r="AJ231" s="71">
        <v>-8.8180844042846512E-3</v>
      </c>
    </row>
    <row r="232" spans="10:43">
      <c r="K232" s="1">
        <v>4</v>
      </c>
      <c r="L232" s="71">
        <v>0</v>
      </c>
      <c r="M232" s="71">
        <v>0</v>
      </c>
      <c r="N232" s="71">
        <v>-3.1275054050104847E-2</v>
      </c>
      <c r="O232" s="71">
        <v>0.49226355796799198</v>
      </c>
      <c r="P232" s="71">
        <v>-0.28051536402609573</v>
      </c>
      <c r="Q232" s="71">
        <v>-0.53775881034481765</v>
      </c>
      <c r="R232" s="71">
        <v>-0.62355837973095218</v>
      </c>
      <c r="AC232" s="1">
        <v>4</v>
      </c>
      <c r="AD232" s="71">
        <v>2.7755575615628914E-17</v>
      </c>
      <c r="AE232" s="71">
        <v>0</v>
      </c>
      <c r="AF232" s="71">
        <v>-6.529033782309239E-2</v>
      </c>
      <c r="AG232" s="71">
        <v>-0.97955801859173441</v>
      </c>
      <c r="AH232" s="71">
        <v>0.16156826379268172</v>
      </c>
      <c r="AI232" s="71">
        <v>-3.6978567438704091E-3</v>
      </c>
      <c r="AJ232" s="71">
        <v>-0.10042550467935094</v>
      </c>
    </row>
    <row r="233" spans="10:43">
      <c r="K233" s="1">
        <v>5</v>
      </c>
      <c r="L233" s="71">
        <v>-5.5511151231257827E-17</v>
      </c>
      <c r="M233" s="71">
        <v>0</v>
      </c>
      <c r="N233" s="110">
        <v>-0.32791426943272362</v>
      </c>
      <c r="O233" s="71">
        <v>-0.50145430390927292</v>
      </c>
      <c r="P233" s="71">
        <v>-0.72332360785994543</v>
      </c>
      <c r="Q233" s="71">
        <v>-0.28480288898188527</v>
      </c>
      <c r="R233" s="71">
        <v>0.19158832358291961</v>
      </c>
      <c r="AC233" s="1">
        <v>5</v>
      </c>
      <c r="AD233" s="71">
        <v>2.7755575615628914E-17</v>
      </c>
      <c r="AE233" s="71">
        <v>0</v>
      </c>
      <c r="AF233" s="110">
        <v>-0.21176811590765518</v>
      </c>
      <c r="AG233" s="71">
        <v>0.11100975317505241</v>
      </c>
      <c r="AH233" s="71">
        <v>-8.6118406309995121E-3</v>
      </c>
      <c r="AI233" s="71">
        <v>0.12074088341126396</v>
      </c>
      <c r="AJ233" s="71">
        <v>-0.96342024841652041</v>
      </c>
    </row>
    <row r="234" spans="10:43">
      <c r="K234" s="1">
        <v>6</v>
      </c>
      <c r="L234" s="71">
        <v>0</v>
      </c>
      <c r="M234" s="71">
        <v>0</v>
      </c>
      <c r="N234" s="71">
        <v>0</v>
      </c>
      <c r="O234" s="71">
        <v>-0.3566563608899313</v>
      </c>
      <c r="P234" s="71">
        <v>-0.17053037523042217</v>
      </c>
      <c r="Q234" s="71">
        <v>0.58429460581037984</v>
      </c>
      <c r="R234" s="71">
        <v>-0.70874215690998266</v>
      </c>
      <c r="AC234" s="1">
        <v>6</v>
      </c>
      <c r="AD234" s="71">
        <v>8.0483195069367154E-18</v>
      </c>
      <c r="AE234" s="71">
        <v>0</v>
      </c>
      <c r="AF234" s="71">
        <v>1.3877787807814457E-17</v>
      </c>
      <c r="AG234" s="71">
        <v>0.14432977333068606</v>
      </c>
      <c r="AH234" s="71">
        <v>0.82622845736211725</v>
      </c>
      <c r="AI234" s="71">
        <v>-0.54136974833369844</v>
      </c>
      <c r="AJ234" s="71">
        <v>-5.8602460395750552E-2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0.94121513106644661</v>
      </c>
      <c r="W236" s="48" t="s">
        <v>353</v>
      </c>
      <c r="X236" s="3">
        <f>+V236/V238</f>
        <v>0.94433009344082408</v>
      </c>
      <c r="Y236" s="148">
        <f>ATAN2(X236,X237)</f>
        <v>0.33524390395719306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0.85559933700978053</v>
      </c>
      <c r="AO236" s="48" t="s">
        <v>353</v>
      </c>
      <c r="AP236" s="3">
        <f>+AN236/AN238</f>
        <v>0.97070889159598039</v>
      </c>
      <c r="AQ236" s="148">
        <f>ATAN2(AP236,AP237)</f>
        <v>0.24263235891575283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-0.32791426943272362</v>
      </c>
      <c r="W237" s="48" t="s">
        <v>354</v>
      </c>
      <c r="X237" s="3">
        <f>-V237/V238</f>
        <v>0.32899950550425494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-0.21176811590765518</v>
      </c>
      <c r="AO237" s="48" t="s">
        <v>354</v>
      </c>
      <c r="AP237" s="3">
        <f>-AN237/AN238</f>
        <v>0.24025871009497896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0.99670140515905026</v>
      </c>
      <c r="W238" s="109">
        <v>1</v>
      </c>
      <c r="X238" s="108">
        <f>X236*X236+X237*X237</f>
        <v>0.99999999999999978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0.88141701844623699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0.94433009344082408</v>
      </c>
      <c r="O239" s="111">
        <v>0</v>
      </c>
      <c r="P239" s="111">
        <v>0</v>
      </c>
      <c r="Q239" s="110">
        <f>-X237</f>
        <v>-0.32899950550425494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0.97070889159598039</v>
      </c>
      <c r="AG239" s="111">
        <v>0</v>
      </c>
      <c r="AH239" s="111">
        <v>0</v>
      </c>
      <c r="AI239" s="110">
        <f>-AP237</f>
        <v>-0.24025871009497896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0.32899950550425494</v>
      </c>
      <c r="O242" s="111">
        <v>0</v>
      </c>
      <c r="P242" s="111">
        <v>0</v>
      </c>
      <c r="Q242" s="110">
        <f>X236</f>
        <v>0.94433009344082408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0.24025871009497896</v>
      </c>
      <c r="AG242" s="111">
        <v>0</v>
      </c>
      <c r="AH242" s="111">
        <v>0</v>
      </c>
      <c r="AI242" s="110">
        <f>AP236</f>
        <v>0.97070889159598039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1.0000000000000002</v>
      </c>
      <c r="M246" s="71">
        <v>0</v>
      </c>
      <c r="N246" s="71">
        <v>-1.1865508575681361E-15</v>
      </c>
      <c r="O246" s="71">
        <v>-1.4155343563970746E-15</v>
      </c>
      <c r="P246" s="71">
        <v>-4.649058915617843E-16</v>
      </c>
      <c r="Q246" s="71">
        <v>-5.5511151231257827E-16</v>
      </c>
      <c r="R246" s="71">
        <v>7.2164496600635175E-16</v>
      </c>
      <c r="AC246" s="1" cm="1">
        <f t="array" ref="AC246:AC252">$K$12:$K$18</f>
        <v>0</v>
      </c>
      <c r="AD246" s="71" cm="1">
        <f t="array" ref="AD246:AJ252">MMULT(AD237:AJ243,_xlfn.ANCHORARRAY(AD228))</f>
        <v>0.99999999999999989</v>
      </c>
      <c r="AE246" s="71">
        <v>0</v>
      </c>
      <c r="AF246" s="71">
        <v>-6.7307270867900115E-16</v>
      </c>
      <c r="AG246" s="71">
        <v>-8.8817841970012523E-16</v>
      </c>
      <c r="AH246" s="71">
        <v>-3.3306690738754696E-16</v>
      </c>
      <c r="AI246" s="71">
        <v>3.3306690738754696E-16</v>
      </c>
      <c r="AJ246" s="71">
        <v>-2.9490299091605721E-17</v>
      </c>
    </row>
    <row r="247" spans="10:43">
      <c r="K247" s="1">
        <v>1</v>
      </c>
      <c r="L247" s="71">
        <v>0</v>
      </c>
      <c r="M247" s="71">
        <v>1</v>
      </c>
      <c r="N247" s="71">
        <v>0</v>
      </c>
      <c r="O247" s="71">
        <v>0</v>
      </c>
      <c r="P247" s="71">
        <v>0</v>
      </c>
      <c r="Q247" s="71">
        <v>0</v>
      </c>
      <c r="R247" s="71">
        <v>0</v>
      </c>
      <c r="AC247" s="1">
        <v>1</v>
      </c>
      <c r="AD247" s="71">
        <v>0</v>
      </c>
      <c r="AE247" s="71">
        <v>1</v>
      </c>
      <c r="AF247" s="71">
        <v>0</v>
      </c>
      <c r="AG247" s="71">
        <v>0</v>
      </c>
      <c r="AH247" s="71">
        <v>0</v>
      </c>
      <c r="AI247" s="71">
        <v>0</v>
      </c>
      <c r="AJ247" s="71">
        <v>0</v>
      </c>
    </row>
    <row r="248" spans="10:43">
      <c r="K248" s="1">
        <v>2</v>
      </c>
      <c r="L248" s="71">
        <v>1.8263141305055738E-17</v>
      </c>
      <c r="M248" s="71">
        <v>0</v>
      </c>
      <c r="N248" s="110">
        <v>0.99670140515905004</v>
      </c>
      <c r="O248" s="71">
        <v>6.0956794702714506E-2</v>
      </c>
      <c r="P248" s="71">
        <v>-4.8353735633720585E-2</v>
      </c>
      <c r="Q248" s="71">
        <v>2.3075833860698364E-2</v>
      </c>
      <c r="R248" s="71">
        <v>-1.6596500259660751E-5</v>
      </c>
      <c r="AC248" s="1">
        <v>2</v>
      </c>
      <c r="AD248" s="71">
        <v>4.6647285675587283E-17</v>
      </c>
      <c r="AE248" s="71">
        <v>0</v>
      </c>
      <c r="AF248" s="110">
        <v>0.88141701844623699</v>
      </c>
      <c r="AG248" s="71">
        <v>-9.6820471696456828E-2</v>
      </c>
      <c r="AH248" s="71">
        <v>-0.24155676415847394</v>
      </c>
      <c r="AI248" s="71">
        <v>-0.39417325433829387</v>
      </c>
      <c r="AJ248" s="71">
        <v>-2.7588235659710136E-3</v>
      </c>
    </row>
    <row r="249" spans="10:43">
      <c r="K249" s="1">
        <v>3</v>
      </c>
      <c r="L249" s="71">
        <v>-5.5511151231257827E-17</v>
      </c>
      <c r="M249" s="71">
        <v>0</v>
      </c>
      <c r="N249" s="71">
        <v>7.488778236894203E-2</v>
      </c>
      <c r="O249" s="71">
        <v>-0.60570832940906183</v>
      </c>
      <c r="P249" s="71">
        <v>0.52640232935201547</v>
      </c>
      <c r="Q249" s="71">
        <v>-0.53170424646120462</v>
      </c>
      <c r="R249" s="71">
        <v>-0.260193046955987</v>
      </c>
      <c r="AC249" s="1">
        <v>3</v>
      </c>
      <c r="AD249" s="71">
        <v>0</v>
      </c>
      <c r="AE249" s="71">
        <v>0</v>
      </c>
      <c r="AF249" s="71">
        <v>0.46780467225145722</v>
      </c>
      <c r="AG249" s="71">
        <v>4.571039753228865E-2</v>
      </c>
      <c r="AH249" s="71">
        <v>0.47768032820006068</v>
      </c>
      <c r="AI249" s="71">
        <v>0.74216783385920726</v>
      </c>
      <c r="AJ249" s="71">
        <v>-8.8180844042846512E-3</v>
      </c>
    </row>
    <row r="250" spans="10:43">
      <c r="K250" s="1">
        <v>4</v>
      </c>
      <c r="L250" s="71">
        <v>0</v>
      </c>
      <c r="M250" s="71">
        <v>0</v>
      </c>
      <c r="N250" s="110">
        <v>-3.1275054050104847E-2</v>
      </c>
      <c r="O250" s="71">
        <v>0.49226355796799198</v>
      </c>
      <c r="P250" s="71">
        <v>-0.28051536402609573</v>
      </c>
      <c r="Q250" s="71">
        <v>-0.53775881034481765</v>
      </c>
      <c r="R250" s="71">
        <v>-0.62355837973095218</v>
      </c>
      <c r="AC250" s="1">
        <v>4</v>
      </c>
      <c r="AD250" s="71">
        <v>2.7755575615628914E-17</v>
      </c>
      <c r="AE250" s="71">
        <v>0</v>
      </c>
      <c r="AF250" s="110">
        <v>-6.529033782309239E-2</v>
      </c>
      <c r="AG250" s="71">
        <v>-0.97955801859173441</v>
      </c>
      <c r="AH250" s="71">
        <v>0.16156826379268172</v>
      </c>
      <c r="AI250" s="71">
        <v>-3.6978567438704091E-3</v>
      </c>
      <c r="AJ250" s="71">
        <v>-0.10042550467935094</v>
      </c>
    </row>
    <row r="251" spans="10:43">
      <c r="K251" s="1">
        <v>5</v>
      </c>
      <c r="L251" s="71">
        <v>-5.2420850629221421E-17</v>
      </c>
      <c r="M251" s="71">
        <v>0</v>
      </c>
      <c r="N251" s="71">
        <v>0</v>
      </c>
      <c r="O251" s="71">
        <v>-0.50977889187126924</v>
      </c>
      <c r="P251" s="71">
        <v>-0.78281097691084689</v>
      </c>
      <c r="Q251" s="71">
        <v>-0.2935530202606938</v>
      </c>
      <c r="R251" s="71">
        <v>0.20287700738676764</v>
      </c>
      <c r="AC251" s="1">
        <v>5</v>
      </c>
      <c r="AD251" s="71">
        <v>4.0138699293685177E-17</v>
      </c>
      <c r="AE251" s="71">
        <v>0</v>
      </c>
      <c r="AF251" s="71">
        <v>0</v>
      </c>
      <c r="AG251" s="71">
        <v>9.0395578215220318E-2</v>
      </c>
      <c r="AH251" s="71">
        <v>-6.865905708646905E-2</v>
      </c>
      <c r="AI251" s="71">
        <v>2.6823001206053063E-2</v>
      </c>
      <c r="AJ251" s="71">
        <v>-0.99317425456232666</v>
      </c>
    </row>
    <row r="252" spans="10:43">
      <c r="K252" s="1">
        <v>6</v>
      </c>
      <c r="L252" s="71">
        <v>0</v>
      </c>
      <c r="M252" s="71">
        <v>0</v>
      </c>
      <c r="N252" s="71">
        <v>0</v>
      </c>
      <c r="O252" s="71">
        <v>-0.3566563608899313</v>
      </c>
      <c r="P252" s="71">
        <v>-0.17053037523042217</v>
      </c>
      <c r="Q252" s="71">
        <v>0.58429460581037984</v>
      </c>
      <c r="R252" s="71">
        <v>-0.70874215690998266</v>
      </c>
      <c r="AC252" s="1">
        <v>6</v>
      </c>
      <c r="AD252" s="71">
        <v>8.0483195069367154E-18</v>
      </c>
      <c r="AE252" s="71">
        <v>0</v>
      </c>
      <c r="AF252" s="71">
        <v>1.3877787807814457E-17</v>
      </c>
      <c r="AG252" s="71">
        <v>0.14432977333068606</v>
      </c>
      <c r="AH252" s="71">
        <v>0.82622845736211725</v>
      </c>
      <c r="AI252" s="71">
        <v>-0.54136974833369844</v>
      </c>
      <c r="AJ252" s="71">
        <v>-5.8602460395750552E-2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0.99670140515905004</v>
      </c>
      <c r="W254" s="48" t="s">
        <v>353</v>
      </c>
      <c r="X254" s="3">
        <f>+V254/V256</f>
        <v>0.99950805626237005</v>
      </c>
      <c r="Y254" s="148">
        <f>ATAN2(X254,X255)</f>
        <v>3.1368266694085087E-2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0.88141701844623699</v>
      </c>
      <c r="AO254" s="48" t="s">
        <v>353</v>
      </c>
      <c r="AP254" s="3">
        <f>+AN254/AN256</f>
        <v>0.99726773876064356</v>
      </c>
      <c r="AQ254" s="148">
        <f>ATAN2(AP254,AP255)</f>
        <v>7.3939250135059323E-2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-3.1275054050104847E-2</v>
      </c>
      <c r="W255" s="48" t="s">
        <v>354</v>
      </c>
      <c r="X255" s="3">
        <f>-V255/V256</f>
        <v>3.1363122717914249E-2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-6.529033782309239E-2</v>
      </c>
      <c r="AO255" s="48" t="s">
        <v>354</v>
      </c>
      <c r="AP255" s="3">
        <f>-AN255/AN256</f>
        <v>7.3871897411889431E-2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0.99719196750267791</v>
      </c>
      <c r="W256" s="109">
        <v>1</v>
      </c>
      <c r="X256" s="108">
        <f>X254*X254+X255*X255</f>
        <v>1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0.88383187802868235</v>
      </c>
      <c r="AO256" s="109">
        <v>1</v>
      </c>
      <c r="AP256" s="108">
        <f>AP254*AP254+AP255*AP255</f>
        <v>0.99999999999999989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0.99950805626237005</v>
      </c>
      <c r="O257" s="111">
        <v>0</v>
      </c>
      <c r="P257" s="110">
        <f>-X255</f>
        <v>-3.1363122717914249E-2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0.99726773876064356</v>
      </c>
      <c r="AG257" s="111">
        <v>0</v>
      </c>
      <c r="AH257" s="110">
        <f>-AP255</f>
        <v>-7.3871897411889431E-2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3.1363122717914249E-2</v>
      </c>
      <c r="O259" s="111">
        <v>0</v>
      </c>
      <c r="P259" s="110">
        <f>X254</f>
        <v>0.99950805626237005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7.3871897411889431E-2</v>
      </c>
      <c r="AG259" s="111">
        <v>0</v>
      </c>
      <c r="AH259" s="110">
        <f>AP254</f>
        <v>0.99726773876064356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1.0000000000000002</v>
      </c>
      <c r="M264" s="71">
        <v>0</v>
      </c>
      <c r="N264" s="71">
        <v>-1.1865508575681361E-15</v>
      </c>
      <c r="O264" s="71">
        <v>-1.4155343563970746E-15</v>
      </c>
      <c r="P264" s="71">
        <v>-4.649058915617843E-16</v>
      </c>
      <c r="Q264" s="71">
        <v>-5.5511151231257827E-16</v>
      </c>
      <c r="R264" s="71">
        <v>7.2164496600635175E-16</v>
      </c>
      <c r="AC264" s="1" cm="1">
        <f t="array" ref="AC264:AC270">$K$12:$K$18</f>
        <v>0</v>
      </c>
      <c r="AD264" s="71" cm="1">
        <f t="array" ref="AD264:AJ270">MMULT(AD255:AJ261,_xlfn.ANCHORARRAY(AD246))</f>
        <v>0.99999999999999989</v>
      </c>
      <c r="AE264" s="71">
        <v>0</v>
      </c>
      <c r="AF264" s="71">
        <v>-6.7307270867900115E-16</v>
      </c>
      <c r="AG264" s="71">
        <v>-8.8817841970012523E-16</v>
      </c>
      <c r="AH264" s="71">
        <v>-3.3306690738754696E-16</v>
      </c>
      <c r="AI264" s="71">
        <v>3.3306690738754696E-16</v>
      </c>
      <c r="AJ264" s="71">
        <v>-2.9490299091605721E-17</v>
      </c>
    </row>
    <row r="265" spans="10:43">
      <c r="K265" s="1">
        <v>1</v>
      </c>
      <c r="L265" s="71">
        <v>0</v>
      </c>
      <c r="M265" s="71">
        <v>1</v>
      </c>
      <c r="N265" s="71">
        <v>0</v>
      </c>
      <c r="O265" s="71">
        <v>0</v>
      </c>
      <c r="P265" s="71">
        <v>0</v>
      </c>
      <c r="Q265" s="71">
        <v>0</v>
      </c>
      <c r="R265" s="71">
        <v>0</v>
      </c>
      <c r="AC265" s="1">
        <v>1</v>
      </c>
      <c r="AD265" s="71">
        <v>0</v>
      </c>
      <c r="AE265" s="71">
        <v>1</v>
      </c>
      <c r="AF265" s="71">
        <v>0</v>
      </c>
      <c r="AG265" s="71">
        <v>0</v>
      </c>
      <c r="AH265" s="71">
        <v>0</v>
      </c>
      <c r="AI265" s="71">
        <v>0</v>
      </c>
      <c r="AJ265" s="71">
        <v>0</v>
      </c>
    </row>
    <row r="266" spans="10:43">
      <c r="K266" s="1">
        <v>2</v>
      </c>
      <c r="L266" s="71">
        <v>1.8254156867061266E-17</v>
      </c>
      <c r="M266" s="71">
        <v>0</v>
      </c>
      <c r="N266" s="110">
        <v>0.99719196750267791</v>
      </c>
      <c r="O266" s="71">
        <v>4.5487885011187286E-2</v>
      </c>
      <c r="P266" s="71">
        <v>-3.953211053007373E-2</v>
      </c>
      <c r="Q266" s="71">
        <v>3.9930277410224091E-2</v>
      </c>
      <c r="R266" s="71">
        <v>1.9540149649570335E-2</v>
      </c>
      <c r="AC266" s="1">
        <v>2</v>
      </c>
      <c r="AD266" s="71">
        <v>4.446947607052901E-17</v>
      </c>
      <c r="AE266" s="71">
        <v>0</v>
      </c>
      <c r="AF266" s="110">
        <v>0.88383187802868224</v>
      </c>
      <c r="AG266" s="71">
        <v>-2.4194123416062099E-2</v>
      </c>
      <c r="AH266" s="71">
        <v>-0.25283212218256945</v>
      </c>
      <c r="AI266" s="71">
        <v>-0.3928231023398473</v>
      </c>
      <c r="AJ266" s="71">
        <v>4.6673368399347461E-3</v>
      </c>
    </row>
    <row r="267" spans="10:43">
      <c r="K267" s="1">
        <v>3</v>
      </c>
      <c r="L267" s="71">
        <v>-5.5511151231257827E-17</v>
      </c>
      <c r="M267" s="71">
        <v>0</v>
      </c>
      <c r="N267" s="110">
        <v>7.488778236894203E-2</v>
      </c>
      <c r="O267" s="71">
        <v>-0.60570832940906183</v>
      </c>
      <c r="P267" s="71">
        <v>0.52640232935201547</v>
      </c>
      <c r="Q267" s="71">
        <v>-0.53170424646120462</v>
      </c>
      <c r="R267" s="71">
        <v>-0.260193046955987</v>
      </c>
      <c r="AC267" s="1">
        <v>3</v>
      </c>
      <c r="AD267" s="71">
        <v>0</v>
      </c>
      <c r="AE267" s="71">
        <v>0</v>
      </c>
      <c r="AF267" s="110">
        <v>0.46780467225145722</v>
      </c>
      <c r="AG267" s="71">
        <v>4.571039753228865E-2</v>
      </c>
      <c r="AH267" s="71">
        <v>0.47768032820006068</v>
      </c>
      <c r="AI267" s="71">
        <v>0.74216783385920726</v>
      </c>
      <c r="AJ267" s="71">
        <v>-8.8180844042846512E-3</v>
      </c>
    </row>
    <row r="268" spans="10:43">
      <c r="K268" s="1">
        <v>4</v>
      </c>
      <c r="L268" s="71">
        <v>5.7278914196507166E-19</v>
      </c>
      <c r="M268" s="71">
        <v>0</v>
      </c>
      <c r="N268" s="71">
        <v>-6.9388939039072284E-18</v>
      </c>
      <c r="O268" s="71">
        <v>0.49393318742613812</v>
      </c>
      <c r="P268" s="71">
        <v>-0.28189389039400403</v>
      </c>
      <c r="Q268" s="71">
        <v>-0.53677053305652189</v>
      </c>
      <c r="R268" s="71">
        <v>-0.62325214460907119</v>
      </c>
      <c r="AC268" s="1">
        <v>4</v>
      </c>
      <c r="AD268" s="71">
        <v>3.112566363416839E-17</v>
      </c>
      <c r="AE268" s="71">
        <v>0</v>
      </c>
      <c r="AF268" s="71">
        <v>0</v>
      </c>
      <c r="AG268" s="71">
        <v>-0.98403392213836682</v>
      </c>
      <c r="AH268" s="71">
        <v>0.1432825605869481</v>
      </c>
      <c r="AI268" s="71">
        <v>-3.2806079440209482E-2</v>
      </c>
      <c r="AJ268" s="71">
        <v>-0.10035491549691565</v>
      </c>
    </row>
    <row r="269" spans="10:43">
      <c r="K269" s="1">
        <v>5</v>
      </c>
      <c r="L269" s="71">
        <v>-5.2420850629221421E-17</v>
      </c>
      <c r="M269" s="71">
        <v>0</v>
      </c>
      <c r="N269" s="71">
        <v>0</v>
      </c>
      <c r="O269" s="71">
        <v>-0.50977889187126924</v>
      </c>
      <c r="P269" s="71">
        <v>-0.78281097691084689</v>
      </c>
      <c r="Q269" s="71">
        <v>-0.2935530202606938</v>
      </c>
      <c r="R269" s="71">
        <v>0.20287700738676764</v>
      </c>
      <c r="AC269" s="1">
        <v>5</v>
      </c>
      <c r="AD269" s="71">
        <v>4.0138699293685177E-17</v>
      </c>
      <c r="AE269" s="71">
        <v>0</v>
      </c>
      <c r="AF269" s="71">
        <v>0</v>
      </c>
      <c r="AG269" s="71">
        <v>9.0395578215220318E-2</v>
      </c>
      <c r="AH269" s="71">
        <v>-6.865905708646905E-2</v>
      </c>
      <c r="AI269" s="71">
        <v>2.6823001206053063E-2</v>
      </c>
      <c r="AJ269" s="71">
        <v>-0.99317425456232666</v>
      </c>
    </row>
    <row r="270" spans="10:43">
      <c r="K270" s="1">
        <v>6</v>
      </c>
      <c r="L270" s="71">
        <v>0</v>
      </c>
      <c r="M270" s="71">
        <v>0</v>
      </c>
      <c r="N270" s="71">
        <v>0</v>
      </c>
      <c r="O270" s="71">
        <v>-0.3566563608899313</v>
      </c>
      <c r="P270" s="71">
        <v>-0.17053037523042217</v>
      </c>
      <c r="Q270" s="71">
        <v>0.58429460581037984</v>
      </c>
      <c r="R270" s="71">
        <v>-0.70874215690998266</v>
      </c>
      <c r="AC270" s="1">
        <v>6</v>
      </c>
      <c r="AD270" s="71">
        <v>8.0483195069367154E-18</v>
      </c>
      <c r="AE270" s="71">
        <v>0</v>
      </c>
      <c r="AF270" s="71">
        <v>1.3877787807814457E-17</v>
      </c>
      <c r="AG270" s="71">
        <v>0.14432977333068606</v>
      </c>
      <c r="AH270" s="71">
        <v>0.82622845736211725</v>
      </c>
      <c r="AI270" s="71">
        <v>-0.54136974833369844</v>
      </c>
      <c r="AJ270" s="71">
        <v>-5.8602460395750552E-2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0.99719196750267791</v>
      </c>
      <c r="W272" s="48" t="s">
        <v>353</v>
      </c>
      <c r="X272" s="3">
        <f>+V272/V274</f>
        <v>0.99719196750267791</v>
      </c>
      <c r="Y272" s="148">
        <f>ATAN2(X272,X273)</f>
        <v>-7.4957956971811485E-2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0.88383187802868224</v>
      </c>
      <c r="AO272" s="48" t="s">
        <v>353</v>
      </c>
      <c r="AP272" s="3">
        <f>+AN272/AN274</f>
        <v>0.88383187802868179</v>
      </c>
      <c r="AQ272" s="148">
        <f>ATAN2(AP272,AP273)</f>
        <v>-0.48680526571315358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7.488778236894203E-2</v>
      </c>
      <c r="W273" s="48" t="s">
        <v>354</v>
      </c>
      <c r="X273" s="3">
        <f>-V273/V274</f>
        <v>-7.488778236894203E-2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0.46780467225145722</v>
      </c>
      <c r="AO273" s="48" t="s">
        <v>354</v>
      </c>
      <c r="AP273" s="3">
        <f>-AN273/AN274</f>
        <v>-0.467804672251457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1</v>
      </c>
      <c r="W274" s="109">
        <v>1</v>
      </c>
      <c r="X274" s="108">
        <f>X272*X272+X273*X273</f>
        <v>0.99999999999999989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1.0000000000000004</v>
      </c>
      <c r="AO274" s="109">
        <v>1</v>
      </c>
      <c r="AP274" s="108">
        <f>AP272*AP272+AP273*AP273</f>
        <v>0.99999999999999978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0.99719196750267791</v>
      </c>
      <c r="O275" s="110">
        <f>-X273</f>
        <v>7.488778236894203E-2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0.88383187802868179</v>
      </c>
      <c r="AG275" s="110">
        <f>-AP273</f>
        <v>0.467804672251457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-7.488778236894203E-2</v>
      </c>
      <c r="O276" s="110">
        <f>X272</f>
        <v>0.99719196750267791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-0.467804672251457</v>
      </c>
      <c r="AG276" s="110">
        <f>AP272</f>
        <v>0.88383187802868179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1.0000000000000002</v>
      </c>
      <c r="M282" s="71">
        <v>0</v>
      </c>
      <c r="N282" s="71">
        <v>-1.1865508575681361E-15</v>
      </c>
      <c r="O282" s="71">
        <v>-1.4155343563970746E-15</v>
      </c>
      <c r="P282" s="71">
        <v>-4.649058915617843E-16</v>
      </c>
      <c r="Q282" s="71">
        <v>-5.5511151231257827E-16</v>
      </c>
      <c r="R282" s="71">
        <v>7.2164496600635175E-16</v>
      </c>
      <c r="AC282" s="1" cm="1">
        <f t="array" ref="AC282:AC288">$K$12:$K$18</f>
        <v>0</v>
      </c>
      <c r="AD282" s="71" cm="1">
        <f t="array" ref="AD282:AJ288">MMULT(AD273:AJ279,_xlfn.ANCHORARRAY(AD264))</f>
        <v>0.99999999999999989</v>
      </c>
      <c r="AE282" s="71">
        <v>0</v>
      </c>
      <c r="AF282" s="71">
        <v>-6.7307270867900115E-16</v>
      </c>
      <c r="AG282" s="71">
        <v>-8.8817841970012523E-16</v>
      </c>
      <c r="AH282" s="71">
        <v>-3.3306690738754696E-16</v>
      </c>
      <c r="AI282" s="71">
        <v>3.3306690738754696E-16</v>
      </c>
      <c r="AJ282" s="71">
        <v>-2.9490299091605721E-17</v>
      </c>
    </row>
    <row r="283" spans="11:43">
      <c r="K283" s="1">
        <v>1</v>
      </c>
      <c r="L283" s="71">
        <v>0</v>
      </c>
      <c r="M283" s="71">
        <v>1</v>
      </c>
      <c r="N283" s="71">
        <v>0</v>
      </c>
      <c r="O283" s="71">
        <v>0</v>
      </c>
      <c r="P283" s="71">
        <v>0</v>
      </c>
      <c r="Q283" s="71">
        <v>0</v>
      </c>
      <c r="R283" s="71">
        <v>0</v>
      </c>
      <c r="AC283" s="1">
        <v>1</v>
      </c>
      <c r="AD283" s="71">
        <v>0</v>
      </c>
      <c r="AE283" s="71">
        <v>1</v>
      </c>
      <c r="AF283" s="71">
        <v>0</v>
      </c>
      <c r="AG283" s="71">
        <v>0</v>
      </c>
      <c r="AH283" s="71">
        <v>0</v>
      </c>
      <c r="AI283" s="71">
        <v>0</v>
      </c>
      <c r="AJ283" s="71">
        <v>0</v>
      </c>
    </row>
    <row r="284" spans="11:43">
      <c r="K284" s="1">
        <v>2</v>
      </c>
      <c r="L284" s="71">
        <v>1.4045791588911477E-17</v>
      </c>
      <c r="M284" s="71">
        <v>0</v>
      </c>
      <c r="N284" s="71">
        <v>0.99999999999999989</v>
      </c>
      <c r="O284" s="71">
        <v>1.457167719820518E-16</v>
      </c>
      <c r="P284" s="71">
        <v>3.2612801348363973E-16</v>
      </c>
      <c r="Q284" s="71">
        <v>9.0205620750793969E-17</v>
      </c>
      <c r="R284" s="71">
        <v>-6.2450045135165055E-17</v>
      </c>
      <c r="AC284" s="1">
        <v>2</v>
      </c>
      <c r="AD284" s="71">
        <v>3.9303540550367179E-17</v>
      </c>
      <c r="AE284" s="71">
        <v>0</v>
      </c>
      <c r="AF284" s="71">
        <v>1.0000000000000002</v>
      </c>
      <c r="AG284" s="71">
        <v>2.2898349882893854E-16</v>
      </c>
      <c r="AH284" s="71">
        <v>3.0531133177191805E-16</v>
      </c>
      <c r="AI284" s="71">
        <v>-5.5511151231257827E-17</v>
      </c>
      <c r="AJ284" s="71">
        <v>-8.5868812060851951E-17</v>
      </c>
    </row>
    <row r="285" spans="11:43">
      <c r="K285" s="1">
        <v>3</v>
      </c>
      <c r="L285" s="71">
        <v>-5.6722287441425705E-17</v>
      </c>
      <c r="M285" s="71">
        <v>0</v>
      </c>
      <c r="N285" s="71">
        <v>0</v>
      </c>
      <c r="O285" s="110">
        <v>-0.60741396756932375</v>
      </c>
      <c r="P285" s="71">
        <v>0.52788464659449008</v>
      </c>
      <c r="Q285" s="71">
        <v>-0.53320149358280577</v>
      </c>
      <c r="R285" s="71">
        <v>-0.26092573489897086</v>
      </c>
      <c r="AC285" s="1">
        <v>3</v>
      </c>
      <c r="AD285" s="71">
        <v>-2.0803028678367834E-17</v>
      </c>
      <c r="AE285" s="71">
        <v>0</v>
      </c>
      <c r="AF285" s="71">
        <v>0</v>
      </c>
      <c r="AG285" s="110">
        <v>5.1718430471462531E-2</v>
      </c>
      <c r="AH285" s="71">
        <v>0.540465149622674</v>
      </c>
      <c r="AI285" s="71">
        <v>0.83971607305515461</v>
      </c>
      <c r="AJ285" s="71">
        <v>-9.9771060803471572E-3</v>
      </c>
    </row>
    <row r="286" spans="11:43">
      <c r="K286" s="1">
        <v>4</v>
      </c>
      <c r="L286" s="71">
        <v>5.7278914196507166E-19</v>
      </c>
      <c r="M286" s="71">
        <v>0</v>
      </c>
      <c r="N286" s="71">
        <v>-6.9388939039072284E-18</v>
      </c>
      <c r="O286" s="71">
        <v>0.49393318742613812</v>
      </c>
      <c r="P286" s="71">
        <v>-0.28189389039400403</v>
      </c>
      <c r="Q286" s="71">
        <v>-0.53677053305652189</v>
      </c>
      <c r="R286" s="71">
        <v>-0.62325214460907119</v>
      </c>
      <c r="AC286" s="1">
        <v>4</v>
      </c>
      <c r="AD286" s="71">
        <v>3.112566363416839E-17</v>
      </c>
      <c r="AE286" s="71">
        <v>0</v>
      </c>
      <c r="AF286" s="71">
        <v>0</v>
      </c>
      <c r="AG286" s="71">
        <v>-0.98403392213836682</v>
      </c>
      <c r="AH286" s="71">
        <v>0.1432825605869481</v>
      </c>
      <c r="AI286" s="71">
        <v>-3.2806079440209482E-2</v>
      </c>
      <c r="AJ286" s="71">
        <v>-0.10035491549691565</v>
      </c>
    </row>
    <row r="287" spans="11:43">
      <c r="K287" s="1">
        <v>5</v>
      </c>
      <c r="L287" s="71">
        <v>-5.2420850629221421E-17</v>
      </c>
      <c r="M287" s="71">
        <v>0</v>
      </c>
      <c r="N287" s="71">
        <v>0</v>
      </c>
      <c r="O287" s="71">
        <v>-0.50977889187126924</v>
      </c>
      <c r="P287" s="71">
        <v>-0.78281097691084689</v>
      </c>
      <c r="Q287" s="71">
        <v>-0.2935530202606938</v>
      </c>
      <c r="R287" s="71">
        <v>0.20287700738676764</v>
      </c>
      <c r="AC287" s="1">
        <v>5</v>
      </c>
      <c r="AD287" s="71">
        <v>4.0138699293685177E-17</v>
      </c>
      <c r="AE287" s="71">
        <v>0</v>
      </c>
      <c r="AF287" s="71">
        <v>0</v>
      </c>
      <c r="AG287" s="71">
        <v>9.0395578215220318E-2</v>
      </c>
      <c r="AH287" s="71">
        <v>-6.865905708646905E-2</v>
      </c>
      <c r="AI287" s="71">
        <v>2.6823001206053063E-2</v>
      </c>
      <c r="AJ287" s="71">
        <v>-0.99317425456232666</v>
      </c>
    </row>
    <row r="288" spans="11:43">
      <c r="K288" s="1">
        <v>6</v>
      </c>
      <c r="L288" s="71">
        <v>0</v>
      </c>
      <c r="M288" s="71">
        <v>0</v>
      </c>
      <c r="N288" s="71">
        <v>0</v>
      </c>
      <c r="O288" s="110">
        <v>-0.3566563608899313</v>
      </c>
      <c r="P288" s="71">
        <v>-0.17053037523042217</v>
      </c>
      <c r="Q288" s="71">
        <v>0.58429460581037984</v>
      </c>
      <c r="R288" s="71">
        <v>-0.70874215690998266</v>
      </c>
      <c r="AC288" s="1">
        <v>6</v>
      </c>
      <c r="AD288" s="71">
        <v>8.0483195069367154E-18</v>
      </c>
      <c r="AE288" s="71">
        <v>0</v>
      </c>
      <c r="AF288" s="71">
        <v>1.3877787807814457E-17</v>
      </c>
      <c r="AG288" s="110">
        <v>0.14432977333068606</v>
      </c>
      <c r="AH288" s="71">
        <v>0.82622845736211725</v>
      </c>
      <c r="AI288" s="71">
        <v>-0.54136974833369844</v>
      </c>
      <c r="AJ288" s="71">
        <v>-5.8602460395750552E-2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-0.60741396756932375</v>
      </c>
      <c r="W290" s="48" t="s">
        <v>353</v>
      </c>
      <c r="X290" s="3">
        <f>+V290/V292</f>
        <v>-0.86233472470463401</v>
      </c>
      <c r="Y290" s="148">
        <f>ATAN2(X290,X291)</f>
        <v>2.6106590458159831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5.1718430471462531E-2</v>
      </c>
      <c r="AO290" s="48" t="s">
        <v>353</v>
      </c>
      <c r="AP290" s="3">
        <f>+AN290/AN292</f>
        <v>0.33733164464941667</v>
      </c>
      <c r="AQ290" s="148">
        <f>ATAN2(AP290,AP291)</f>
        <v>-1.2267153709482188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-0.3566563608899313</v>
      </c>
      <c r="W291" s="48" t="s">
        <v>354</v>
      </c>
      <c r="X291" s="3">
        <f>-V291/V292</f>
        <v>0.50633864415881125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0.14432977333068606</v>
      </c>
      <c r="AO291" s="48" t="s">
        <v>354</v>
      </c>
      <c r="AP291" s="3">
        <f>-AN291/AN292</f>
        <v>-0.9413858728056842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0.70438305470926565</v>
      </c>
      <c r="W292" s="109">
        <v>1</v>
      </c>
      <c r="X292" s="108">
        <f>X290*X290+X291*X291</f>
        <v>1.0000000000000002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0.1533162728483794</v>
      </c>
      <c r="AO292" s="109">
        <v>1</v>
      </c>
      <c r="AP292" s="108">
        <f>AP290*AP290+AP291*AP291</f>
        <v>1.0000000000000002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-0.86233472470463401</v>
      </c>
      <c r="P294" s="111">
        <v>0</v>
      </c>
      <c r="Q294" s="111">
        <v>0</v>
      </c>
      <c r="R294" s="110">
        <f>-X291</f>
        <v>-0.50633864415881125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0.33733164464941667</v>
      </c>
      <c r="AH294" s="111">
        <v>0</v>
      </c>
      <c r="AI294" s="111">
        <v>0</v>
      </c>
      <c r="AJ294" s="110">
        <f>-AP291</f>
        <v>0.9413858728056842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0.50633864415881125</v>
      </c>
      <c r="P297" s="111">
        <v>0</v>
      </c>
      <c r="Q297" s="111">
        <v>0</v>
      </c>
      <c r="R297" s="110">
        <f>X290</f>
        <v>-0.86233472470463401</v>
      </c>
      <c r="AC297" s="1">
        <v>6</v>
      </c>
      <c r="AD297">
        <v>0</v>
      </c>
      <c r="AE297">
        <v>0</v>
      </c>
      <c r="AF297">
        <v>0</v>
      </c>
      <c r="AG297" s="110">
        <f>AP291</f>
        <v>-0.9413858728056842</v>
      </c>
      <c r="AH297" s="111">
        <v>0</v>
      </c>
      <c r="AI297" s="111">
        <v>0</v>
      </c>
      <c r="AJ297" s="110">
        <f>AP290</f>
        <v>0.33733164464941667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1.0000000000000002</v>
      </c>
      <c r="M300" s="71">
        <v>0</v>
      </c>
      <c r="N300" s="71">
        <v>-1.1865508575681361E-15</v>
      </c>
      <c r="O300" s="71">
        <v>-1.4155343563970746E-15</v>
      </c>
      <c r="P300" s="71">
        <v>-4.649058915617843E-16</v>
      </c>
      <c r="Q300" s="71">
        <v>-5.5511151231257827E-16</v>
      </c>
      <c r="R300" s="71">
        <v>7.2164496600635175E-16</v>
      </c>
      <c r="AC300" s="1" cm="1">
        <f t="array" ref="AC300:AC306">$K$12:$K$18</f>
        <v>0</v>
      </c>
      <c r="AD300" s="71" cm="1">
        <f t="array" ref="AD300:AJ306">MMULT(AD291:AJ297,_xlfn.ANCHORARRAY(AD282))</f>
        <v>0.99999999999999989</v>
      </c>
      <c r="AE300" s="71">
        <v>0</v>
      </c>
      <c r="AF300" s="71">
        <v>-6.7307270867900115E-16</v>
      </c>
      <c r="AG300" s="71">
        <v>-8.8817841970012523E-16</v>
      </c>
      <c r="AH300" s="71">
        <v>-3.3306690738754696E-16</v>
      </c>
      <c r="AI300" s="71">
        <v>3.3306690738754696E-16</v>
      </c>
      <c r="AJ300" s="71">
        <v>-2.9490299091605721E-17</v>
      </c>
    </row>
    <row r="301" spans="10:43">
      <c r="K301" s="1">
        <v>1</v>
      </c>
      <c r="L301" s="71">
        <v>0</v>
      </c>
      <c r="M301" s="71">
        <v>1</v>
      </c>
      <c r="N301" s="71">
        <v>0</v>
      </c>
      <c r="O301" s="71">
        <v>0</v>
      </c>
      <c r="P301" s="71">
        <v>0</v>
      </c>
      <c r="Q301" s="71">
        <v>0</v>
      </c>
      <c r="R301" s="71">
        <v>0</v>
      </c>
      <c r="AC301" s="1">
        <v>1</v>
      </c>
      <c r="AD301" s="71">
        <v>0</v>
      </c>
      <c r="AE301" s="71">
        <v>1</v>
      </c>
      <c r="AF301" s="71">
        <v>0</v>
      </c>
      <c r="AG301" s="71">
        <v>0</v>
      </c>
      <c r="AH301" s="71">
        <v>0</v>
      </c>
      <c r="AI301" s="71">
        <v>0</v>
      </c>
      <c r="AJ301" s="71">
        <v>0</v>
      </c>
    </row>
    <row r="302" spans="10:43">
      <c r="K302" s="1">
        <v>2</v>
      </c>
      <c r="L302" s="71">
        <v>1.4045791588911477E-17</v>
      </c>
      <c r="M302" s="71">
        <v>0</v>
      </c>
      <c r="N302" s="71">
        <v>0.99999999999999989</v>
      </c>
      <c r="O302" s="71">
        <v>1.457167719820518E-16</v>
      </c>
      <c r="P302" s="71">
        <v>3.2612801348363973E-16</v>
      </c>
      <c r="Q302" s="71">
        <v>9.0205620750793969E-17</v>
      </c>
      <c r="R302" s="71">
        <v>-6.2450045135165055E-17</v>
      </c>
      <c r="AC302" s="1">
        <v>2</v>
      </c>
      <c r="AD302" s="71">
        <v>3.9303540550367179E-17</v>
      </c>
      <c r="AE302" s="71">
        <v>0</v>
      </c>
      <c r="AF302" s="71">
        <v>1.0000000000000002</v>
      </c>
      <c r="AG302" s="71">
        <v>2.2898349882893854E-16</v>
      </c>
      <c r="AH302" s="71">
        <v>3.0531133177191805E-16</v>
      </c>
      <c r="AI302" s="71">
        <v>-5.5511151231257827E-17</v>
      </c>
      <c r="AJ302" s="71">
        <v>-8.5868812060851951E-17</v>
      </c>
    </row>
    <row r="303" spans="10:43">
      <c r="K303" s="1">
        <v>3</v>
      </c>
      <c r="L303" s="71">
        <v>4.8913598125418955E-17</v>
      </c>
      <c r="M303" s="71">
        <v>0</v>
      </c>
      <c r="N303" s="71">
        <v>0</v>
      </c>
      <c r="O303" s="110">
        <v>0.70438305470926577</v>
      </c>
      <c r="P303" s="71">
        <v>-0.36886714241479734</v>
      </c>
      <c r="Q303" s="71">
        <v>0.16394722468549372</v>
      </c>
      <c r="R303" s="71">
        <v>0.5838688645604504</v>
      </c>
      <c r="AC303" s="1">
        <v>3</v>
      </c>
      <c r="AD303" s="71">
        <v>5.5905440589383232E-19</v>
      </c>
      <c r="AE303" s="71">
        <v>0</v>
      </c>
      <c r="AF303" s="71">
        <v>1.3064353388071495E-17</v>
      </c>
      <c r="AG303" s="110">
        <v>0.15331627284837943</v>
      </c>
      <c r="AH303" s="71">
        <v>0.96011579526864055</v>
      </c>
      <c r="AI303" s="71">
        <v>-0.22637502908346729</v>
      </c>
      <c r="AJ303" s="71">
        <v>-5.8533121931139381E-2</v>
      </c>
    </row>
    <row r="304" spans="10:43">
      <c r="K304" s="1">
        <v>4</v>
      </c>
      <c r="L304" s="71">
        <v>5.7278914196507166E-19</v>
      </c>
      <c r="M304" s="71">
        <v>0</v>
      </c>
      <c r="N304" s="71">
        <v>-6.9388939039072284E-18</v>
      </c>
      <c r="O304" s="71">
        <v>0.49393318742613812</v>
      </c>
      <c r="P304" s="71">
        <v>-0.28189389039400403</v>
      </c>
      <c r="Q304" s="71">
        <v>-0.53677053305652189</v>
      </c>
      <c r="R304" s="71">
        <v>-0.62325214460907119</v>
      </c>
      <c r="AC304" s="1">
        <v>4</v>
      </c>
      <c r="AD304" s="71">
        <v>3.112566363416839E-17</v>
      </c>
      <c r="AE304" s="71">
        <v>0</v>
      </c>
      <c r="AF304" s="71">
        <v>0</v>
      </c>
      <c r="AG304" s="71">
        <v>-0.98403392213836682</v>
      </c>
      <c r="AH304" s="71">
        <v>0.1432825605869481</v>
      </c>
      <c r="AI304" s="71">
        <v>-3.2806079440209482E-2</v>
      </c>
      <c r="AJ304" s="71">
        <v>-0.10035491549691565</v>
      </c>
    </row>
    <row r="305" spans="10:43">
      <c r="K305" s="1">
        <v>5</v>
      </c>
      <c r="L305" s="71">
        <v>-5.2420850629221421E-17</v>
      </c>
      <c r="M305" s="71">
        <v>0</v>
      </c>
      <c r="N305" s="71">
        <v>0</v>
      </c>
      <c r="O305" s="110">
        <v>-0.50977889187126924</v>
      </c>
      <c r="P305" s="71">
        <v>-0.78281097691084689</v>
      </c>
      <c r="Q305" s="71">
        <v>-0.2935530202606938</v>
      </c>
      <c r="R305" s="71">
        <v>0.20287700738676764</v>
      </c>
      <c r="AC305" s="1">
        <v>5</v>
      </c>
      <c r="AD305" s="71">
        <v>4.0138699293685177E-17</v>
      </c>
      <c r="AE305" s="71">
        <v>0</v>
      </c>
      <c r="AF305" s="71">
        <v>0</v>
      </c>
      <c r="AG305" s="110">
        <v>9.0395578215220318E-2</v>
      </c>
      <c r="AH305" s="71">
        <v>-6.865905708646905E-2</v>
      </c>
      <c r="AI305" s="71">
        <v>2.6823001206053063E-2</v>
      </c>
      <c r="AJ305" s="71">
        <v>-0.99317425456232666</v>
      </c>
    </row>
    <row r="306" spans="10:43">
      <c r="K306" s="1">
        <v>6</v>
      </c>
      <c r="L306" s="71">
        <v>-2.8720686116677855E-17</v>
      </c>
      <c r="M306" s="71">
        <v>0</v>
      </c>
      <c r="N306" s="71">
        <v>0</v>
      </c>
      <c r="O306" s="71">
        <v>-5.5511151231257827E-17</v>
      </c>
      <c r="P306" s="71">
        <v>0.4143426604070114</v>
      </c>
      <c r="Q306" s="71">
        <v>-0.77383804937206757</v>
      </c>
      <c r="R306" s="71">
        <v>0.47905618993065208</v>
      </c>
      <c r="AC306" s="1">
        <v>6</v>
      </c>
      <c r="AD306" s="71">
        <v>2.2298630165325925E-17</v>
      </c>
      <c r="AE306" s="71">
        <v>0</v>
      </c>
      <c r="AF306" s="71">
        <v>4.6814169853056735E-18</v>
      </c>
      <c r="AG306" s="71">
        <v>-6.9388939039072284E-18</v>
      </c>
      <c r="AH306" s="71">
        <v>-0.23007325222048219</v>
      </c>
      <c r="AI306" s="71">
        <v>-0.9731179959108357</v>
      </c>
      <c r="AJ306" s="71">
        <v>-1.0376157630278332E-2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0.70438305470926577</v>
      </c>
      <c r="W308" s="48" t="s">
        <v>353</v>
      </c>
      <c r="X308" s="3">
        <f>+V308/V310</f>
        <v>0.81010140104400541</v>
      </c>
      <c r="Y308" s="148">
        <f>ATAN2(X308,X309)</f>
        <v>0.62647127850677309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0.15331627284837943</v>
      </c>
      <c r="AO308" s="48" t="s">
        <v>353</v>
      </c>
      <c r="AP308" s="3">
        <f>+AN308/AN310</f>
        <v>0.86141927422653575</v>
      </c>
      <c r="AQ308" s="148">
        <f>ATAN2(AP308,AP309)</f>
        <v>-0.53273881444668647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-0.50977889187126924</v>
      </c>
      <c r="W309" s="48" t="s">
        <v>354</v>
      </c>
      <c r="X309" s="3">
        <f>-V309/V310</f>
        <v>0.58628979184916696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9.0395578215220318E-2</v>
      </c>
      <c r="AO309" s="48" t="s">
        <v>354</v>
      </c>
      <c r="AP309" s="3">
        <f>-AN309/AN310</f>
        <v>-0.50789451069196279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0.86949985989593792</v>
      </c>
      <c r="W310" s="109">
        <v>1</v>
      </c>
      <c r="X310" s="108">
        <f>X308*X308+X309*X309</f>
        <v>1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0.17798101045050493</v>
      </c>
      <c r="AO310" s="109">
        <v>1</v>
      </c>
      <c r="AP310" s="108">
        <f>AP308*AP308+AP309*AP309</f>
        <v>0.99999999999999989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0.81010140104400541</v>
      </c>
      <c r="P312" s="111">
        <v>0</v>
      </c>
      <c r="Q312" s="110">
        <f>-X309</f>
        <v>-0.58628979184916696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0.86141927422653575</v>
      </c>
      <c r="AH312" s="111">
        <v>0</v>
      </c>
      <c r="AI312" s="110">
        <f>-AP309</f>
        <v>0.50789451069196279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0.58628979184916696</v>
      </c>
      <c r="P314" s="111">
        <v>0</v>
      </c>
      <c r="Q314" s="110">
        <f>X308</f>
        <v>0.81010140104400541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-0.50789451069196279</v>
      </c>
      <c r="AH314" s="111">
        <v>0</v>
      </c>
      <c r="AI314" s="110">
        <f>AP308</f>
        <v>0.86141927422653575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1.0000000000000002</v>
      </c>
      <c r="M318" s="71">
        <v>0</v>
      </c>
      <c r="N318" s="71">
        <v>-1.1865508575681361E-15</v>
      </c>
      <c r="O318" s="71">
        <v>-1.4155343563970746E-15</v>
      </c>
      <c r="P318" s="71">
        <v>-4.649058915617843E-16</v>
      </c>
      <c r="Q318" s="71">
        <v>-5.5511151231257827E-16</v>
      </c>
      <c r="R318" s="71">
        <v>7.2164496600635175E-16</v>
      </c>
      <c r="AC318" s="1" cm="1">
        <f t="array" ref="AC318:AC324">$K$12:$K$18</f>
        <v>0</v>
      </c>
      <c r="AD318" s="71" cm="1">
        <f t="array" ref="AD318:AJ324">MMULT(AD309:AJ315,_xlfn.ANCHORARRAY(AD300))</f>
        <v>0.99999999999999989</v>
      </c>
      <c r="AE318" s="71">
        <v>0</v>
      </c>
      <c r="AF318" s="71">
        <v>-6.7307270867900115E-16</v>
      </c>
      <c r="AG318" s="71">
        <v>-8.8817841970012523E-16</v>
      </c>
      <c r="AH318" s="71">
        <v>-3.3306690738754696E-16</v>
      </c>
      <c r="AI318" s="71">
        <v>3.3306690738754696E-16</v>
      </c>
      <c r="AJ318" s="71">
        <v>-2.9490299091605721E-17</v>
      </c>
    </row>
    <row r="319" spans="10:43">
      <c r="K319" s="1">
        <v>1</v>
      </c>
      <c r="L319" s="71">
        <v>0</v>
      </c>
      <c r="M319" s="71">
        <v>1</v>
      </c>
      <c r="N319" s="71">
        <v>0</v>
      </c>
      <c r="O319" s="71">
        <v>0</v>
      </c>
      <c r="P319" s="71">
        <v>0</v>
      </c>
      <c r="Q319" s="71">
        <v>0</v>
      </c>
      <c r="R319" s="71">
        <v>0</v>
      </c>
      <c r="AC319" s="1">
        <v>1</v>
      </c>
      <c r="AD319" s="71">
        <v>0</v>
      </c>
      <c r="AE319" s="71">
        <v>1</v>
      </c>
      <c r="AF319" s="71">
        <v>0</v>
      </c>
      <c r="AG319" s="71">
        <v>0</v>
      </c>
      <c r="AH319" s="71">
        <v>0</v>
      </c>
      <c r="AI319" s="71">
        <v>0</v>
      </c>
      <c r="AJ319" s="71">
        <v>0</v>
      </c>
    </row>
    <row r="320" spans="10:43">
      <c r="K320" s="1">
        <v>2</v>
      </c>
      <c r="L320" s="71">
        <v>1.4045791588911477E-17</v>
      </c>
      <c r="M320" s="71">
        <v>0</v>
      </c>
      <c r="N320" s="71">
        <v>0.99999999999999989</v>
      </c>
      <c r="O320" s="71">
        <v>1.457167719820518E-16</v>
      </c>
      <c r="P320" s="71">
        <v>3.2612801348363973E-16</v>
      </c>
      <c r="Q320" s="71">
        <v>9.0205620750793969E-17</v>
      </c>
      <c r="R320" s="71">
        <v>-6.2450045135165055E-17</v>
      </c>
      <c r="AC320" s="1">
        <v>2</v>
      </c>
      <c r="AD320" s="71">
        <v>3.9303540550367179E-17</v>
      </c>
      <c r="AE320" s="71">
        <v>0</v>
      </c>
      <c r="AF320" s="71">
        <v>1.0000000000000002</v>
      </c>
      <c r="AG320" s="71">
        <v>2.2898349882893854E-16</v>
      </c>
      <c r="AH320" s="71">
        <v>3.0531133177191805E-16</v>
      </c>
      <c r="AI320" s="71">
        <v>-5.5511151231257827E-17</v>
      </c>
      <c r="AJ320" s="71">
        <v>-8.5868812060851951E-17</v>
      </c>
    </row>
    <row r="321" spans="10:43">
      <c r="K321" s="1">
        <v>3</v>
      </c>
      <c r="L321" s="71">
        <v>7.0358783975467831E-17</v>
      </c>
      <c r="M321" s="71">
        <v>0</v>
      </c>
      <c r="N321" s="71">
        <v>0</v>
      </c>
      <c r="O321" s="110">
        <v>0.86949985989593803</v>
      </c>
      <c r="P321" s="71">
        <v>0.16013429584097749</v>
      </c>
      <c r="Q321" s="71">
        <v>0.30492101556033124</v>
      </c>
      <c r="R321" s="71">
        <v>0.35404826677462359</v>
      </c>
      <c r="AC321" s="1">
        <v>3</v>
      </c>
      <c r="AD321" s="71">
        <v>2.0867805278156279E-17</v>
      </c>
      <c r="AE321" s="71">
        <v>0</v>
      </c>
      <c r="AF321" s="71">
        <v>1.125388581379153E-17</v>
      </c>
      <c r="AG321" s="110">
        <v>0.17798101045050491</v>
      </c>
      <c r="AH321" s="71">
        <v>0.79219069333024184</v>
      </c>
      <c r="AI321" s="71">
        <v>-0.18138055818325308</v>
      </c>
      <c r="AJ321" s="71">
        <v>-0.55484931146492322</v>
      </c>
    </row>
    <row r="322" spans="10:43">
      <c r="K322" s="1">
        <v>4</v>
      </c>
      <c r="L322" s="71">
        <v>5.7278914196507166E-19</v>
      </c>
      <c r="M322" s="71">
        <v>0</v>
      </c>
      <c r="N322" s="71">
        <v>-6.9388939039072284E-18</v>
      </c>
      <c r="O322" s="110">
        <v>0.49393318742613812</v>
      </c>
      <c r="P322" s="71">
        <v>-0.28189389039400403</v>
      </c>
      <c r="Q322" s="71">
        <v>-0.53677053305652189</v>
      </c>
      <c r="R322" s="71">
        <v>-0.62325214460907119</v>
      </c>
      <c r="AC322" s="1">
        <v>4</v>
      </c>
      <c r="AD322" s="71">
        <v>3.112566363416839E-17</v>
      </c>
      <c r="AE322" s="71">
        <v>0</v>
      </c>
      <c r="AF322" s="71">
        <v>0</v>
      </c>
      <c r="AG322" s="110">
        <v>-0.98403392213836682</v>
      </c>
      <c r="AH322" s="71">
        <v>0.1432825605869481</v>
      </c>
      <c r="AI322" s="71">
        <v>-3.2806079440209482E-2</v>
      </c>
      <c r="AJ322" s="71">
        <v>-0.10035491549691565</v>
      </c>
    </row>
    <row r="323" spans="10:43">
      <c r="K323" s="1">
        <v>5</v>
      </c>
      <c r="L323" s="71">
        <v>-1.3788661275105121E-17</v>
      </c>
      <c r="M323" s="71">
        <v>0</v>
      </c>
      <c r="N323" s="71">
        <v>0</v>
      </c>
      <c r="O323" s="71">
        <v>5.5511151231257827E-17</v>
      </c>
      <c r="P323" s="71">
        <v>-0.85041930929447218</v>
      </c>
      <c r="Q323" s="71">
        <v>-0.14168712875878062</v>
      </c>
      <c r="R323" s="71">
        <v>0.50666730299399143</v>
      </c>
      <c r="AC323" s="1">
        <v>5</v>
      </c>
      <c r="AD323" s="71">
        <v>3.4292308550031811E-17</v>
      </c>
      <c r="AE323" s="71">
        <v>0</v>
      </c>
      <c r="AF323" s="71">
        <v>-6.635313371541458E-18</v>
      </c>
      <c r="AG323" s="71">
        <v>0</v>
      </c>
      <c r="AH323" s="71">
        <v>-0.54678177717009535</v>
      </c>
      <c r="AI323" s="71">
        <v>0.13808048486072219</v>
      </c>
      <c r="AJ323" s="71">
        <v>-0.82581079422307102</v>
      </c>
    </row>
    <row r="324" spans="10:43">
      <c r="K324" s="1">
        <v>6</v>
      </c>
      <c r="L324" s="71">
        <v>-2.8720686116677855E-17</v>
      </c>
      <c r="M324" s="71">
        <v>0</v>
      </c>
      <c r="N324" s="71">
        <v>0</v>
      </c>
      <c r="O324" s="71">
        <v>-5.5511151231257827E-17</v>
      </c>
      <c r="P324" s="71">
        <v>0.4143426604070114</v>
      </c>
      <c r="Q324" s="71">
        <v>-0.77383804937206757</v>
      </c>
      <c r="R324" s="71">
        <v>0.47905618993065208</v>
      </c>
      <c r="AC324" s="1">
        <v>6</v>
      </c>
      <c r="AD324" s="71">
        <v>2.2298630165325925E-17</v>
      </c>
      <c r="AE324" s="71">
        <v>0</v>
      </c>
      <c r="AF324" s="71">
        <v>4.6814169853056735E-18</v>
      </c>
      <c r="AG324" s="71">
        <v>-6.9388939039072284E-18</v>
      </c>
      <c r="AH324" s="71">
        <v>-0.23007325222048219</v>
      </c>
      <c r="AI324" s="71">
        <v>-0.9731179959108357</v>
      </c>
      <c r="AJ324" s="71">
        <v>-1.0376157630278332E-2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0.86949985989593803</v>
      </c>
      <c r="W326" s="48" t="s">
        <v>353</v>
      </c>
      <c r="X326" s="3">
        <f>+V326/V328</f>
        <v>0.86949985989593803</v>
      </c>
      <c r="Y326" s="148">
        <f>ATAN2(X326,X327)</f>
        <v>-0.51660747677997254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0.17798101045050491</v>
      </c>
      <c r="AO326" s="48" t="s">
        <v>353</v>
      </c>
      <c r="AP326" s="3">
        <f>+AN326/AN328</f>
        <v>0.17798101045050491</v>
      </c>
      <c r="AQ326" s="148">
        <f>ATAN2(AP326,AP327)</f>
        <v>1.3918620057457933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0.49393318742613812</v>
      </c>
      <c r="W327" s="48" t="s">
        <v>354</v>
      </c>
      <c r="X327" s="3">
        <f>-V327/V328</f>
        <v>-0.49393318742613812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-0.98403392213836682</v>
      </c>
      <c r="AO327" s="48" t="s">
        <v>354</v>
      </c>
      <c r="AP327" s="3">
        <f>-AN327/AN328</f>
        <v>0.98403392213836682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1</v>
      </c>
      <c r="W328" s="109">
        <v>1</v>
      </c>
      <c r="X328" s="108">
        <f>X326*X326+X327*X327</f>
        <v>1.0000000000000002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1</v>
      </c>
      <c r="AO328" s="109">
        <v>1</v>
      </c>
      <c r="AP328" s="108">
        <f>AP326*AP326+AP327*AP327</f>
        <v>1.0000000000000002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0.86949985989593803</v>
      </c>
      <c r="P330" s="110">
        <f>-X327</f>
        <v>0.49393318742613812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0.17798101045050491</v>
      </c>
      <c r="AH330" s="110">
        <f>-AP327</f>
        <v>-0.98403392213836682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-0.49393318742613812</v>
      </c>
      <c r="P331" s="110">
        <f>X326</f>
        <v>0.86949985989593803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0.98403392213836682</v>
      </c>
      <c r="AH331" s="110">
        <f>AP326</f>
        <v>0.17798101045050491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1.0000000000000002</v>
      </c>
      <c r="M336" s="71">
        <v>0</v>
      </c>
      <c r="N336" s="71">
        <v>-1.1865508575681361E-15</v>
      </c>
      <c r="O336" s="71">
        <v>-1.4155343563970746E-15</v>
      </c>
      <c r="P336" s="71">
        <v>-4.649058915617843E-16</v>
      </c>
      <c r="Q336" s="71">
        <v>-5.5511151231257827E-16</v>
      </c>
      <c r="R336" s="71">
        <v>7.2164496600635175E-16</v>
      </c>
      <c r="AC336" s="1" cm="1">
        <f t="array" ref="AC336:AC342">$K$12:$K$18</f>
        <v>0</v>
      </c>
      <c r="AD336" s="71" cm="1">
        <f t="array" ref="AD336:AJ342">MMULT(AD327:AJ333,_xlfn.ANCHORARRAY(AD318))</f>
        <v>0.99999999999999989</v>
      </c>
      <c r="AE336" s="71">
        <v>0</v>
      </c>
      <c r="AF336" s="71">
        <v>-6.7307270867900115E-16</v>
      </c>
      <c r="AG336" s="71">
        <v>-8.8817841970012523E-16</v>
      </c>
      <c r="AH336" s="71">
        <v>-3.3306690738754696E-16</v>
      </c>
      <c r="AI336" s="71">
        <v>3.3306690738754696E-16</v>
      </c>
      <c r="AJ336" s="71">
        <v>-2.9490299091605721E-17</v>
      </c>
    </row>
    <row r="337" spans="10:43">
      <c r="K337" s="1">
        <v>1</v>
      </c>
      <c r="L337" s="71">
        <v>0</v>
      </c>
      <c r="M337" s="71">
        <v>1</v>
      </c>
      <c r="N337" s="71">
        <v>0</v>
      </c>
      <c r="O337" s="71">
        <v>0</v>
      </c>
      <c r="P337" s="71">
        <v>0</v>
      </c>
      <c r="Q337" s="71">
        <v>0</v>
      </c>
      <c r="R337" s="71">
        <v>0</v>
      </c>
      <c r="AC337" s="1">
        <v>1</v>
      </c>
      <c r="AD337" s="71">
        <v>0</v>
      </c>
      <c r="AE337" s="71">
        <v>1</v>
      </c>
      <c r="AF337" s="71">
        <v>0</v>
      </c>
      <c r="AG337" s="71">
        <v>0</v>
      </c>
      <c r="AH337" s="71">
        <v>0</v>
      </c>
      <c r="AI337" s="71">
        <v>0</v>
      </c>
      <c r="AJ337" s="71">
        <v>0</v>
      </c>
    </row>
    <row r="338" spans="10:43">
      <c r="K338" s="1">
        <v>2</v>
      </c>
      <c r="L338" s="71">
        <v>1.4045791588911477E-17</v>
      </c>
      <c r="M338" s="71">
        <v>0</v>
      </c>
      <c r="N338" s="71">
        <v>0.99999999999999989</v>
      </c>
      <c r="O338" s="71">
        <v>1.457167719820518E-16</v>
      </c>
      <c r="P338" s="71">
        <v>3.2612801348363973E-16</v>
      </c>
      <c r="Q338" s="71">
        <v>9.0205620750793969E-17</v>
      </c>
      <c r="R338" s="71">
        <v>-6.2450045135165055E-17</v>
      </c>
      <c r="AC338" s="1">
        <v>2</v>
      </c>
      <c r="AD338" s="71">
        <v>3.9303540550367179E-17</v>
      </c>
      <c r="AE338" s="71">
        <v>0</v>
      </c>
      <c r="AF338" s="71">
        <v>1.0000000000000002</v>
      </c>
      <c r="AG338" s="71">
        <v>2.2898349882893854E-16</v>
      </c>
      <c r="AH338" s="71">
        <v>3.0531133177191805E-16</v>
      </c>
      <c r="AI338" s="71">
        <v>-5.5511151231257827E-17</v>
      </c>
      <c r="AJ338" s="71">
        <v>-8.5868812060851951E-17</v>
      </c>
    </row>
    <row r="339" spans="10:43">
      <c r="K339" s="1">
        <v>3</v>
      </c>
      <c r="L339" s="71">
        <v>6.1459872375731743E-17</v>
      </c>
      <c r="M339" s="71">
        <v>0</v>
      </c>
      <c r="N339" s="71">
        <v>-3.4273499831686963E-18</v>
      </c>
      <c r="O339" s="71">
        <v>1.0000000000000002</v>
      </c>
      <c r="P339" s="71">
        <v>-2.2204460492503131E-16</v>
      </c>
      <c r="Q339" s="71">
        <v>5.5511151231257827E-17</v>
      </c>
      <c r="R339" s="71">
        <v>0</v>
      </c>
      <c r="AC339" s="1">
        <v>3</v>
      </c>
      <c r="AD339" s="71">
        <v>-2.6914635795799621E-17</v>
      </c>
      <c r="AE339" s="71">
        <v>0</v>
      </c>
      <c r="AF339" s="71">
        <v>2.0029779686332191E-18</v>
      </c>
      <c r="AG339" s="71">
        <v>1.0000000000000002</v>
      </c>
      <c r="AH339" s="71">
        <v>-1.9428902930940239E-16</v>
      </c>
      <c r="AI339" s="71">
        <v>1.9428902930940239E-16</v>
      </c>
      <c r="AJ339" s="71">
        <v>3.1918911957973251E-16</v>
      </c>
    </row>
    <row r="340" spans="10:43">
      <c r="K340" s="1">
        <v>4</v>
      </c>
      <c r="L340" s="71">
        <v>-3.4254498353741368E-17</v>
      </c>
      <c r="M340" s="71">
        <v>0</v>
      </c>
      <c r="N340" s="71">
        <v>-6.0333672772801136E-18</v>
      </c>
      <c r="O340" s="71">
        <v>0</v>
      </c>
      <c r="P340" s="110">
        <v>-0.3242023413640816</v>
      </c>
      <c r="Q340" s="71">
        <v>-0.61733251241784326</v>
      </c>
      <c r="R340" s="71">
        <v>-0.71679384132811985</v>
      </c>
      <c r="AC340" s="1">
        <v>4</v>
      </c>
      <c r="AD340" s="71">
        <v>2.6074405338835662E-17</v>
      </c>
      <c r="AE340" s="71">
        <v>0</v>
      </c>
      <c r="AF340" s="71">
        <v>1.1074205396642605E-17</v>
      </c>
      <c r="AG340" s="71">
        <v>0</v>
      </c>
      <c r="AH340" s="110">
        <v>0.80504408995247079</v>
      </c>
      <c r="AI340" s="71">
        <v>-0.1843234812364008</v>
      </c>
      <c r="AJ340" s="71">
        <v>-0.56385181342041679</v>
      </c>
    </row>
    <row r="341" spans="10:43">
      <c r="K341" s="1">
        <v>5</v>
      </c>
      <c r="L341" s="71">
        <v>-1.3788661275105121E-17</v>
      </c>
      <c r="M341" s="71">
        <v>0</v>
      </c>
      <c r="N341" s="71">
        <v>0</v>
      </c>
      <c r="O341" s="71">
        <v>5.5511151231257827E-17</v>
      </c>
      <c r="P341" s="71">
        <v>-0.85041930929447218</v>
      </c>
      <c r="Q341" s="71">
        <v>-0.14168712875878062</v>
      </c>
      <c r="R341" s="71">
        <v>0.50666730299399143</v>
      </c>
      <c r="AC341" s="1">
        <v>5</v>
      </c>
      <c r="AD341" s="71">
        <v>3.4292308550031811E-17</v>
      </c>
      <c r="AE341" s="71">
        <v>0</v>
      </c>
      <c r="AF341" s="71">
        <v>-6.635313371541458E-18</v>
      </c>
      <c r="AG341" s="71">
        <v>0</v>
      </c>
      <c r="AH341" s="71">
        <v>-0.54678177717009535</v>
      </c>
      <c r="AI341" s="71">
        <v>0.13808048486072219</v>
      </c>
      <c r="AJ341" s="71">
        <v>-0.82581079422307102</v>
      </c>
    </row>
    <row r="342" spans="10:43">
      <c r="K342" s="1">
        <v>6</v>
      </c>
      <c r="L342" s="71">
        <v>-2.8720686116677855E-17</v>
      </c>
      <c r="M342" s="71">
        <v>0</v>
      </c>
      <c r="N342" s="71">
        <v>0</v>
      </c>
      <c r="O342" s="71">
        <v>-5.5511151231257827E-17</v>
      </c>
      <c r="P342" s="110">
        <v>0.4143426604070114</v>
      </c>
      <c r="Q342" s="71">
        <v>-0.77383804937206757</v>
      </c>
      <c r="R342" s="71">
        <v>0.47905618993065208</v>
      </c>
      <c r="AC342" s="1">
        <v>6</v>
      </c>
      <c r="AD342" s="71">
        <v>2.2298630165325925E-17</v>
      </c>
      <c r="AE342" s="71">
        <v>0</v>
      </c>
      <c r="AF342" s="71">
        <v>4.6814169853056735E-18</v>
      </c>
      <c r="AG342" s="71">
        <v>-6.9388939039072284E-18</v>
      </c>
      <c r="AH342" s="110">
        <v>-0.23007325222048219</v>
      </c>
      <c r="AI342" s="71">
        <v>-0.9731179959108357</v>
      </c>
      <c r="AJ342" s="71">
        <v>-1.0376157630278332E-2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-0.3242023413640816</v>
      </c>
      <c r="W344" s="48" t="s">
        <v>353</v>
      </c>
      <c r="X344" s="3">
        <f>+V344/V346</f>
        <v>-0.61623066216316191</v>
      </c>
      <c r="Y344" s="148">
        <f>ATAN2(X344,X345)</f>
        <v>-2.2347439550051851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0.80504408995247079</v>
      </c>
      <c r="AO344" s="48" t="s">
        <v>353</v>
      </c>
      <c r="AP344" s="3">
        <f>+AN344/AN346</f>
        <v>0.96150480930559545</v>
      </c>
      <c r="AQ344" s="148">
        <f>ATAN2(AP344,AP345)</f>
        <v>0.278369315105994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0.4143426604070114</v>
      </c>
      <c r="W345" s="48" t="s">
        <v>354</v>
      </c>
      <c r="X345" s="3">
        <f>-V345/V346</f>
        <v>-0.78756572488266074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-0.23007325222048219</v>
      </c>
      <c r="AO345" s="48" t="s">
        <v>354</v>
      </c>
      <c r="AP345" s="3">
        <f>-AN345/AN346</f>
        <v>0.27478810323995218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0.52610550118689359</v>
      </c>
      <c r="W346" s="109">
        <v>1</v>
      </c>
      <c r="X346" s="108">
        <f>X344*X344+X345*X345</f>
        <v>0.99999999999999989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0.83727515677626041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-0.61623066216316191</v>
      </c>
      <c r="Q349" s="111">
        <v>0</v>
      </c>
      <c r="R349" s="110">
        <f>-X345</f>
        <v>0.78756572488266074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0.96150480930559545</v>
      </c>
      <c r="AI349" s="111">
        <v>0</v>
      </c>
      <c r="AJ349" s="110">
        <f>-AP345</f>
        <v>-0.27478810323995218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-0.78756572488266074</v>
      </c>
      <c r="Q351" s="111">
        <v>0</v>
      </c>
      <c r="R351" s="110">
        <f>X344</f>
        <v>-0.61623066216316191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0.27478810323995218</v>
      </c>
      <c r="AI351" s="111">
        <v>0</v>
      </c>
      <c r="AJ351" s="110">
        <f>AP344</f>
        <v>0.96150480930559545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1.0000000000000002</v>
      </c>
      <c r="M354" s="71">
        <v>0</v>
      </c>
      <c r="N354" s="71">
        <v>-1.1865508575681361E-15</v>
      </c>
      <c r="O354" s="71">
        <v>-1.4155343563970746E-15</v>
      </c>
      <c r="P354" s="71">
        <v>-4.649058915617843E-16</v>
      </c>
      <c r="Q354" s="71">
        <v>-5.5511151231257827E-16</v>
      </c>
      <c r="R354" s="71">
        <v>7.2164496600635175E-16</v>
      </c>
      <c r="AC354" s="1" cm="1">
        <f t="array" ref="AC354:AC360">$K$12:$K$18</f>
        <v>0</v>
      </c>
      <c r="AD354" s="71" cm="1">
        <f t="array" ref="AD354:AJ360">MMULT(AD345:AJ351,_xlfn.ANCHORARRAY(AD336))</f>
        <v>0.99999999999999989</v>
      </c>
      <c r="AE354" s="71">
        <v>0</v>
      </c>
      <c r="AF354" s="71">
        <v>-6.7307270867900115E-16</v>
      </c>
      <c r="AG354" s="71">
        <v>-8.8817841970012523E-16</v>
      </c>
      <c r="AH354" s="71">
        <v>-3.3306690738754696E-16</v>
      </c>
      <c r="AI354" s="71">
        <v>3.3306690738754696E-16</v>
      </c>
      <c r="AJ354" s="71">
        <v>-2.9490299091605721E-17</v>
      </c>
    </row>
    <row r="355" spans="10:43">
      <c r="K355" s="1">
        <v>1</v>
      </c>
      <c r="L355" s="71">
        <v>0</v>
      </c>
      <c r="M355" s="71">
        <v>1</v>
      </c>
      <c r="N355" s="71">
        <v>0</v>
      </c>
      <c r="O355" s="71">
        <v>0</v>
      </c>
      <c r="P355" s="71">
        <v>0</v>
      </c>
      <c r="Q355" s="71">
        <v>0</v>
      </c>
      <c r="R355" s="71">
        <v>0</v>
      </c>
      <c r="AC355" s="1">
        <v>1</v>
      </c>
      <c r="AD355" s="71">
        <v>0</v>
      </c>
      <c r="AE355" s="71">
        <v>1</v>
      </c>
      <c r="AF355" s="71">
        <v>0</v>
      </c>
      <c r="AG355" s="71">
        <v>0</v>
      </c>
      <c r="AH355" s="71">
        <v>0</v>
      </c>
      <c r="AI355" s="71">
        <v>0</v>
      </c>
      <c r="AJ355" s="71">
        <v>0</v>
      </c>
    </row>
    <row r="356" spans="10:43">
      <c r="K356" s="1">
        <v>2</v>
      </c>
      <c r="L356" s="71">
        <v>1.4045791588911477E-17</v>
      </c>
      <c r="M356" s="71">
        <v>0</v>
      </c>
      <c r="N356" s="71">
        <v>0.99999999999999989</v>
      </c>
      <c r="O356" s="71">
        <v>1.457167719820518E-16</v>
      </c>
      <c r="P356" s="71">
        <v>3.2612801348363973E-16</v>
      </c>
      <c r="Q356" s="71">
        <v>9.0205620750793969E-17</v>
      </c>
      <c r="R356" s="71">
        <v>-6.2450045135165055E-17</v>
      </c>
      <c r="AC356" s="1">
        <v>2</v>
      </c>
      <c r="AD356" s="71">
        <v>3.9303540550367179E-17</v>
      </c>
      <c r="AE356" s="71">
        <v>0</v>
      </c>
      <c r="AF356" s="71">
        <v>1.0000000000000002</v>
      </c>
      <c r="AG356" s="71">
        <v>2.2898349882893854E-16</v>
      </c>
      <c r="AH356" s="71">
        <v>3.0531133177191805E-16</v>
      </c>
      <c r="AI356" s="71">
        <v>-5.5511151231257827E-17</v>
      </c>
      <c r="AJ356" s="71">
        <v>-8.5868812060851951E-17</v>
      </c>
    </row>
    <row r="357" spans="10:43">
      <c r="K357" s="1">
        <v>3</v>
      </c>
      <c r="L357" s="71">
        <v>6.1459872375731743E-17</v>
      </c>
      <c r="M357" s="71">
        <v>0</v>
      </c>
      <c r="N357" s="71">
        <v>-3.4273499831686963E-18</v>
      </c>
      <c r="O357" s="71">
        <v>1.0000000000000002</v>
      </c>
      <c r="P357" s="71">
        <v>-2.2204460492503131E-16</v>
      </c>
      <c r="Q357" s="71">
        <v>5.5511151231257827E-17</v>
      </c>
      <c r="R357" s="71">
        <v>0</v>
      </c>
      <c r="AC357" s="1">
        <v>3</v>
      </c>
      <c r="AD357" s="71">
        <v>-2.6914635795799621E-17</v>
      </c>
      <c r="AE357" s="71">
        <v>0</v>
      </c>
      <c r="AF357" s="71">
        <v>2.0029779686332191E-18</v>
      </c>
      <c r="AG357" s="71">
        <v>1.0000000000000002</v>
      </c>
      <c r="AH357" s="71">
        <v>-1.9428902930940239E-16</v>
      </c>
      <c r="AI357" s="71">
        <v>1.9428902930940239E-16</v>
      </c>
      <c r="AJ357" s="71">
        <v>3.1918911957973251E-16</v>
      </c>
    </row>
    <row r="358" spans="10:43">
      <c r="K358" s="1">
        <v>4</v>
      </c>
      <c r="L358" s="71">
        <v>-1.5107557780157827E-18</v>
      </c>
      <c r="M358" s="71">
        <v>0</v>
      </c>
      <c r="N358" s="71">
        <v>3.7179459123518781E-18</v>
      </c>
      <c r="O358" s="71">
        <v>-4.3718680058516576E-17</v>
      </c>
      <c r="P358" s="110">
        <v>0.52610550118689348</v>
      </c>
      <c r="Q358" s="71">
        <v>-0.22902910139340066</v>
      </c>
      <c r="R358" s="71">
        <v>0.81899857895836337</v>
      </c>
      <c r="AC358" s="1">
        <v>4</v>
      </c>
      <c r="AD358" s="71">
        <v>1.8943267845094891E-17</v>
      </c>
      <c r="AE358" s="71">
        <v>0</v>
      </c>
      <c r="AF358" s="71">
        <v>9.3615040542424027E-18</v>
      </c>
      <c r="AG358" s="71">
        <v>1.9067254944379343E-18</v>
      </c>
      <c r="AH358" s="110">
        <v>0.83727515677626052</v>
      </c>
      <c r="AI358" s="71">
        <v>9.0173334648253001E-2</v>
      </c>
      <c r="AJ358" s="71">
        <v>-0.53929498566526901</v>
      </c>
    </row>
    <row r="359" spans="10:43">
      <c r="K359" s="1">
        <v>5</v>
      </c>
      <c r="L359" s="71">
        <v>-1.3788661275105121E-17</v>
      </c>
      <c r="M359" s="71">
        <v>0</v>
      </c>
      <c r="N359" s="71">
        <v>0</v>
      </c>
      <c r="O359" s="71">
        <v>5.5511151231257827E-17</v>
      </c>
      <c r="P359" s="110">
        <v>-0.85041930929447218</v>
      </c>
      <c r="Q359" s="71">
        <v>-0.14168712875878062</v>
      </c>
      <c r="R359" s="71">
        <v>0.50666730299399143</v>
      </c>
      <c r="AC359" s="1">
        <v>5</v>
      </c>
      <c r="AD359" s="71">
        <v>3.4292308550031811E-17</v>
      </c>
      <c r="AE359" s="71">
        <v>0</v>
      </c>
      <c r="AF359" s="71">
        <v>-6.635313371541458E-18</v>
      </c>
      <c r="AG359" s="71">
        <v>0</v>
      </c>
      <c r="AH359" s="110">
        <v>-0.54678177717009535</v>
      </c>
      <c r="AI359" s="71">
        <v>0.13808048486072219</v>
      </c>
      <c r="AJ359" s="71">
        <v>-0.82581079422307102</v>
      </c>
    </row>
    <row r="360" spans="10:43">
      <c r="K360" s="1">
        <v>6</v>
      </c>
      <c r="L360" s="71">
        <v>4.4676236249916953E-17</v>
      </c>
      <c r="M360" s="71">
        <v>0</v>
      </c>
      <c r="N360" s="71">
        <v>4.751673273214438E-18</v>
      </c>
      <c r="O360" s="71">
        <v>3.4207673480677431E-17</v>
      </c>
      <c r="P360" s="71">
        <v>0</v>
      </c>
      <c r="Q360" s="71">
        <v>0.9630526612075917</v>
      </c>
      <c r="R360" s="71">
        <v>0.26931314810268048</v>
      </c>
      <c r="AC360" s="1">
        <v>6</v>
      </c>
      <c r="AD360" s="71">
        <v>2.8605176531056033E-17</v>
      </c>
      <c r="AE360" s="71">
        <v>0</v>
      </c>
      <c r="AF360" s="71">
        <v>7.5442648415693706E-18</v>
      </c>
      <c r="AG360" s="71">
        <v>-6.6717798598680784E-18</v>
      </c>
      <c r="AH360" s="71">
        <v>0</v>
      </c>
      <c r="AI360" s="71">
        <v>-0.98630753288162676</v>
      </c>
      <c r="AJ360" s="71">
        <v>-0.16491649578182932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0.52610550118689348</v>
      </c>
      <c r="W362" s="48" t="s">
        <v>353</v>
      </c>
      <c r="X362" s="3">
        <f>+V362/V364</f>
        <v>0.52610550118689359</v>
      </c>
      <c r="Y362" s="148">
        <f>ATAN2(X362,X363)</f>
        <v>1.0167817872635188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0.83727515677626052</v>
      </c>
      <c r="AO362" s="48" t="s">
        <v>353</v>
      </c>
      <c r="AP362" s="3">
        <f>+AN362/AN364</f>
        <v>0.83727515677626074</v>
      </c>
      <c r="AQ362" s="148">
        <f>ATAN2(AP362,AP363)</f>
        <v>0.57851570611745884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-0.85041930929447218</v>
      </c>
      <c r="W363" s="48" t="s">
        <v>354</v>
      </c>
      <c r="X363" s="3">
        <f>-V363/V364</f>
        <v>0.8504193092944724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-0.54678177717009535</v>
      </c>
      <c r="AO363" s="48" t="s">
        <v>354</v>
      </c>
      <c r="AP363" s="3">
        <f>-AN363/AN364</f>
        <v>0.54678177717009546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0.99999999999999978</v>
      </c>
      <c r="W364" s="109">
        <v>1</v>
      </c>
      <c r="X364" s="108">
        <f>X362*X362+X363*X363</f>
        <v>1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0.99999999999999978</v>
      </c>
      <c r="AO364" s="109">
        <v>1</v>
      </c>
      <c r="AP364" s="108">
        <f>AP362*AP362+AP363*AP363</f>
        <v>1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0.52610550118689359</v>
      </c>
      <c r="Q367" s="110">
        <f>-X363</f>
        <v>-0.8504193092944724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0.83727515677626074</v>
      </c>
      <c r="AI367" s="110">
        <f>-AP363</f>
        <v>-0.54678177717009546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0.8504193092944724</v>
      </c>
      <c r="Q368" s="110">
        <f>X362</f>
        <v>0.52610550118689359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0.54678177717009546</v>
      </c>
      <c r="AI368" s="110">
        <f>AP362</f>
        <v>0.83727515677626074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1.0000000000000002</v>
      </c>
      <c r="M372" s="71">
        <v>0</v>
      </c>
      <c r="N372" s="71">
        <v>-1.1865508575681361E-15</v>
      </c>
      <c r="O372" s="71">
        <v>-1.4155343563970746E-15</v>
      </c>
      <c r="P372" s="71">
        <v>-4.649058915617843E-16</v>
      </c>
      <c r="Q372" s="71">
        <v>-5.5511151231257827E-16</v>
      </c>
      <c r="R372" s="71">
        <v>7.2164496600635175E-16</v>
      </c>
      <c r="AC372" s="1" cm="1">
        <f t="array" ref="AC372:AC378">$K$12:$K$18</f>
        <v>0</v>
      </c>
      <c r="AD372" s="71" cm="1">
        <f t="array" ref="AD372:AJ378">MMULT(AD363:AJ369,_xlfn.ANCHORARRAY(AD354))</f>
        <v>0.99999999999999989</v>
      </c>
      <c r="AE372" s="71">
        <v>0</v>
      </c>
      <c r="AF372" s="71">
        <v>-6.7307270867900115E-16</v>
      </c>
      <c r="AG372" s="71">
        <v>-8.8817841970012523E-16</v>
      </c>
      <c r="AH372" s="71">
        <v>-3.3306690738754696E-16</v>
      </c>
      <c r="AI372" s="71">
        <v>3.3306690738754696E-16</v>
      </c>
      <c r="AJ372" s="71">
        <v>-2.9490299091605721E-17</v>
      </c>
    </row>
    <row r="373" spans="10:43">
      <c r="K373" s="1">
        <v>1</v>
      </c>
      <c r="L373" s="71">
        <v>0</v>
      </c>
      <c r="M373" s="71">
        <v>1</v>
      </c>
      <c r="N373" s="71">
        <v>0</v>
      </c>
      <c r="O373" s="71">
        <v>0</v>
      </c>
      <c r="P373" s="71">
        <v>0</v>
      </c>
      <c r="Q373" s="71">
        <v>0</v>
      </c>
      <c r="R373" s="71">
        <v>0</v>
      </c>
      <c r="AC373" s="1">
        <v>1</v>
      </c>
      <c r="AD373" s="71">
        <v>0</v>
      </c>
      <c r="AE373" s="71">
        <v>1</v>
      </c>
      <c r="AF373" s="71">
        <v>0</v>
      </c>
      <c r="AG373" s="71">
        <v>0</v>
      </c>
      <c r="AH373" s="71">
        <v>0</v>
      </c>
      <c r="AI373" s="71">
        <v>0</v>
      </c>
      <c r="AJ373" s="71">
        <v>0</v>
      </c>
    </row>
    <row r="374" spans="10:43">
      <c r="K374" s="1">
        <v>2</v>
      </c>
      <c r="L374" s="71">
        <v>1.4045791588911477E-17</v>
      </c>
      <c r="M374" s="71">
        <v>0</v>
      </c>
      <c r="N374" s="71">
        <v>0.99999999999999989</v>
      </c>
      <c r="O374" s="71">
        <v>1.457167719820518E-16</v>
      </c>
      <c r="P374" s="71">
        <v>3.2612801348363973E-16</v>
      </c>
      <c r="Q374" s="71">
        <v>9.0205620750793969E-17</v>
      </c>
      <c r="R374" s="71">
        <v>-6.2450045135165055E-17</v>
      </c>
      <c r="AC374" s="1">
        <v>2</v>
      </c>
      <c r="AD374" s="71">
        <v>3.9303540550367179E-17</v>
      </c>
      <c r="AE374" s="71">
        <v>0</v>
      </c>
      <c r="AF374" s="71">
        <v>1.0000000000000002</v>
      </c>
      <c r="AG374" s="71">
        <v>2.2898349882893854E-16</v>
      </c>
      <c r="AH374" s="71">
        <v>3.0531133177191805E-16</v>
      </c>
      <c r="AI374" s="71">
        <v>-5.5511151231257827E-17</v>
      </c>
      <c r="AJ374" s="71">
        <v>-8.5868812060851951E-17</v>
      </c>
    </row>
    <row r="375" spans="10:43">
      <c r="K375" s="1">
        <v>3</v>
      </c>
      <c r="L375" s="71">
        <v>6.1459872375731743E-17</v>
      </c>
      <c r="M375" s="71">
        <v>0</v>
      </c>
      <c r="N375" s="71">
        <v>-3.4273499831686963E-18</v>
      </c>
      <c r="O375" s="71">
        <v>1.0000000000000002</v>
      </c>
      <c r="P375" s="71">
        <v>-2.2204460492503131E-16</v>
      </c>
      <c r="Q375" s="71">
        <v>5.5511151231257827E-17</v>
      </c>
      <c r="R375" s="71">
        <v>0</v>
      </c>
      <c r="AC375" s="1">
        <v>3</v>
      </c>
      <c r="AD375" s="71">
        <v>-2.6914635795799621E-17</v>
      </c>
      <c r="AE375" s="71">
        <v>0</v>
      </c>
      <c r="AF375" s="71">
        <v>2.0029779686332191E-18</v>
      </c>
      <c r="AG375" s="71">
        <v>1.0000000000000002</v>
      </c>
      <c r="AH375" s="71">
        <v>-1.9428902930940239E-16</v>
      </c>
      <c r="AI375" s="71">
        <v>1.9428902930940239E-16</v>
      </c>
      <c r="AJ375" s="71">
        <v>3.1918911957973251E-16</v>
      </c>
    </row>
    <row r="376" spans="10:43">
      <c r="K376" s="1">
        <v>4</v>
      </c>
      <c r="L376" s="71">
        <v>1.0931326871906347E-17</v>
      </c>
      <c r="M376" s="71">
        <v>0</v>
      </c>
      <c r="N376" s="71">
        <v>1.956031797603647E-18</v>
      </c>
      <c r="O376" s="71">
        <v>-7.0208392971642597E-17</v>
      </c>
      <c r="P376" s="71">
        <v>0.99999999999999978</v>
      </c>
      <c r="Q376" s="71">
        <v>2.6367796834847468E-16</v>
      </c>
      <c r="R376" s="71">
        <v>5.5511151231257827E-17</v>
      </c>
      <c r="AC376" s="1">
        <v>4</v>
      </c>
      <c r="AD376" s="71">
        <v>-2.8896818573951309E-18</v>
      </c>
      <c r="AE376" s="71">
        <v>0</v>
      </c>
      <c r="AF376" s="71">
        <v>1.1466223212049344E-17</v>
      </c>
      <c r="AG376" s="71">
        <v>1.5964538872848147E-18</v>
      </c>
      <c r="AH376" s="71">
        <v>0.99999999999999967</v>
      </c>
      <c r="AI376" s="71">
        <v>1.1102230246251565E-16</v>
      </c>
      <c r="AJ376" s="71">
        <v>-6.6613381477509392E-16</v>
      </c>
    </row>
    <row r="377" spans="10:43">
      <c r="K377" s="1">
        <v>5</v>
      </c>
      <c r="L377" s="71">
        <v>-8.5390664360883072E-18</v>
      </c>
      <c r="M377" s="71">
        <v>0</v>
      </c>
      <c r="N377" s="71">
        <v>3.1618129947764911E-18</v>
      </c>
      <c r="O377" s="71">
        <v>-7.9744876586473446E-18</v>
      </c>
      <c r="P377" s="71">
        <v>0</v>
      </c>
      <c r="Q377" s="110">
        <v>-0.2693131481026797</v>
      </c>
      <c r="R377" s="71">
        <v>0.96305266120759125</v>
      </c>
      <c r="AC377" s="1">
        <v>5</v>
      </c>
      <c r="AD377" s="71">
        <v>3.9069931675197901E-17</v>
      </c>
      <c r="AE377" s="71">
        <v>0</v>
      </c>
      <c r="AF377" s="71">
        <v>-4.3688321965327869E-19</v>
      </c>
      <c r="AG377" s="71">
        <v>1.0425627544243027E-18</v>
      </c>
      <c r="AH377" s="71">
        <v>0</v>
      </c>
      <c r="AI377" s="110">
        <v>0.16491649578182879</v>
      </c>
      <c r="AJ377" s="71">
        <v>-0.98630753288162709</v>
      </c>
    </row>
    <row r="378" spans="10:43">
      <c r="K378" s="1">
        <v>6</v>
      </c>
      <c r="L378" s="71">
        <v>4.4676236249916953E-17</v>
      </c>
      <c r="M378" s="71">
        <v>0</v>
      </c>
      <c r="N378" s="71">
        <v>4.751673273214438E-18</v>
      </c>
      <c r="O378" s="71">
        <v>3.4207673480677431E-17</v>
      </c>
      <c r="P378" s="71">
        <v>0</v>
      </c>
      <c r="Q378" s="110">
        <v>0.9630526612075917</v>
      </c>
      <c r="R378" s="71">
        <v>0.26931314810268048</v>
      </c>
      <c r="AC378" s="1">
        <v>6</v>
      </c>
      <c r="AD378" s="71">
        <v>2.8605176531056033E-17</v>
      </c>
      <c r="AE378" s="71">
        <v>0</v>
      </c>
      <c r="AF378" s="71">
        <v>7.5442648415693706E-18</v>
      </c>
      <c r="AG378" s="71">
        <v>-6.6717798598680784E-18</v>
      </c>
      <c r="AH378" s="71">
        <v>0</v>
      </c>
      <c r="AI378" s="110">
        <v>-0.98630753288162676</v>
      </c>
      <c r="AJ378" s="71">
        <v>-0.16491649578182932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-0.2693131481026797</v>
      </c>
      <c r="W380" s="48" t="s">
        <v>353</v>
      </c>
      <c r="X380" s="3">
        <f>+V380/V382</f>
        <v>-0.2693131481026797</v>
      </c>
      <c r="Y380" s="148">
        <f>ATAN2(X380,X381)</f>
        <v>-1.8434760842212994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0.16491649578182879</v>
      </c>
      <c r="AO380" s="48" t="s">
        <v>353</v>
      </c>
      <c r="AP380" s="3">
        <f>+AN380/AN382</f>
        <v>0.16491649578182888</v>
      </c>
      <c r="AQ380" s="148">
        <f>ATAN2(AP380,AP381)</f>
        <v>1.4051229795546976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0.9630526612075917</v>
      </c>
      <c r="W381" s="48" t="s">
        <v>354</v>
      </c>
      <c r="X381" s="3">
        <f>-V381/V382</f>
        <v>-0.9630526612075917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-0.98630753288162676</v>
      </c>
      <c r="AO381" s="48" t="s">
        <v>354</v>
      </c>
      <c r="AP381" s="3">
        <f>-AN381/AN382</f>
        <v>0.9863075328816272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</v>
      </c>
      <c r="W382" s="109">
        <v>1</v>
      </c>
      <c r="X382" s="108">
        <f>X380*X380+X381*X381</f>
        <v>1.0000000000000002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0.99999999999999956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-0.2693131481026797</v>
      </c>
      <c r="R386" s="110">
        <f>-X381</f>
        <v>0.9630526612075917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0.16491649578182888</v>
      </c>
      <c r="AJ386" s="110">
        <f>-AP381</f>
        <v>-0.9863075328816272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-0.9630526612075917</v>
      </c>
      <c r="R387" s="110">
        <f>X380</f>
        <v>-0.2693131481026797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0.9863075328816272</v>
      </c>
      <c r="AJ387" s="110">
        <f>AP380</f>
        <v>0.16491649578182888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1.0000000000000002</v>
      </c>
      <c r="M390" s="71">
        <v>0</v>
      </c>
      <c r="N390" s="71">
        <v>-1.1865508575681361E-15</v>
      </c>
      <c r="O390" s="71">
        <v>-1.4155343563970746E-15</v>
      </c>
      <c r="P390" s="71">
        <v>-4.649058915617843E-16</v>
      </c>
      <c r="Q390" s="71">
        <v>-5.5511151231257827E-16</v>
      </c>
      <c r="R390" s="71">
        <v>7.2164496600635175E-16</v>
      </c>
      <c r="AC390" s="1" cm="1">
        <f t="array" ref="AC390:AC396">$K$12:$K$18</f>
        <v>0</v>
      </c>
      <c r="AD390" s="71" cm="1">
        <f t="array" ref="AD390:AJ396">MMULT(AD381:AJ387,_xlfn.ANCHORARRAY(AD372))</f>
        <v>0.99999999999999989</v>
      </c>
      <c r="AE390" s="71">
        <v>0</v>
      </c>
      <c r="AF390" s="71">
        <v>-6.7307270867900115E-16</v>
      </c>
      <c r="AG390" s="71">
        <v>-8.8817841970012523E-16</v>
      </c>
      <c r="AH390" s="71">
        <v>-3.3306690738754696E-16</v>
      </c>
      <c r="AI390" s="71">
        <v>3.3306690738754696E-16</v>
      </c>
      <c r="AJ390" s="71">
        <v>-2.9490299091605721E-17</v>
      </c>
    </row>
    <row r="391" spans="11:36">
      <c r="K391" s="1">
        <v>1</v>
      </c>
      <c r="L391" s="71">
        <v>0</v>
      </c>
      <c r="M391" s="71">
        <v>1</v>
      </c>
      <c r="N391" s="71">
        <v>0</v>
      </c>
      <c r="O391" s="71">
        <v>0</v>
      </c>
      <c r="P391" s="71">
        <v>0</v>
      </c>
      <c r="Q391" s="71">
        <v>0</v>
      </c>
      <c r="R391" s="71">
        <v>0</v>
      </c>
      <c r="AC391" s="1">
        <v>1</v>
      </c>
      <c r="AD391" s="71">
        <v>0</v>
      </c>
      <c r="AE391" s="71">
        <v>1</v>
      </c>
      <c r="AF391" s="71">
        <v>0</v>
      </c>
      <c r="AG391" s="71">
        <v>0</v>
      </c>
      <c r="AH391" s="71">
        <v>0</v>
      </c>
      <c r="AI391" s="71">
        <v>0</v>
      </c>
      <c r="AJ391" s="71">
        <v>0</v>
      </c>
    </row>
    <row r="392" spans="11:36">
      <c r="K392" s="1">
        <v>2</v>
      </c>
      <c r="L392" s="71">
        <v>1.4045791588911477E-17</v>
      </c>
      <c r="M392" s="71">
        <v>0</v>
      </c>
      <c r="N392" s="71">
        <v>0.99999999999999989</v>
      </c>
      <c r="O392" s="71">
        <v>1.457167719820518E-16</v>
      </c>
      <c r="P392" s="71">
        <v>3.2612801348363973E-16</v>
      </c>
      <c r="Q392" s="71">
        <v>9.0205620750793969E-17</v>
      </c>
      <c r="R392" s="71">
        <v>-6.2450045135165055E-17</v>
      </c>
      <c r="AC392" s="1">
        <v>2</v>
      </c>
      <c r="AD392" s="71">
        <v>3.9303540550367179E-17</v>
      </c>
      <c r="AE392" s="71">
        <v>0</v>
      </c>
      <c r="AF392" s="71">
        <v>1.0000000000000002</v>
      </c>
      <c r="AG392" s="71">
        <v>2.2898349882893854E-16</v>
      </c>
      <c r="AH392" s="71">
        <v>3.0531133177191805E-16</v>
      </c>
      <c r="AI392" s="71">
        <v>-5.5511151231257827E-17</v>
      </c>
      <c r="AJ392" s="71">
        <v>-8.5868812060851951E-17</v>
      </c>
    </row>
    <row r="393" spans="11:36">
      <c r="K393" s="1">
        <v>3</v>
      </c>
      <c r="L393" s="71">
        <v>6.1459872375731743E-17</v>
      </c>
      <c r="M393" s="71">
        <v>0</v>
      </c>
      <c r="N393" s="71">
        <v>-3.4273499831686963E-18</v>
      </c>
      <c r="O393" s="71">
        <v>1.0000000000000002</v>
      </c>
      <c r="P393" s="71">
        <v>-2.2204460492503131E-16</v>
      </c>
      <c r="Q393" s="71">
        <v>5.5511151231257827E-17</v>
      </c>
      <c r="R393" s="71">
        <v>0</v>
      </c>
      <c r="AC393" s="1">
        <v>3</v>
      </c>
      <c r="AD393" s="71">
        <v>-2.6914635795799621E-17</v>
      </c>
      <c r="AE393" s="71">
        <v>0</v>
      </c>
      <c r="AF393" s="71">
        <v>2.0029779686332191E-18</v>
      </c>
      <c r="AG393" s="71">
        <v>1.0000000000000002</v>
      </c>
      <c r="AH393" s="71">
        <v>-1.9428902930940239E-16</v>
      </c>
      <c r="AI393" s="71">
        <v>1.9428902930940239E-16</v>
      </c>
      <c r="AJ393" s="71">
        <v>3.1918911957973251E-16</v>
      </c>
    </row>
    <row r="394" spans="11:36">
      <c r="K394" s="1">
        <v>4</v>
      </c>
      <c r="L394" s="71">
        <v>1.0931326871906347E-17</v>
      </c>
      <c r="M394" s="71">
        <v>0</v>
      </c>
      <c r="N394" s="71">
        <v>1.956031797603647E-18</v>
      </c>
      <c r="O394" s="71">
        <v>-7.0208392971642597E-17</v>
      </c>
      <c r="P394" s="71">
        <v>0.99999999999999978</v>
      </c>
      <c r="Q394" s="71">
        <v>2.6367796834847468E-16</v>
      </c>
      <c r="R394" s="71">
        <v>5.5511151231257827E-17</v>
      </c>
      <c r="AC394" s="1">
        <v>4</v>
      </c>
      <c r="AD394" s="71">
        <v>-2.8896818573951309E-18</v>
      </c>
      <c r="AE394" s="71">
        <v>0</v>
      </c>
      <c r="AF394" s="71">
        <v>1.1466223212049344E-17</v>
      </c>
      <c r="AG394" s="71">
        <v>1.5964538872848147E-18</v>
      </c>
      <c r="AH394" s="71">
        <v>0.99999999999999967</v>
      </c>
      <c r="AI394" s="71">
        <v>1.1102230246251565E-16</v>
      </c>
      <c r="AJ394" s="71">
        <v>-6.6613381477509392E-16</v>
      </c>
    </row>
    <row r="395" spans="11:36">
      <c r="K395" s="1">
        <v>5</v>
      </c>
      <c r="L395" s="71">
        <v>4.5325251076982465E-17</v>
      </c>
      <c r="M395" s="71">
        <v>0</v>
      </c>
      <c r="N395" s="71">
        <v>3.7245937796229339E-18</v>
      </c>
      <c r="O395" s="71">
        <v>3.509142535514305E-17</v>
      </c>
      <c r="P395" s="71">
        <v>0</v>
      </c>
      <c r="Q395" s="71">
        <v>1.0000000000000002</v>
      </c>
      <c r="R395" s="71">
        <v>8.3266726846886741E-16</v>
      </c>
      <c r="AC395" s="1">
        <v>5</v>
      </c>
      <c r="AD395" s="71">
        <v>-2.1770224869680182E-17</v>
      </c>
      <c r="AE395" s="71">
        <v>0</v>
      </c>
      <c r="AF395" s="71">
        <v>-7.5130144929449872E-18</v>
      </c>
      <c r="AG395" s="71">
        <v>6.7523625296081201E-18</v>
      </c>
      <c r="AH395" s="71">
        <v>0</v>
      </c>
      <c r="AI395" s="71">
        <v>0.99999999999999967</v>
      </c>
      <c r="AJ395" s="71">
        <v>4.4408920985006262E-16</v>
      </c>
    </row>
    <row r="396" spans="11:36">
      <c r="K396" s="1">
        <v>6</v>
      </c>
      <c r="L396" s="71">
        <v>-3.8083271743409216E-18</v>
      </c>
      <c r="M396" s="71">
        <v>0</v>
      </c>
      <c r="N396" s="71">
        <v>-4.3246805068249897E-18</v>
      </c>
      <c r="O396" s="71">
        <v>-1.5327246729223679E-18</v>
      </c>
      <c r="P396" s="71">
        <v>0</v>
      </c>
      <c r="Q396" s="71">
        <v>0</v>
      </c>
      <c r="R396" s="110">
        <v>-1</v>
      </c>
      <c r="AC396" s="1">
        <v>6</v>
      </c>
      <c r="AD396" s="71">
        <v>4.3252433395140554E-17</v>
      </c>
      <c r="AE396" s="71">
        <v>0</v>
      </c>
      <c r="AF396" s="71">
        <v>8.1327251038806753E-19</v>
      </c>
      <c r="AG396" s="71">
        <v>-7.1999056926717019E-20</v>
      </c>
      <c r="AH396" s="71">
        <v>0</v>
      </c>
      <c r="AI396" s="71">
        <v>0</v>
      </c>
      <c r="AJ396" s="110">
        <v>-1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D9F6-EA96-4D76-B320-6D9B4BC545A1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1.1872437718544984</v>
      </c>
      <c r="V3" s="71">
        <v>1.0663783687957253</v>
      </c>
      <c r="W3" s="71">
        <v>0.94250253842360465</v>
      </c>
      <c r="X3" s="71">
        <v>0.72925264431291914</v>
      </c>
      <c r="Y3" s="71">
        <v>0.47193287591972632</v>
      </c>
      <c r="Z3" s="71">
        <v>0.34787339140639806</v>
      </c>
      <c r="AA3" s="71">
        <v>5.8282139616632603E-2</v>
      </c>
      <c r="AC3" s="1" cm="1">
        <f t="array" ref="AC3:AC9">$K$12:$K$18</f>
        <v>0</v>
      </c>
    </row>
    <row r="4" spans="2:36">
      <c r="C4" s="3">
        <v>-2.0168314638123221E-2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-6.3360629102415397E-2</v>
      </c>
      <c r="AC4" s="1">
        <v>1</v>
      </c>
      <c r="AD4" s="3">
        <f>AQ110</f>
        <v>-9.1056030976775379E-2</v>
      </c>
    </row>
    <row r="5" spans="2:36">
      <c r="C5" s="3">
        <v>0.14442964460366634</v>
      </c>
      <c r="D5" s="3">
        <v>-0.16559200686737502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0.4537391104474629</v>
      </c>
      <c r="M5" s="3">
        <f>Y200</f>
        <v>-0.52022263226773591</v>
      </c>
      <c r="AC5" s="1">
        <v>2</v>
      </c>
      <c r="AD5" s="3">
        <f>AQ92</f>
        <v>0.22106391733487257</v>
      </c>
      <c r="AE5" s="3">
        <f>AQ200</f>
        <v>-0.4346345523888055</v>
      </c>
    </row>
    <row r="6" spans="2:36">
      <c r="C6" s="3">
        <v>2.1287504606990488E-2</v>
      </c>
      <c r="D6" s="3">
        <v>-2.2002057768542162E-2</v>
      </c>
      <c r="E6" s="3">
        <v>-0.20653730144170399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6.6876668086580188E-2</v>
      </c>
      <c r="M6" s="3">
        <f>Y182</f>
        <v>-6.9121503049510299E-2</v>
      </c>
      <c r="N6" s="3">
        <f>Y272</f>
        <v>-0.64885606890151781</v>
      </c>
      <c r="AC6" s="1">
        <v>3</v>
      </c>
      <c r="AD6" s="3">
        <f>AQ74</f>
        <v>0.49475154213990802</v>
      </c>
      <c r="AE6" s="3">
        <f>AQ182</f>
        <v>-6.8306779583819532E-2</v>
      </c>
      <c r="AF6" s="3">
        <f>AQ272</f>
        <v>-7.4484886713886672E-2</v>
      </c>
    </row>
    <row r="7" spans="2:36">
      <c r="C7" s="3">
        <v>0.25326461292758867</v>
      </c>
      <c r="D7" s="3">
        <v>-0.16176848955254125</v>
      </c>
      <c r="E7" s="3">
        <v>-0.18994851579588615</v>
      </c>
      <c r="F7" s="3">
        <v>-0.26047595629468734</v>
      </c>
      <c r="G7" s="3">
        <v>0</v>
      </c>
      <c r="H7" s="3">
        <v>0</v>
      </c>
      <c r="I7" s="3">
        <v>0</v>
      </c>
      <c r="K7" s="1">
        <v>4</v>
      </c>
      <c r="L7" s="3">
        <f>Y56</f>
        <v>0.79565424738757518</v>
      </c>
      <c r="M7" s="3">
        <f>Y164</f>
        <v>-0.50821069836058075</v>
      </c>
      <c r="N7" s="3">
        <f>Y254</f>
        <v>-0.5967408617846407</v>
      </c>
      <c r="O7" s="3">
        <f>Y326</f>
        <v>-0.81830935073216571</v>
      </c>
      <c r="AC7" s="1">
        <v>4</v>
      </c>
      <c r="AD7" s="3">
        <f>AQ56</f>
        <v>-0.67028749008317934</v>
      </c>
      <c r="AE7" s="3">
        <f>AQ164</f>
        <v>0.11700116703666529</v>
      </c>
      <c r="AF7" s="3">
        <f>AQ254</f>
        <v>-0.57519942421254555</v>
      </c>
      <c r="AG7" s="3">
        <f>AQ326</f>
        <v>7.6072104866385338E-3</v>
      </c>
    </row>
    <row r="8" spans="2:36">
      <c r="C8" s="3">
        <v>-0.20557065528194493</v>
      </c>
      <c r="D8" s="3">
        <v>2.8374160374264018E-2</v>
      </c>
      <c r="E8" s="3">
        <v>-0.14303900627719993</v>
      </c>
      <c r="F8" s="3">
        <v>-0.16788612085598459</v>
      </c>
      <c r="G8" s="3">
        <v>3.4302640865020093E-2</v>
      </c>
      <c r="H8" s="3">
        <v>0</v>
      </c>
      <c r="I8" s="3">
        <v>0</v>
      </c>
      <c r="K8" s="1">
        <v>5</v>
      </c>
      <c r="L8" s="3">
        <f>Y38</f>
        <v>-0.64581926042739801</v>
      </c>
      <c r="M8" s="3">
        <f>Y146</f>
        <v>8.9140053783566459E-2</v>
      </c>
      <c r="N8" s="3">
        <f>Y236</f>
        <v>-0.44937029129723555</v>
      </c>
      <c r="O8" s="3">
        <f>Y308</f>
        <v>-0.52742980392084937</v>
      </c>
      <c r="P8" s="3">
        <f>Y362</f>
        <v>0.10776492454027616</v>
      </c>
      <c r="AC8" s="1">
        <v>5</v>
      </c>
      <c r="AD8" s="3">
        <f>AQ38</f>
        <v>0.14000290709840515</v>
      </c>
      <c r="AE8" s="3">
        <f>AQ146</f>
        <v>-3.6774217874622837E-2</v>
      </c>
      <c r="AF8" s="3">
        <f>AQ236</f>
        <v>5.4369817545162236E-2</v>
      </c>
      <c r="AG8" s="3">
        <f>AQ308</f>
        <v>-0.82963370698208116</v>
      </c>
      <c r="AH8" s="3">
        <f>AQ362</f>
        <v>-8.6653179067466193E-3</v>
      </c>
    </row>
    <row r="9" spans="2:36">
      <c r="C9" s="3">
        <v>-0.15245401177487497</v>
      </c>
      <c r="D9" s="3">
        <v>-0.41037945586991709</v>
      </c>
      <c r="E9" s="3">
        <v>0.3923742430350744</v>
      </c>
      <c r="F9" s="3">
        <v>-0.41731699832022695</v>
      </c>
      <c r="G9" s="3">
        <v>-0.43344923069695285</v>
      </c>
      <c r="H9" s="3">
        <v>-0.81729601000118068</v>
      </c>
      <c r="I9" s="3">
        <v>0</v>
      </c>
      <c r="K9" s="1">
        <v>6</v>
      </c>
      <c r="L9" s="3">
        <f>Y20</f>
        <v>-0.47894840340223899</v>
      </c>
      <c r="M9" s="3">
        <f>Y128</f>
        <v>-1.2892450837451082</v>
      </c>
      <c r="N9" s="3">
        <f>Y218</f>
        <v>1.2326800393768458</v>
      </c>
      <c r="O9" s="3">
        <f>Y290</f>
        <v>-1.311040016140969</v>
      </c>
      <c r="P9" s="3">
        <f>Y344</f>
        <v>-1.3617209188616946</v>
      </c>
      <c r="Q9" s="3">
        <f>Y380</f>
        <v>-2.5676111408279594</v>
      </c>
      <c r="AC9" s="1">
        <v>6</v>
      </c>
      <c r="AD9" s="3">
        <f>AQ20</f>
        <v>-0.42513876496131653</v>
      </c>
      <c r="AE9" s="3">
        <f>AQ128</f>
        <v>-1.6725568227810215</v>
      </c>
      <c r="AF9" s="3">
        <f>AQ218</f>
        <v>-9.4577260870534377E-2</v>
      </c>
      <c r="AG9" s="3">
        <f>AQ290</f>
        <v>-1.8521284321228253</v>
      </c>
      <c r="AH9" s="3">
        <f>AQ344</f>
        <v>-2.1441704263706538</v>
      </c>
      <c r="AI9" s="3">
        <f>AQ380</f>
        <v>-2.9489354093421003</v>
      </c>
    </row>
    <row r="11" spans="2:36">
      <c r="B11" s="47" t="s">
        <v>73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dec0!C18:I23</f>
        <v>0.35304182767868042</v>
      </c>
      <c r="D12" s="71">
        <v>-0.1264478862285614</v>
      </c>
      <c r="E12" s="71">
        <v>0.12974143028259277</v>
      </c>
      <c r="F12" s="71">
        <v>-0.40721204876899719</v>
      </c>
      <c r="G12" s="71">
        <v>0.29853421449661255</v>
      </c>
      <c r="H12" s="71">
        <v>5.7254970073699951E-2</v>
      </c>
      <c r="I12" s="71">
        <v>4.5193474739789963E-2</v>
      </c>
      <c r="K12" s="1">
        <v>0</v>
      </c>
      <c r="L12" s="110" cm="1">
        <f t="array" ref="L12:R18">[1]!SVD_U($C$12:$I$18)</f>
        <v>0.44391754802103245</v>
      </c>
      <c r="M12" s="71">
        <v>1.9679496767915028E-2</v>
      </c>
      <c r="N12" s="71">
        <v>0.24953952247974365</v>
      </c>
      <c r="O12" s="71">
        <v>0.30747924513945835</v>
      </c>
      <c r="P12" s="71">
        <v>0.3482666398464862</v>
      </c>
      <c r="Q12" s="71">
        <v>0.20876467061579063</v>
      </c>
      <c r="R12" s="71">
        <v>0.69344367353644865</v>
      </c>
      <c r="T12" s="1">
        <v>0</v>
      </c>
      <c r="U12" s="71" cm="1">
        <f t="array" ref="U12:AA18">[1]!SVD_D($C$12:$I$18)</f>
        <v>1.1872437718544984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0.60447841366061039</v>
      </c>
      <c r="AE12" s="71">
        <v>-0.22185786312459727</v>
      </c>
      <c r="AF12" s="71">
        <v>-8.8679938232584632E-2</v>
      </c>
      <c r="AG12" s="71">
        <v>9.8460907775934664E-2</v>
      </c>
      <c r="AH12" s="71">
        <v>3.8479738536575651E-2</v>
      </c>
      <c r="AI12" s="71">
        <v>1.5982237305752062E-2</v>
      </c>
      <c r="AJ12" s="71">
        <v>0.75238961449233543</v>
      </c>
    </row>
    <row r="13" spans="2:36">
      <c r="B13" s="25">
        <v>1</v>
      </c>
      <c r="C13" s="71">
        <v>-9.5098048448562622E-2</v>
      </c>
      <c r="D13" s="71">
        <v>0.3788304328918457</v>
      </c>
      <c r="E13" s="71">
        <v>0.43714660406112671</v>
      </c>
      <c r="F13" s="71">
        <v>-2.1307617425918579E-2</v>
      </c>
      <c r="G13" s="71">
        <v>0.2271496057510376</v>
      </c>
      <c r="H13" s="71">
        <v>-0.4611315131187439</v>
      </c>
      <c r="I13" s="71">
        <v>7.3273032903671265E-2</v>
      </c>
      <c r="K13" s="1">
        <v>1</v>
      </c>
      <c r="L13" s="71">
        <v>6.3318243338388314E-2</v>
      </c>
      <c r="M13" s="71">
        <v>0.20886263430103036</v>
      </c>
      <c r="N13" s="71">
        <v>0.45015736897818004</v>
      </c>
      <c r="O13" s="71">
        <v>-0.82752227743738671</v>
      </c>
      <c r="P13" s="71">
        <v>0.25303338581022261</v>
      </c>
      <c r="Q13" s="71">
        <v>7.1083598376295134E-3</v>
      </c>
      <c r="R13" s="71">
        <v>2.9257485173732448E-2</v>
      </c>
      <c r="T13" s="1">
        <v>1</v>
      </c>
      <c r="U13" s="71">
        <v>0</v>
      </c>
      <c r="V13" s="71">
        <v>1.0663783687957253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9.0930255823650691E-2</v>
      </c>
      <c r="AE13" s="71">
        <v>-9.085696220934214E-2</v>
      </c>
      <c r="AF13" s="71">
        <v>-4.9146992651778153E-2</v>
      </c>
      <c r="AG13" s="71">
        <v>-0.64371017004187303</v>
      </c>
      <c r="AH13" s="71">
        <v>0.22132749275911728</v>
      </c>
      <c r="AI13" s="71">
        <v>-0.71931112924247931</v>
      </c>
      <c r="AJ13" s="71">
        <v>-1.7439363198138089E-2</v>
      </c>
    </row>
    <row r="14" spans="2:36">
      <c r="B14" s="25">
        <v>2</v>
      </c>
      <c r="C14" s="71">
        <v>-0.41880875825881958</v>
      </c>
      <c r="D14" s="71">
        <v>-0.34710410237312317</v>
      </c>
      <c r="E14" s="71">
        <v>0.45188069343566895</v>
      </c>
      <c r="F14" s="71">
        <v>8.3292782306671143E-2</v>
      </c>
      <c r="G14" s="71">
        <v>-0.27782729268074036</v>
      </c>
      <c r="H14" s="71">
        <v>2.9316842555999756E-2</v>
      </c>
      <c r="I14" s="71">
        <v>0.19288000464439392</v>
      </c>
      <c r="K14" s="1">
        <v>2</v>
      </c>
      <c r="L14" s="71">
        <v>-0.43744979934095402</v>
      </c>
      <c r="M14" s="71">
        <v>0.45258516063541576</v>
      </c>
      <c r="N14" s="71">
        <v>0.16609549818528058</v>
      </c>
      <c r="O14" s="71">
        <v>0.24501283656135764</v>
      </c>
      <c r="P14" s="71">
        <v>0.24900830420891107</v>
      </c>
      <c r="Q14" s="71">
        <v>0.63761653207789026</v>
      </c>
      <c r="R14" s="71">
        <v>-0.21823236077145511</v>
      </c>
      <c r="T14" s="1">
        <v>2</v>
      </c>
      <c r="U14" s="71">
        <v>0</v>
      </c>
      <c r="V14" s="71">
        <v>0</v>
      </c>
      <c r="W14" s="71">
        <v>0.94250253842360465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-0.21835940490429148</v>
      </c>
      <c r="AE14" s="71">
        <v>0.40901283609665134</v>
      </c>
      <c r="AF14" s="71">
        <v>0.73510684900525214</v>
      </c>
      <c r="AG14" s="71">
        <v>-1.7838285770147958E-2</v>
      </c>
      <c r="AH14" s="71">
        <v>0.32856715532408975</v>
      </c>
      <c r="AI14" s="71">
        <v>-2.136918824388644E-2</v>
      </c>
      <c r="AJ14" s="71">
        <v>0.36866565956214037</v>
      </c>
    </row>
    <row r="15" spans="2:36">
      <c r="B15" s="25">
        <v>3</v>
      </c>
      <c r="C15" s="71">
        <v>-0.10366320610046387</v>
      </c>
      <c r="D15" s="71">
        <v>-0.18738982081413269</v>
      </c>
      <c r="E15" s="71">
        <v>0.32589542865753174</v>
      </c>
      <c r="F15" s="71">
        <v>0.27079051733016968</v>
      </c>
      <c r="G15" s="71">
        <v>0.46216094493865967</v>
      </c>
      <c r="H15" s="71">
        <v>3.1685233116149902E-2</v>
      </c>
      <c r="I15" s="71">
        <v>-0.13854958117008209</v>
      </c>
      <c r="K15" s="1">
        <v>3</v>
      </c>
      <c r="L15" s="71">
        <v>-5.9944390425905422E-2</v>
      </c>
      <c r="M15" s="71">
        <v>4.6031195402414883E-2</v>
      </c>
      <c r="N15" s="71">
        <v>0.59145001621651117</v>
      </c>
      <c r="O15" s="71">
        <v>9.6641736952272808E-2</v>
      </c>
      <c r="P15" s="71">
        <v>-0.77848501817415083</v>
      </c>
      <c r="Q15" s="71">
        <v>8.8852752333370061E-2</v>
      </c>
      <c r="R15" s="71">
        <v>0.14560672025632765</v>
      </c>
      <c r="T15" s="1">
        <v>3</v>
      </c>
      <c r="U15" s="71">
        <v>0</v>
      </c>
      <c r="V15" s="71">
        <v>0</v>
      </c>
      <c r="W15" s="71">
        <v>0</v>
      </c>
      <c r="X15" s="71">
        <v>0.72925264431291914</v>
      </c>
      <c r="Y15" s="71">
        <v>0</v>
      </c>
      <c r="Z15" s="71">
        <v>0</v>
      </c>
      <c r="AA15" s="71">
        <v>0</v>
      </c>
      <c r="AC15" s="1">
        <v>3</v>
      </c>
      <c r="AD15" s="71">
        <v>-0.46133913634707086</v>
      </c>
      <c r="AE15" s="71">
        <v>6.8019318702276866E-3</v>
      </c>
      <c r="AF15" s="71">
        <v>-3.6324901834496215E-2</v>
      </c>
      <c r="AG15" s="71">
        <v>-0.19068050885311663</v>
      </c>
      <c r="AH15" s="71">
        <v>-0.73888466176009071</v>
      </c>
      <c r="AI15" s="71">
        <v>-0.12392294918343151</v>
      </c>
      <c r="AJ15" s="71">
        <v>0.4337440942870931</v>
      </c>
    </row>
    <row r="16" spans="2:36">
      <c r="B16" s="25">
        <v>4</v>
      </c>
      <c r="C16" s="71">
        <v>-0.48020458221435547</v>
      </c>
      <c r="D16" s="71">
        <v>1.0443449020385742E-2</v>
      </c>
      <c r="E16" s="71">
        <v>0.38296651840209961</v>
      </c>
      <c r="F16" s="71">
        <v>0.2907872200012207</v>
      </c>
      <c r="G16" s="71">
        <v>-0.35653907060623169</v>
      </c>
      <c r="H16" s="71">
        <v>0.28342968225479126</v>
      </c>
      <c r="I16" s="71">
        <v>-0.13165970146656036</v>
      </c>
      <c r="K16" s="1">
        <v>4</v>
      </c>
      <c r="L16" s="71">
        <v>-0.63932189012801699</v>
      </c>
      <c r="M16" s="71">
        <v>0.14512363789632501</v>
      </c>
      <c r="N16" s="71">
        <v>0.16273694874254668</v>
      </c>
      <c r="O16" s="71">
        <v>0.14480968432626212</v>
      </c>
      <c r="P16" s="71">
        <v>0.1991893571984942</v>
      </c>
      <c r="Q16" s="71">
        <v>-0.59385642376872838</v>
      </c>
      <c r="R16" s="71">
        <v>0.36112551736707477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0.47193287591972632</v>
      </c>
      <c r="Z16" s="71">
        <v>0</v>
      </c>
      <c r="AA16" s="71">
        <v>0</v>
      </c>
      <c r="AC16" s="1">
        <v>4</v>
      </c>
      <c r="AD16" s="71">
        <v>0.53120543079620441</v>
      </c>
      <c r="AE16" s="71">
        <v>-9.6157586797378895E-3</v>
      </c>
      <c r="AF16" s="71">
        <v>0.56232802881929211</v>
      </c>
      <c r="AG16" s="71">
        <v>-2.4657987026307993E-2</v>
      </c>
      <c r="AH16" s="71">
        <v>-0.52995631485464212</v>
      </c>
      <c r="AI16" s="71">
        <v>-0.10303266495344143</v>
      </c>
      <c r="AJ16" s="71">
        <v>-0.33081425824155936</v>
      </c>
    </row>
    <row r="17" spans="2:43">
      <c r="B17" s="25">
        <v>5</v>
      </c>
      <c r="C17" s="71">
        <v>0.18711572885513306</v>
      </c>
      <c r="D17" s="71">
        <v>-4.3226629495620728E-2</v>
      </c>
      <c r="E17" s="71">
        <v>0.31177937984466553</v>
      </c>
      <c r="F17" s="71">
        <v>-0.33697789907455444</v>
      </c>
      <c r="G17" s="71">
        <v>0.42971706390380859</v>
      </c>
      <c r="H17" s="71">
        <v>0.235271155834198</v>
      </c>
      <c r="I17" s="71">
        <v>0.16341687738895416</v>
      </c>
      <c r="K17" s="1">
        <v>5</v>
      </c>
      <c r="L17" s="71">
        <v>0.37696496729618201</v>
      </c>
      <c r="M17" s="71">
        <v>0.21557633773587928</v>
      </c>
      <c r="N17" s="71">
        <v>0.42834995511858193</v>
      </c>
      <c r="O17" s="71">
        <v>0.35659256200325845</v>
      </c>
      <c r="P17" s="71">
        <v>0.20579986456293065</v>
      </c>
      <c r="Q17" s="71">
        <v>-0.40824628556290471</v>
      </c>
      <c r="R17" s="71">
        <v>-0.54015155538386206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0.34787339140639806</v>
      </c>
      <c r="AA17" s="71">
        <v>0</v>
      </c>
      <c r="AC17" s="1">
        <v>5</v>
      </c>
      <c r="AD17" s="71">
        <v>-9.3510169987186934E-2</v>
      </c>
      <c r="AE17" s="71">
        <v>1.0682628721066177E-2</v>
      </c>
      <c r="AF17" s="71">
        <v>-2.4171683313832761E-2</v>
      </c>
      <c r="AG17" s="71">
        <v>0.73278546857316063</v>
      </c>
      <c r="AH17" s="71">
        <v>-1.9564362434500888E-2</v>
      </c>
      <c r="AI17" s="71">
        <v>-0.67318159093117169</v>
      </c>
      <c r="AJ17" s="71">
        <v>-5.1669798017447283E-3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0.23051526623434015</v>
      </c>
      <c r="M18" s="71">
        <v>0.82553188379029774</v>
      </c>
      <c r="N18" s="71">
        <v>-0.38434429245036367</v>
      </c>
      <c r="O18" s="71">
        <v>-5.6252811499477591E-2</v>
      </c>
      <c r="P18" s="71">
        <v>-0.25418577826774186</v>
      </c>
      <c r="Q18" s="71">
        <v>-0.15028854986177989</v>
      </c>
      <c r="R18" s="71">
        <v>0.16516007037009195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5.8282139616632603E-2</v>
      </c>
      <c r="AC18" s="1">
        <v>6</v>
      </c>
      <c r="AD18" s="110">
        <v>0.27367781415410186</v>
      </c>
      <c r="AE18" s="71">
        <v>0.88032934362516002</v>
      </c>
      <c r="AF18" s="71">
        <v>-0.36224547126309203</v>
      </c>
      <c r="AG18" s="71">
        <v>-4.1022511536030218E-2</v>
      </c>
      <c r="AH18" s="71">
        <v>-0.1199586253557892</v>
      </c>
      <c r="AI18" s="71">
        <v>-5.2281387529966639E-2</v>
      </c>
      <c r="AJ18" s="71">
        <v>9.6258822804021031E-3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0.44391754802103245</v>
      </c>
      <c r="W20" s="48" t="s">
        <v>353</v>
      </c>
      <c r="X20" s="3">
        <f>+V20/V22</f>
        <v>0.88748003765567973</v>
      </c>
      <c r="Y20" s="148">
        <f>ATAN2(X20,X21)</f>
        <v>-0.47894840340223899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0.60447841366061039</v>
      </c>
      <c r="AO20" s="48" t="s">
        <v>353</v>
      </c>
      <c r="AP20" s="3">
        <f>+AN20/AN22</f>
        <v>0.91098150850553772</v>
      </c>
      <c r="AQ20" s="148">
        <f>ATAN2(AP20,AP21)</f>
        <v>-0.42513876496131653</v>
      </c>
    </row>
    <row r="21" spans="2:43">
      <c r="K21" s="1" cm="1">
        <f t="array" ref="K21:K27">$K$12:$K$18</f>
        <v>0</v>
      </c>
      <c r="L21" s="110">
        <f>X20</f>
        <v>0.88748003765567973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0.46084615953989844</v>
      </c>
      <c r="U21" s="48" t="s">
        <v>352</v>
      </c>
      <c r="V21" s="3">
        <f>L18</f>
        <v>0.23051526623434015</v>
      </c>
      <c r="W21" s="48" t="s">
        <v>354</v>
      </c>
      <c r="X21" s="3">
        <f>-V21/V22</f>
        <v>-0.46084615953989844</v>
      </c>
      <c r="Y21" s="117"/>
      <c r="AC21" s="1" cm="1">
        <f t="array" ref="AC21:AC27">$K$12:$K$18</f>
        <v>0</v>
      </c>
      <c r="AD21" s="110">
        <f>AP20</f>
        <v>0.91098150850553772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0.41244719802778962</v>
      </c>
      <c r="AM21" s="48" t="s">
        <v>352</v>
      </c>
      <c r="AN21" s="3">
        <f>AD18</f>
        <v>0.27367781415410186</v>
      </c>
      <c r="AO21" s="48" t="s">
        <v>354</v>
      </c>
      <c r="AP21" s="3">
        <f>-AN21/AN22</f>
        <v>-0.41244719802778962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0.50020003739313568</v>
      </c>
      <c r="W22" s="109">
        <v>1</v>
      </c>
      <c r="X22" s="108">
        <f>X20*X20+X21*X21</f>
        <v>1.0000000000000002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0.66354630474580689</v>
      </c>
      <c r="AO22" s="109">
        <v>1</v>
      </c>
      <c r="AP22" s="108">
        <f>AP20*AP20+AP21*AP21</f>
        <v>0.99999999999999978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-0.46084615953989844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0.88748003765567973</v>
      </c>
      <c r="AC27" s="1">
        <v>6</v>
      </c>
      <c r="AD27" s="110">
        <f>AP21</f>
        <v>-0.41244719802778962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0.91098150850553772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0.50020003739313579</v>
      </c>
      <c r="M30" s="71">
        <v>0.39790835875513053</v>
      </c>
      <c r="N30" s="71">
        <v>4.4337753690073561E-2</v>
      </c>
      <c r="O30" s="71">
        <v>0.24695779991185038</v>
      </c>
      <c r="P30" s="71">
        <v>0.19193915092082764</v>
      </c>
      <c r="Q30" s="71">
        <v>0.11601457671265564</v>
      </c>
      <c r="R30" s="71">
        <v>0.69153080164161662</v>
      </c>
      <c r="AC30" s="1" cm="1">
        <f t="array" ref="AC30:AC36">$K$12:$K$18</f>
        <v>0</v>
      </c>
      <c r="AD30" s="110" cm="1">
        <f t="array" ref="AD30:AJ36">MMULT(AD21:AJ27,_xlfn.ANCHORARRAY(AD12))</f>
        <v>0.66354630474580678</v>
      </c>
      <c r="AE30" s="71">
        <v>0.16098096029677969</v>
      </c>
      <c r="AF30" s="71">
        <v>-0.23019291352601634</v>
      </c>
      <c r="AG30" s="71">
        <v>7.277644635544725E-2</v>
      </c>
      <c r="AH30" s="71">
        <v>-1.442226864831226E-2</v>
      </c>
      <c r="AI30" s="71">
        <v>-7.0037891456522661E-3</v>
      </c>
      <c r="AJ30" s="71">
        <v>0.68938319416922489</v>
      </c>
    </row>
    <row r="31" spans="2:43">
      <c r="K31" s="1">
        <v>1</v>
      </c>
      <c r="L31" s="71">
        <v>6.3318243338388314E-2</v>
      </c>
      <c r="M31" s="71">
        <v>0.20886263430103036</v>
      </c>
      <c r="N31" s="71">
        <v>0.45015736897818004</v>
      </c>
      <c r="O31" s="71">
        <v>-0.82752227743738671</v>
      </c>
      <c r="P31" s="71">
        <v>0.25303338581022261</v>
      </c>
      <c r="Q31" s="71">
        <v>7.1083598376295134E-3</v>
      </c>
      <c r="R31" s="71">
        <v>2.9257485173732448E-2</v>
      </c>
      <c r="AC31" s="1">
        <v>1</v>
      </c>
      <c r="AD31" s="71">
        <v>9.0930255823650691E-2</v>
      </c>
      <c r="AE31" s="71">
        <v>-9.085696220934214E-2</v>
      </c>
      <c r="AF31" s="71">
        <v>-4.9146992651778153E-2</v>
      </c>
      <c r="AG31" s="71">
        <v>-0.64371017004187303</v>
      </c>
      <c r="AH31" s="71">
        <v>0.22132749275911728</v>
      </c>
      <c r="AI31" s="71">
        <v>-0.71931112924247931</v>
      </c>
      <c r="AJ31" s="71">
        <v>-1.7439363198138089E-2</v>
      </c>
    </row>
    <row r="32" spans="2:43">
      <c r="K32" s="1">
        <v>2</v>
      </c>
      <c r="L32" s="71">
        <v>-0.43744979934095402</v>
      </c>
      <c r="M32" s="71">
        <v>0.45258516063541576</v>
      </c>
      <c r="N32" s="71">
        <v>0.16609549818528058</v>
      </c>
      <c r="O32" s="71">
        <v>0.24501283656135764</v>
      </c>
      <c r="P32" s="71">
        <v>0.24900830420891107</v>
      </c>
      <c r="Q32" s="71">
        <v>0.63761653207789026</v>
      </c>
      <c r="R32" s="71">
        <v>-0.21823236077145511</v>
      </c>
      <c r="AC32" s="1">
        <v>2</v>
      </c>
      <c r="AD32" s="71">
        <v>-0.21835940490429148</v>
      </c>
      <c r="AE32" s="71">
        <v>0.40901283609665134</v>
      </c>
      <c r="AF32" s="71">
        <v>0.73510684900525214</v>
      </c>
      <c r="AG32" s="71">
        <v>-1.7838285770147958E-2</v>
      </c>
      <c r="AH32" s="71">
        <v>0.32856715532408975</v>
      </c>
      <c r="AI32" s="71">
        <v>-2.136918824388644E-2</v>
      </c>
      <c r="AJ32" s="71">
        <v>0.36866565956214037</v>
      </c>
    </row>
    <row r="33" spans="10:43">
      <c r="K33" s="1">
        <v>3</v>
      </c>
      <c r="L33" s="71">
        <v>-5.9944390425905422E-2</v>
      </c>
      <c r="M33" s="71">
        <v>4.6031195402414883E-2</v>
      </c>
      <c r="N33" s="71">
        <v>0.59145001621651117</v>
      </c>
      <c r="O33" s="71">
        <v>9.6641736952272808E-2</v>
      </c>
      <c r="P33" s="71">
        <v>-0.77848501817415083</v>
      </c>
      <c r="Q33" s="71">
        <v>8.8852752333370061E-2</v>
      </c>
      <c r="R33" s="71">
        <v>0.14560672025632765</v>
      </c>
      <c r="AC33" s="1">
        <v>3</v>
      </c>
      <c r="AD33" s="71">
        <v>-0.46133913634707086</v>
      </c>
      <c r="AE33" s="71">
        <v>6.8019318702276866E-3</v>
      </c>
      <c r="AF33" s="71">
        <v>-3.6324901834496215E-2</v>
      </c>
      <c r="AG33" s="71">
        <v>-0.19068050885311663</v>
      </c>
      <c r="AH33" s="71">
        <v>-0.73888466176009071</v>
      </c>
      <c r="AI33" s="71">
        <v>-0.12392294918343151</v>
      </c>
      <c r="AJ33" s="71">
        <v>0.4337440942870931</v>
      </c>
    </row>
    <row r="34" spans="10:43">
      <c r="K34" s="1">
        <v>4</v>
      </c>
      <c r="L34" s="71">
        <v>-0.63932189012801699</v>
      </c>
      <c r="M34" s="71">
        <v>0.14512363789632501</v>
      </c>
      <c r="N34" s="71">
        <v>0.16273694874254668</v>
      </c>
      <c r="O34" s="71">
        <v>0.14480968432626212</v>
      </c>
      <c r="P34" s="71">
        <v>0.1991893571984942</v>
      </c>
      <c r="Q34" s="71">
        <v>-0.59385642376872838</v>
      </c>
      <c r="R34" s="71">
        <v>0.36112551736707477</v>
      </c>
      <c r="AC34" s="1">
        <v>4</v>
      </c>
      <c r="AD34" s="71">
        <v>0.53120543079620441</v>
      </c>
      <c r="AE34" s="71">
        <v>-9.6157586797378895E-3</v>
      </c>
      <c r="AF34" s="71">
        <v>0.56232802881929211</v>
      </c>
      <c r="AG34" s="71">
        <v>-2.4657987026307993E-2</v>
      </c>
      <c r="AH34" s="71">
        <v>-0.52995631485464212</v>
      </c>
      <c r="AI34" s="71">
        <v>-0.10303266495344143</v>
      </c>
      <c r="AJ34" s="71">
        <v>-0.33081425824155936</v>
      </c>
    </row>
    <row r="35" spans="10:43">
      <c r="K35" s="1">
        <v>5</v>
      </c>
      <c r="L35" s="110">
        <v>0.37696496729618201</v>
      </c>
      <c r="M35" s="71">
        <v>0.21557633773587928</v>
      </c>
      <c r="N35" s="71">
        <v>0.42834995511858193</v>
      </c>
      <c r="O35" s="71">
        <v>0.35659256200325845</v>
      </c>
      <c r="P35" s="71">
        <v>0.20579986456293065</v>
      </c>
      <c r="Q35" s="71">
        <v>-0.40824628556290471</v>
      </c>
      <c r="R35" s="71">
        <v>-0.54015155538386206</v>
      </c>
      <c r="AC35" s="1">
        <v>5</v>
      </c>
      <c r="AD35" s="110">
        <v>-9.3510169987186934E-2</v>
      </c>
      <c r="AE35" s="71">
        <v>1.0682628721066177E-2</v>
      </c>
      <c r="AF35" s="71">
        <v>-2.4171683313832761E-2</v>
      </c>
      <c r="AG35" s="71">
        <v>0.73278546857316063</v>
      </c>
      <c r="AH35" s="71">
        <v>-1.9564362434500888E-2</v>
      </c>
      <c r="AI35" s="71">
        <v>-0.67318159093117169</v>
      </c>
      <c r="AJ35" s="71">
        <v>-5.1669798017447283E-3</v>
      </c>
    </row>
    <row r="36" spans="10:43">
      <c r="K36" s="1">
        <v>6</v>
      </c>
      <c r="L36" s="71">
        <v>-2.7755575615628914E-17</v>
      </c>
      <c r="M36" s="71">
        <v>0.72357384680500614</v>
      </c>
      <c r="N36" s="71">
        <v>-0.45609721772480438</v>
      </c>
      <c r="O36" s="71">
        <v>-0.1916238765285406</v>
      </c>
      <c r="P36" s="71">
        <v>-0.38608214753771192</v>
      </c>
      <c r="Q36" s="71">
        <v>-0.22958648459144892</v>
      </c>
      <c r="R36" s="71">
        <v>-0.17299458833524753</v>
      </c>
      <c r="AC36" s="1">
        <v>6</v>
      </c>
      <c r="AD36" s="71">
        <v>2.7755575615628914E-17</v>
      </c>
      <c r="AE36" s="71">
        <v>0.89346840744351119</v>
      </c>
      <c r="AF36" s="71">
        <v>-0.29342313381524404</v>
      </c>
      <c r="AG36" s="71">
        <v>-7.7980674969235483E-2</v>
      </c>
      <c r="AH36" s="71">
        <v>-0.12515094982512007</v>
      </c>
      <c r="AI36" s="71">
        <v>-5.4219206273784265E-2</v>
      </c>
      <c r="AJ36" s="71">
        <v>-0.30155198756207513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0.50020003739313579</v>
      </c>
      <c r="W38" s="48" t="s">
        <v>353</v>
      </c>
      <c r="X38" s="3">
        <f>+V38/V40</f>
        <v>0.79860696073542914</v>
      </c>
      <c r="Y38" s="148">
        <f>ATAN2(X38,X39)</f>
        <v>-0.64581926042739801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0.66354630474580678</v>
      </c>
      <c r="AO38" s="48" t="s">
        <v>353</v>
      </c>
      <c r="AP38" s="3">
        <f>+AN38/AN40</f>
        <v>0.99021559054288688</v>
      </c>
      <c r="AQ38" s="148">
        <f>ATAN2(AP38,AP39)</f>
        <v>0.14000290709840515</v>
      </c>
    </row>
    <row r="39" spans="10:43">
      <c r="K39" s="1" cm="1">
        <f t="array" ref="K39:K45">$K$12:$K$18</f>
        <v>0</v>
      </c>
      <c r="L39" s="110">
        <f>X38</f>
        <v>0.79860696073542914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0.60185290749893416</v>
      </c>
      <c r="R39">
        <v>0</v>
      </c>
      <c r="U39" s="48" t="s">
        <v>352</v>
      </c>
      <c r="V39" s="3">
        <f>L35</f>
        <v>0.37696496729618201</v>
      </c>
      <c r="W39" s="48" t="s">
        <v>354</v>
      </c>
      <c r="X39" s="3">
        <f>-V39/V40</f>
        <v>-0.60185290749893416</v>
      </c>
      <c r="Y39" s="117"/>
      <c r="AC39" s="1" cm="1">
        <f t="array" ref="AC39:AC45">$K$12:$K$18</f>
        <v>0</v>
      </c>
      <c r="AD39" s="110">
        <f>AP38</f>
        <v>0.99021559054288688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-0.13954599329899017</v>
      </c>
      <c r="AJ39">
        <v>0</v>
      </c>
      <c r="AM39" s="48" t="s">
        <v>352</v>
      </c>
      <c r="AN39" s="3">
        <f>AD35</f>
        <v>-9.3510169987186934E-2</v>
      </c>
      <c r="AO39" s="48" t="s">
        <v>354</v>
      </c>
      <c r="AP39" s="3">
        <f>-AN39/AN40</f>
        <v>0.13954599329899017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0.62634069321472807</v>
      </c>
      <c r="W40" s="109">
        <v>1</v>
      </c>
      <c r="X40" s="108">
        <f>X38*X38+X39*X39</f>
        <v>0.99999999999999989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0.67010286556083887</v>
      </c>
      <c r="AO40" s="109">
        <v>1</v>
      </c>
      <c r="AP40" s="108">
        <f>AP38*AP38+AP39*AP39</f>
        <v>1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-0.60185290749893416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0.79860696073542914</v>
      </c>
      <c r="R44" s="111">
        <v>0</v>
      </c>
      <c r="AC44" s="1">
        <v>5</v>
      </c>
      <c r="AD44" s="110">
        <f>AP39</f>
        <v>0.13954599329899017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0.99021559054288688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0.62634069321472796</v>
      </c>
      <c r="M48" s="71">
        <v>0.44751763069096873</v>
      </c>
      <c r="N48" s="71">
        <v>0.29321210463542219</v>
      </c>
      <c r="O48" s="71">
        <v>0.41183848825166613</v>
      </c>
      <c r="P48" s="71">
        <v>0.27714518881310768</v>
      </c>
      <c r="Q48" s="71">
        <v>-0.15305416543217315</v>
      </c>
      <c r="R48" s="71">
        <v>0.22716952765609738</v>
      </c>
      <c r="AC48" s="1" cm="1">
        <f t="array" ref="AC48:AC54">$K$12:$K$18</f>
        <v>0</v>
      </c>
      <c r="AD48" s="110" cm="1">
        <f t="array" ref="AD48:AJ54">MMULT(AD39:AJ45,_xlfn.ANCHORARRAY(AD30))</f>
        <v>0.67010286556083876</v>
      </c>
      <c r="AE48" s="71">
        <v>0.15791513863051121</v>
      </c>
      <c r="AF48" s="71">
        <v>-0.22456755024821454</v>
      </c>
      <c r="AG48" s="71">
        <v>-3.0192904281635721E-2</v>
      </c>
      <c r="AH48" s="71">
        <v>-1.1551026877372811E-2</v>
      </c>
      <c r="AI48" s="71">
        <v>8.700453257218492E-2</v>
      </c>
      <c r="AJ48" s="71">
        <v>0.68335901805341104</v>
      </c>
    </row>
    <row r="49" spans="10:43">
      <c r="K49" s="1">
        <v>1</v>
      </c>
      <c r="L49" s="71">
        <v>6.3318243338388314E-2</v>
      </c>
      <c r="M49" s="71">
        <v>0.20886263430103036</v>
      </c>
      <c r="N49" s="71">
        <v>0.45015736897818004</v>
      </c>
      <c r="O49" s="71">
        <v>-0.82752227743738671</v>
      </c>
      <c r="P49" s="71">
        <v>0.25303338581022261</v>
      </c>
      <c r="Q49" s="71">
        <v>7.1083598376295134E-3</v>
      </c>
      <c r="R49" s="71">
        <v>2.9257485173732448E-2</v>
      </c>
      <c r="AC49" s="1">
        <v>1</v>
      </c>
      <c r="AD49" s="71">
        <v>9.0930255823650691E-2</v>
      </c>
      <c r="AE49" s="71">
        <v>-9.085696220934214E-2</v>
      </c>
      <c r="AF49" s="71">
        <v>-4.9146992651778153E-2</v>
      </c>
      <c r="AG49" s="71">
        <v>-0.64371017004187303</v>
      </c>
      <c r="AH49" s="71">
        <v>0.22132749275911728</v>
      </c>
      <c r="AI49" s="71">
        <v>-0.71931112924247931</v>
      </c>
      <c r="AJ49" s="71">
        <v>-1.7439363198138089E-2</v>
      </c>
    </row>
    <row r="50" spans="10:43">
      <c r="K50" s="1">
        <v>2</v>
      </c>
      <c r="L50" s="71">
        <v>-0.43744979934095402</v>
      </c>
      <c r="M50" s="71">
        <v>0.45258516063541576</v>
      </c>
      <c r="N50" s="71">
        <v>0.16609549818528058</v>
      </c>
      <c r="O50" s="71">
        <v>0.24501283656135764</v>
      </c>
      <c r="P50" s="71">
        <v>0.24900830420891107</v>
      </c>
      <c r="Q50" s="71">
        <v>0.63761653207789026</v>
      </c>
      <c r="R50" s="71">
        <v>-0.21823236077145511</v>
      </c>
      <c r="AC50" s="1">
        <v>2</v>
      </c>
      <c r="AD50" s="71">
        <v>-0.21835940490429148</v>
      </c>
      <c r="AE50" s="71">
        <v>0.40901283609665134</v>
      </c>
      <c r="AF50" s="71">
        <v>0.73510684900525214</v>
      </c>
      <c r="AG50" s="71">
        <v>-1.7838285770147958E-2</v>
      </c>
      <c r="AH50" s="71">
        <v>0.32856715532408975</v>
      </c>
      <c r="AI50" s="71">
        <v>-2.136918824388644E-2</v>
      </c>
      <c r="AJ50" s="71">
        <v>0.36866565956214037</v>
      </c>
    </row>
    <row r="51" spans="10:43">
      <c r="K51" s="1">
        <v>3</v>
      </c>
      <c r="L51" s="71">
        <v>-5.9944390425905422E-2</v>
      </c>
      <c r="M51" s="71">
        <v>4.6031195402414883E-2</v>
      </c>
      <c r="N51" s="71">
        <v>0.59145001621651117</v>
      </c>
      <c r="O51" s="71">
        <v>9.6641736952272808E-2</v>
      </c>
      <c r="P51" s="71">
        <v>-0.77848501817415083</v>
      </c>
      <c r="Q51" s="71">
        <v>8.8852752333370061E-2</v>
      </c>
      <c r="R51" s="71">
        <v>0.14560672025632765</v>
      </c>
      <c r="AC51" s="1">
        <v>3</v>
      </c>
      <c r="AD51" s="71">
        <v>-0.46133913634707086</v>
      </c>
      <c r="AE51" s="71">
        <v>6.8019318702276866E-3</v>
      </c>
      <c r="AF51" s="71">
        <v>-3.6324901834496215E-2</v>
      </c>
      <c r="AG51" s="71">
        <v>-0.19068050885311663</v>
      </c>
      <c r="AH51" s="71">
        <v>-0.73888466176009071</v>
      </c>
      <c r="AI51" s="71">
        <v>-0.12392294918343151</v>
      </c>
      <c r="AJ51" s="71">
        <v>0.4337440942870931</v>
      </c>
    </row>
    <row r="52" spans="10:43">
      <c r="K52" s="1">
        <v>4</v>
      </c>
      <c r="L52" s="110">
        <v>-0.63932189012801699</v>
      </c>
      <c r="M52" s="71">
        <v>0.14512363789632501</v>
      </c>
      <c r="N52" s="71">
        <v>0.16273694874254668</v>
      </c>
      <c r="O52" s="71">
        <v>0.14480968432626212</v>
      </c>
      <c r="P52" s="71">
        <v>0.1991893571984942</v>
      </c>
      <c r="Q52" s="71">
        <v>-0.59385642376872838</v>
      </c>
      <c r="R52" s="71">
        <v>0.36112551736707477</v>
      </c>
      <c r="AC52" s="1">
        <v>4</v>
      </c>
      <c r="AD52" s="110">
        <v>0.53120543079620441</v>
      </c>
      <c r="AE52" s="71">
        <v>-9.6157586797378895E-3</v>
      </c>
      <c r="AF52" s="71">
        <v>0.56232802881929211</v>
      </c>
      <c r="AG52" s="71">
        <v>-2.4657987026307993E-2</v>
      </c>
      <c r="AH52" s="71">
        <v>-0.52995631485464212</v>
      </c>
      <c r="AI52" s="71">
        <v>-0.10303266495344143</v>
      </c>
      <c r="AJ52" s="71">
        <v>-0.33081425824155936</v>
      </c>
    </row>
    <row r="53" spans="10:43">
      <c r="K53" s="1">
        <v>5</v>
      </c>
      <c r="L53" s="71">
        <v>0</v>
      </c>
      <c r="M53" s="71">
        <v>-6.7321538749179316E-2</v>
      </c>
      <c r="N53" s="71">
        <v>0.31539844981806581</v>
      </c>
      <c r="O53" s="71">
        <v>0.13614503225579513</v>
      </c>
      <c r="P53" s="71">
        <v>4.8834068313788143E-2</v>
      </c>
      <c r="Q53" s="71">
        <v>-0.39585203565168936</v>
      </c>
      <c r="R53" s="71">
        <v>-0.84756861557469665</v>
      </c>
      <c r="AC53" s="1">
        <v>5</v>
      </c>
      <c r="AD53" s="71">
        <v>0</v>
      </c>
      <c r="AE53" s="71">
        <v>3.3042353514420371E-2</v>
      </c>
      <c r="AF53" s="71">
        <v>-5.6057676435399051E-2</v>
      </c>
      <c r="AG53" s="71">
        <v>0.7357712569998599</v>
      </c>
      <c r="AH53" s="71">
        <v>-2.1385506505827986E-2</v>
      </c>
      <c r="AI53" s="71">
        <v>-0.66757225731969705</v>
      </c>
      <c r="AJ53" s="71">
        <v>9.108423863826727E-2</v>
      </c>
    </row>
    <row r="54" spans="10:43">
      <c r="K54" s="1">
        <v>6</v>
      </c>
      <c r="L54" s="71">
        <v>-2.7755575615628914E-17</v>
      </c>
      <c r="M54" s="71">
        <v>0.72357384680500614</v>
      </c>
      <c r="N54" s="71">
        <v>-0.45609721772480438</v>
      </c>
      <c r="O54" s="71">
        <v>-0.1916238765285406</v>
      </c>
      <c r="P54" s="71">
        <v>-0.38608214753771192</v>
      </c>
      <c r="Q54" s="71">
        <v>-0.22958648459144892</v>
      </c>
      <c r="R54" s="71">
        <v>-0.17299458833524753</v>
      </c>
      <c r="AC54" s="1">
        <v>6</v>
      </c>
      <c r="AD54" s="71">
        <v>2.7755575615628914E-17</v>
      </c>
      <c r="AE54" s="71">
        <v>0.89346840744351119</v>
      </c>
      <c r="AF54" s="71">
        <v>-0.29342313381524404</v>
      </c>
      <c r="AG54" s="71">
        <v>-7.7980674969235483E-2</v>
      </c>
      <c r="AH54" s="71">
        <v>-0.12515094982512007</v>
      </c>
      <c r="AI54" s="71">
        <v>-5.4219206273784265E-2</v>
      </c>
      <c r="AJ54" s="71">
        <v>-0.30155198756207513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0.62634069321472796</v>
      </c>
      <c r="W56" s="48" t="s">
        <v>353</v>
      </c>
      <c r="X56" s="3">
        <f>+V56/V58</f>
        <v>0.69981757280092904</v>
      </c>
      <c r="Y56" s="148">
        <f>ATAN2(X56,X57)</f>
        <v>0.79565424738757518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0.67010286556083876</v>
      </c>
      <c r="AO56" s="48" t="s">
        <v>353</v>
      </c>
      <c r="AP56" s="3">
        <f>+AN56/AN58</f>
        <v>0.78364310617859734</v>
      </c>
      <c r="AQ56" s="148">
        <f>ATAN2(AP56,AP57)</f>
        <v>-0.67028749008317934</v>
      </c>
    </row>
    <row r="57" spans="10:43">
      <c r="K57" s="1" cm="1">
        <f t="array" ref="K57:K63">$K$12:$K$18</f>
        <v>0</v>
      </c>
      <c r="L57" s="110">
        <f>X56</f>
        <v>0.69981757280092904</v>
      </c>
      <c r="M57" s="111">
        <v>0</v>
      </c>
      <c r="N57" s="111">
        <v>0</v>
      </c>
      <c r="O57" s="111">
        <v>0</v>
      </c>
      <c r="P57" s="110">
        <f>-X57</f>
        <v>-0.71432161160013641</v>
      </c>
      <c r="Q57">
        <v>0</v>
      </c>
      <c r="R57">
        <v>0</v>
      </c>
      <c r="U57" s="48" t="s">
        <v>352</v>
      </c>
      <c r="V57" s="3">
        <f>L52</f>
        <v>-0.63932189012801699</v>
      </c>
      <c r="W57" s="48" t="s">
        <v>354</v>
      </c>
      <c r="X57" s="3">
        <f>-V57/V58</f>
        <v>0.71432161160013641</v>
      </c>
      <c r="Y57" s="117"/>
      <c r="AC57" s="1" cm="1">
        <f t="array" ref="AC57:AC63">$K$12:$K$18</f>
        <v>0</v>
      </c>
      <c r="AD57" s="110">
        <f>AP56</f>
        <v>0.78364310617859734</v>
      </c>
      <c r="AE57" s="111">
        <v>0</v>
      </c>
      <c r="AF57" s="111">
        <v>0</v>
      </c>
      <c r="AG57" s="111">
        <v>0</v>
      </c>
      <c r="AH57" s="110">
        <f>-AP57</f>
        <v>0.62121130232696165</v>
      </c>
      <c r="AI57">
        <v>0</v>
      </c>
      <c r="AJ57">
        <v>0</v>
      </c>
      <c r="AM57" s="48" t="s">
        <v>352</v>
      </c>
      <c r="AN57" s="3">
        <f>AD52</f>
        <v>0.53120543079620441</v>
      </c>
      <c r="AO57" s="48" t="s">
        <v>354</v>
      </c>
      <c r="AP57" s="3">
        <f>-AN57/AN58</f>
        <v>-0.62121130232696165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0.89500566655947289</v>
      </c>
      <c r="W58" s="109">
        <v>1</v>
      </c>
      <c r="X58" s="108">
        <f>X56*X56+X57*X57</f>
        <v>0.99999999999999978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0.85511230849533948</v>
      </c>
      <c r="AO58" s="109">
        <v>1</v>
      </c>
      <c r="AP58" s="108">
        <f>AP56*AP56+AP57*AP57</f>
        <v>1.0000000000000002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0.71432161160013641</v>
      </c>
      <c r="M61" s="111">
        <v>0</v>
      </c>
      <c r="N61" s="111">
        <v>0</v>
      </c>
      <c r="O61" s="111">
        <v>0</v>
      </c>
      <c r="P61" s="110">
        <f>X56</f>
        <v>0.69981757280092904</v>
      </c>
      <c r="Q61" s="111">
        <v>0</v>
      </c>
      <c r="R61" s="111">
        <v>0</v>
      </c>
      <c r="AC61" s="1">
        <v>4</v>
      </c>
      <c r="AD61" s="110">
        <f>AP57</f>
        <v>-0.62121130232696165</v>
      </c>
      <c r="AE61" s="111">
        <v>0</v>
      </c>
      <c r="AF61" s="111">
        <v>0</v>
      </c>
      <c r="AG61" s="111">
        <v>0</v>
      </c>
      <c r="AH61" s="110">
        <f>AP56</f>
        <v>0.78364310617859734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0.89500566655947267</v>
      </c>
      <c r="M66" s="71">
        <v>0.20951575119239879</v>
      </c>
      <c r="N66" s="71">
        <v>8.8948463889148455E-2</v>
      </c>
      <c r="O66" s="71">
        <v>0.18477112415104235</v>
      </c>
      <c r="P66" s="71">
        <v>5.1665810701020581E-2</v>
      </c>
      <c r="Q66" s="71">
        <v>0.31709448312575633</v>
      </c>
      <c r="R66" s="71">
        <v>-9.8982534096958341E-2</v>
      </c>
      <c r="AC66" s="1" cm="1">
        <f t="array" ref="AC66:AC72">$K$12:$K$18</f>
        <v>0</v>
      </c>
      <c r="AD66" s="110" cm="1">
        <f t="array" ref="AD66:AJ72">MMULT(AD57:AJ63,_xlfn.ANCHORARRAY(AD48))</f>
        <v>0.85511230849533959</v>
      </c>
      <c r="AE66" s="71">
        <v>0.11777569177673586</v>
      </c>
      <c r="AF66" s="71">
        <v>0.17334371449435659</v>
      </c>
      <c r="AG66" s="71">
        <v>-3.8978281529188204E-2</v>
      </c>
      <c r="AH66" s="71">
        <v>-0.33826673510898647</v>
      </c>
      <c r="AI66" s="71">
        <v>4.1754461785390856E-3</v>
      </c>
      <c r="AJ66" s="71">
        <v>0.33000402735196432</v>
      </c>
    </row>
    <row r="67" spans="10:43">
      <c r="K67" s="1">
        <v>1</v>
      </c>
      <c r="L67" s="71">
        <v>6.3318243338388314E-2</v>
      </c>
      <c r="M67" s="71">
        <v>0.20886263430103036</v>
      </c>
      <c r="N67" s="71">
        <v>0.45015736897818004</v>
      </c>
      <c r="O67" s="71">
        <v>-0.82752227743738671</v>
      </c>
      <c r="P67" s="71">
        <v>0.25303338581022261</v>
      </c>
      <c r="Q67" s="71">
        <v>7.1083598376295134E-3</v>
      </c>
      <c r="R67" s="71">
        <v>2.9257485173732448E-2</v>
      </c>
      <c r="AC67" s="1">
        <v>1</v>
      </c>
      <c r="AD67" s="71">
        <v>9.0930255823650691E-2</v>
      </c>
      <c r="AE67" s="71">
        <v>-9.085696220934214E-2</v>
      </c>
      <c r="AF67" s="71">
        <v>-4.9146992651778153E-2</v>
      </c>
      <c r="AG67" s="71">
        <v>-0.64371017004187303</v>
      </c>
      <c r="AH67" s="71">
        <v>0.22132749275911728</v>
      </c>
      <c r="AI67" s="71">
        <v>-0.71931112924247931</v>
      </c>
      <c r="AJ67" s="71">
        <v>-1.7439363198138089E-2</v>
      </c>
    </row>
    <row r="68" spans="10:43">
      <c r="K68" s="1">
        <v>2</v>
      </c>
      <c r="L68" s="71">
        <v>-0.43744979934095402</v>
      </c>
      <c r="M68" s="71">
        <v>0.45258516063541576</v>
      </c>
      <c r="N68" s="71">
        <v>0.16609549818528058</v>
      </c>
      <c r="O68" s="71">
        <v>0.24501283656135764</v>
      </c>
      <c r="P68" s="71">
        <v>0.24900830420891107</v>
      </c>
      <c r="Q68" s="71">
        <v>0.63761653207789026</v>
      </c>
      <c r="R68" s="71">
        <v>-0.21823236077145511</v>
      </c>
      <c r="AC68" s="1">
        <v>2</v>
      </c>
      <c r="AD68" s="71">
        <v>-0.21835940490429148</v>
      </c>
      <c r="AE68" s="71">
        <v>0.40901283609665134</v>
      </c>
      <c r="AF68" s="71">
        <v>0.73510684900525214</v>
      </c>
      <c r="AG68" s="71">
        <v>-1.7838285770147958E-2</v>
      </c>
      <c r="AH68" s="71">
        <v>0.32856715532408975</v>
      </c>
      <c r="AI68" s="71">
        <v>-2.136918824388644E-2</v>
      </c>
      <c r="AJ68" s="71">
        <v>0.36866565956214037</v>
      </c>
    </row>
    <row r="69" spans="10:43">
      <c r="K69" s="1">
        <v>3</v>
      </c>
      <c r="L69" s="110">
        <v>-5.9944390425905422E-2</v>
      </c>
      <c r="M69" s="71">
        <v>4.6031195402414883E-2</v>
      </c>
      <c r="N69" s="71">
        <v>0.59145001621651117</v>
      </c>
      <c r="O69" s="71">
        <v>9.6641736952272808E-2</v>
      </c>
      <c r="P69" s="71">
        <v>-0.77848501817415083</v>
      </c>
      <c r="Q69" s="71">
        <v>8.8852752333370061E-2</v>
      </c>
      <c r="R69" s="71">
        <v>0.14560672025632765</v>
      </c>
      <c r="AC69" s="1">
        <v>3</v>
      </c>
      <c r="AD69" s="110">
        <v>-0.46133913634707086</v>
      </c>
      <c r="AE69" s="71">
        <v>6.8019318702276866E-3</v>
      </c>
      <c r="AF69" s="71">
        <v>-3.6324901834496215E-2</v>
      </c>
      <c r="AG69" s="71">
        <v>-0.19068050885311663</v>
      </c>
      <c r="AH69" s="71">
        <v>-0.73888466176009071</v>
      </c>
      <c r="AI69" s="71">
        <v>-0.12392294918343151</v>
      </c>
      <c r="AJ69" s="71">
        <v>0.4337440942870931</v>
      </c>
    </row>
    <row r="70" spans="10:43">
      <c r="K70" s="1">
        <v>4</v>
      </c>
      <c r="L70" s="71">
        <v>0</v>
      </c>
      <c r="M70" s="71">
        <v>0.42123158720329451</v>
      </c>
      <c r="N70" s="71">
        <v>0.32333391959788083</v>
      </c>
      <c r="O70" s="71">
        <v>0.39552549445016749</v>
      </c>
      <c r="P70" s="71">
        <v>0.33736701040263062</v>
      </c>
      <c r="Q70" s="71">
        <v>-0.52492105918769527</v>
      </c>
      <c r="R70" s="71">
        <v>0.41499408614205124</v>
      </c>
      <c r="AC70" s="1">
        <v>4</v>
      </c>
      <c r="AD70" s="71">
        <v>0</v>
      </c>
      <c r="AE70" s="71">
        <v>-0.10563399192585617</v>
      </c>
      <c r="AF70" s="71">
        <v>0.58016838354530664</v>
      </c>
      <c r="AG70" s="71">
        <v>-5.668881555793287E-4</v>
      </c>
      <c r="AH70" s="71">
        <v>-0.40812098426194798</v>
      </c>
      <c r="AI70" s="71">
        <v>-0.1347890365894891</v>
      </c>
      <c r="AJ70" s="71">
        <v>-0.68375065845841743</v>
      </c>
    </row>
    <row r="71" spans="10:43">
      <c r="K71" s="1">
        <v>5</v>
      </c>
      <c r="L71" s="71">
        <v>0</v>
      </c>
      <c r="M71" s="71">
        <v>-6.7321538749179316E-2</v>
      </c>
      <c r="N71" s="71">
        <v>0.31539844981806581</v>
      </c>
      <c r="O71" s="71">
        <v>0.13614503225579513</v>
      </c>
      <c r="P71" s="71">
        <v>4.8834068313788143E-2</v>
      </c>
      <c r="Q71" s="71">
        <v>-0.39585203565168936</v>
      </c>
      <c r="R71" s="71">
        <v>-0.84756861557469665</v>
      </c>
      <c r="AC71" s="1">
        <v>5</v>
      </c>
      <c r="AD71" s="71">
        <v>0</v>
      </c>
      <c r="AE71" s="71">
        <v>3.3042353514420371E-2</v>
      </c>
      <c r="AF71" s="71">
        <v>-5.6057676435399051E-2</v>
      </c>
      <c r="AG71" s="71">
        <v>0.7357712569998599</v>
      </c>
      <c r="AH71" s="71">
        <v>-2.1385506505827986E-2</v>
      </c>
      <c r="AI71" s="71">
        <v>-0.66757225731969705</v>
      </c>
      <c r="AJ71" s="71">
        <v>9.108423863826727E-2</v>
      </c>
    </row>
    <row r="72" spans="10:43">
      <c r="K72" s="1">
        <v>6</v>
      </c>
      <c r="L72" s="71">
        <v>-2.7755575615628914E-17</v>
      </c>
      <c r="M72" s="71">
        <v>0.72357384680500614</v>
      </c>
      <c r="N72" s="71">
        <v>-0.45609721772480438</v>
      </c>
      <c r="O72" s="71">
        <v>-0.1916238765285406</v>
      </c>
      <c r="P72" s="71">
        <v>-0.38608214753771192</v>
      </c>
      <c r="Q72" s="71">
        <v>-0.22958648459144892</v>
      </c>
      <c r="R72" s="71">
        <v>-0.17299458833524753</v>
      </c>
      <c r="AC72" s="1">
        <v>6</v>
      </c>
      <c r="AD72" s="71">
        <v>2.7755575615628914E-17</v>
      </c>
      <c r="AE72" s="71">
        <v>0.89346840744351119</v>
      </c>
      <c r="AF72" s="71">
        <v>-0.29342313381524404</v>
      </c>
      <c r="AG72" s="71">
        <v>-7.7980674969235483E-2</v>
      </c>
      <c r="AH72" s="71">
        <v>-0.12515094982512007</v>
      </c>
      <c r="AI72" s="71">
        <v>-5.4219206273784265E-2</v>
      </c>
      <c r="AJ72" s="71">
        <v>-0.30155198756207513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0.89500566655947267</v>
      </c>
      <c r="W74" s="48" t="s">
        <v>353</v>
      </c>
      <c r="X74" s="3">
        <f>+V74/V76</f>
        <v>0.99776458897338494</v>
      </c>
      <c r="Y74" s="148">
        <f>ATAN2(X74,X75)</f>
        <v>6.6876668086580188E-2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0.85511230849533959</v>
      </c>
      <c r="AO74" s="48" t="s">
        <v>353</v>
      </c>
      <c r="AP74" s="3">
        <f>+AN74/AN76</f>
        <v>0.88008670802173095</v>
      </c>
      <c r="AQ74" s="148">
        <f>ATAN2(AP74,AP75)</f>
        <v>0.49475154213990802</v>
      </c>
    </row>
    <row r="75" spans="10:43">
      <c r="K75" s="1" cm="1">
        <f t="array" ref="K75:K81">$K$12:$K$18</f>
        <v>0</v>
      </c>
      <c r="L75" s="110">
        <f>X74</f>
        <v>0.99776458897338494</v>
      </c>
      <c r="M75" s="111">
        <v>0</v>
      </c>
      <c r="N75" s="111">
        <v>0</v>
      </c>
      <c r="O75" s="110">
        <f>-X75</f>
        <v>-6.6826828375828234E-2</v>
      </c>
      <c r="P75">
        <v>0</v>
      </c>
      <c r="Q75">
        <v>0</v>
      </c>
      <c r="R75">
        <v>0</v>
      </c>
      <c r="U75" s="48" t="s">
        <v>352</v>
      </c>
      <c r="V75" s="3">
        <f>L69</f>
        <v>-5.9944390425905422E-2</v>
      </c>
      <c r="W75" s="48" t="s">
        <v>354</v>
      </c>
      <c r="X75" s="3">
        <f>-V75/V76</f>
        <v>6.6826828375828234E-2</v>
      </c>
      <c r="Y75" s="117"/>
      <c r="AC75" s="1" cm="1">
        <f t="array" ref="AC75:AC81">$K$12:$K$18</f>
        <v>0</v>
      </c>
      <c r="AD75" s="110">
        <f>AP74</f>
        <v>0.88008670802173095</v>
      </c>
      <c r="AE75" s="111">
        <v>0</v>
      </c>
      <c r="AF75" s="111">
        <v>0</v>
      </c>
      <c r="AG75" s="110">
        <f>-AP75</f>
        <v>-0.47481300146844385</v>
      </c>
      <c r="AH75">
        <v>0</v>
      </c>
      <c r="AI75">
        <v>0</v>
      </c>
      <c r="AJ75">
        <v>0</v>
      </c>
      <c r="AM75" s="48" t="s">
        <v>352</v>
      </c>
      <c r="AN75" s="3">
        <f>AD69</f>
        <v>-0.46133913634707086</v>
      </c>
      <c r="AO75" s="48" t="s">
        <v>354</v>
      </c>
      <c r="AP75" s="3">
        <f>-AN75/AN76</f>
        <v>0.47481300146844385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0.89701085451464813</v>
      </c>
      <c r="W76" s="109">
        <v>1</v>
      </c>
      <c r="X76" s="108">
        <f>X74*X74+X75*X75</f>
        <v>1.0000000000000002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0.97162279659633866</v>
      </c>
      <c r="AO76" s="109">
        <v>1</v>
      </c>
      <c r="AP76" s="108">
        <f>AP74*AP74+AP75*AP75</f>
        <v>1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6.6826828375828234E-2</v>
      </c>
      <c r="M78" s="111">
        <v>0</v>
      </c>
      <c r="N78" s="111">
        <v>0</v>
      </c>
      <c r="O78" s="110">
        <f>X74</f>
        <v>0.99776458897338494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0.47481300146844385</v>
      </c>
      <c r="AE78" s="111">
        <v>0</v>
      </c>
      <c r="AF78" s="111">
        <v>0</v>
      </c>
      <c r="AG78" s="110">
        <f>AP74</f>
        <v>0.88008670802173095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0.89701085451464824</v>
      </c>
      <c r="M84" s="71">
        <v>0.20597127857684236</v>
      </c>
      <c r="N84" s="71">
        <v>4.9224898785588563E-2</v>
      </c>
      <c r="O84" s="71">
        <v>0.1778998239734636</v>
      </c>
      <c r="P84" s="71">
        <v>0.10357400108075801</v>
      </c>
      <c r="Q84" s="71">
        <v>0.31044789899079611</v>
      </c>
      <c r="R84" s="71">
        <v>-0.10849170275373253</v>
      </c>
      <c r="AC84" s="1" cm="1">
        <f t="array" ref="AC84:AC90">$K$12:$K$18</f>
        <v>0</v>
      </c>
      <c r="AD84" s="110" cm="1">
        <f t="array" ref="AD84:AJ90">MMULT(AD75:AJ81,_xlfn.ANCHORARRAY(AD66))</f>
        <v>0.97162279659633854</v>
      </c>
      <c r="AE84" s="71">
        <v>0.10042317517368284</v>
      </c>
      <c r="AF84" s="71">
        <v>0.16980503471368083</v>
      </c>
      <c r="AG84" s="71">
        <v>5.6233317254711E-2</v>
      </c>
      <c r="AH84" s="71">
        <v>5.3127986653977777E-2</v>
      </c>
      <c r="AI84" s="71">
        <v>6.2514982134398933E-2</v>
      </c>
      <c r="AJ84" s="71">
        <v>8.4484822788437192E-2</v>
      </c>
    </row>
    <row r="85" spans="10:43">
      <c r="K85" s="1">
        <v>1</v>
      </c>
      <c r="L85" s="71">
        <v>6.3318243338388314E-2</v>
      </c>
      <c r="M85" s="71">
        <v>0.20886263430103036</v>
      </c>
      <c r="N85" s="71">
        <v>0.45015736897818004</v>
      </c>
      <c r="O85" s="71">
        <v>-0.82752227743738671</v>
      </c>
      <c r="P85" s="71">
        <v>0.25303338581022261</v>
      </c>
      <c r="Q85" s="71">
        <v>7.1083598376295134E-3</v>
      </c>
      <c r="R85" s="71">
        <v>2.9257485173732448E-2</v>
      </c>
      <c r="AC85" s="1">
        <v>1</v>
      </c>
      <c r="AD85" s="71">
        <v>9.0930255823650691E-2</v>
      </c>
      <c r="AE85" s="71">
        <v>-9.085696220934214E-2</v>
      </c>
      <c r="AF85" s="71">
        <v>-4.9146992651778153E-2</v>
      </c>
      <c r="AG85" s="71">
        <v>-0.64371017004187303</v>
      </c>
      <c r="AH85" s="71">
        <v>0.22132749275911728</v>
      </c>
      <c r="AI85" s="71">
        <v>-0.71931112924247931</v>
      </c>
      <c r="AJ85" s="71">
        <v>-1.7439363198138089E-2</v>
      </c>
    </row>
    <row r="86" spans="10:43">
      <c r="K86" s="1">
        <v>2</v>
      </c>
      <c r="L86" s="110">
        <v>-0.43744979934095402</v>
      </c>
      <c r="M86" s="71">
        <v>0.45258516063541576</v>
      </c>
      <c r="N86" s="71">
        <v>0.16609549818528058</v>
      </c>
      <c r="O86" s="71">
        <v>0.24501283656135764</v>
      </c>
      <c r="P86" s="71">
        <v>0.24900830420891107</v>
      </c>
      <c r="Q86" s="71">
        <v>0.63761653207789026</v>
      </c>
      <c r="R86" s="71">
        <v>-0.21823236077145511</v>
      </c>
      <c r="AC86" s="1">
        <v>2</v>
      </c>
      <c r="AD86" s="110">
        <v>-0.21835940490429148</v>
      </c>
      <c r="AE86" s="71">
        <v>0.40901283609665134</v>
      </c>
      <c r="AF86" s="71">
        <v>0.73510684900525214</v>
      </c>
      <c r="AG86" s="71">
        <v>-1.7838285770147958E-2</v>
      </c>
      <c r="AH86" s="71">
        <v>0.32856715532408975</v>
      </c>
      <c r="AI86" s="71">
        <v>-2.136918824388644E-2</v>
      </c>
      <c r="AJ86" s="71">
        <v>0.36866565956214037</v>
      </c>
    </row>
    <row r="87" spans="10:43">
      <c r="K87" s="1">
        <v>3</v>
      </c>
      <c r="L87" s="71">
        <v>-6.9388939039072284E-18</v>
      </c>
      <c r="M87" s="71">
        <v>5.9929569907611217E-2</v>
      </c>
      <c r="N87" s="71">
        <v>0.59607202605918286</v>
      </c>
      <c r="O87" s="71">
        <v>0.10877337115030902</v>
      </c>
      <c r="P87" s="71">
        <v>-0.7732921219158545</v>
      </c>
      <c r="Q87" s="71">
        <v>0.10984454851382583</v>
      </c>
      <c r="R87" s="71">
        <v>0.1386665405700154</v>
      </c>
      <c r="AC87" s="1">
        <v>3</v>
      </c>
      <c r="AD87" s="71">
        <v>0</v>
      </c>
      <c r="AE87" s="71">
        <v>6.1907719540391058E-2</v>
      </c>
      <c r="AF87" s="71">
        <v>5.0336786090020139E-2</v>
      </c>
      <c r="AG87" s="71">
        <v>-0.1863227761654038</v>
      </c>
      <c r="AH87" s="71">
        <v>-0.81089601337021722</v>
      </c>
      <c r="AI87" s="71">
        <v>-0.1070803842626884</v>
      </c>
      <c r="AJ87" s="71">
        <v>0.53842261478865572</v>
      </c>
    </row>
    <row r="88" spans="10:43">
      <c r="K88" s="1">
        <v>4</v>
      </c>
      <c r="L88" s="71">
        <v>0</v>
      </c>
      <c r="M88" s="71">
        <v>0.42123158720329451</v>
      </c>
      <c r="N88" s="71">
        <v>0.32333391959788083</v>
      </c>
      <c r="O88" s="71">
        <v>0.39552549445016749</v>
      </c>
      <c r="P88" s="71">
        <v>0.33736701040263062</v>
      </c>
      <c r="Q88" s="71">
        <v>-0.52492105918769527</v>
      </c>
      <c r="R88" s="71">
        <v>0.41499408614205124</v>
      </c>
      <c r="AC88" s="1">
        <v>4</v>
      </c>
      <c r="AD88" s="71">
        <v>0</v>
      </c>
      <c r="AE88" s="71">
        <v>-0.10563399192585617</v>
      </c>
      <c r="AF88" s="71">
        <v>0.58016838354530664</v>
      </c>
      <c r="AG88" s="71">
        <v>-5.668881555793287E-4</v>
      </c>
      <c r="AH88" s="71">
        <v>-0.40812098426194798</v>
      </c>
      <c r="AI88" s="71">
        <v>-0.1347890365894891</v>
      </c>
      <c r="AJ88" s="71">
        <v>-0.68375065845841743</v>
      </c>
    </row>
    <row r="89" spans="10:43">
      <c r="K89" s="1">
        <v>5</v>
      </c>
      <c r="L89" s="71">
        <v>0</v>
      </c>
      <c r="M89" s="71">
        <v>-6.7321538749179316E-2</v>
      </c>
      <c r="N89" s="71">
        <v>0.31539844981806581</v>
      </c>
      <c r="O89" s="71">
        <v>0.13614503225579513</v>
      </c>
      <c r="P89" s="71">
        <v>4.8834068313788143E-2</v>
      </c>
      <c r="Q89" s="71">
        <v>-0.39585203565168936</v>
      </c>
      <c r="R89" s="71">
        <v>-0.84756861557469665</v>
      </c>
      <c r="AC89" s="1">
        <v>5</v>
      </c>
      <c r="AD89" s="71">
        <v>0</v>
      </c>
      <c r="AE89" s="71">
        <v>3.3042353514420371E-2</v>
      </c>
      <c r="AF89" s="71">
        <v>-5.6057676435399051E-2</v>
      </c>
      <c r="AG89" s="71">
        <v>0.7357712569998599</v>
      </c>
      <c r="AH89" s="71">
        <v>-2.1385506505827986E-2</v>
      </c>
      <c r="AI89" s="71">
        <v>-0.66757225731969705</v>
      </c>
      <c r="AJ89" s="71">
        <v>9.108423863826727E-2</v>
      </c>
    </row>
    <row r="90" spans="10:43">
      <c r="K90" s="1">
        <v>6</v>
      </c>
      <c r="L90" s="71">
        <v>-2.7755575615628914E-17</v>
      </c>
      <c r="M90" s="71">
        <v>0.72357384680500614</v>
      </c>
      <c r="N90" s="71">
        <v>-0.45609721772480438</v>
      </c>
      <c r="O90" s="71">
        <v>-0.1916238765285406</v>
      </c>
      <c r="P90" s="71">
        <v>-0.38608214753771192</v>
      </c>
      <c r="Q90" s="71">
        <v>-0.22958648459144892</v>
      </c>
      <c r="R90" s="71">
        <v>-0.17299458833524753</v>
      </c>
      <c r="AC90" s="1">
        <v>6</v>
      </c>
      <c r="AD90" s="71">
        <v>2.7755575615628914E-17</v>
      </c>
      <c r="AE90" s="71">
        <v>0.89346840744351119</v>
      </c>
      <c r="AF90" s="71">
        <v>-0.29342313381524404</v>
      </c>
      <c r="AG90" s="71">
        <v>-7.7980674969235483E-2</v>
      </c>
      <c r="AH90" s="71">
        <v>-0.12515094982512007</v>
      </c>
      <c r="AI90" s="71">
        <v>-5.4219206273784265E-2</v>
      </c>
      <c r="AJ90" s="71">
        <v>-0.30155198756207513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0.89701085451464824</v>
      </c>
      <c r="W92" s="48" t="s">
        <v>353</v>
      </c>
      <c r="X92" s="3">
        <f>+V92/V94</f>
        <v>0.89881442742527873</v>
      </c>
      <c r="Y92" s="148">
        <f>ATAN2(X92,X93)</f>
        <v>0.4537391104474629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0.97162279659633854</v>
      </c>
      <c r="AO92" s="48" t="s">
        <v>353</v>
      </c>
      <c r="AP92" s="3">
        <f>+AN92/AN94</f>
        <v>0.9756647187765134</v>
      </c>
      <c r="AQ92" s="148">
        <f>ATAN2(AP92,AP93)</f>
        <v>0.22106391733487257</v>
      </c>
    </row>
    <row r="93" spans="10:43">
      <c r="K93" s="1" cm="1">
        <f t="array" ref="K93:K99">$K$12:$K$18</f>
        <v>0</v>
      </c>
      <c r="L93" s="110">
        <f>X92</f>
        <v>0.89881442742527873</v>
      </c>
      <c r="M93" s="111">
        <v>0</v>
      </c>
      <c r="N93" s="110">
        <f>-X93</f>
        <v>-0.43832935682220542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-0.43744979934095402</v>
      </c>
      <c r="W93" s="48" t="s">
        <v>354</v>
      </c>
      <c r="X93" s="3">
        <f>-V93/V94</f>
        <v>0.43832935682220542</v>
      </c>
      <c r="Y93" s="117"/>
      <c r="AC93" s="1" cm="1">
        <f t="array" ref="AC93:AC99">$K$12:$K$18</f>
        <v>0</v>
      </c>
      <c r="AD93" s="110">
        <f>AP92</f>
        <v>0.9756647187765134</v>
      </c>
      <c r="AE93" s="111">
        <v>0</v>
      </c>
      <c r="AF93" s="110">
        <f>-AP93</f>
        <v>-0.21926777358915994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-0.21835940490429148</v>
      </c>
      <c r="AO93" s="48" t="s">
        <v>354</v>
      </c>
      <c r="AP93" s="3">
        <f>-AN93/AN94</f>
        <v>0.21926777358915994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0.99799338678196681</v>
      </c>
      <c r="W94" s="109">
        <v>1</v>
      </c>
      <c r="X94" s="108">
        <f>X92*X92+X93*X93</f>
        <v>1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0.99585726315363399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0.43832935682220542</v>
      </c>
      <c r="M95" s="111">
        <v>0</v>
      </c>
      <c r="N95" s="110">
        <f>X92</f>
        <v>0.89881442742527873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0.21926777358915994</v>
      </c>
      <c r="AE95" s="111">
        <v>0</v>
      </c>
      <c r="AF95" s="110">
        <f>AP92</f>
        <v>0.9756647187765134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0.99799338678196681</v>
      </c>
      <c r="M102" s="71">
        <v>-1.3251405548499184E-2</v>
      </c>
      <c r="N102" s="71">
        <v>-2.8560483673581737E-2</v>
      </c>
      <c r="O102" s="71">
        <v>5.2502609360642549E-2</v>
      </c>
      <c r="P102" s="71">
        <v>-1.6053843349733338E-2</v>
      </c>
      <c r="Q102" s="71">
        <v>-4.5099382811358835E-4</v>
      </c>
      <c r="R102" s="71">
        <v>-1.856257356246227E-3</v>
      </c>
      <c r="AC102" s="1" cm="1">
        <f t="array" ref="AC102:AC108">$K$12:$K$18</f>
        <v>0</v>
      </c>
      <c r="AD102" s="110" cm="1">
        <f t="array" ref="AD102:AJ108">MMULT(AD93:AJ99,_xlfn.ANCHORARRAY(AD84))</f>
        <v>0.99585726315363399</v>
      </c>
      <c r="AE102" s="71">
        <v>8.2960150241750685E-3</v>
      </c>
      <c r="AF102" s="71">
        <v>4.4875393092350946E-3</v>
      </c>
      <c r="AG102" s="71">
        <v>5.8776224870655598E-2</v>
      </c>
      <c r="AH102" s="71">
        <v>-2.0209086464521277E-2</v>
      </c>
      <c r="AI102" s="71">
        <v>6.5679236793121723E-2</v>
      </c>
      <c r="AJ102" s="71">
        <v>1.5923624957944332E-3</v>
      </c>
    </row>
    <row r="103" spans="10:43">
      <c r="K103" s="1">
        <v>1</v>
      </c>
      <c r="L103" s="110">
        <v>6.3318243338388314E-2</v>
      </c>
      <c r="M103" s="71">
        <v>0.20886263430103036</v>
      </c>
      <c r="N103" s="71">
        <v>0.45015736897818004</v>
      </c>
      <c r="O103" s="71">
        <v>-0.82752227743738671</v>
      </c>
      <c r="P103" s="71">
        <v>0.25303338581022261</v>
      </c>
      <c r="Q103" s="71">
        <v>7.1083598376295134E-3</v>
      </c>
      <c r="R103" s="71">
        <v>2.9257485173732448E-2</v>
      </c>
      <c r="AC103" s="1">
        <v>1</v>
      </c>
      <c r="AD103" s="110">
        <v>9.0930255823650691E-2</v>
      </c>
      <c r="AE103" s="71">
        <v>-9.085696220934214E-2</v>
      </c>
      <c r="AF103" s="71">
        <v>-4.9146992651778153E-2</v>
      </c>
      <c r="AG103" s="71">
        <v>-0.64371017004187303</v>
      </c>
      <c r="AH103" s="71">
        <v>0.22132749275911728</v>
      </c>
      <c r="AI103" s="71">
        <v>-0.71931112924247931</v>
      </c>
      <c r="AJ103" s="71">
        <v>-1.7439363198138089E-2</v>
      </c>
    </row>
    <row r="104" spans="10:43">
      <c r="K104" s="1">
        <v>2</v>
      </c>
      <c r="L104" s="71">
        <v>-5.5511151231257827E-17</v>
      </c>
      <c r="M104" s="71">
        <v>0.4970733300801336</v>
      </c>
      <c r="N104" s="71">
        <v>0.17086574832364457</v>
      </c>
      <c r="O104" s="71">
        <v>0.29819978782681195</v>
      </c>
      <c r="P104" s="71">
        <v>0.26921178164890308</v>
      </c>
      <c r="Q104" s="71">
        <v>0.70917736608792148</v>
      </c>
      <c r="R104" s="71">
        <v>-0.24370549268105177</v>
      </c>
      <c r="AC104" s="1">
        <v>2</v>
      </c>
      <c r="AD104" s="71">
        <v>0</v>
      </c>
      <c r="AE104" s="71">
        <v>0.42107895974331117</v>
      </c>
      <c r="AF104" s="71">
        <v>0.75445058901129702</v>
      </c>
      <c r="AG104" s="71">
        <v>-5.0740317934131161E-3</v>
      </c>
      <c r="AH104" s="71">
        <v>0.33222063654736933</v>
      </c>
      <c r="AI104" s="71">
        <v>-7.1416420898780739E-3</v>
      </c>
      <c r="AJ104" s="71">
        <v>0.37821887605414883</v>
      </c>
    </row>
    <row r="105" spans="10:43">
      <c r="K105" s="1">
        <v>3</v>
      </c>
      <c r="L105" s="71">
        <v>-6.9388939039072284E-18</v>
      </c>
      <c r="M105" s="71">
        <v>5.9929569907611217E-2</v>
      </c>
      <c r="N105" s="71">
        <v>0.59607202605918286</v>
      </c>
      <c r="O105" s="71">
        <v>0.10877337115030902</v>
      </c>
      <c r="P105" s="71">
        <v>-0.7732921219158545</v>
      </c>
      <c r="Q105" s="71">
        <v>0.10984454851382583</v>
      </c>
      <c r="R105" s="71">
        <v>0.1386665405700154</v>
      </c>
      <c r="AC105" s="1">
        <v>3</v>
      </c>
      <c r="AD105" s="71">
        <v>0</v>
      </c>
      <c r="AE105" s="71">
        <v>6.1907719540391058E-2</v>
      </c>
      <c r="AF105" s="71">
        <v>5.0336786090020139E-2</v>
      </c>
      <c r="AG105" s="71">
        <v>-0.1863227761654038</v>
      </c>
      <c r="AH105" s="71">
        <v>-0.81089601337021722</v>
      </c>
      <c r="AI105" s="71">
        <v>-0.1070803842626884</v>
      </c>
      <c r="AJ105" s="71">
        <v>0.53842261478865572</v>
      </c>
    </row>
    <row r="106" spans="10:43">
      <c r="K106" s="1">
        <v>4</v>
      </c>
      <c r="L106" s="71">
        <v>0</v>
      </c>
      <c r="M106" s="71">
        <v>0.42123158720329451</v>
      </c>
      <c r="N106" s="71">
        <v>0.32333391959788083</v>
      </c>
      <c r="O106" s="71">
        <v>0.39552549445016749</v>
      </c>
      <c r="P106" s="71">
        <v>0.33736701040263062</v>
      </c>
      <c r="Q106" s="71">
        <v>-0.52492105918769527</v>
      </c>
      <c r="R106" s="71">
        <v>0.41499408614205124</v>
      </c>
      <c r="AC106" s="1">
        <v>4</v>
      </c>
      <c r="AD106" s="71">
        <v>0</v>
      </c>
      <c r="AE106" s="71">
        <v>-0.10563399192585617</v>
      </c>
      <c r="AF106" s="71">
        <v>0.58016838354530664</v>
      </c>
      <c r="AG106" s="71">
        <v>-5.668881555793287E-4</v>
      </c>
      <c r="AH106" s="71">
        <v>-0.40812098426194798</v>
      </c>
      <c r="AI106" s="71">
        <v>-0.1347890365894891</v>
      </c>
      <c r="AJ106" s="71">
        <v>-0.68375065845841743</v>
      </c>
    </row>
    <row r="107" spans="10:43">
      <c r="K107" s="1">
        <v>5</v>
      </c>
      <c r="L107" s="71">
        <v>0</v>
      </c>
      <c r="M107" s="71">
        <v>-6.7321538749179316E-2</v>
      </c>
      <c r="N107" s="71">
        <v>0.31539844981806581</v>
      </c>
      <c r="O107" s="71">
        <v>0.13614503225579513</v>
      </c>
      <c r="P107" s="71">
        <v>4.8834068313788143E-2</v>
      </c>
      <c r="Q107" s="71">
        <v>-0.39585203565168936</v>
      </c>
      <c r="R107" s="71">
        <v>-0.84756861557469665</v>
      </c>
      <c r="AC107" s="1">
        <v>5</v>
      </c>
      <c r="AD107" s="71">
        <v>0</v>
      </c>
      <c r="AE107" s="71">
        <v>3.3042353514420371E-2</v>
      </c>
      <c r="AF107" s="71">
        <v>-5.6057676435399051E-2</v>
      </c>
      <c r="AG107" s="71">
        <v>0.7357712569998599</v>
      </c>
      <c r="AH107" s="71">
        <v>-2.1385506505827986E-2</v>
      </c>
      <c r="AI107" s="71">
        <v>-0.66757225731969705</v>
      </c>
      <c r="AJ107" s="71">
        <v>9.108423863826727E-2</v>
      </c>
    </row>
    <row r="108" spans="10:43">
      <c r="K108" s="1">
        <v>6</v>
      </c>
      <c r="L108" s="71">
        <v>-2.7755575615628914E-17</v>
      </c>
      <c r="M108" s="71">
        <v>0.72357384680500614</v>
      </c>
      <c r="N108" s="71">
        <v>-0.45609721772480438</v>
      </c>
      <c r="O108" s="71">
        <v>-0.1916238765285406</v>
      </c>
      <c r="P108" s="71">
        <v>-0.38608214753771192</v>
      </c>
      <c r="Q108" s="71">
        <v>-0.22958648459144892</v>
      </c>
      <c r="R108" s="71">
        <v>-0.17299458833524753</v>
      </c>
      <c r="AC108" s="1">
        <v>6</v>
      </c>
      <c r="AD108" s="71">
        <v>2.7755575615628914E-17</v>
      </c>
      <c r="AE108" s="71">
        <v>0.89346840744351119</v>
      </c>
      <c r="AF108" s="71">
        <v>-0.29342313381524404</v>
      </c>
      <c r="AG108" s="71">
        <v>-7.7980674969235483E-2</v>
      </c>
      <c r="AH108" s="71">
        <v>-0.12515094982512007</v>
      </c>
      <c r="AI108" s="71">
        <v>-5.4219206273784265E-2</v>
      </c>
      <c r="AJ108" s="71">
        <v>-0.30155198756207513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0.99799338678196681</v>
      </c>
      <c r="W110" s="48" t="s">
        <v>353</v>
      </c>
      <c r="X110" s="3">
        <f>+V110/V112</f>
        <v>0.99799338678196692</v>
      </c>
      <c r="Y110" s="148">
        <f>ATAN2(X110,X111)</f>
        <v>-6.3360629102415397E-2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0.99585726315363399</v>
      </c>
      <c r="AO110" s="48" t="s">
        <v>353</v>
      </c>
      <c r="AP110" s="3">
        <f>+AN110/AN112</f>
        <v>0.99585726315363354</v>
      </c>
      <c r="AQ110" s="148">
        <f>ATAN2(AP110,AP111)</f>
        <v>-9.1056030976775379E-2</v>
      </c>
    </row>
    <row r="111" spans="10:43">
      <c r="K111" s="1" cm="1">
        <f t="array" ref="K111:K117">$K$12:$K$18</f>
        <v>0</v>
      </c>
      <c r="L111" s="110">
        <f>X110</f>
        <v>0.99799338678196692</v>
      </c>
      <c r="M111" s="110">
        <f>-X111</f>
        <v>6.3318243338388328E-2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6.3318243338388314E-2</v>
      </c>
      <c r="W111" s="48" t="s">
        <v>354</v>
      </c>
      <c r="X111" s="3">
        <f>-V111/V112</f>
        <v>-6.3318243338388328E-2</v>
      </c>
      <c r="Y111" s="117"/>
      <c r="AC111" s="1" cm="1">
        <f t="array" ref="AC111:AC117">$K$12:$K$18</f>
        <v>0</v>
      </c>
      <c r="AD111" s="110">
        <f>AP110</f>
        <v>0.99585726315363354</v>
      </c>
      <c r="AE111" s="110">
        <f>-AP111</f>
        <v>9.0930255823650649E-2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9.0930255823650691E-2</v>
      </c>
      <c r="AO111" s="48" t="s">
        <v>354</v>
      </c>
      <c r="AP111" s="3">
        <f>-AN111/AN112</f>
        <v>-9.0930255823650649E-2</v>
      </c>
      <c r="AQ111" s="117"/>
    </row>
    <row r="112" spans="10:43">
      <c r="K112" s="1">
        <v>1</v>
      </c>
      <c r="L112" s="110">
        <f>X111</f>
        <v>-6.3318243338388328E-2</v>
      </c>
      <c r="M112" s="110">
        <f>X110</f>
        <v>0.99799338678196692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0.99999999999999989</v>
      </c>
      <c r="W112" s="109">
        <v>1</v>
      </c>
      <c r="X112" s="108">
        <f>X110*X110+X111*X111</f>
        <v>1</v>
      </c>
      <c r="AC112" s="1">
        <v>1</v>
      </c>
      <c r="AD112" s="110">
        <f>AP111</f>
        <v>-9.0930255823650649E-2</v>
      </c>
      <c r="AE112" s="110">
        <f>AP110</f>
        <v>0.99585726315363354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1.0000000000000004</v>
      </c>
      <c r="AO112" s="109">
        <v>1</v>
      </c>
      <c r="AP112" s="108">
        <f>AP110*AP110+AP111*AP111</f>
        <v>0.99999999999999989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0.99999999999999989</v>
      </c>
      <c r="M120" s="71">
        <v>1.4051260155412137E-15</v>
      </c>
      <c r="N120" s="71">
        <v>1.5265566588595902E-16</v>
      </c>
      <c r="O120" s="71">
        <v>5.0653925498522767E-16</v>
      </c>
      <c r="P120" s="71">
        <v>4.40619762898109E-16</v>
      </c>
      <c r="Q120" s="71">
        <v>-9.9226182825873366E-16</v>
      </c>
      <c r="R120" s="71">
        <v>5.6768825751341012E-16</v>
      </c>
      <c r="AC120" s="1" cm="1">
        <f t="array" ref="AC120:AC126">$K$12:$K$18</f>
        <v>0</v>
      </c>
      <c r="AD120" s="71" cm="1">
        <f t="array" ref="AD120:AJ126">MMULT(AD111:AJ117,_xlfn.ANCHORARRAY(AD102))</f>
        <v>1.0000000000000004</v>
      </c>
      <c r="AE120" s="71">
        <v>1.169203622808368E-15</v>
      </c>
      <c r="AF120" s="71">
        <v>-5.7245874707234634E-17</v>
      </c>
      <c r="AG120" s="71">
        <v>4.3715031594615539E-16</v>
      </c>
      <c r="AH120" s="71">
        <v>4.2327252813834093E-16</v>
      </c>
      <c r="AI120" s="71">
        <v>-5.5511151231257827E-17</v>
      </c>
      <c r="AJ120" s="71">
        <v>2.0788492455237062E-15</v>
      </c>
    </row>
    <row r="121" spans="10:43">
      <c r="K121" s="1">
        <v>1</v>
      </c>
      <c r="L121" s="71">
        <v>-1.3877787807814457E-17</v>
      </c>
      <c r="M121" s="110">
        <v>0.20928258349938425</v>
      </c>
      <c r="N121" s="71">
        <v>0.45106247690649937</v>
      </c>
      <c r="O121" s="71">
        <v>-0.82918613329266155</v>
      </c>
      <c r="P121" s="71">
        <v>0.25354214683338694</v>
      </c>
      <c r="Q121" s="71">
        <v>7.1226522457733974E-3</v>
      </c>
      <c r="R121" s="71">
        <v>2.9316311672237902E-2</v>
      </c>
      <c r="AC121" s="1">
        <v>1</v>
      </c>
      <c r="AD121" s="71">
        <v>0</v>
      </c>
      <c r="AE121" s="110">
        <v>-9.123492449271367E-2</v>
      </c>
      <c r="AF121" s="71">
        <v>-4.9351442691838963E-2</v>
      </c>
      <c r="AG121" s="71">
        <v>-0.64638798536589681</v>
      </c>
      <c r="AH121" s="71">
        <v>0.22224820860193137</v>
      </c>
      <c r="AI121" s="71">
        <v>-0.72230344232726573</v>
      </c>
      <c r="AJ121" s="71">
        <v>-1.7511910434746567E-2</v>
      </c>
    </row>
    <row r="122" spans="10:43">
      <c r="K122" s="1">
        <v>2</v>
      </c>
      <c r="L122" s="71">
        <v>-5.5511151231257827E-17</v>
      </c>
      <c r="M122" s="71">
        <v>0.4970733300801336</v>
      </c>
      <c r="N122" s="71">
        <v>0.17086574832364457</v>
      </c>
      <c r="O122" s="71">
        <v>0.29819978782681195</v>
      </c>
      <c r="P122" s="71">
        <v>0.26921178164890308</v>
      </c>
      <c r="Q122" s="71">
        <v>0.70917736608792148</v>
      </c>
      <c r="R122" s="71">
        <v>-0.24370549268105177</v>
      </c>
      <c r="AC122" s="1">
        <v>2</v>
      </c>
      <c r="AD122" s="71">
        <v>0</v>
      </c>
      <c r="AE122" s="71">
        <v>0.42107895974331117</v>
      </c>
      <c r="AF122" s="71">
        <v>0.75445058901129702</v>
      </c>
      <c r="AG122" s="71">
        <v>-5.0740317934131161E-3</v>
      </c>
      <c r="AH122" s="71">
        <v>0.33222063654736933</v>
      </c>
      <c r="AI122" s="71">
        <v>-7.1416420898780739E-3</v>
      </c>
      <c r="AJ122" s="71">
        <v>0.37821887605414883</v>
      </c>
    </row>
    <row r="123" spans="10:43">
      <c r="K123" s="1">
        <v>3</v>
      </c>
      <c r="L123" s="71">
        <v>-6.9388939039072284E-18</v>
      </c>
      <c r="M123" s="71">
        <v>5.9929569907611217E-2</v>
      </c>
      <c r="N123" s="71">
        <v>0.59607202605918286</v>
      </c>
      <c r="O123" s="71">
        <v>0.10877337115030902</v>
      </c>
      <c r="P123" s="71">
        <v>-0.7732921219158545</v>
      </c>
      <c r="Q123" s="71">
        <v>0.10984454851382583</v>
      </c>
      <c r="R123" s="71">
        <v>0.1386665405700154</v>
      </c>
      <c r="AC123" s="1">
        <v>3</v>
      </c>
      <c r="AD123" s="71">
        <v>0</v>
      </c>
      <c r="AE123" s="71">
        <v>6.1907719540391058E-2</v>
      </c>
      <c r="AF123" s="71">
        <v>5.0336786090020139E-2</v>
      </c>
      <c r="AG123" s="71">
        <v>-0.1863227761654038</v>
      </c>
      <c r="AH123" s="71">
        <v>-0.81089601337021722</v>
      </c>
      <c r="AI123" s="71">
        <v>-0.1070803842626884</v>
      </c>
      <c r="AJ123" s="71">
        <v>0.53842261478865572</v>
      </c>
    </row>
    <row r="124" spans="10:43">
      <c r="K124" s="1">
        <v>4</v>
      </c>
      <c r="L124" s="71">
        <v>0</v>
      </c>
      <c r="M124" s="71">
        <v>0.42123158720329451</v>
      </c>
      <c r="N124" s="71">
        <v>0.32333391959788083</v>
      </c>
      <c r="O124" s="71">
        <v>0.39552549445016749</v>
      </c>
      <c r="P124" s="71">
        <v>0.33736701040263062</v>
      </c>
      <c r="Q124" s="71">
        <v>-0.52492105918769527</v>
      </c>
      <c r="R124" s="71">
        <v>0.41499408614205124</v>
      </c>
      <c r="AC124" s="1">
        <v>4</v>
      </c>
      <c r="AD124" s="71">
        <v>0</v>
      </c>
      <c r="AE124" s="71">
        <v>-0.10563399192585617</v>
      </c>
      <c r="AF124" s="71">
        <v>0.58016838354530664</v>
      </c>
      <c r="AG124" s="71">
        <v>-5.668881555793287E-4</v>
      </c>
      <c r="AH124" s="71">
        <v>-0.40812098426194798</v>
      </c>
      <c r="AI124" s="71">
        <v>-0.1347890365894891</v>
      </c>
      <c r="AJ124" s="71">
        <v>-0.68375065845841743</v>
      </c>
    </row>
    <row r="125" spans="10:43">
      <c r="K125" s="1">
        <v>5</v>
      </c>
      <c r="L125" s="71">
        <v>0</v>
      </c>
      <c r="M125" s="71">
        <v>-6.7321538749179316E-2</v>
      </c>
      <c r="N125" s="71">
        <v>0.31539844981806581</v>
      </c>
      <c r="O125" s="71">
        <v>0.13614503225579513</v>
      </c>
      <c r="P125" s="71">
        <v>4.8834068313788143E-2</v>
      </c>
      <c r="Q125" s="71">
        <v>-0.39585203565168936</v>
      </c>
      <c r="R125" s="71">
        <v>-0.84756861557469665</v>
      </c>
      <c r="AC125" s="1">
        <v>5</v>
      </c>
      <c r="AD125" s="71">
        <v>0</v>
      </c>
      <c r="AE125" s="71">
        <v>3.3042353514420371E-2</v>
      </c>
      <c r="AF125" s="71">
        <v>-5.6057676435399051E-2</v>
      </c>
      <c r="AG125" s="71">
        <v>0.7357712569998599</v>
      </c>
      <c r="AH125" s="71">
        <v>-2.1385506505827986E-2</v>
      </c>
      <c r="AI125" s="71">
        <v>-0.66757225731969705</v>
      </c>
      <c r="AJ125" s="71">
        <v>9.108423863826727E-2</v>
      </c>
    </row>
    <row r="126" spans="10:43">
      <c r="K126" s="1">
        <v>6</v>
      </c>
      <c r="L126" s="71">
        <v>-2.7755575615628914E-17</v>
      </c>
      <c r="M126" s="110">
        <v>0.72357384680500614</v>
      </c>
      <c r="N126" s="71">
        <v>-0.45609721772480438</v>
      </c>
      <c r="O126" s="71">
        <v>-0.1916238765285406</v>
      </c>
      <c r="P126" s="71">
        <v>-0.38608214753771192</v>
      </c>
      <c r="Q126" s="71">
        <v>-0.22958648459144892</v>
      </c>
      <c r="R126" s="71">
        <v>-0.17299458833524753</v>
      </c>
      <c r="AC126" s="1">
        <v>6</v>
      </c>
      <c r="AD126" s="71">
        <v>2.7755575615628914E-17</v>
      </c>
      <c r="AE126" s="110">
        <v>0.89346840744351119</v>
      </c>
      <c r="AF126" s="71">
        <v>-0.29342313381524404</v>
      </c>
      <c r="AG126" s="71">
        <v>-7.7980674969235483E-2</v>
      </c>
      <c r="AH126" s="71">
        <v>-0.12515094982512007</v>
      </c>
      <c r="AI126" s="71">
        <v>-5.4219206273784265E-2</v>
      </c>
      <c r="AJ126" s="71">
        <v>-0.30155198756207513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0.20928258349938425</v>
      </c>
      <c r="W128" s="48" t="s">
        <v>353</v>
      </c>
      <c r="X128" s="3">
        <f>+V128/V130</f>
        <v>0.27784614603051189</v>
      </c>
      <c r="Y128" s="148">
        <f>ATAN2(X128,X129)</f>
        <v>-1.2892450837451082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-9.123492449271367E-2</v>
      </c>
      <c r="AO128" s="48" t="s">
        <v>353</v>
      </c>
      <c r="AP128" s="3">
        <f>+AN128/AN130</f>
        <v>-0.10158496187200722</v>
      </c>
      <c r="AQ128" s="148">
        <f>ATAN2(AP128,AP129)</f>
        <v>-1.6725568227810215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0.72357384680500614</v>
      </c>
      <c r="W129" s="48" t="s">
        <v>354</v>
      </c>
      <c r="X129" s="3">
        <f>-V129/V130</f>
        <v>-0.96062558738355053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0.89346840744351119</v>
      </c>
      <c r="AO129" s="48" t="s">
        <v>354</v>
      </c>
      <c r="AP129" s="3">
        <f>-AN129/AN130</f>
        <v>-0.99482686710877621</v>
      </c>
      <c r="AQ129" s="117"/>
    </row>
    <row r="130" spans="11:43">
      <c r="K130" s="1">
        <v>1</v>
      </c>
      <c r="L130" s="111">
        <v>0</v>
      </c>
      <c r="M130" s="110">
        <f>X128</f>
        <v>0.27784614603051189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0.96062558738355053</v>
      </c>
      <c r="U130" s="48" t="s">
        <v>355</v>
      </c>
      <c r="V130" s="3">
        <f>SQRT(V128*V128+V129*V129)</f>
        <v>0.75323191085904695</v>
      </c>
      <c r="W130" s="109">
        <v>1</v>
      </c>
      <c r="X130" s="108">
        <f>X128*X128+X129*X129</f>
        <v>1</v>
      </c>
      <c r="AC130" s="1">
        <v>1</v>
      </c>
      <c r="AD130" s="111">
        <v>0</v>
      </c>
      <c r="AE130" s="110">
        <f>AP128</f>
        <v>-0.10158496187200722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0.99482686710877621</v>
      </c>
      <c r="AM130" s="48" t="s">
        <v>355</v>
      </c>
      <c r="AN130" s="3">
        <f>SQRT(AN128*AN128+AN129*AN129)</f>
        <v>0.89811447296368374</v>
      </c>
      <c r="AO130" s="109">
        <v>1</v>
      </c>
      <c r="AP130" s="108">
        <f>AP128*AP128+AP129*AP129</f>
        <v>0.99999999999999978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-0.96062558738355053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0.27784614603051189</v>
      </c>
      <c r="AC135" s="1">
        <v>6</v>
      </c>
      <c r="AD135">
        <v>0</v>
      </c>
      <c r="AE135" s="110">
        <f>AP129</f>
        <v>-0.99482686710877621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-0.10158496187200722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0.99999999999999989</v>
      </c>
      <c r="M138" s="71">
        <v>1.4051260155412137E-15</v>
      </c>
      <c r="N138" s="71">
        <v>1.5265566588595902E-16</v>
      </c>
      <c r="O138" s="71">
        <v>5.0653925498522767E-16</v>
      </c>
      <c r="P138" s="71">
        <v>4.40619762898109E-16</v>
      </c>
      <c r="Q138" s="71">
        <v>-9.9226182825873366E-16</v>
      </c>
      <c r="R138" s="71">
        <v>5.6768825751341012E-16</v>
      </c>
      <c r="AC138" s="1" cm="1">
        <f t="array" ref="AC138:AC144">$K$12:$K$18</f>
        <v>0</v>
      </c>
      <c r="AD138" s="71" cm="1">
        <f t="array" ref="AD138:AJ144">MMULT(AD129:AJ135,_xlfn.ANCHORARRAY(AD120))</f>
        <v>1.0000000000000004</v>
      </c>
      <c r="AE138" s="71">
        <v>1.169203622808368E-15</v>
      </c>
      <c r="AF138" s="71">
        <v>-5.7245874707234634E-17</v>
      </c>
      <c r="AG138" s="71">
        <v>4.3715031594615539E-16</v>
      </c>
      <c r="AH138" s="71">
        <v>4.2327252813834093E-16</v>
      </c>
      <c r="AI138" s="71">
        <v>-5.5511151231257827E-17</v>
      </c>
      <c r="AJ138" s="71">
        <v>2.0788492455237062E-15</v>
      </c>
    </row>
    <row r="139" spans="11:43">
      <c r="K139" s="1">
        <v>1</v>
      </c>
      <c r="L139" s="71">
        <v>-3.0518605986762551E-17</v>
      </c>
      <c r="M139" s="110">
        <v>0.75323191085904684</v>
      </c>
      <c r="N139" s="71">
        <v>-0.31281268685344571</v>
      </c>
      <c r="O139" s="71">
        <v>-0.41446497042425057</v>
      </c>
      <c r="P139" s="71">
        <v>-0.30043468140275842</v>
      </c>
      <c r="Q139" s="71">
        <v>-0.21856765013998139</v>
      </c>
      <c r="R139" s="71">
        <v>-0.15803760381976206</v>
      </c>
      <c r="AC139" s="1">
        <v>1</v>
      </c>
      <c r="AD139" s="71">
        <v>2.7611992334496855E-17</v>
      </c>
      <c r="AE139" s="110">
        <v>0.89811447296368363</v>
      </c>
      <c r="AF139" s="71">
        <v>-0.28689185252647947</v>
      </c>
      <c r="AG139" s="71">
        <v>-1.1913971726754111E-2</v>
      </c>
      <c r="AH139" s="71">
        <v>-0.14708060312716095</v>
      </c>
      <c r="AI139" s="71">
        <v>1.9436444534361545E-2</v>
      </c>
      <c r="AJ139" s="71">
        <v>-0.29821307230298411</v>
      </c>
    </row>
    <row r="140" spans="11:43">
      <c r="K140" s="1">
        <v>2</v>
      </c>
      <c r="L140" s="71">
        <v>-5.5511151231257827E-17</v>
      </c>
      <c r="M140" s="71">
        <v>0.4970733300801336</v>
      </c>
      <c r="N140" s="71">
        <v>0.17086574832364457</v>
      </c>
      <c r="O140" s="71">
        <v>0.29819978782681195</v>
      </c>
      <c r="P140" s="71">
        <v>0.26921178164890308</v>
      </c>
      <c r="Q140" s="71">
        <v>0.70917736608792148</v>
      </c>
      <c r="R140" s="71">
        <v>-0.24370549268105177</v>
      </c>
      <c r="AC140" s="1">
        <v>2</v>
      </c>
      <c r="AD140" s="71">
        <v>0</v>
      </c>
      <c r="AE140" s="71">
        <v>0.42107895974331117</v>
      </c>
      <c r="AF140" s="71">
        <v>0.75445058901129702</v>
      </c>
      <c r="AG140" s="71">
        <v>-5.0740317934131161E-3</v>
      </c>
      <c r="AH140" s="71">
        <v>0.33222063654736933</v>
      </c>
      <c r="AI140" s="71">
        <v>-7.1416420898780739E-3</v>
      </c>
      <c r="AJ140" s="71">
        <v>0.37821887605414883</v>
      </c>
    </row>
    <row r="141" spans="11:43">
      <c r="K141" s="1">
        <v>3</v>
      </c>
      <c r="L141" s="71">
        <v>-6.9388939039072284E-18</v>
      </c>
      <c r="M141" s="71">
        <v>5.9929569907611217E-2</v>
      </c>
      <c r="N141" s="71">
        <v>0.59607202605918286</v>
      </c>
      <c r="O141" s="71">
        <v>0.10877337115030902</v>
      </c>
      <c r="P141" s="71">
        <v>-0.7732921219158545</v>
      </c>
      <c r="Q141" s="71">
        <v>0.10984454851382583</v>
      </c>
      <c r="R141" s="71">
        <v>0.1386665405700154</v>
      </c>
      <c r="AC141" s="1">
        <v>3</v>
      </c>
      <c r="AD141" s="71">
        <v>0</v>
      </c>
      <c r="AE141" s="71">
        <v>6.1907719540391058E-2</v>
      </c>
      <c r="AF141" s="71">
        <v>5.0336786090020139E-2</v>
      </c>
      <c r="AG141" s="71">
        <v>-0.1863227761654038</v>
      </c>
      <c r="AH141" s="71">
        <v>-0.81089601337021722</v>
      </c>
      <c r="AI141" s="71">
        <v>-0.1070803842626884</v>
      </c>
      <c r="AJ141" s="71">
        <v>0.53842261478865572</v>
      </c>
    </row>
    <row r="142" spans="11:43">
      <c r="K142" s="1">
        <v>4</v>
      </c>
      <c r="L142" s="71">
        <v>0</v>
      </c>
      <c r="M142" s="71">
        <v>0.42123158720329451</v>
      </c>
      <c r="N142" s="71">
        <v>0.32333391959788083</v>
      </c>
      <c r="O142" s="71">
        <v>0.39552549445016749</v>
      </c>
      <c r="P142" s="71">
        <v>0.33736701040263062</v>
      </c>
      <c r="Q142" s="71">
        <v>-0.52492105918769527</v>
      </c>
      <c r="R142" s="71">
        <v>0.41499408614205124</v>
      </c>
      <c r="AC142" s="1">
        <v>4</v>
      </c>
      <c r="AD142" s="71">
        <v>0</v>
      </c>
      <c r="AE142" s="71">
        <v>-0.10563399192585617</v>
      </c>
      <c r="AF142" s="71">
        <v>0.58016838354530664</v>
      </c>
      <c r="AG142" s="71">
        <v>-5.668881555793287E-4</v>
      </c>
      <c r="AH142" s="71">
        <v>-0.40812098426194798</v>
      </c>
      <c r="AI142" s="71">
        <v>-0.1347890365894891</v>
      </c>
      <c r="AJ142" s="71">
        <v>-0.68375065845841743</v>
      </c>
    </row>
    <row r="143" spans="11:43">
      <c r="K143" s="1">
        <v>5</v>
      </c>
      <c r="L143" s="71">
        <v>0</v>
      </c>
      <c r="M143" s="110">
        <v>-6.7321538749179316E-2</v>
      </c>
      <c r="N143" s="71">
        <v>0.31539844981806581</v>
      </c>
      <c r="O143" s="71">
        <v>0.13614503225579513</v>
      </c>
      <c r="P143" s="71">
        <v>4.8834068313788143E-2</v>
      </c>
      <c r="Q143" s="71">
        <v>-0.39585203565168936</v>
      </c>
      <c r="R143" s="71">
        <v>-0.84756861557469665</v>
      </c>
      <c r="AC143" s="1">
        <v>5</v>
      </c>
      <c r="AD143" s="71">
        <v>0</v>
      </c>
      <c r="AE143" s="110">
        <v>3.3042353514420371E-2</v>
      </c>
      <c r="AF143" s="71">
        <v>-5.6057676435399051E-2</v>
      </c>
      <c r="AG143" s="71">
        <v>0.7357712569998599</v>
      </c>
      <c r="AH143" s="71">
        <v>-2.1385506505827986E-2</v>
      </c>
      <c r="AI143" s="71">
        <v>-0.66757225731969705</v>
      </c>
      <c r="AJ143" s="71">
        <v>9.108423863826727E-2</v>
      </c>
    </row>
    <row r="144" spans="11:43">
      <c r="K144" s="1">
        <v>6</v>
      </c>
      <c r="L144" s="71">
        <v>5.6195783488050926E-18</v>
      </c>
      <c r="M144" s="71">
        <v>0</v>
      </c>
      <c r="N144" s="71">
        <v>-0.56002701098506136</v>
      </c>
      <c r="O144" s="71">
        <v>0.74329546076367636</v>
      </c>
      <c r="P144" s="71">
        <v>-0.35083051047284547</v>
      </c>
      <c r="Q144" s="71">
        <v>-7.0631921921752425E-2</v>
      </c>
      <c r="R144" s="71">
        <v>-7.622787877314624E-2</v>
      </c>
      <c r="AC144" s="1">
        <v>6</v>
      </c>
      <c r="AD144" s="71">
        <v>-2.8195490906492764E-18</v>
      </c>
      <c r="AE144" s="71">
        <v>0</v>
      </c>
      <c r="AF144" s="71">
        <v>7.8903518981406906E-2</v>
      </c>
      <c r="AG144" s="71">
        <v>0.65096579831181178</v>
      </c>
      <c r="AH144" s="71">
        <v>-0.20838503461776683</v>
      </c>
      <c r="AI144" s="71">
        <v>0.72407472663437122</v>
      </c>
      <c r="AJ144" s="71">
        <v>4.8054466153809816E-2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0.75323191085904684</v>
      </c>
      <c r="W146" s="48" t="s">
        <v>353</v>
      </c>
      <c r="X146" s="3">
        <f>+V146/V148</f>
        <v>0.99602965546355671</v>
      </c>
      <c r="Y146" s="148">
        <f>ATAN2(X146,X147)</f>
        <v>8.9140053783566459E-2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0.89811447296368363</v>
      </c>
      <c r="AO146" s="48" t="s">
        <v>353</v>
      </c>
      <c r="AP146" s="3">
        <f>+AN146/AN148</f>
        <v>0.99932390464774745</v>
      </c>
      <c r="AQ146" s="148">
        <f>ATAN2(AP146,AP147)</f>
        <v>-3.6774217874622837E-2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-6.7321538749179316E-2</v>
      </c>
      <c r="W147" s="48" t="s">
        <v>354</v>
      </c>
      <c r="X147" s="3">
        <f>-V147/V148</f>
        <v>8.9022050286142879E-2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3.3042353514420371E-2</v>
      </c>
      <c r="AO147" s="48" t="s">
        <v>354</v>
      </c>
      <c r="AP147" s="3">
        <f>-AN147/AN148</f>
        <v>-3.6765929875085077E-2</v>
      </c>
      <c r="AQ147" s="117"/>
    </row>
    <row r="148" spans="10:43">
      <c r="K148" s="1">
        <v>1</v>
      </c>
      <c r="L148" s="111">
        <v>0</v>
      </c>
      <c r="M148" s="110">
        <f>X146</f>
        <v>0.99602965546355671</v>
      </c>
      <c r="N148" s="111">
        <v>0</v>
      </c>
      <c r="O148" s="111">
        <v>0</v>
      </c>
      <c r="P148" s="111">
        <v>0</v>
      </c>
      <c r="Q148" s="110">
        <f>-X147</f>
        <v>-8.9022050286142879E-2</v>
      </c>
      <c r="R148" s="111">
        <v>0</v>
      </c>
      <c r="U148" s="48" t="s">
        <v>355</v>
      </c>
      <c r="V148" s="3">
        <f>SQRT(V146*V146+V147*V147)</f>
        <v>0.75623442206496283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0.99932390464774745</v>
      </c>
      <c r="AF148" s="111">
        <v>0</v>
      </c>
      <c r="AG148" s="111">
        <v>0</v>
      </c>
      <c r="AH148" s="111">
        <v>0</v>
      </c>
      <c r="AI148" s="110">
        <f>-AP147</f>
        <v>3.6765929875085077E-2</v>
      </c>
      <c r="AJ148" s="111">
        <v>0</v>
      </c>
      <c r="AM148" s="48" t="s">
        <v>355</v>
      </c>
      <c r="AN148" s="3">
        <f>SQRT(AN146*AN146+AN147*AN147)</f>
        <v>0.89872209479494114</v>
      </c>
      <c r="AO148" s="109">
        <v>1</v>
      </c>
      <c r="AP148" s="108">
        <f>AP146*AP146+AP147*AP147</f>
        <v>0.99999999999999989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8.9022050286142879E-2</v>
      </c>
      <c r="N152" s="111">
        <v>0</v>
      </c>
      <c r="O152" s="111">
        <v>0</v>
      </c>
      <c r="P152" s="111">
        <v>0</v>
      </c>
      <c r="Q152" s="110">
        <f>X146</f>
        <v>0.99602965546355671</v>
      </c>
      <c r="R152" s="111">
        <v>0</v>
      </c>
      <c r="AC152" s="1">
        <v>5</v>
      </c>
      <c r="AD152">
        <v>0</v>
      </c>
      <c r="AE152" s="110">
        <f>AP147</f>
        <v>-3.6765929875085077E-2</v>
      </c>
      <c r="AF152" s="111">
        <v>0</v>
      </c>
      <c r="AG152" s="111">
        <v>0</v>
      </c>
      <c r="AH152" s="111">
        <v>0</v>
      </c>
      <c r="AI152" s="110">
        <f>AP146</f>
        <v>0.99932390464774745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0.99999999999999989</v>
      </c>
      <c r="M156" s="71">
        <v>1.4051260155412137E-15</v>
      </c>
      <c r="N156" s="71">
        <v>1.5265566588595902E-16</v>
      </c>
      <c r="O156" s="71">
        <v>5.0653925498522767E-16</v>
      </c>
      <c r="P156" s="71">
        <v>4.40619762898109E-16</v>
      </c>
      <c r="Q156" s="71">
        <v>-9.9226182825873366E-16</v>
      </c>
      <c r="R156" s="71">
        <v>5.6768825751341012E-16</v>
      </c>
      <c r="AC156" s="1" cm="1">
        <f t="array" ref="AC156:AC162">$K$12:$K$18</f>
        <v>0</v>
      </c>
      <c r="AD156" s="71" cm="1">
        <f t="array" ref="AD156:AJ162">MMULT(AD147:AJ153,_xlfn.ANCHORARRAY(AD138))</f>
        <v>1.0000000000000004</v>
      </c>
      <c r="AE156" s="71">
        <v>1.169203622808368E-15</v>
      </c>
      <c r="AF156" s="71">
        <v>-5.7245874707234634E-17</v>
      </c>
      <c r="AG156" s="71">
        <v>4.3715031594615539E-16</v>
      </c>
      <c r="AH156" s="71">
        <v>4.2327252813834093E-16</v>
      </c>
      <c r="AI156" s="71">
        <v>-5.5511151231257827E-17</v>
      </c>
      <c r="AJ156" s="71">
        <v>2.0788492455237062E-15</v>
      </c>
    </row>
    <row r="157" spans="10:43">
      <c r="K157" s="1">
        <v>1</v>
      </c>
      <c r="L157" s="71">
        <v>-3.0397436606223143E-17</v>
      </c>
      <c r="M157" s="110">
        <v>0.75623442206496283</v>
      </c>
      <c r="N157" s="71">
        <v>-0.3396481293711423</v>
      </c>
      <c r="O157" s="71">
        <v>-0.42493931160106341</v>
      </c>
      <c r="P157" s="71">
        <v>-0.3035891610919999</v>
      </c>
      <c r="Q157" s="71">
        <v>-0.18246030144074815</v>
      </c>
      <c r="R157" s="71">
        <v>-8.1957844166236526E-2</v>
      </c>
      <c r="AC157" s="1">
        <v>1</v>
      </c>
      <c r="AD157" s="71">
        <v>2.7593323994813067E-17</v>
      </c>
      <c r="AE157" s="110">
        <v>0.89872209479494103</v>
      </c>
      <c r="AF157" s="71">
        <v>-0.28875889887917133</v>
      </c>
      <c r="AG157" s="71">
        <v>1.5145397693117265E-2</v>
      </c>
      <c r="AH157" s="71">
        <v>-0.14776742064751663</v>
      </c>
      <c r="AI157" s="71">
        <v>-5.1206111546206814E-3</v>
      </c>
      <c r="AJ157" s="71">
        <v>-0.29466265510031908</v>
      </c>
    </row>
    <row r="158" spans="10:43">
      <c r="K158" s="1">
        <v>2</v>
      </c>
      <c r="L158" s="71">
        <v>-5.5511151231257827E-17</v>
      </c>
      <c r="M158" s="71">
        <v>0.4970733300801336</v>
      </c>
      <c r="N158" s="71">
        <v>0.17086574832364457</v>
      </c>
      <c r="O158" s="71">
        <v>0.29819978782681195</v>
      </c>
      <c r="P158" s="71">
        <v>0.26921178164890308</v>
      </c>
      <c r="Q158" s="71">
        <v>0.70917736608792148</v>
      </c>
      <c r="R158" s="71">
        <v>-0.24370549268105177</v>
      </c>
      <c r="AC158" s="1">
        <v>2</v>
      </c>
      <c r="AD158" s="71">
        <v>0</v>
      </c>
      <c r="AE158" s="71">
        <v>0.42107895974331117</v>
      </c>
      <c r="AF158" s="71">
        <v>0.75445058901129702</v>
      </c>
      <c r="AG158" s="71">
        <v>-5.0740317934131161E-3</v>
      </c>
      <c r="AH158" s="71">
        <v>0.33222063654736933</v>
      </c>
      <c r="AI158" s="71">
        <v>-7.1416420898780739E-3</v>
      </c>
      <c r="AJ158" s="71">
        <v>0.37821887605414883</v>
      </c>
    </row>
    <row r="159" spans="10:43">
      <c r="K159" s="1">
        <v>3</v>
      </c>
      <c r="L159" s="71">
        <v>-6.9388939039072284E-18</v>
      </c>
      <c r="M159" s="71">
        <v>5.9929569907611217E-2</v>
      </c>
      <c r="N159" s="71">
        <v>0.59607202605918286</v>
      </c>
      <c r="O159" s="71">
        <v>0.10877337115030902</v>
      </c>
      <c r="P159" s="71">
        <v>-0.7732921219158545</v>
      </c>
      <c r="Q159" s="71">
        <v>0.10984454851382583</v>
      </c>
      <c r="R159" s="71">
        <v>0.1386665405700154</v>
      </c>
      <c r="AC159" s="1">
        <v>3</v>
      </c>
      <c r="AD159" s="71">
        <v>0</v>
      </c>
      <c r="AE159" s="71">
        <v>6.1907719540391058E-2</v>
      </c>
      <c r="AF159" s="71">
        <v>5.0336786090020139E-2</v>
      </c>
      <c r="AG159" s="71">
        <v>-0.1863227761654038</v>
      </c>
      <c r="AH159" s="71">
        <v>-0.81089601337021722</v>
      </c>
      <c r="AI159" s="71">
        <v>-0.1070803842626884</v>
      </c>
      <c r="AJ159" s="71">
        <v>0.53842261478865572</v>
      </c>
    </row>
    <row r="160" spans="10:43">
      <c r="K160" s="1">
        <v>4</v>
      </c>
      <c r="L160" s="71">
        <v>0</v>
      </c>
      <c r="M160" s="110">
        <v>0.42123158720329451</v>
      </c>
      <c r="N160" s="71">
        <v>0.32333391959788083</v>
      </c>
      <c r="O160" s="71">
        <v>0.39552549445016749</v>
      </c>
      <c r="P160" s="71">
        <v>0.33736701040263062</v>
      </c>
      <c r="Q160" s="71">
        <v>-0.52492105918769527</v>
      </c>
      <c r="R160" s="71">
        <v>0.41499408614205124</v>
      </c>
      <c r="AC160" s="1">
        <v>4</v>
      </c>
      <c r="AD160" s="71">
        <v>0</v>
      </c>
      <c r="AE160" s="110">
        <v>-0.10563399192585617</v>
      </c>
      <c r="AF160" s="71">
        <v>0.58016838354530664</v>
      </c>
      <c r="AG160" s="71">
        <v>-5.668881555793287E-4</v>
      </c>
      <c r="AH160" s="71">
        <v>-0.40812098426194798</v>
      </c>
      <c r="AI160" s="71">
        <v>-0.1347890365894891</v>
      </c>
      <c r="AJ160" s="71">
        <v>-0.68375065845841743</v>
      </c>
    </row>
    <row r="161" spans="10:43">
      <c r="K161" s="1">
        <v>5</v>
      </c>
      <c r="L161" s="71">
        <v>-2.7168288768165568E-18</v>
      </c>
      <c r="M161" s="71">
        <v>0</v>
      </c>
      <c r="N161" s="71">
        <v>0.28629898256681707</v>
      </c>
      <c r="O161" s="71">
        <v>9.8707968131862084E-2</v>
      </c>
      <c r="P161" s="71">
        <v>2.1894868921928524E-2</v>
      </c>
      <c r="Q161" s="71">
        <v>-0.41373770702638524</v>
      </c>
      <c r="R161" s="71">
        <v>-0.85827230766693319</v>
      </c>
      <c r="AC161" s="1">
        <v>5</v>
      </c>
      <c r="AD161" s="71">
        <v>-1.0151805738814981E-18</v>
      </c>
      <c r="AE161" s="71">
        <v>0</v>
      </c>
      <c r="AF161" s="71">
        <v>-4.5471930369181207E-2</v>
      </c>
      <c r="AG161" s="71">
        <v>0.73571183372172089</v>
      </c>
      <c r="AH161" s="71">
        <v>-1.596349272371541E-2</v>
      </c>
      <c r="AI161" s="71">
        <v>-0.6678355137760017</v>
      </c>
      <c r="AJ161" s="71">
        <v>0.10198673791198566</v>
      </c>
    </row>
    <row r="162" spans="10:43">
      <c r="K162" s="1">
        <v>6</v>
      </c>
      <c r="L162" s="71">
        <v>5.6195783488050926E-18</v>
      </c>
      <c r="M162" s="71">
        <v>0</v>
      </c>
      <c r="N162" s="71">
        <v>-0.56002701098506136</v>
      </c>
      <c r="O162" s="71">
        <v>0.74329546076367636</v>
      </c>
      <c r="P162" s="71">
        <v>-0.35083051047284547</v>
      </c>
      <c r="Q162" s="71">
        <v>-7.0631921921752425E-2</v>
      </c>
      <c r="R162" s="71">
        <v>-7.622787877314624E-2</v>
      </c>
      <c r="AC162" s="1">
        <v>6</v>
      </c>
      <c r="AD162" s="71">
        <v>-2.8195490906492764E-18</v>
      </c>
      <c r="AE162" s="71">
        <v>0</v>
      </c>
      <c r="AF162" s="71">
        <v>7.8903518981406906E-2</v>
      </c>
      <c r="AG162" s="71">
        <v>0.65096579831181178</v>
      </c>
      <c r="AH162" s="71">
        <v>-0.20838503461776683</v>
      </c>
      <c r="AI162" s="71">
        <v>0.72407472663437122</v>
      </c>
      <c r="AJ162" s="71">
        <v>4.8054466153809816E-2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0.75623442206496283</v>
      </c>
      <c r="W164" s="48" t="s">
        <v>353</v>
      </c>
      <c r="X164" s="3">
        <f>+V164/V166</f>
        <v>0.87361660643863759</v>
      </c>
      <c r="Y164" s="148">
        <f>ATAN2(X164,X165)</f>
        <v>-0.50821069836058075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0.89872209479494103</v>
      </c>
      <c r="AO164" s="48" t="s">
        <v>353</v>
      </c>
      <c r="AP164" s="3">
        <f>+AN164/AN166</f>
        <v>0.99316316806886196</v>
      </c>
      <c r="AQ164" s="148">
        <f>ATAN2(AP164,AP165)</f>
        <v>0.11700116703666529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0.42123158720329451</v>
      </c>
      <c r="W165" s="48" t="s">
        <v>354</v>
      </c>
      <c r="X165" s="3">
        <f>-V165/V166</f>
        <v>-0.48661486306383883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-0.10563399192585617</v>
      </c>
      <c r="AO165" s="48" t="s">
        <v>354</v>
      </c>
      <c r="AP165" s="3">
        <f>-AN165/AN166</f>
        <v>0.11673440620237709</v>
      </c>
      <c r="AQ165" s="117"/>
    </row>
    <row r="166" spans="10:43">
      <c r="K166" s="1">
        <v>1</v>
      </c>
      <c r="L166" s="111">
        <v>0</v>
      </c>
      <c r="M166" s="110">
        <f>X164</f>
        <v>0.87361660643863759</v>
      </c>
      <c r="N166" s="111">
        <v>0</v>
      </c>
      <c r="O166" s="111">
        <v>0</v>
      </c>
      <c r="P166" s="110">
        <f>-X165</f>
        <v>0.48661486306383883</v>
      </c>
      <c r="Q166" s="111">
        <v>0</v>
      </c>
      <c r="R166" s="111">
        <v>0</v>
      </c>
      <c r="U166" s="48" t="s">
        <v>355</v>
      </c>
      <c r="V166" s="3">
        <f>SQRT(V164*V164+V165*V165)</f>
        <v>0.86563650060157182</v>
      </c>
      <c r="W166" s="109">
        <v>1</v>
      </c>
      <c r="X166" s="108">
        <f>X164*X164+X165*X165</f>
        <v>1</v>
      </c>
      <c r="AC166" s="1">
        <v>1</v>
      </c>
      <c r="AD166" s="111">
        <v>0</v>
      </c>
      <c r="AE166" s="110">
        <f>AP164</f>
        <v>0.99316316806886196</v>
      </c>
      <c r="AF166" s="111">
        <v>0</v>
      </c>
      <c r="AG166" s="111">
        <v>0</v>
      </c>
      <c r="AH166" s="110">
        <f>-AP165</f>
        <v>-0.11673440620237709</v>
      </c>
      <c r="AI166" s="111">
        <v>0</v>
      </c>
      <c r="AJ166" s="111">
        <v>0</v>
      </c>
      <c r="AM166" s="48" t="s">
        <v>355</v>
      </c>
      <c r="AN166" s="3">
        <f>SQRT(AN164*AN164+AN165*AN165)</f>
        <v>0.90490880420227915</v>
      </c>
      <c r="AO166" s="109">
        <v>1</v>
      </c>
      <c r="AP166" s="108">
        <f>AP164*AP164+AP165*AP165</f>
        <v>1.0000000000000002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-0.48661486306383883</v>
      </c>
      <c r="N169" s="111">
        <v>0</v>
      </c>
      <c r="O169" s="111">
        <v>0</v>
      </c>
      <c r="P169" s="110">
        <f>X164</f>
        <v>0.87361660643863759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0.11673440620237709</v>
      </c>
      <c r="AF169" s="111">
        <v>0</v>
      </c>
      <c r="AG169" s="111">
        <v>0</v>
      </c>
      <c r="AH169" s="110">
        <f>AP164</f>
        <v>0.99316316806886196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0.99999999999999989</v>
      </c>
      <c r="M174" s="71">
        <v>1.4051260155412137E-15</v>
      </c>
      <c r="N174" s="71">
        <v>1.5265566588595902E-16</v>
      </c>
      <c r="O174" s="71">
        <v>5.0653925498522767E-16</v>
      </c>
      <c r="P174" s="71">
        <v>4.40619762898109E-16</v>
      </c>
      <c r="Q174" s="71">
        <v>-9.9226182825873366E-16</v>
      </c>
      <c r="R174" s="71">
        <v>5.6768825751341012E-16</v>
      </c>
      <c r="AC174" s="1" cm="1">
        <f t="array" ref="AC174:AC180">$K$12:$K$18</f>
        <v>0</v>
      </c>
      <c r="AD174" s="71" cm="1">
        <f t="array" ref="AD174:AJ180">MMULT(AD165:AJ171,_xlfn.ANCHORARRAY(AD156))</f>
        <v>1.0000000000000004</v>
      </c>
      <c r="AE174" s="71">
        <v>1.169203622808368E-15</v>
      </c>
      <c r="AF174" s="71">
        <v>-5.7245874707234634E-17</v>
      </c>
      <c r="AG174" s="71">
        <v>4.3715031594615539E-16</v>
      </c>
      <c r="AH174" s="71">
        <v>4.2327252813834093E-16</v>
      </c>
      <c r="AI174" s="71">
        <v>-5.5511151231257827E-17</v>
      </c>
      <c r="AJ174" s="71">
        <v>2.0788492455237062E-15</v>
      </c>
    </row>
    <row r="175" spans="10:43">
      <c r="K175" s="1">
        <v>1</v>
      </c>
      <c r="L175" s="71">
        <v>-2.6555705412362278E-17</v>
      </c>
      <c r="M175" s="110">
        <v>0.86563650060157182</v>
      </c>
      <c r="N175" s="71">
        <v>-0.13938315515543165</v>
      </c>
      <c r="O175" s="71">
        <v>-0.1787654550231664</v>
      </c>
      <c r="P175" s="71">
        <v>-0.10105273109541305</v>
      </c>
      <c r="Q175" s="71">
        <v>-0.41483473869038284</v>
      </c>
      <c r="R175" s="71">
        <v>0.13034255670878295</v>
      </c>
      <c r="AC175" s="1">
        <v>1</v>
      </c>
      <c r="AD175" s="71">
        <v>2.7404673076239092E-17</v>
      </c>
      <c r="AE175" s="110">
        <v>0.90490880420227926</v>
      </c>
      <c r="AF175" s="71">
        <v>-0.35451031456946824</v>
      </c>
      <c r="AG175" s="71">
        <v>1.5108026506783889E-2</v>
      </c>
      <c r="AH175" s="71">
        <v>-9.9115398871103599E-2</v>
      </c>
      <c r="AI175" s="71">
        <v>1.0648915752092661E-2</v>
      </c>
      <c r="AJ175" s="71">
        <v>-0.21283086894538761</v>
      </c>
    </row>
    <row r="176" spans="10:43">
      <c r="K176" s="1">
        <v>2</v>
      </c>
      <c r="L176" s="71">
        <v>-5.5511151231257827E-17</v>
      </c>
      <c r="M176" s="71">
        <v>0.4970733300801336</v>
      </c>
      <c r="N176" s="71">
        <v>0.17086574832364457</v>
      </c>
      <c r="O176" s="71">
        <v>0.29819978782681195</v>
      </c>
      <c r="P176" s="71">
        <v>0.26921178164890308</v>
      </c>
      <c r="Q176" s="71">
        <v>0.70917736608792148</v>
      </c>
      <c r="R176" s="71">
        <v>-0.24370549268105177</v>
      </c>
      <c r="AC176" s="1">
        <v>2</v>
      </c>
      <c r="AD176" s="71">
        <v>0</v>
      </c>
      <c r="AE176" s="71">
        <v>0.42107895974331117</v>
      </c>
      <c r="AF176" s="71">
        <v>0.75445058901129702</v>
      </c>
      <c r="AG176" s="71">
        <v>-5.0740317934131161E-3</v>
      </c>
      <c r="AH176" s="71">
        <v>0.33222063654736933</v>
      </c>
      <c r="AI176" s="71">
        <v>-7.1416420898780739E-3</v>
      </c>
      <c r="AJ176" s="71">
        <v>0.37821887605414883</v>
      </c>
    </row>
    <row r="177" spans="10:43">
      <c r="K177" s="1">
        <v>3</v>
      </c>
      <c r="L177" s="71">
        <v>-6.9388939039072284E-18</v>
      </c>
      <c r="M177" s="110">
        <v>5.9929569907611217E-2</v>
      </c>
      <c r="N177" s="71">
        <v>0.59607202605918286</v>
      </c>
      <c r="O177" s="71">
        <v>0.10877337115030902</v>
      </c>
      <c r="P177" s="71">
        <v>-0.7732921219158545</v>
      </c>
      <c r="Q177" s="71">
        <v>0.10984454851382583</v>
      </c>
      <c r="R177" s="71">
        <v>0.1386665405700154</v>
      </c>
      <c r="AC177" s="1">
        <v>3</v>
      </c>
      <c r="AD177" s="71">
        <v>0</v>
      </c>
      <c r="AE177" s="110">
        <v>6.1907719540391058E-2</v>
      </c>
      <c r="AF177" s="71">
        <v>5.0336786090020139E-2</v>
      </c>
      <c r="AG177" s="71">
        <v>-0.1863227761654038</v>
      </c>
      <c r="AH177" s="71">
        <v>-0.81089601337021722</v>
      </c>
      <c r="AI177" s="71">
        <v>-0.1070803842626884</v>
      </c>
      <c r="AJ177" s="71">
        <v>0.53842261478865572</v>
      </c>
    </row>
    <row r="178" spans="10:43">
      <c r="K178" s="1">
        <v>4</v>
      </c>
      <c r="L178" s="71">
        <v>1.4791844451628996E-17</v>
      </c>
      <c r="M178" s="71">
        <v>0</v>
      </c>
      <c r="N178" s="71">
        <v>0.44774770954943133</v>
      </c>
      <c r="O178" s="71">
        <v>0.55231942514671295</v>
      </c>
      <c r="P178" s="71">
        <v>0.4424604208047439</v>
      </c>
      <c r="Q178" s="71">
        <v>-0.36979185977555318</v>
      </c>
      <c r="R178" s="71">
        <v>0.40242763034348306</v>
      </c>
      <c r="AC178" s="1">
        <v>4</v>
      </c>
      <c r="AD178" s="71">
        <v>3.2210902916843068E-18</v>
      </c>
      <c r="AE178" s="71">
        <v>0</v>
      </c>
      <c r="AF178" s="71">
        <v>0.54249377121893505</v>
      </c>
      <c r="AG178" s="71">
        <v>1.2049765698690157E-3</v>
      </c>
      <c r="AH178" s="71">
        <v>-0.42258027179032315</v>
      </c>
      <c r="AI178" s="71">
        <v>-0.13446525810269466</v>
      </c>
      <c r="AJ178" s="71">
        <v>-0.71347324019688385</v>
      </c>
    </row>
    <row r="179" spans="10:43">
      <c r="K179" s="1">
        <v>5</v>
      </c>
      <c r="L179" s="71">
        <v>-2.7168288768165568E-18</v>
      </c>
      <c r="M179" s="71">
        <v>0</v>
      </c>
      <c r="N179" s="71">
        <v>0.28629898256681707</v>
      </c>
      <c r="O179" s="71">
        <v>9.8707968131862084E-2</v>
      </c>
      <c r="P179" s="71">
        <v>2.1894868921928524E-2</v>
      </c>
      <c r="Q179" s="71">
        <v>-0.41373770702638524</v>
      </c>
      <c r="R179" s="71">
        <v>-0.85827230766693319</v>
      </c>
      <c r="AC179" s="1">
        <v>5</v>
      </c>
      <c r="AD179" s="71">
        <v>-1.0151805738814981E-18</v>
      </c>
      <c r="AE179" s="71">
        <v>0</v>
      </c>
      <c r="AF179" s="71">
        <v>-4.5471930369181207E-2</v>
      </c>
      <c r="AG179" s="71">
        <v>0.73571183372172089</v>
      </c>
      <c r="AH179" s="71">
        <v>-1.596349272371541E-2</v>
      </c>
      <c r="AI179" s="71">
        <v>-0.6678355137760017</v>
      </c>
      <c r="AJ179" s="71">
        <v>0.10198673791198566</v>
      </c>
    </row>
    <row r="180" spans="10:43">
      <c r="K180" s="1">
        <v>6</v>
      </c>
      <c r="L180" s="71">
        <v>5.6195783488050926E-18</v>
      </c>
      <c r="M180" s="71">
        <v>0</v>
      </c>
      <c r="N180" s="71">
        <v>-0.56002701098506136</v>
      </c>
      <c r="O180" s="71">
        <v>0.74329546076367636</v>
      </c>
      <c r="P180" s="71">
        <v>-0.35083051047284547</v>
      </c>
      <c r="Q180" s="71">
        <v>-7.0631921921752425E-2</v>
      </c>
      <c r="R180" s="71">
        <v>-7.622787877314624E-2</v>
      </c>
      <c r="AC180" s="1">
        <v>6</v>
      </c>
      <c r="AD180" s="71">
        <v>-2.8195490906492764E-18</v>
      </c>
      <c r="AE180" s="71">
        <v>0</v>
      </c>
      <c r="AF180" s="71">
        <v>7.8903518981406906E-2</v>
      </c>
      <c r="AG180" s="71">
        <v>0.65096579831181178</v>
      </c>
      <c r="AH180" s="71">
        <v>-0.20838503461776683</v>
      </c>
      <c r="AI180" s="71">
        <v>0.72407472663437122</v>
      </c>
      <c r="AJ180" s="71">
        <v>4.8054466153809816E-2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0.86563650060157182</v>
      </c>
      <c r="W182" s="48" t="s">
        <v>353</v>
      </c>
      <c r="X182" s="3">
        <f>+V182/V184</f>
        <v>0.99761205989006585</v>
      </c>
      <c r="Y182" s="148">
        <f>ATAN2(X182,X183)</f>
        <v>-6.9121503049510299E-2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0.90490880420227926</v>
      </c>
      <c r="AO182" s="48" t="s">
        <v>353</v>
      </c>
      <c r="AP182" s="3">
        <f>+AN182/AN184</f>
        <v>0.99766799886705648</v>
      </c>
      <c r="AQ182" s="148">
        <f>ATAN2(AP182,AP183)</f>
        <v>-6.8306779583819532E-2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5.9929569907611217E-2</v>
      </c>
      <c r="W183" s="48" t="s">
        <v>354</v>
      </c>
      <c r="X183" s="3">
        <f>-V183/V184</f>
        <v>-6.9066474949137757E-2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6.1907719540391058E-2</v>
      </c>
      <c r="AO183" s="48" t="s">
        <v>354</v>
      </c>
      <c r="AP183" s="3">
        <f>-AN183/AN184</f>
        <v>-6.8253674161930927E-2</v>
      </c>
      <c r="AQ183" s="117"/>
    </row>
    <row r="184" spans="10:43">
      <c r="K184" s="1">
        <v>1</v>
      </c>
      <c r="L184" s="111">
        <v>0</v>
      </c>
      <c r="M184" s="110">
        <f>X182</f>
        <v>0.99761205989006585</v>
      </c>
      <c r="N184" s="111">
        <v>0</v>
      </c>
      <c r="O184" s="110">
        <f>-X183</f>
        <v>6.9066474949137757E-2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0.86770853661989877</v>
      </c>
      <c r="W184" s="109">
        <v>1</v>
      </c>
      <c r="X184" s="108">
        <f>X182*X182+X183*X183</f>
        <v>1.0000000000000002</v>
      </c>
      <c r="AC184" s="1">
        <v>1</v>
      </c>
      <c r="AD184" s="111">
        <v>0</v>
      </c>
      <c r="AE184" s="110">
        <f>AP182</f>
        <v>0.99766799886705648</v>
      </c>
      <c r="AF184" s="111">
        <v>0</v>
      </c>
      <c r="AG184" s="110">
        <f>-AP183</f>
        <v>6.8253674161930927E-2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0.90702398516328697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-6.9066474949137757E-2</v>
      </c>
      <c r="N186" s="111">
        <v>0</v>
      </c>
      <c r="O186" s="110">
        <f>X182</f>
        <v>0.99761205989006585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-6.8253674161930927E-2</v>
      </c>
      <c r="AF186" s="111">
        <v>0</v>
      </c>
      <c r="AG186" s="110">
        <f>AP182</f>
        <v>0.99766799886705648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0.99999999999999989</v>
      </c>
      <c r="M192" s="71">
        <v>1.4051260155412137E-15</v>
      </c>
      <c r="N192" s="71">
        <v>1.5265566588595902E-16</v>
      </c>
      <c r="O192" s="71">
        <v>5.0653925498522767E-16</v>
      </c>
      <c r="P192" s="71">
        <v>4.40619762898109E-16</v>
      </c>
      <c r="Q192" s="71">
        <v>-9.9226182825873366E-16</v>
      </c>
      <c r="R192" s="71">
        <v>5.6768825751341012E-16</v>
      </c>
      <c r="AC192" s="1" cm="1">
        <f t="array" ref="AC192:AC198">$K$12:$K$18</f>
        <v>0</v>
      </c>
      <c r="AD192" s="71" cm="1">
        <f t="array" ref="AD192:AJ198">MMULT(AD183:AJ189,_xlfn.ANCHORARRAY(AD174))</f>
        <v>1.0000000000000004</v>
      </c>
      <c r="AE192" s="71">
        <v>1.169203622808368E-15</v>
      </c>
      <c r="AF192" s="71">
        <v>-5.7245874707234634E-17</v>
      </c>
      <c r="AG192" s="71">
        <v>4.3715031594615539E-16</v>
      </c>
      <c r="AH192" s="71">
        <v>4.2327252813834093E-16</v>
      </c>
      <c r="AI192" s="71">
        <v>-5.5511151231257827E-17</v>
      </c>
      <c r="AJ192" s="71">
        <v>2.0788492455237062E-15</v>
      </c>
    </row>
    <row r="193" spans="10:43">
      <c r="K193" s="1">
        <v>1</v>
      </c>
      <c r="L193" s="71">
        <v>-2.6971536920249436E-17</v>
      </c>
      <c r="M193" s="110">
        <v>0.86770853661989888</v>
      </c>
      <c r="N193" s="71">
        <v>-9.7881722872888488E-2</v>
      </c>
      <c r="O193" s="71">
        <v>-0.17082598050915987</v>
      </c>
      <c r="P193" s="71">
        <v>-0.15421998419227886</v>
      </c>
      <c r="Q193" s="71">
        <v>-0.40625756242064048</v>
      </c>
      <c r="R193" s="71">
        <v>0.13960851564014926</v>
      </c>
      <c r="AC193" s="1">
        <v>1</v>
      </c>
      <c r="AD193" s="71">
        <v>2.7340765347577355E-17</v>
      </c>
      <c r="AE193" s="110">
        <v>0.90702398516328697</v>
      </c>
      <c r="AF193" s="71">
        <v>-0.35024792551810502</v>
      </c>
      <c r="AG193" s="71">
        <v>2.3555805185136672E-3</v>
      </c>
      <c r="AH193" s="71">
        <v>-0.15423089392442363</v>
      </c>
      <c r="AI193" s="71">
        <v>3.3154528118942697E-3</v>
      </c>
      <c r="AJ193" s="71">
        <v>-0.17558522540668184</v>
      </c>
    </row>
    <row r="194" spans="10:43">
      <c r="K194" s="1">
        <v>2</v>
      </c>
      <c r="L194" s="71">
        <v>-5.5511151231257827E-17</v>
      </c>
      <c r="M194" s="110">
        <v>0.4970733300801336</v>
      </c>
      <c r="N194" s="71">
        <v>0.17086574832364457</v>
      </c>
      <c r="O194" s="71">
        <v>0.29819978782681195</v>
      </c>
      <c r="P194" s="71">
        <v>0.26921178164890308</v>
      </c>
      <c r="Q194" s="71">
        <v>0.70917736608792148</v>
      </c>
      <c r="R194" s="71">
        <v>-0.24370549268105177</v>
      </c>
      <c r="AC194" s="1">
        <v>2</v>
      </c>
      <c r="AD194" s="71">
        <v>0</v>
      </c>
      <c r="AE194" s="110">
        <v>0.42107895974331117</v>
      </c>
      <c r="AF194" s="71">
        <v>0.75445058901129702</v>
      </c>
      <c r="AG194" s="71">
        <v>-5.0740317934131161E-3</v>
      </c>
      <c r="AH194" s="71">
        <v>0.33222063654736933</v>
      </c>
      <c r="AI194" s="71">
        <v>-7.1416420898780739E-3</v>
      </c>
      <c r="AJ194" s="71">
        <v>0.37821887605414883</v>
      </c>
    </row>
    <row r="195" spans="10:43">
      <c r="K195" s="1">
        <v>3</v>
      </c>
      <c r="L195" s="71">
        <v>-5.0882152782159093E-18</v>
      </c>
      <c r="M195" s="71">
        <v>-6.9388939039072284E-18</v>
      </c>
      <c r="N195" s="71">
        <v>0.60427534495362079</v>
      </c>
      <c r="O195" s="71">
        <v>0.12086032667557518</v>
      </c>
      <c r="P195" s="71">
        <v>-0.76446619072049227</v>
      </c>
      <c r="Q195" s="71">
        <v>0.13823341939836351</v>
      </c>
      <c r="R195" s="71">
        <v>0.12933311224814872</v>
      </c>
      <c r="AC195" s="1">
        <v>3</v>
      </c>
      <c r="AD195" s="71">
        <v>-1.8704696266598644E-18</v>
      </c>
      <c r="AE195" s="71">
        <v>-6.9388939039072284E-18</v>
      </c>
      <c r="AF195" s="71">
        <v>7.4416032145497593E-2</v>
      </c>
      <c r="AG195" s="71">
        <v>-0.18691944955871673</v>
      </c>
      <c r="AH195" s="71">
        <v>-0.8022400128093603</v>
      </c>
      <c r="AI195" s="71">
        <v>-0.10755750031119297</v>
      </c>
      <c r="AJ195" s="71">
        <v>0.55169350142156526</v>
      </c>
    </row>
    <row r="196" spans="10:43">
      <c r="K196" s="1">
        <v>4</v>
      </c>
      <c r="L196" s="71">
        <v>1.4791844451628996E-17</v>
      </c>
      <c r="M196" s="71">
        <v>0</v>
      </c>
      <c r="N196" s="71">
        <v>0.44774770954943133</v>
      </c>
      <c r="O196" s="71">
        <v>0.55231942514671295</v>
      </c>
      <c r="P196" s="71">
        <v>0.4424604208047439</v>
      </c>
      <c r="Q196" s="71">
        <v>-0.36979185977555318</v>
      </c>
      <c r="R196" s="71">
        <v>0.40242763034348306</v>
      </c>
      <c r="AC196" s="1">
        <v>4</v>
      </c>
      <c r="AD196" s="71">
        <v>3.2210902916843068E-18</v>
      </c>
      <c r="AE196" s="71">
        <v>0</v>
      </c>
      <c r="AF196" s="71">
        <v>0.54249377121893505</v>
      </c>
      <c r="AG196" s="71">
        <v>1.2049765698690157E-3</v>
      </c>
      <c r="AH196" s="71">
        <v>-0.42258027179032315</v>
      </c>
      <c r="AI196" s="71">
        <v>-0.13446525810269466</v>
      </c>
      <c r="AJ196" s="71">
        <v>-0.71347324019688385</v>
      </c>
    </row>
    <row r="197" spans="10:43">
      <c r="K197" s="1">
        <v>5</v>
      </c>
      <c r="L197" s="71">
        <v>-2.7168288768165568E-18</v>
      </c>
      <c r="M197" s="71">
        <v>0</v>
      </c>
      <c r="N197" s="71">
        <v>0.28629898256681707</v>
      </c>
      <c r="O197" s="71">
        <v>9.8707968131862084E-2</v>
      </c>
      <c r="P197" s="71">
        <v>2.1894868921928524E-2</v>
      </c>
      <c r="Q197" s="71">
        <v>-0.41373770702638524</v>
      </c>
      <c r="R197" s="71">
        <v>-0.85827230766693319</v>
      </c>
      <c r="AC197" s="1">
        <v>5</v>
      </c>
      <c r="AD197" s="71">
        <v>-1.0151805738814981E-18</v>
      </c>
      <c r="AE197" s="71">
        <v>0</v>
      </c>
      <c r="AF197" s="71">
        <v>-4.5471930369181207E-2</v>
      </c>
      <c r="AG197" s="71">
        <v>0.73571183372172089</v>
      </c>
      <c r="AH197" s="71">
        <v>-1.596349272371541E-2</v>
      </c>
      <c r="AI197" s="71">
        <v>-0.6678355137760017</v>
      </c>
      <c r="AJ197" s="71">
        <v>0.10198673791198566</v>
      </c>
    </row>
    <row r="198" spans="10:43">
      <c r="K198" s="1">
        <v>6</v>
      </c>
      <c r="L198" s="71">
        <v>5.6195783488050926E-18</v>
      </c>
      <c r="M198" s="71">
        <v>0</v>
      </c>
      <c r="N198" s="71">
        <v>-0.56002701098506136</v>
      </c>
      <c r="O198" s="71">
        <v>0.74329546076367636</v>
      </c>
      <c r="P198" s="71">
        <v>-0.35083051047284547</v>
      </c>
      <c r="Q198" s="71">
        <v>-7.0631921921752425E-2</v>
      </c>
      <c r="R198" s="71">
        <v>-7.622787877314624E-2</v>
      </c>
      <c r="AC198" s="1">
        <v>6</v>
      </c>
      <c r="AD198" s="71">
        <v>-2.8195490906492764E-18</v>
      </c>
      <c r="AE198" s="71">
        <v>0</v>
      </c>
      <c r="AF198" s="71">
        <v>7.8903518981406906E-2</v>
      </c>
      <c r="AG198" s="71">
        <v>0.65096579831181178</v>
      </c>
      <c r="AH198" s="71">
        <v>-0.20838503461776683</v>
      </c>
      <c r="AI198" s="71">
        <v>0.72407472663437122</v>
      </c>
      <c r="AJ198" s="71">
        <v>4.8054466153809816E-2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0.86770853661989888</v>
      </c>
      <c r="W200" s="48" t="s">
        <v>353</v>
      </c>
      <c r="X200" s="3">
        <f>+V200/V202</f>
        <v>0.86770853661989888</v>
      </c>
      <c r="Y200" s="148">
        <f>ATAN2(X200,X201)</f>
        <v>-0.52022263226773591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0.90702398516328697</v>
      </c>
      <c r="AO200" s="48" t="s">
        <v>353</v>
      </c>
      <c r="AP200" s="3">
        <f>+AN200/AN202</f>
        <v>0.90702398516328708</v>
      </c>
      <c r="AQ200" s="148">
        <f>ATAN2(AP200,AP201)</f>
        <v>-0.4346345523888055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0.4970733300801336</v>
      </c>
      <c r="W201" s="48" t="s">
        <v>354</v>
      </c>
      <c r="X201" s="3">
        <f>-V201/V202</f>
        <v>-0.4970733300801336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0.42107895974331117</v>
      </c>
      <c r="AO201" s="48" t="s">
        <v>354</v>
      </c>
      <c r="AP201" s="3">
        <f>-AN201/AN202</f>
        <v>-0.42107895974331122</v>
      </c>
      <c r="AQ201" s="117"/>
    </row>
    <row r="202" spans="10:43">
      <c r="K202" s="1">
        <v>1</v>
      </c>
      <c r="L202" s="111">
        <v>0</v>
      </c>
      <c r="M202" s="110">
        <f>X200</f>
        <v>0.86770853661989888</v>
      </c>
      <c r="N202" s="110">
        <f>-X201</f>
        <v>0.4970733300801336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1</v>
      </c>
      <c r="W202" s="109">
        <v>1</v>
      </c>
      <c r="X202" s="108">
        <f>X200*X200+X201*X201</f>
        <v>0.99999999999999989</v>
      </c>
      <c r="AC202" s="1">
        <v>1</v>
      </c>
      <c r="AD202" s="111">
        <v>0</v>
      </c>
      <c r="AE202" s="110">
        <f>AP200</f>
        <v>0.90702398516328708</v>
      </c>
      <c r="AF202" s="110">
        <f>-AP201</f>
        <v>0.42107895974331122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0.99999999999999989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-0.4970733300801336</v>
      </c>
      <c r="N203" s="110">
        <f>X200</f>
        <v>0.86770853661989888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-0.42107895974331122</v>
      </c>
      <c r="AF203" s="110">
        <f>AP200</f>
        <v>0.90702398516328708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0.99999999999999989</v>
      </c>
      <c r="M210" s="71">
        <v>1.4051260155412137E-15</v>
      </c>
      <c r="N210" s="71">
        <v>1.5265566588595902E-16</v>
      </c>
      <c r="O210" s="71">
        <v>5.0653925498522767E-16</v>
      </c>
      <c r="P210" s="71">
        <v>4.40619762898109E-16</v>
      </c>
      <c r="Q210" s="71">
        <v>-9.9226182825873366E-16</v>
      </c>
      <c r="R210" s="71">
        <v>5.6768825751341012E-16</v>
      </c>
      <c r="AC210" s="1" cm="1">
        <f t="array" ref="AC210:AC216">$K$12:$K$18</f>
        <v>0</v>
      </c>
      <c r="AD210" s="71" cm="1">
        <f t="array" ref="AD210:AJ216">MMULT(AD201:AJ207,_xlfn.ANCHORARRAY(AD192))</f>
        <v>1.0000000000000004</v>
      </c>
      <c r="AE210" s="71">
        <v>1.169203622808368E-15</v>
      </c>
      <c r="AF210" s="71">
        <v>-5.7245874707234634E-17</v>
      </c>
      <c r="AG210" s="71">
        <v>4.3715031594615539E-16</v>
      </c>
      <c r="AH210" s="71">
        <v>4.2327252813834093E-16</v>
      </c>
      <c r="AI210" s="71">
        <v>-5.5511151231257827E-17</v>
      </c>
      <c r="AJ210" s="71">
        <v>2.0788492455237062E-15</v>
      </c>
    </row>
    <row r="211" spans="10:43">
      <c r="K211" s="1">
        <v>1</v>
      </c>
      <c r="L211" s="71">
        <v>-5.0996545630562452E-17</v>
      </c>
      <c r="M211" s="71">
        <v>0.99999999999999989</v>
      </c>
      <c r="N211" s="71">
        <v>-5.4123372450476381E-16</v>
      </c>
      <c r="O211" s="71">
        <v>2.2204460492503131E-16</v>
      </c>
      <c r="P211" s="71">
        <v>-1.9428902930940239E-16</v>
      </c>
      <c r="Q211" s="71">
        <v>0</v>
      </c>
      <c r="R211" s="71">
        <v>1.5265566588595902E-16</v>
      </c>
      <c r="AC211" s="1">
        <v>1</v>
      </c>
      <c r="AD211" s="71">
        <v>2.4798729942973918E-17</v>
      </c>
      <c r="AE211" s="71">
        <v>0.99999999999999989</v>
      </c>
      <c r="AF211" s="71">
        <v>-3.8857805861880479E-16</v>
      </c>
      <c r="AG211" s="71">
        <v>3.8597597340483958E-16</v>
      </c>
      <c r="AH211" s="71">
        <v>5.5511151231257827E-17</v>
      </c>
      <c r="AI211" s="71">
        <v>2.5977484052752686E-16</v>
      </c>
      <c r="AJ211" s="71">
        <v>2.7478019859472624E-15</v>
      </c>
    </row>
    <row r="212" spans="10:43">
      <c r="K212" s="1">
        <v>2</v>
      </c>
      <c r="L212" s="71">
        <v>-3.4760668126632967E-17</v>
      </c>
      <c r="M212" s="71">
        <v>0</v>
      </c>
      <c r="N212" s="110">
        <v>0.19691606237878101</v>
      </c>
      <c r="O212" s="71">
        <v>0.34366354051145942</v>
      </c>
      <c r="P212" s="71">
        <v>0.31025600220276706</v>
      </c>
      <c r="Q212" s="71">
        <v>0.81729905395477009</v>
      </c>
      <c r="R212" s="71">
        <v>-0.28086100619730031</v>
      </c>
      <c r="AC212" s="1">
        <v>2</v>
      </c>
      <c r="AD212" s="71">
        <v>-1.1512621031143844E-17</v>
      </c>
      <c r="AE212" s="71">
        <v>0</v>
      </c>
      <c r="AF212" s="110">
        <v>0.83178681198323234</v>
      </c>
      <c r="AG212" s="71">
        <v>-5.5941539324341301E-3</v>
      </c>
      <c r="AH212" s="71">
        <v>0.36627547008865619</v>
      </c>
      <c r="AI212" s="71">
        <v>-7.8737080900815517E-3</v>
      </c>
      <c r="AJ212" s="71">
        <v>0.41698883628315381</v>
      </c>
    </row>
    <row r="213" spans="10:43">
      <c r="K213" s="1">
        <v>3</v>
      </c>
      <c r="L213" s="71">
        <v>-5.0882152782159093E-18</v>
      </c>
      <c r="M213" s="71">
        <v>-6.9388939039072284E-18</v>
      </c>
      <c r="N213" s="71">
        <v>0.60427534495362079</v>
      </c>
      <c r="O213" s="71">
        <v>0.12086032667557518</v>
      </c>
      <c r="P213" s="71">
        <v>-0.76446619072049227</v>
      </c>
      <c r="Q213" s="71">
        <v>0.13823341939836351</v>
      </c>
      <c r="R213" s="71">
        <v>0.12933311224814872</v>
      </c>
      <c r="AC213" s="1">
        <v>3</v>
      </c>
      <c r="AD213" s="71">
        <v>-1.8704696266598644E-18</v>
      </c>
      <c r="AE213" s="71">
        <v>-6.9388939039072284E-18</v>
      </c>
      <c r="AF213" s="71">
        <v>7.4416032145497593E-2</v>
      </c>
      <c r="AG213" s="71">
        <v>-0.18691944955871673</v>
      </c>
      <c r="AH213" s="71">
        <v>-0.8022400128093603</v>
      </c>
      <c r="AI213" s="71">
        <v>-0.10755750031119297</v>
      </c>
      <c r="AJ213" s="71">
        <v>0.55169350142156526</v>
      </c>
    </row>
    <row r="214" spans="10:43">
      <c r="K214" s="1">
        <v>4</v>
      </c>
      <c r="L214" s="71">
        <v>1.4791844451628996E-17</v>
      </c>
      <c r="M214" s="71">
        <v>0</v>
      </c>
      <c r="N214" s="71">
        <v>0.44774770954943133</v>
      </c>
      <c r="O214" s="71">
        <v>0.55231942514671295</v>
      </c>
      <c r="P214" s="71">
        <v>0.4424604208047439</v>
      </c>
      <c r="Q214" s="71">
        <v>-0.36979185977555318</v>
      </c>
      <c r="R214" s="71">
        <v>0.40242763034348306</v>
      </c>
      <c r="AC214" s="1">
        <v>4</v>
      </c>
      <c r="AD214" s="71">
        <v>3.2210902916843068E-18</v>
      </c>
      <c r="AE214" s="71">
        <v>0</v>
      </c>
      <c r="AF214" s="71">
        <v>0.54249377121893505</v>
      </c>
      <c r="AG214" s="71">
        <v>1.2049765698690157E-3</v>
      </c>
      <c r="AH214" s="71">
        <v>-0.42258027179032315</v>
      </c>
      <c r="AI214" s="71">
        <v>-0.13446525810269466</v>
      </c>
      <c r="AJ214" s="71">
        <v>-0.71347324019688385</v>
      </c>
    </row>
    <row r="215" spans="10:43">
      <c r="K215" s="1">
        <v>5</v>
      </c>
      <c r="L215" s="71">
        <v>-2.7168288768165568E-18</v>
      </c>
      <c r="M215" s="71">
        <v>0</v>
      </c>
      <c r="N215" s="71">
        <v>0.28629898256681707</v>
      </c>
      <c r="O215" s="71">
        <v>9.8707968131862084E-2</v>
      </c>
      <c r="P215" s="71">
        <v>2.1894868921928524E-2</v>
      </c>
      <c r="Q215" s="71">
        <v>-0.41373770702638524</v>
      </c>
      <c r="R215" s="71">
        <v>-0.85827230766693319</v>
      </c>
      <c r="AC215" s="1">
        <v>5</v>
      </c>
      <c r="AD215" s="71">
        <v>-1.0151805738814981E-18</v>
      </c>
      <c r="AE215" s="71">
        <v>0</v>
      </c>
      <c r="AF215" s="71">
        <v>-4.5471930369181207E-2</v>
      </c>
      <c r="AG215" s="71">
        <v>0.73571183372172089</v>
      </c>
      <c r="AH215" s="71">
        <v>-1.596349272371541E-2</v>
      </c>
      <c r="AI215" s="71">
        <v>-0.6678355137760017</v>
      </c>
      <c r="AJ215" s="71">
        <v>0.10198673791198566</v>
      </c>
    </row>
    <row r="216" spans="10:43">
      <c r="K216" s="1">
        <v>6</v>
      </c>
      <c r="L216" s="71">
        <v>5.6195783488050926E-18</v>
      </c>
      <c r="M216" s="71">
        <v>0</v>
      </c>
      <c r="N216" s="110">
        <v>-0.56002701098506136</v>
      </c>
      <c r="O216" s="71">
        <v>0.74329546076367636</v>
      </c>
      <c r="P216" s="71">
        <v>-0.35083051047284547</v>
      </c>
      <c r="Q216" s="71">
        <v>-7.0631921921752425E-2</v>
      </c>
      <c r="R216" s="71">
        <v>-7.622787877314624E-2</v>
      </c>
      <c r="AC216" s="1">
        <v>6</v>
      </c>
      <c r="AD216" s="71">
        <v>-2.8195490906492764E-18</v>
      </c>
      <c r="AE216" s="71">
        <v>0</v>
      </c>
      <c r="AF216" s="110">
        <v>7.8903518981406906E-2</v>
      </c>
      <c r="AG216" s="71">
        <v>0.65096579831181178</v>
      </c>
      <c r="AH216" s="71">
        <v>-0.20838503461776683</v>
      </c>
      <c r="AI216" s="71">
        <v>0.72407472663437122</v>
      </c>
      <c r="AJ216" s="71">
        <v>4.8054466153809816E-2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0.19691606237878101</v>
      </c>
      <c r="W218" s="48" t="s">
        <v>353</v>
      </c>
      <c r="X218" s="3">
        <f>+V218/V220</f>
        <v>0.33171062269777685</v>
      </c>
      <c r="Y218" s="148">
        <f>ATAN2(X218,X219)</f>
        <v>1.2326800393768458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0.83178681198323234</v>
      </c>
      <c r="AO218" s="48" t="s">
        <v>353</v>
      </c>
      <c r="AP218" s="3">
        <f>+AN218/AN220</f>
        <v>0.99553090363966612</v>
      </c>
      <c r="AQ218" s="148">
        <f>ATAN2(AP218,AP219)</f>
        <v>-9.4577260870534377E-2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-0.56002701098506136</v>
      </c>
      <c r="W219" s="48" t="s">
        <v>354</v>
      </c>
      <c r="X219" s="3">
        <f>-V219/V220</f>
        <v>0.94338118636606982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7.8903518981406906E-2</v>
      </c>
      <c r="AO219" s="48" t="s">
        <v>354</v>
      </c>
      <c r="AP219" s="3">
        <f>-AN219/AN220</f>
        <v>-9.4436327217812449E-2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0.5936380956909908</v>
      </c>
      <c r="W220" s="109">
        <v>1</v>
      </c>
      <c r="X220" s="108">
        <f>X218*X218+X219*X219</f>
        <v>1.0000000000000002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0.83552083510638941</v>
      </c>
      <c r="AO220" s="109">
        <v>1</v>
      </c>
      <c r="AP220" s="108">
        <f>AP218*AP218+AP219*AP219</f>
        <v>0.99999999999999989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0.33171062269777685</v>
      </c>
      <c r="O221" s="111">
        <v>0</v>
      </c>
      <c r="P221" s="111">
        <v>0</v>
      </c>
      <c r="Q221" s="111">
        <v>0</v>
      </c>
      <c r="R221" s="110">
        <f>-X219</f>
        <v>-0.94338118636606982</v>
      </c>
      <c r="AC221" s="1">
        <v>2</v>
      </c>
      <c r="AD221" s="111">
        <v>0</v>
      </c>
      <c r="AE221" s="111">
        <v>0</v>
      </c>
      <c r="AF221" s="110">
        <f>AP218</f>
        <v>0.99553090363966612</v>
      </c>
      <c r="AG221" s="111">
        <v>0</v>
      </c>
      <c r="AH221" s="111">
        <v>0</v>
      </c>
      <c r="AI221" s="111">
        <v>0</v>
      </c>
      <c r="AJ221" s="110">
        <f>-AP219</f>
        <v>9.4436327217812449E-2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0.94338118636606982</v>
      </c>
      <c r="O225" s="111">
        <v>0</v>
      </c>
      <c r="P225" s="111">
        <v>0</v>
      </c>
      <c r="Q225" s="111">
        <v>0</v>
      </c>
      <c r="R225" s="110">
        <f>X218</f>
        <v>0.33171062269777685</v>
      </c>
      <c r="AC225" s="1">
        <v>6</v>
      </c>
      <c r="AD225">
        <v>0</v>
      </c>
      <c r="AE225">
        <v>0</v>
      </c>
      <c r="AF225" s="110">
        <f>AP219</f>
        <v>-9.4436327217812449E-2</v>
      </c>
      <c r="AG225" s="111">
        <v>0</v>
      </c>
      <c r="AH225" s="111">
        <v>0</v>
      </c>
      <c r="AI225" s="111">
        <v>0</v>
      </c>
      <c r="AJ225" s="110">
        <f>AP218</f>
        <v>0.99553090363966612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0.99999999999999989</v>
      </c>
      <c r="M228" s="71">
        <v>1.4051260155412137E-15</v>
      </c>
      <c r="N228" s="71">
        <v>1.5265566588595902E-16</v>
      </c>
      <c r="O228" s="71">
        <v>5.0653925498522767E-16</v>
      </c>
      <c r="P228" s="71">
        <v>4.40619762898109E-16</v>
      </c>
      <c r="Q228" s="71">
        <v>-9.9226182825873366E-16</v>
      </c>
      <c r="R228" s="71">
        <v>5.6768825751341012E-16</v>
      </c>
      <c r="AC228" s="1" cm="1">
        <f t="array" ref="AC228:AC234">$K$12:$K$18</f>
        <v>0</v>
      </c>
      <c r="AD228" s="71" cm="1">
        <f t="array" ref="AD228:AJ234">MMULT(AD219:AJ225,_xlfn.ANCHORARRAY(AD210))</f>
        <v>1.0000000000000004</v>
      </c>
      <c r="AE228" s="71">
        <v>1.169203622808368E-15</v>
      </c>
      <c r="AF228" s="71">
        <v>-5.7245874707234634E-17</v>
      </c>
      <c r="AG228" s="71">
        <v>4.3715031594615539E-16</v>
      </c>
      <c r="AH228" s="71">
        <v>4.2327252813834093E-16</v>
      </c>
      <c r="AI228" s="71">
        <v>-5.5511151231257827E-17</v>
      </c>
      <c r="AJ228" s="71">
        <v>2.0788492455237062E-15</v>
      </c>
    </row>
    <row r="229" spans="10:43">
      <c r="K229" s="1">
        <v>1</v>
      </c>
      <c r="L229" s="71">
        <v>-5.0996545630562452E-17</v>
      </c>
      <c r="M229" s="71">
        <v>0.99999999999999989</v>
      </c>
      <c r="N229" s="71">
        <v>-5.4123372450476381E-16</v>
      </c>
      <c r="O229" s="71">
        <v>2.2204460492503131E-16</v>
      </c>
      <c r="P229" s="71">
        <v>-1.9428902930940239E-16</v>
      </c>
      <c r="Q229" s="71">
        <v>0</v>
      </c>
      <c r="R229" s="71">
        <v>1.5265566588595902E-16</v>
      </c>
      <c r="AC229" s="1">
        <v>1</v>
      </c>
      <c r="AD229" s="71">
        <v>2.4798729942973918E-17</v>
      </c>
      <c r="AE229" s="71">
        <v>0.99999999999999989</v>
      </c>
      <c r="AF229" s="71">
        <v>-3.8857805861880479E-16</v>
      </c>
      <c r="AG229" s="71">
        <v>3.8597597340483958E-16</v>
      </c>
      <c r="AH229" s="71">
        <v>5.5511151231257827E-17</v>
      </c>
      <c r="AI229" s="71">
        <v>2.5977484052752686E-16</v>
      </c>
      <c r="AJ229" s="71">
        <v>2.7478019859472624E-15</v>
      </c>
    </row>
    <row r="230" spans="10:43">
      <c r="K230" s="1">
        <v>2</v>
      </c>
      <c r="L230" s="71">
        <v>-1.6831887359249015E-17</v>
      </c>
      <c r="M230" s="71">
        <v>0</v>
      </c>
      <c r="N230" s="110">
        <v>0.59363809569099091</v>
      </c>
      <c r="O230" s="71">
        <v>-0.58721410657417261</v>
      </c>
      <c r="P230" s="71">
        <v>0.43388211486968953</v>
      </c>
      <c r="Q230" s="71">
        <v>0.33773960441549911</v>
      </c>
      <c r="R230" s="71">
        <v>-2.1252632546051003E-2</v>
      </c>
      <c r="AC230" s="1">
        <v>2</v>
      </c>
      <c r="AD230" s="71">
        <v>-1.1727437878926896E-17</v>
      </c>
      <c r="AE230" s="71">
        <v>0</v>
      </c>
      <c r="AF230" s="110">
        <v>0.83552083510638941</v>
      </c>
      <c r="AG230" s="71">
        <v>5.5905666017523219E-2</v>
      </c>
      <c r="AH230" s="71">
        <v>0.34495943240194477</v>
      </c>
      <c r="AI230" s="71">
        <v>6.0540438084677739E-2</v>
      </c>
      <c r="AJ230" s="71">
        <v>0.41966336028259937</v>
      </c>
    </row>
    <row r="231" spans="10:43">
      <c r="K231" s="1">
        <v>3</v>
      </c>
      <c r="L231" s="71">
        <v>-5.0882152782159093E-18</v>
      </c>
      <c r="M231" s="71">
        <v>-6.9388939039072284E-18</v>
      </c>
      <c r="N231" s="71">
        <v>0.60427534495362079</v>
      </c>
      <c r="O231" s="71">
        <v>0.12086032667557518</v>
      </c>
      <c r="P231" s="71">
        <v>-0.76446619072049227</v>
      </c>
      <c r="Q231" s="71">
        <v>0.13823341939836351</v>
      </c>
      <c r="R231" s="71">
        <v>0.12933311224814872</v>
      </c>
      <c r="AC231" s="1">
        <v>3</v>
      </c>
      <c r="AD231" s="71">
        <v>-1.8704696266598644E-18</v>
      </c>
      <c r="AE231" s="71">
        <v>-6.9388939039072284E-18</v>
      </c>
      <c r="AF231" s="71">
        <v>7.4416032145497593E-2</v>
      </c>
      <c r="AG231" s="71">
        <v>-0.18691944955871673</v>
      </c>
      <c r="AH231" s="71">
        <v>-0.8022400128093603</v>
      </c>
      <c r="AI231" s="71">
        <v>-0.10755750031119297</v>
      </c>
      <c r="AJ231" s="71">
        <v>0.55169350142156526</v>
      </c>
    </row>
    <row r="232" spans="10:43">
      <c r="K232" s="1">
        <v>4</v>
      </c>
      <c r="L232" s="71">
        <v>1.4791844451628996E-17</v>
      </c>
      <c r="M232" s="71">
        <v>0</v>
      </c>
      <c r="N232" s="71">
        <v>0.44774770954943133</v>
      </c>
      <c r="O232" s="71">
        <v>0.55231942514671295</v>
      </c>
      <c r="P232" s="71">
        <v>0.4424604208047439</v>
      </c>
      <c r="Q232" s="71">
        <v>-0.36979185977555318</v>
      </c>
      <c r="R232" s="71">
        <v>0.40242763034348306</v>
      </c>
      <c r="AC232" s="1">
        <v>4</v>
      </c>
      <c r="AD232" s="71">
        <v>3.2210902916843068E-18</v>
      </c>
      <c r="AE232" s="71">
        <v>0</v>
      </c>
      <c r="AF232" s="71">
        <v>0.54249377121893505</v>
      </c>
      <c r="AG232" s="71">
        <v>1.2049765698690157E-3</v>
      </c>
      <c r="AH232" s="71">
        <v>-0.42258027179032315</v>
      </c>
      <c r="AI232" s="71">
        <v>-0.13446525810269466</v>
      </c>
      <c r="AJ232" s="71">
        <v>-0.71347324019688385</v>
      </c>
    </row>
    <row r="233" spans="10:43">
      <c r="K233" s="1">
        <v>5</v>
      </c>
      <c r="L233" s="71">
        <v>-2.7168288768165568E-18</v>
      </c>
      <c r="M233" s="71">
        <v>0</v>
      </c>
      <c r="N233" s="110">
        <v>0.28629898256681707</v>
      </c>
      <c r="O233" s="71">
        <v>9.8707968131862084E-2</v>
      </c>
      <c r="P233" s="71">
        <v>2.1894868921928524E-2</v>
      </c>
      <c r="Q233" s="71">
        <v>-0.41373770702638524</v>
      </c>
      <c r="R233" s="71">
        <v>-0.85827230766693319</v>
      </c>
      <c r="AC233" s="1">
        <v>5</v>
      </c>
      <c r="AD233" s="71">
        <v>-1.0151805738814981E-18</v>
      </c>
      <c r="AE233" s="71">
        <v>0</v>
      </c>
      <c r="AF233" s="110">
        <v>-4.5471930369181207E-2</v>
      </c>
      <c r="AG233" s="71">
        <v>0.73571183372172089</v>
      </c>
      <c r="AH233" s="71">
        <v>-1.596349272371541E-2</v>
      </c>
      <c r="AI233" s="71">
        <v>-0.6678355137760017</v>
      </c>
      <c r="AJ233" s="71">
        <v>0.10198673791198566</v>
      </c>
    </row>
    <row r="234" spans="10:43">
      <c r="K234" s="1">
        <v>6</v>
      </c>
      <c r="L234" s="71">
        <v>-3.0928486502799154E-17</v>
      </c>
      <c r="M234" s="71">
        <v>0</v>
      </c>
      <c r="N234" s="71">
        <v>2.7755575615628914E-17</v>
      </c>
      <c r="O234" s="71">
        <v>0.57076471869681455</v>
      </c>
      <c r="P234" s="71">
        <v>0.17631546834491391</v>
      </c>
      <c r="Q234" s="71">
        <v>0.74759519233271232</v>
      </c>
      <c r="R234" s="71">
        <v>-0.29024458636514822</v>
      </c>
      <c r="AC234" s="1">
        <v>6</v>
      </c>
      <c r="AD234" s="71">
        <v>-1.7197386072387035E-18</v>
      </c>
      <c r="AE234" s="71">
        <v>0</v>
      </c>
      <c r="AF234" s="71">
        <v>0</v>
      </c>
      <c r="AG234" s="71">
        <v>0.64858486078314481</v>
      </c>
      <c r="AH234" s="71">
        <v>-0.24204345196315893</v>
      </c>
      <c r="AI234" s="71">
        <v>0.72158233098257218</v>
      </c>
      <c r="AJ234" s="71">
        <v>8.4608119246133012E-3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0.59363809569099091</v>
      </c>
      <c r="W236" s="48" t="s">
        <v>353</v>
      </c>
      <c r="X236" s="3">
        <f>+V236/V238</f>
        <v>0.90072082538829545</v>
      </c>
      <c r="Y236" s="148">
        <f>ATAN2(X236,X237)</f>
        <v>-0.44937029129723555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0.83552083510638941</v>
      </c>
      <c r="AO236" s="48" t="s">
        <v>353</v>
      </c>
      <c r="AP236" s="3">
        <f>+AN236/AN238</f>
        <v>0.99852232553382725</v>
      </c>
      <c r="AQ236" s="148">
        <f>ATAN2(AP236,AP237)</f>
        <v>5.4369817545162236E-2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0.28629898256681707</v>
      </c>
      <c r="W237" s="48" t="s">
        <v>354</v>
      </c>
      <c r="X237" s="3">
        <f>-V237/V238</f>
        <v>-0.43439842853287125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-4.5471930369181207E-2</v>
      </c>
      <c r="AO237" s="48" t="s">
        <v>354</v>
      </c>
      <c r="AP237" s="3">
        <f>-AN237/AN238</f>
        <v>5.4343034609023913E-2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0.65907002365031031</v>
      </c>
      <c r="W238" s="109">
        <v>1</v>
      </c>
      <c r="X238" s="108">
        <f>X236*X236+X237*X237</f>
        <v>1.0000000000000002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0.83675728998818888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0.90072082538829545</v>
      </c>
      <c r="O239" s="111">
        <v>0</v>
      </c>
      <c r="P239" s="111">
        <v>0</v>
      </c>
      <c r="Q239" s="110">
        <f>-X237</f>
        <v>0.43439842853287125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0.99852232553382725</v>
      </c>
      <c r="AG239" s="111">
        <v>0</v>
      </c>
      <c r="AH239" s="111">
        <v>0</v>
      </c>
      <c r="AI239" s="110">
        <f>-AP237</f>
        <v>-5.4343034609023913E-2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-0.43439842853287125</v>
      </c>
      <c r="O242" s="111">
        <v>0</v>
      </c>
      <c r="P242" s="111">
        <v>0</v>
      </c>
      <c r="Q242" s="110">
        <f>X236</f>
        <v>0.90072082538829545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5.4343034609023913E-2</v>
      </c>
      <c r="AG242" s="111">
        <v>0</v>
      </c>
      <c r="AH242" s="111">
        <v>0</v>
      </c>
      <c r="AI242" s="110">
        <f>AP236</f>
        <v>0.99852232553382725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0.99999999999999989</v>
      </c>
      <c r="M246" s="71">
        <v>1.4051260155412137E-15</v>
      </c>
      <c r="N246" s="71">
        <v>1.5265566588595902E-16</v>
      </c>
      <c r="O246" s="71">
        <v>5.0653925498522767E-16</v>
      </c>
      <c r="P246" s="71">
        <v>4.40619762898109E-16</v>
      </c>
      <c r="Q246" s="71">
        <v>-9.9226182825873366E-16</v>
      </c>
      <c r="R246" s="71">
        <v>5.6768825751341012E-16</v>
      </c>
      <c r="AC246" s="1" cm="1">
        <f t="array" ref="AC246:AC252">$K$12:$K$18</f>
        <v>0</v>
      </c>
      <c r="AD246" s="71" cm="1">
        <f t="array" ref="AD246:AJ252">MMULT(AD237:AJ243,_xlfn.ANCHORARRAY(AD228))</f>
        <v>1.0000000000000004</v>
      </c>
      <c r="AE246" s="71">
        <v>1.169203622808368E-15</v>
      </c>
      <c r="AF246" s="71">
        <v>-5.7245874707234634E-17</v>
      </c>
      <c r="AG246" s="71">
        <v>4.3715031594615539E-16</v>
      </c>
      <c r="AH246" s="71">
        <v>4.2327252813834093E-16</v>
      </c>
      <c r="AI246" s="71">
        <v>-5.5511151231257827E-17</v>
      </c>
      <c r="AJ246" s="71">
        <v>2.0788492455237062E-15</v>
      </c>
    </row>
    <row r="247" spans="10:43">
      <c r="K247" s="1">
        <v>1</v>
      </c>
      <c r="L247" s="71">
        <v>-5.0996545630562452E-17</v>
      </c>
      <c r="M247" s="71">
        <v>0.99999999999999989</v>
      </c>
      <c r="N247" s="71">
        <v>-5.4123372450476381E-16</v>
      </c>
      <c r="O247" s="71">
        <v>2.2204460492503131E-16</v>
      </c>
      <c r="P247" s="71">
        <v>-1.9428902930940239E-16</v>
      </c>
      <c r="Q247" s="71">
        <v>0</v>
      </c>
      <c r="R247" s="71">
        <v>1.5265566588595902E-16</v>
      </c>
      <c r="AC247" s="1">
        <v>1</v>
      </c>
      <c r="AD247" s="71">
        <v>2.4798729942973918E-17</v>
      </c>
      <c r="AE247" s="71">
        <v>0.99999999999999989</v>
      </c>
      <c r="AF247" s="71">
        <v>-3.8857805861880479E-16</v>
      </c>
      <c r="AG247" s="71">
        <v>3.8597597340483958E-16</v>
      </c>
      <c r="AH247" s="71">
        <v>5.5511151231257827E-17</v>
      </c>
      <c r="AI247" s="71">
        <v>2.5977484052752686E-16</v>
      </c>
      <c r="AJ247" s="71">
        <v>2.7478019859472624E-15</v>
      </c>
    </row>
    <row r="248" spans="10:43">
      <c r="K248" s="1">
        <v>2</v>
      </c>
      <c r="L248" s="71">
        <v>-1.6341017669747425E-17</v>
      </c>
      <c r="M248" s="71">
        <v>0</v>
      </c>
      <c r="N248" s="110">
        <v>0.65907002365031042</v>
      </c>
      <c r="O248" s="71">
        <v>-0.48603738851298561</v>
      </c>
      <c r="P248" s="71">
        <v>0.40031775327926494</v>
      </c>
      <c r="Q248" s="71">
        <v>0.12448208549838954</v>
      </c>
      <c r="R248" s="71">
        <v>-0.39197483043234999</v>
      </c>
      <c r="AC248" s="1">
        <v>2</v>
      </c>
      <c r="AD248" s="71">
        <v>-1.1654940550358727E-17</v>
      </c>
      <c r="AE248" s="71">
        <v>0</v>
      </c>
      <c r="AF248" s="110">
        <v>0.83675728998818888</v>
      </c>
      <c r="AG248" s="71">
        <v>1.5842242000126822E-2</v>
      </c>
      <c r="AH248" s="71">
        <v>0.3453171992943847</v>
      </c>
      <c r="AI248" s="71">
        <v>9.6743187463413621E-2</v>
      </c>
      <c r="AJ248" s="71">
        <v>0.41350096562270899</v>
      </c>
    </row>
    <row r="249" spans="10:43">
      <c r="K249" s="1">
        <v>3</v>
      </c>
      <c r="L249" s="71">
        <v>-5.0882152782159093E-18</v>
      </c>
      <c r="M249" s="71">
        <v>-6.9388939039072284E-18</v>
      </c>
      <c r="N249" s="71">
        <v>0.60427534495362079</v>
      </c>
      <c r="O249" s="71">
        <v>0.12086032667557518</v>
      </c>
      <c r="P249" s="71">
        <v>-0.76446619072049227</v>
      </c>
      <c r="Q249" s="71">
        <v>0.13823341939836351</v>
      </c>
      <c r="R249" s="71">
        <v>0.12933311224814872</v>
      </c>
      <c r="AC249" s="1">
        <v>3</v>
      </c>
      <c r="AD249" s="71">
        <v>-1.8704696266598644E-18</v>
      </c>
      <c r="AE249" s="71">
        <v>-6.9388939039072284E-18</v>
      </c>
      <c r="AF249" s="71">
        <v>7.4416032145497593E-2</v>
      </c>
      <c r="AG249" s="71">
        <v>-0.18691944955871673</v>
      </c>
      <c r="AH249" s="71">
        <v>-0.8022400128093603</v>
      </c>
      <c r="AI249" s="71">
        <v>-0.10755750031119297</v>
      </c>
      <c r="AJ249" s="71">
        <v>0.55169350142156526</v>
      </c>
    </row>
    <row r="250" spans="10:43">
      <c r="K250" s="1">
        <v>4</v>
      </c>
      <c r="L250" s="71">
        <v>1.4791844451628996E-17</v>
      </c>
      <c r="M250" s="71">
        <v>0</v>
      </c>
      <c r="N250" s="110">
        <v>0.44774770954943133</v>
      </c>
      <c r="O250" s="71">
        <v>0.55231942514671295</v>
      </c>
      <c r="P250" s="71">
        <v>0.4424604208047439</v>
      </c>
      <c r="Q250" s="71">
        <v>-0.36979185977555318</v>
      </c>
      <c r="R250" s="71">
        <v>0.40242763034348306</v>
      </c>
      <c r="AC250" s="1">
        <v>4</v>
      </c>
      <c r="AD250" s="71">
        <v>3.2210902916843068E-18</v>
      </c>
      <c r="AE250" s="71">
        <v>0</v>
      </c>
      <c r="AF250" s="110">
        <v>0.54249377121893505</v>
      </c>
      <c r="AG250" s="71">
        <v>1.2049765698690157E-3</v>
      </c>
      <c r="AH250" s="71">
        <v>-0.42258027179032315</v>
      </c>
      <c r="AI250" s="71">
        <v>-0.13446525810269466</v>
      </c>
      <c r="AJ250" s="71">
        <v>-0.71347324019688385</v>
      </c>
    </row>
    <row r="251" spans="10:43">
      <c r="K251" s="1">
        <v>5</v>
      </c>
      <c r="L251" s="71">
        <v>4.8646410697351079E-18</v>
      </c>
      <c r="M251" s="71">
        <v>0</v>
      </c>
      <c r="N251" s="71">
        <v>-5.5511151231257827E-17</v>
      </c>
      <c r="O251" s="71">
        <v>0.34399320763628694</v>
      </c>
      <c r="P251" s="71">
        <v>-0.16875654446078384</v>
      </c>
      <c r="Q251" s="71">
        <v>-0.51937572237847296</v>
      </c>
      <c r="R251" s="71">
        <v>-0.76383163118948605</v>
      </c>
      <c r="AC251" s="1">
        <v>5</v>
      </c>
      <c r="AD251" s="71">
        <v>-1.6509850299986212E-18</v>
      </c>
      <c r="AE251" s="71">
        <v>0</v>
      </c>
      <c r="AF251" s="71">
        <v>0</v>
      </c>
      <c r="AG251" s="71">
        <v>0.73766277467379993</v>
      </c>
      <c r="AH251" s="71">
        <v>2.806238495601486E-3</v>
      </c>
      <c r="AI251" s="71">
        <v>-0.66355871916761044</v>
      </c>
      <c r="AJ251" s="71">
        <v>0.12464181522546144</v>
      </c>
    </row>
    <row r="252" spans="10:43">
      <c r="K252" s="1">
        <v>6</v>
      </c>
      <c r="L252" s="71">
        <v>-3.0928486502799154E-17</v>
      </c>
      <c r="M252" s="71">
        <v>0</v>
      </c>
      <c r="N252" s="71">
        <v>2.7755575615628914E-17</v>
      </c>
      <c r="O252" s="71">
        <v>0.57076471869681455</v>
      </c>
      <c r="P252" s="71">
        <v>0.17631546834491391</v>
      </c>
      <c r="Q252" s="71">
        <v>0.74759519233271232</v>
      </c>
      <c r="R252" s="71">
        <v>-0.29024458636514822</v>
      </c>
      <c r="AC252" s="1">
        <v>6</v>
      </c>
      <c r="AD252" s="71">
        <v>-1.7197386072387035E-18</v>
      </c>
      <c r="AE252" s="71">
        <v>0</v>
      </c>
      <c r="AF252" s="71">
        <v>0</v>
      </c>
      <c r="AG252" s="71">
        <v>0.64858486078314481</v>
      </c>
      <c r="AH252" s="71">
        <v>-0.24204345196315893</v>
      </c>
      <c r="AI252" s="71">
        <v>0.72158233098257218</v>
      </c>
      <c r="AJ252" s="71">
        <v>8.4608119246133012E-3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0.65907002365031042</v>
      </c>
      <c r="W254" s="48" t="s">
        <v>353</v>
      </c>
      <c r="X254" s="3">
        <f>+V254/V256</f>
        <v>0.82717147616878595</v>
      </c>
      <c r="Y254" s="148">
        <f>ATAN2(X254,X255)</f>
        <v>-0.5967408617846407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0.83675728998818888</v>
      </c>
      <c r="AO254" s="48" t="s">
        <v>353</v>
      </c>
      <c r="AP254" s="3">
        <f>+AN254/AN256</f>
        <v>0.83908383190914027</v>
      </c>
      <c r="AQ254" s="148">
        <f>ATAN2(AP254,AP255)</f>
        <v>-0.57519942421254555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0.44774770954943133</v>
      </c>
      <c r="W255" s="48" t="s">
        <v>354</v>
      </c>
      <c r="X255" s="3">
        <f>-V255/V256</f>
        <v>-0.5619495965055511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0.54249377121893505</v>
      </c>
      <c r="AO255" s="48" t="s">
        <v>354</v>
      </c>
      <c r="AP255" s="3">
        <f>-AN255/AN256</f>
        <v>-0.54400213513245854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0.79677556907901148</v>
      </c>
      <c r="W256" s="109">
        <v>1</v>
      </c>
      <c r="X256" s="108">
        <f>X254*X254+X255*X255</f>
        <v>1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0.99722728310035735</v>
      </c>
      <c r="AO256" s="109">
        <v>1</v>
      </c>
      <c r="AP256" s="108">
        <f>AP254*AP254+AP255*AP255</f>
        <v>1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0.82717147616878595</v>
      </c>
      <c r="O257" s="111">
        <v>0</v>
      </c>
      <c r="P257" s="110">
        <f>-X255</f>
        <v>0.5619495965055511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0.83908383190914027</v>
      </c>
      <c r="AG257" s="111">
        <v>0</v>
      </c>
      <c r="AH257" s="110">
        <f>-AP255</f>
        <v>0.54400213513245854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-0.5619495965055511</v>
      </c>
      <c r="O259" s="111">
        <v>0</v>
      </c>
      <c r="P259" s="110">
        <f>X254</f>
        <v>0.82717147616878595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-0.54400213513245854</v>
      </c>
      <c r="AG259" s="111">
        <v>0</v>
      </c>
      <c r="AH259" s="110">
        <f>AP254</f>
        <v>0.83908383190914027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0.99999999999999989</v>
      </c>
      <c r="M264" s="71">
        <v>1.4051260155412137E-15</v>
      </c>
      <c r="N264" s="71">
        <v>1.5265566588595902E-16</v>
      </c>
      <c r="O264" s="71">
        <v>5.0653925498522767E-16</v>
      </c>
      <c r="P264" s="71">
        <v>4.40619762898109E-16</v>
      </c>
      <c r="Q264" s="71">
        <v>-9.9226182825873366E-16</v>
      </c>
      <c r="R264" s="71">
        <v>5.6768825751341012E-16</v>
      </c>
      <c r="AC264" s="1" cm="1">
        <f t="array" ref="AC264:AC270">$K$12:$K$18</f>
        <v>0</v>
      </c>
      <c r="AD264" s="71" cm="1">
        <f t="array" ref="AD264:AJ270">MMULT(AD255:AJ261,_xlfn.ANCHORARRAY(AD246))</f>
        <v>1.0000000000000004</v>
      </c>
      <c r="AE264" s="71">
        <v>1.169203622808368E-15</v>
      </c>
      <c r="AF264" s="71">
        <v>-5.7245874707234634E-17</v>
      </c>
      <c r="AG264" s="71">
        <v>4.3715031594615539E-16</v>
      </c>
      <c r="AH264" s="71">
        <v>4.2327252813834093E-16</v>
      </c>
      <c r="AI264" s="71">
        <v>-5.5511151231257827E-17</v>
      </c>
      <c r="AJ264" s="71">
        <v>2.0788492455237062E-15</v>
      </c>
    </row>
    <row r="265" spans="10:43">
      <c r="K265" s="1">
        <v>1</v>
      </c>
      <c r="L265" s="71">
        <v>-5.0996545630562452E-17</v>
      </c>
      <c r="M265" s="71">
        <v>0.99999999999999989</v>
      </c>
      <c r="N265" s="71">
        <v>-5.4123372450476381E-16</v>
      </c>
      <c r="O265" s="71">
        <v>2.2204460492503131E-16</v>
      </c>
      <c r="P265" s="71">
        <v>-1.9428902930940239E-16</v>
      </c>
      <c r="Q265" s="71">
        <v>0</v>
      </c>
      <c r="R265" s="71">
        <v>1.5265566588595902E-16</v>
      </c>
      <c r="AC265" s="1">
        <v>1</v>
      </c>
      <c r="AD265" s="71">
        <v>2.4798729942973918E-17</v>
      </c>
      <c r="AE265" s="71">
        <v>0.99999999999999989</v>
      </c>
      <c r="AF265" s="71">
        <v>-3.8857805861880479E-16</v>
      </c>
      <c r="AG265" s="71">
        <v>3.8597597340483958E-16</v>
      </c>
      <c r="AH265" s="71">
        <v>5.5511151231257827E-17</v>
      </c>
      <c r="AI265" s="71">
        <v>2.5977484052752686E-16</v>
      </c>
      <c r="AJ265" s="71">
        <v>2.7478019859472624E-15</v>
      </c>
    </row>
    <row r="266" spans="10:43">
      <c r="K266" s="1">
        <v>2</v>
      </c>
      <c r="L266" s="71">
        <v>-5.2045526868194032E-18</v>
      </c>
      <c r="M266" s="71">
        <v>0</v>
      </c>
      <c r="N266" s="110">
        <v>0.79677556907901148</v>
      </c>
      <c r="O266" s="71">
        <v>-9.1660586026134749E-2</v>
      </c>
      <c r="P266" s="71">
        <v>0.57977188185748363</v>
      </c>
      <c r="Q266" s="71">
        <v>-0.10483635597363752</v>
      </c>
      <c r="R266" s="71">
        <v>-9.8086354615531113E-2</v>
      </c>
      <c r="AC266" s="1">
        <v>2</v>
      </c>
      <c r="AD266" s="71">
        <v>-8.0271921815375287E-18</v>
      </c>
      <c r="AE266" s="71">
        <v>0</v>
      </c>
      <c r="AF266" s="110">
        <v>0.99722728310035735</v>
      </c>
      <c r="AG266" s="71">
        <v>1.3948478950291667E-2</v>
      </c>
      <c r="AH266" s="71">
        <v>5.9865508689274149E-2</v>
      </c>
      <c r="AI266" s="71">
        <v>8.0262569389023819E-3</v>
      </c>
      <c r="AJ266" s="71">
        <v>-4.1168991294145918E-2</v>
      </c>
    </row>
    <row r="267" spans="10:43">
      <c r="K267" s="1">
        <v>3</v>
      </c>
      <c r="L267" s="71">
        <v>-5.0882152782159093E-18</v>
      </c>
      <c r="M267" s="71">
        <v>-6.9388939039072284E-18</v>
      </c>
      <c r="N267" s="110">
        <v>0.60427534495362079</v>
      </c>
      <c r="O267" s="71">
        <v>0.12086032667557518</v>
      </c>
      <c r="P267" s="71">
        <v>-0.76446619072049227</v>
      </c>
      <c r="Q267" s="71">
        <v>0.13823341939836351</v>
      </c>
      <c r="R267" s="71">
        <v>0.12933311224814872</v>
      </c>
      <c r="AC267" s="1">
        <v>3</v>
      </c>
      <c r="AD267" s="71">
        <v>-1.8704696266598644E-18</v>
      </c>
      <c r="AE267" s="71">
        <v>-6.9388939039072284E-18</v>
      </c>
      <c r="AF267" s="110">
        <v>7.4416032145497593E-2</v>
      </c>
      <c r="AG267" s="71">
        <v>-0.18691944955871673</v>
      </c>
      <c r="AH267" s="71">
        <v>-0.8022400128093603</v>
      </c>
      <c r="AI267" s="71">
        <v>-0.10755750031119297</v>
      </c>
      <c r="AJ267" s="71">
        <v>0.55169350142156526</v>
      </c>
    </row>
    <row r="268" spans="10:43">
      <c r="K268" s="1">
        <v>4</v>
      </c>
      <c r="L268" s="71">
        <v>2.1418220096317669E-17</v>
      </c>
      <c r="M268" s="71">
        <v>0</v>
      </c>
      <c r="N268" s="71">
        <v>-5.5511151231257827E-17</v>
      </c>
      <c r="O268" s="71">
        <v>0.72999138857678592</v>
      </c>
      <c r="P268" s="71">
        <v>0.14103223949403051</v>
      </c>
      <c r="Q268" s="71">
        <v>-0.37583393624373457</v>
      </c>
      <c r="R268" s="71">
        <v>0.55314675484411624</v>
      </c>
      <c r="AC268" s="1">
        <v>4</v>
      </c>
      <c r="AD268" s="71">
        <v>9.0430773291088174E-18</v>
      </c>
      <c r="AE268" s="71">
        <v>0</v>
      </c>
      <c r="AF268" s="71">
        <v>0</v>
      </c>
      <c r="AG268" s="71">
        <v>-7.607137115747677E-3</v>
      </c>
      <c r="AH268" s="71">
        <v>-0.54243356745713633</v>
      </c>
      <c r="AI268" s="71">
        <v>-0.16545612456707731</v>
      </c>
      <c r="AJ268" s="71">
        <v>-0.8236092685271188</v>
      </c>
    </row>
    <row r="269" spans="10:43">
      <c r="K269" s="1">
        <v>5</v>
      </c>
      <c r="L269" s="71">
        <v>4.8646410697351079E-18</v>
      </c>
      <c r="M269" s="71">
        <v>0</v>
      </c>
      <c r="N269" s="71">
        <v>-5.5511151231257827E-17</v>
      </c>
      <c r="O269" s="71">
        <v>0.34399320763628694</v>
      </c>
      <c r="P269" s="71">
        <v>-0.16875654446078384</v>
      </c>
      <c r="Q269" s="71">
        <v>-0.51937572237847296</v>
      </c>
      <c r="R269" s="71">
        <v>-0.76383163118948605</v>
      </c>
      <c r="AC269" s="1">
        <v>5</v>
      </c>
      <c r="AD269" s="71">
        <v>-1.6509850299986212E-18</v>
      </c>
      <c r="AE269" s="71">
        <v>0</v>
      </c>
      <c r="AF269" s="71">
        <v>0</v>
      </c>
      <c r="AG269" s="71">
        <v>0.73766277467379993</v>
      </c>
      <c r="AH269" s="71">
        <v>2.806238495601486E-3</v>
      </c>
      <c r="AI269" s="71">
        <v>-0.66355871916761044</v>
      </c>
      <c r="AJ269" s="71">
        <v>0.12464181522546144</v>
      </c>
    </row>
    <row r="270" spans="10:43">
      <c r="K270" s="1">
        <v>6</v>
      </c>
      <c r="L270" s="71">
        <v>-3.0928486502799154E-17</v>
      </c>
      <c r="M270" s="71">
        <v>0</v>
      </c>
      <c r="N270" s="71">
        <v>2.7755575615628914E-17</v>
      </c>
      <c r="O270" s="71">
        <v>0.57076471869681455</v>
      </c>
      <c r="P270" s="71">
        <v>0.17631546834491391</v>
      </c>
      <c r="Q270" s="71">
        <v>0.74759519233271232</v>
      </c>
      <c r="R270" s="71">
        <v>-0.29024458636514822</v>
      </c>
      <c r="AC270" s="1">
        <v>6</v>
      </c>
      <c r="AD270" s="71">
        <v>-1.7197386072387035E-18</v>
      </c>
      <c r="AE270" s="71">
        <v>0</v>
      </c>
      <c r="AF270" s="71">
        <v>0</v>
      </c>
      <c r="AG270" s="71">
        <v>0.64858486078314481</v>
      </c>
      <c r="AH270" s="71">
        <v>-0.24204345196315893</v>
      </c>
      <c r="AI270" s="71">
        <v>0.72158233098257218</v>
      </c>
      <c r="AJ270" s="71">
        <v>8.4608119246133012E-3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0.79677556907901148</v>
      </c>
      <c r="W272" s="48" t="s">
        <v>353</v>
      </c>
      <c r="X272" s="3">
        <f>+V272/V274</f>
        <v>0.79677556907901148</v>
      </c>
      <c r="Y272" s="148">
        <f>ATAN2(X272,X273)</f>
        <v>-0.64885606890151781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0.99722728310035735</v>
      </c>
      <c r="AO272" s="48" t="s">
        <v>353</v>
      </c>
      <c r="AP272" s="3">
        <f>+AN272/AN274</f>
        <v>0.99722728310035735</v>
      </c>
      <c r="AQ272" s="148">
        <f>ATAN2(AP272,AP273)</f>
        <v>-7.4484886713886672E-2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0.60427534495362079</v>
      </c>
      <c r="W273" s="48" t="s">
        <v>354</v>
      </c>
      <c r="X273" s="3">
        <f>-V273/V274</f>
        <v>-0.60427534495362079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7.4416032145497593E-2</v>
      </c>
      <c r="AO273" s="48" t="s">
        <v>354</v>
      </c>
      <c r="AP273" s="3">
        <f>-AN273/AN274</f>
        <v>-7.4416032145497593E-2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1</v>
      </c>
      <c r="W274" s="109">
        <v>1</v>
      </c>
      <c r="X274" s="108">
        <f>X272*X272+X273*X273</f>
        <v>1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1</v>
      </c>
      <c r="AO274" s="109">
        <v>1</v>
      </c>
      <c r="AP274" s="108">
        <f>AP272*AP272+AP273*AP273</f>
        <v>1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0.79677556907901148</v>
      </c>
      <c r="O275" s="110">
        <f>-X273</f>
        <v>0.60427534495362079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0.99722728310035735</v>
      </c>
      <c r="AG275" s="110">
        <f>-AP273</f>
        <v>7.4416032145497593E-2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-0.60427534495362079</v>
      </c>
      <c r="O276" s="110">
        <f>X272</f>
        <v>0.79677556907901148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-7.4416032145497593E-2</v>
      </c>
      <c r="AG276" s="110">
        <f>AP272</f>
        <v>0.99722728310035735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0.99999999999999989</v>
      </c>
      <c r="M282" s="71">
        <v>1.4051260155412137E-15</v>
      </c>
      <c r="N282" s="71">
        <v>1.5265566588595902E-16</v>
      </c>
      <c r="O282" s="71">
        <v>5.0653925498522767E-16</v>
      </c>
      <c r="P282" s="71">
        <v>4.40619762898109E-16</v>
      </c>
      <c r="Q282" s="71">
        <v>-9.9226182825873366E-16</v>
      </c>
      <c r="R282" s="71">
        <v>5.6768825751341012E-16</v>
      </c>
      <c r="AC282" s="1" cm="1">
        <f t="array" ref="AC282:AC288">$K$12:$K$18</f>
        <v>0</v>
      </c>
      <c r="AD282" s="71" cm="1">
        <f t="array" ref="AD282:AJ288">MMULT(AD273:AJ279,_xlfn.ANCHORARRAY(AD264))</f>
        <v>1.0000000000000004</v>
      </c>
      <c r="AE282" s="71">
        <v>1.169203622808368E-15</v>
      </c>
      <c r="AF282" s="71">
        <v>-5.7245874707234634E-17</v>
      </c>
      <c r="AG282" s="71">
        <v>4.3715031594615539E-16</v>
      </c>
      <c r="AH282" s="71">
        <v>4.2327252813834093E-16</v>
      </c>
      <c r="AI282" s="71">
        <v>-5.5511151231257827E-17</v>
      </c>
      <c r="AJ282" s="71">
        <v>2.0788492455237062E-15</v>
      </c>
    </row>
    <row r="283" spans="11:43">
      <c r="K283" s="1">
        <v>1</v>
      </c>
      <c r="L283" s="71">
        <v>-5.0996545630562452E-17</v>
      </c>
      <c r="M283" s="71">
        <v>0.99999999999999989</v>
      </c>
      <c r="N283" s="71">
        <v>-5.4123372450476381E-16</v>
      </c>
      <c r="O283" s="71">
        <v>2.2204460492503131E-16</v>
      </c>
      <c r="P283" s="71">
        <v>-1.9428902930940239E-16</v>
      </c>
      <c r="Q283" s="71">
        <v>0</v>
      </c>
      <c r="R283" s="71">
        <v>1.5265566588595902E-16</v>
      </c>
      <c r="AC283" s="1">
        <v>1</v>
      </c>
      <c r="AD283" s="71">
        <v>2.4798729942973918E-17</v>
      </c>
      <c r="AE283" s="71">
        <v>0.99999999999999989</v>
      </c>
      <c r="AF283" s="71">
        <v>-3.8857805861880479E-16</v>
      </c>
      <c r="AG283" s="71">
        <v>3.8597597340483958E-16</v>
      </c>
      <c r="AH283" s="71">
        <v>5.5511151231257827E-17</v>
      </c>
      <c r="AI283" s="71">
        <v>2.5977484052752686E-16</v>
      </c>
      <c r="AJ283" s="71">
        <v>2.7478019859472624E-15</v>
      </c>
    </row>
    <row r="284" spans="11:43">
      <c r="K284" s="1">
        <v>2</v>
      </c>
      <c r="L284" s="71">
        <v>-7.22154347128443E-18</v>
      </c>
      <c r="M284" s="71">
        <v>-4.1930025073801168E-18</v>
      </c>
      <c r="N284" s="71">
        <v>1</v>
      </c>
      <c r="O284" s="71">
        <v>1.27675647831893E-15</v>
      </c>
      <c r="P284" s="71">
        <v>5.5511151231257827E-17</v>
      </c>
      <c r="Q284" s="71">
        <v>-2.2204460492503131E-16</v>
      </c>
      <c r="R284" s="71">
        <v>-9.7144514654701197E-17</v>
      </c>
      <c r="AC284" s="1">
        <v>2</v>
      </c>
      <c r="AD284" s="71">
        <v>-8.144127977983798E-18</v>
      </c>
      <c r="AE284" s="71">
        <v>-5.1636495180735759E-19</v>
      </c>
      <c r="AF284" s="71">
        <v>1</v>
      </c>
      <c r="AG284" s="71">
        <v>1.7034984534092246E-15</v>
      </c>
      <c r="AH284" s="71">
        <v>-6.2450045135165055E-17</v>
      </c>
      <c r="AI284" s="71">
        <v>-9.0205620750793969E-17</v>
      </c>
      <c r="AJ284" s="71">
        <v>5.925815393936773E-15</v>
      </c>
    </row>
    <row r="285" spans="11:43">
      <c r="K285" s="1">
        <v>3</v>
      </c>
      <c r="L285" s="71">
        <v>-9.0918275373991299E-19</v>
      </c>
      <c r="M285" s="71">
        <v>-5.5287411390645655E-18</v>
      </c>
      <c r="N285" s="71">
        <v>0</v>
      </c>
      <c r="O285" s="110">
        <v>0.15168678780560027</v>
      </c>
      <c r="P285" s="71">
        <v>-0.95944983805682527</v>
      </c>
      <c r="Q285" s="71">
        <v>0.17349103657651915</v>
      </c>
      <c r="R285" s="71">
        <v>0.16232062988282162</v>
      </c>
      <c r="AC285" s="1">
        <v>3</v>
      </c>
      <c r="AD285" s="71">
        <v>-1.2679315524963725E-18</v>
      </c>
      <c r="AE285" s="71">
        <v>-6.9196543155150375E-18</v>
      </c>
      <c r="AF285" s="71">
        <v>0</v>
      </c>
      <c r="AG285" s="110">
        <v>-0.18743916529999907</v>
      </c>
      <c r="AH285" s="71">
        <v>-0.80447058198730181</v>
      </c>
      <c r="AI285" s="71">
        <v>-0.10785655600677019</v>
      </c>
      <c r="AJ285" s="71">
        <v>0.55322744450629346</v>
      </c>
    </row>
    <row r="286" spans="11:43">
      <c r="K286" s="1">
        <v>4</v>
      </c>
      <c r="L286" s="71">
        <v>2.1418220096317669E-17</v>
      </c>
      <c r="M286" s="71">
        <v>0</v>
      </c>
      <c r="N286" s="71">
        <v>-5.5511151231257827E-17</v>
      </c>
      <c r="O286" s="71">
        <v>0.72999138857678592</v>
      </c>
      <c r="P286" s="71">
        <v>0.14103223949403051</v>
      </c>
      <c r="Q286" s="71">
        <v>-0.37583393624373457</v>
      </c>
      <c r="R286" s="71">
        <v>0.55314675484411624</v>
      </c>
      <c r="AC286" s="1">
        <v>4</v>
      </c>
      <c r="AD286" s="71">
        <v>9.0430773291088174E-18</v>
      </c>
      <c r="AE286" s="71">
        <v>0</v>
      </c>
      <c r="AF286" s="71">
        <v>0</v>
      </c>
      <c r="AG286" s="71">
        <v>-7.607137115747677E-3</v>
      </c>
      <c r="AH286" s="71">
        <v>-0.54243356745713633</v>
      </c>
      <c r="AI286" s="71">
        <v>-0.16545612456707731</v>
      </c>
      <c r="AJ286" s="71">
        <v>-0.8236092685271188</v>
      </c>
    </row>
    <row r="287" spans="11:43">
      <c r="K287" s="1">
        <v>5</v>
      </c>
      <c r="L287" s="71">
        <v>4.8646410697351079E-18</v>
      </c>
      <c r="M287" s="71">
        <v>0</v>
      </c>
      <c r="N287" s="71">
        <v>-5.5511151231257827E-17</v>
      </c>
      <c r="O287" s="71">
        <v>0.34399320763628694</v>
      </c>
      <c r="P287" s="71">
        <v>-0.16875654446078384</v>
      </c>
      <c r="Q287" s="71">
        <v>-0.51937572237847296</v>
      </c>
      <c r="R287" s="71">
        <v>-0.76383163118948605</v>
      </c>
      <c r="AC287" s="1">
        <v>5</v>
      </c>
      <c r="AD287" s="71">
        <v>-1.6509850299986212E-18</v>
      </c>
      <c r="AE287" s="71">
        <v>0</v>
      </c>
      <c r="AF287" s="71">
        <v>0</v>
      </c>
      <c r="AG287" s="71">
        <v>0.73766277467379993</v>
      </c>
      <c r="AH287" s="71">
        <v>2.806238495601486E-3</v>
      </c>
      <c r="AI287" s="71">
        <v>-0.66355871916761044</v>
      </c>
      <c r="AJ287" s="71">
        <v>0.12464181522546144</v>
      </c>
    </row>
    <row r="288" spans="11:43">
      <c r="K288" s="1">
        <v>6</v>
      </c>
      <c r="L288" s="71">
        <v>-3.0928486502799154E-17</v>
      </c>
      <c r="M288" s="71">
        <v>0</v>
      </c>
      <c r="N288" s="71">
        <v>2.7755575615628914E-17</v>
      </c>
      <c r="O288" s="110">
        <v>0.57076471869681455</v>
      </c>
      <c r="P288" s="71">
        <v>0.17631546834491391</v>
      </c>
      <c r="Q288" s="71">
        <v>0.74759519233271232</v>
      </c>
      <c r="R288" s="71">
        <v>-0.29024458636514822</v>
      </c>
      <c r="AC288" s="1">
        <v>6</v>
      </c>
      <c r="AD288" s="71">
        <v>-1.7197386072387035E-18</v>
      </c>
      <c r="AE288" s="71">
        <v>0</v>
      </c>
      <c r="AF288" s="71">
        <v>0</v>
      </c>
      <c r="AG288" s="110">
        <v>0.64858486078314481</v>
      </c>
      <c r="AH288" s="71">
        <v>-0.24204345196315893</v>
      </c>
      <c r="AI288" s="71">
        <v>0.72158233098257218</v>
      </c>
      <c r="AJ288" s="71">
        <v>8.4608119246133012E-3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0.15168678780560027</v>
      </c>
      <c r="W290" s="48" t="s">
        <v>353</v>
      </c>
      <c r="X290" s="3">
        <f>+V290/V292</f>
        <v>0.25684504531936386</v>
      </c>
      <c r="Y290" s="148">
        <f>ATAN2(X290,X291)</f>
        <v>-1.311040016140969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-0.18743916529999907</v>
      </c>
      <c r="AO290" s="48" t="s">
        <v>353</v>
      </c>
      <c r="AP290" s="3">
        <f>+AN290/AN292</f>
        <v>-0.27763563005814523</v>
      </c>
      <c r="AQ290" s="148">
        <f>ATAN2(AP290,AP291)</f>
        <v>-1.8521284321228253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0.57076471869681455</v>
      </c>
      <c r="W291" s="48" t="s">
        <v>354</v>
      </c>
      <c r="X291" s="3">
        <f>-V291/V292</f>
        <v>-0.96645259723118027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0.64858486078314481</v>
      </c>
      <c r="AO291" s="48" t="s">
        <v>354</v>
      </c>
      <c r="AP291" s="3">
        <f>-AN291/AN292</f>
        <v>-0.96068645088926741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0.59057704468073857</v>
      </c>
      <c r="W292" s="109">
        <v>1</v>
      </c>
      <c r="X292" s="108">
        <f>X290*X290+X291*X291</f>
        <v>1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0.67512647876190701</v>
      </c>
      <c r="AO292" s="109">
        <v>1</v>
      </c>
      <c r="AP292" s="108">
        <f>AP290*AP290+AP291*AP291</f>
        <v>1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0.25684504531936386</v>
      </c>
      <c r="P294" s="111">
        <v>0</v>
      </c>
      <c r="Q294" s="111">
        <v>0</v>
      </c>
      <c r="R294" s="110">
        <f>-X291</f>
        <v>0.96645259723118027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-0.27763563005814523</v>
      </c>
      <c r="AH294" s="111">
        <v>0</v>
      </c>
      <c r="AI294" s="111">
        <v>0</v>
      </c>
      <c r="AJ294" s="110">
        <f>-AP291</f>
        <v>0.96068645088926741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-0.96645259723118027</v>
      </c>
      <c r="P297" s="111">
        <v>0</v>
      </c>
      <c r="Q297" s="111">
        <v>0</v>
      </c>
      <c r="R297" s="110">
        <f>X290</f>
        <v>0.25684504531936386</v>
      </c>
      <c r="AC297" s="1">
        <v>6</v>
      </c>
      <c r="AD297">
        <v>0</v>
      </c>
      <c r="AE297">
        <v>0</v>
      </c>
      <c r="AF297">
        <v>0</v>
      </c>
      <c r="AG297" s="110">
        <f>AP291</f>
        <v>-0.96068645088926741</v>
      </c>
      <c r="AH297" s="111">
        <v>0</v>
      </c>
      <c r="AI297" s="111">
        <v>0</v>
      </c>
      <c r="AJ297" s="110">
        <f>AP290</f>
        <v>-0.27763563005814523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0.99999999999999989</v>
      </c>
      <c r="M300" s="71">
        <v>1.4051260155412137E-15</v>
      </c>
      <c r="N300" s="71">
        <v>1.5265566588595902E-16</v>
      </c>
      <c r="O300" s="71">
        <v>5.0653925498522767E-16</v>
      </c>
      <c r="P300" s="71">
        <v>4.40619762898109E-16</v>
      </c>
      <c r="Q300" s="71">
        <v>-9.9226182825873366E-16</v>
      </c>
      <c r="R300" s="71">
        <v>5.6768825751341012E-16</v>
      </c>
      <c r="AC300" s="1" cm="1">
        <f t="array" ref="AC300:AC306">$K$12:$K$18</f>
        <v>0</v>
      </c>
      <c r="AD300" s="71" cm="1">
        <f t="array" ref="AD300:AJ306">MMULT(AD291:AJ297,_xlfn.ANCHORARRAY(AD282))</f>
        <v>1.0000000000000004</v>
      </c>
      <c r="AE300" s="71">
        <v>1.169203622808368E-15</v>
      </c>
      <c r="AF300" s="71">
        <v>-5.7245874707234634E-17</v>
      </c>
      <c r="AG300" s="71">
        <v>4.3715031594615539E-16</v>
      </c>
      <c r="AH300" s="71">
        <v>4.2327252813834093E-16</v>
      </c>
      <c r="AI300" s="71">
        <v>-5.5511151231257827E-17</v>
      </c>
      <c r="AJ300" s="71">
        <v>2.0788492455237062E-15</v>
      </c>
    </row>
    <row r="301" spans="10:43">
      <c r="K301" s="1">
        <v>1</v>
      </c>
      <c r="L301" s="71">
        <v>-5.0996545630562452E-17</v>
      </c>
      <c r="M301" s="71">
        <v>0.99999999999999989</v>
      </c>
      <c r="N301" s="71">
        <v>-5.4123372450476381E-16</v>
      </c>
      <c r="O301" s="71">
        <v>2.2204460492503131E-16</v>
      </c>
      <c r="P301" s="71">
        <v>-1.9428902930940239E-16</v>
      </c>
      <c r="Q301" s="71">
        <v>0</v>
      </c>
      <c r="R301" s="71">
        <v>1.5265566588595902E-16</v>
      </c>
      <c r="AC301" s="1">
        <v>1</v>
      </c>
      <c r="AD301" s="71">
        <v>2.4798729942973918E-17</v>
      </c>
      <c r="AE301" s="71">
        <v>0.99999999999999989</v>
      </c>
      <c r="AF301" s="71">
        <v>-3.8857805861880479E-16</v>
      </c>
      <c r="AG301" s="71">
        <v>3.8597597340483958E-16</v>
      </c>
      <c r="AH301" s="71">
        <v>5.5511151231257827E-17</v>
      </c>
      <c r="AI301" s="71">
        <v>2.5977484052752686E-16</v>
      </c>
      <c r="AJ301" s="71">
        <v>2.7478019859472624E-15</v>
      </c>
    </row>
    <row r="302" spans="10:43">
      <c r="K302" s="1">
        <v>2</v>
      </c>
      <c r="L302" s="71">
        <v>-7.22154347128443E-18</v>
      </c>
      <c r="M302" s="71">
        <v>-4.1930025073801168E-18</v>
      </c>
      <c r="N302" s="71">
        <v>1</v>
      </c>
      <c r="O302" s="71">
        <v>1.27675647831893E-15</v>
      </c>
      <c r="P302" s="71">
        <v>5.5511151231257827E-17</v>
      </c>
      <c r="Q302" s="71">
        <v>-2.2204460492503131E-16</v>
      </c>
      <c r="R302" s="71">
        <v>-9.7144514654701197E-17</v>
      </c>
      <c r="AC302" s="1">
        <v>2</v>
      </c>
      <c r="AD302" s="71">
        <v>-8.144127977983798E-18</v>
      </c>
      <c r="AE302" s="71">
        <v>-5.1636495180735759E-19</v>
      </c>
      <c r="AF302" s="71">
        <v>1</v>
      </c>
      <c r="AG302" s="71">
        <v>1.7034984534092246E-15</v>
      </c>
      <c r="AH302" s="71">
        <v>-6.2450045135165055E-17</v>
      </c>
      <c r="AI302" s="71">
        <v>-9.0205620750793969E-17</v>
      </c>
      <c r="AJ302" s="71">
        <v>5.925815393936773E-15</v>
      </c>
    </row>
    <row r="303" spans="10:43">
      <c r="K303" s="1">
        <v>3</v>
      </c>
      <c r="L303" s="71">
        <v>-3.0124435194647656E-17</v>
      </c>
      <c r="M303" s="71">
        <v>-1.4200297684220696E-18</v>
      </c>
      <c r="N303" s="71">
        <v>2.6824448141370979E-17</v>
      </c>
      <c r="O303" s="110">
        <v>0.59057704468073857</v>
      </c>
      <c r="P303" s="71">
        <v>-7.6029394823387608E-2</v>
      </c>
      <c r="Q303" s="71">
        <v>0.76707562845949306</v>
      </c>
      <c r="R303" s="71">
        <v>-0.23881638478636613</v>
      </c>
      <c r="AC303" s="1">
        <v>3</v>
      </c>
      <c r="AD303" s="71">
        <v>-1.3001066035974692E-18</v>
      </c>
      <c r="AE303" s="71">
        <v>1.9211425856725809E-18</v>
      </c>
      <c r="AF303" s="71">
        <v>0</v>
      </c>
      <c r="AG303" s="110">
        <v>0.67512647876190701</v>
      </c>
      <c r="AH303" s="71">
        <v>-9.1781679341867151E-3</v>
      </c>
      <c r="AI303" s="71">
        <v>0.72315919145889318</v>
      </c>
      <c r="AJ303" s="71">
        <v>-0.14546746274146399</v>
      </c>
    </row>
    <row r="304" spans="10:43">
      <c r="K304" s="1">
        <v>4</v>
      </c>
      <c r="L304" s="71">
        <v>2.1418220096317669E-17</v>
      </c>
      <c r="M304" s="71">
        <v>0</v>
      </c>
      <c r="N304" s="71">
        <v>-5.5511151231257827E-17</v>
      </c>
      <c r="O304" s="71">
        <v>0.72999138857678592</v>
      </c>
      <c r="P304" s="71">
        <v>0.14103223949403051</v>
      </c>
      <c r="Q304" s="71">
        <v>-0.37583393624373457</v>
      </c>
      <c r="R304" s="71">
        <v>0.55314675484411624</v>
      </c>
      <c r="AC304" s="1">
        <v>4</v>
      </c>
      <c r="AD304" s="71">
        <v>9.0430773291088174E-18</v>
      </c>
      <c r="AE304" s="71">
        <v>0</v>
      </c>
      <c r="AF304" s="71">
        <v>0</v>
      </c>
      <c r="AG304" s="71">
        <v>-7.607137115747677E-3</v>
      </c>
      <c r="AH304" s="71">
        <v>-0.54243356745713633</v>
      </c>
      <c r="AI304" s="71">
        <v>-0.16545612456707731</v>
      </c>
      <c r="AJ304" s="71">
        <v>-0.8236092685271188</v>
      </c>
    </row>
    <row r="305" spans="10:43">
      <c r="K305" s="1">
        <v>5</v>
      </c>
      <c r="L305" s="71">
        <v>4.8646410697351079E-18</v>
      </c>
      <c r="M305" s="71">
        <v>0</v>
      </c>
      <c r="N305" s="71">
        <v>-5.5511151231257827E-17</v>
      </c>
      <c r="O305" s="110">
        <v>0.34399320763628694</v>
      </c>
      <c r="P305" s="71">
        <v>-0.16875654446078384</v>
      </c>
      <c r="Q305" s="71">
        <v>-0.51937572237847296</v>
      </c>
      <c r="R305" s="71">
        <v>-0.76383163118948605</v>
      </c>
      <c r="AC305" s="1">
        <v>5</v>
      </c>
      <c r="AD305" s="71">
        <v>-1.6509850299986212E-18</v>
      </c>
      <c r="AE305" s="71">
        <v>0</v>
      </c>
      <c r="AF305" s="71">
        <v>0</v>
      </c>
      <c r="AG305" s="110">
        <v>0.73766277467379993</v>
      </c>
      <c r="AH305" s="71">
        <v>2.806238495601486E-3</v>
      </c>
      <c r="AI305" s="71">
        <v>-0.66355871916761044</v>
      </c>
      <c r="AJ305" s="71">
        <v>0.12464181522546144</v>
      </c>
    </row>
    <row r="306" spans="10:43">
      <c r="K306" s="1">
        <v>6</v>
      </c>
      <c r="L306" s="71">
        <v>-7.0651464837610462E-18</v>
      </c>
      <c r="M306" s="71">
        <v>5.3432662332678232E-18</v>
      </c>
      <c r="N306" s="71">
        <v>7.1288820768612388E-18</v>
      </c>
      <c r="O306" s="71">
        <v>0</v>
      </c>
      <c r="P306" s="71">
        <v>0.97254854236060828</v>
      </c>
      <c r="Q306" s="71">
        <v>2.4345258159527428E-2</v>
      </c>
      <c r="R306" s="71">
        <v>-0.23142307827311059</v>
      </c>
      <c r="AC306" s="1">
        <v>6</v>
      </c>
      <c r="AD306" s="71">
        <v>1.6955453748942937E-18</v>
      </c>
      <c r="AE306" s="71">
        <v>6.6476181457527447E-18</v>
      </c>
      <c r="AF306" s="71">
        <v>0</v>
      </c>
      <c r="AG306" s="71">
        <v>2.7755575615628914E-17</v>
      </c>
      <c r="AH306" s="71">
        <v>0.84004387454144447</v>
      </c>
      <c r="AI306" s="71">
        <v>-9.6720633105887979E-2</v>
      </c>
      <c r="AJ306" s="71">
        <v>-0.53382713304678364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0.59057704468073857</v>
      </c>
      <c r="W308" s="48" t="s">
        <v>353</v>
      </c>
      <c r="X308" s="3">
        <f>+V308/V310</f>
        <v>0.86410353908522852</v>
      </c>
      <c r="Y308" s="148">
        <f>ATAN2(X308,X309)</f>
        <v>-0.52742980392084937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0.67512647876190701</v>
      </c>
      <c r="AO308" s="48" t="s">
        <v>353</v>
      </c>
      <c r="AP308" s="3">
        <f>+AN308/AN310</f>
        <v>0.67514601389992968</v>
      </c>
      <c r="AQ308" s="148">
        <f>ATAN2(AP308,AP309)</f>
        <v>-0.82963370698208116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0.34399320763628694</v>
      </c>
      <c r="W309" s="48" t="s">
        <v>354</v>
      </c>
      <c r="X309" s="3">
        <f>-V309/V310</f>
        <v>-0.50331409054424758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0.73766277467379993</v>
      </c>
      <c r="AO309" s="48" t="s">
        <v>354</v>
      </c>
      <c r="AP309" s="3">
        <f>-AN309/AN310</f>
        <v>-0.73768411933227618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0.68345634286597756</v>
      </c>
      <c r="W310" s="109">
        <v>1</v>
      </c>
      <c r="X310" s="108">
        <f>X308*X308+X309*X309</f>
        <v>1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0.9999710653138425</v>
      </c>
      <c r="AO310" s="109">
        <v>1</v>
      </c>
      <c r="AP310" s="108">
        <f>AP308*AP308+AP309*AP309</f>
        <v>0.99999999999999989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0.86410353908522852</v>
      </c>
      <c r="P312" s="111">
        <v>0</v>
      </c>
      <c r="Q312" s="110">
        <f>-X309</f>
        <v>0.50331409054424758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0.67514601389992968</v>
      </c>
      <c r="AH312" s="111">
        <v>0</v>
      </c>
      <c r="AI312" s="110">
        <f>-AP309</f>
        <v>0.73768411933227618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-0.50331409054424758</v>
      </c>
      <c r="P314" s="111">
        <v>0</v>
      </c>
      <c r="Q314" s="110">
        <f>X308</f>
        <v>0.86410353908522852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-0.73768411933227618</v>
      </c>
      <c r="AH314" s="111">
        <v>0</v>
      </c>
      <c r="AI314" s="110">
        <f>AP308</f>
        <v>0.67514601389992968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0.99999999999999989</v>
      </c>
      <c r="M318" s="71">
        <v>1.4051260155412137E-15</v>
      </c>
      <c r="N318" s="71">
        <v>1.5265566588595902E-16</v>
      </c>
      <c r="O318" s="71">
        <v>5.0653925498522767E-16</v>
      </c>
      <c r="P318" s="71">
        <v>4.40619762898109E-16</v>
      </c>
      <c r="Q318" s="71">
        <v>-9.9226182825873366E-16</v>
      </c>
      <c r="R318" s="71">
        <v>5.6768825751341012E-16</v>
      </c>
      <c r="AC318" s="1" cm="1">
        <f t="array" ref="AC318:AC324">$K$12:$K$18</f>
        <v>0</v>
      </c>
      <c r="AD318" s="71" cm="1">
        <f t="array" ref="AD318:AJ324">MMULT(AD309:AJ315,_xlfn.ANCHORARRAY(AD300))</f>
        <v>1.0000000000000004</v>
      </c>
      <c r="AE318" s="71">
        <v>1.169203622808368E-15</v>
      </c>
      <c r="AF318" s="71">
        <v>-5.7245874707234634E-17</v>
      </c>
      <c r="AG318" s="71">
        <v>4.3715031594615539E-16</v>
      </c>
      <c r="AH318" s="71">
        <v>4.2327252813834093E-16</v>
      </c>
      <c r="AI318" s="71">
        <v>-5.5511151231257827E-17</v>
      </c>
      <c r="AJ318" s="71">
        <v>2.0788492455237062E-15</v>
      </c>
    </row>
    <row r="319" spans="10:43">
      <c r="K319" s="1">
        <v>1</v>
      </c>
      <c r="L319" s="71">
        <v>-5.0996545630562452E-17</v>
      </c>
      <c r="M319" s="71">
        <v>0.99999999999999989</v>
      </c>
      <c r="N319" s="71">
        <v>-5.4123372450476381E-16</v>
      </c>
      <c r="O319" s="71">
        <v>2.2204460492503131E-16</v>
      </c>
      <c r="P319" s="71">
        <v>-1.9428902930940239E-16</v>
      </c>
      <c r="Q319" s="71">
        <v>0</v>
      </c>
      <c r="R319" s="71">
        <v>1.5265566588595902E-16</v>
      </c>
      <c r="AC319" s="1">
        <v>1</v>
      </c>
      <c r="AD319" s="71">
        <v>2.4798729942973918E-17</v>
      </c>
      <c r="AE319" s="71">
        <v>0.99999999999999989</v>
      </c>
      <c r="AF319" s="71">
        <v>-3.8857805861880479E-16</v>
      </c>
      <c r="AG319" s="71">
        <v>3.8597597340483958E-16</v>
      </c>
      <c r="AH319" s="71">
        <v>5.5511151231257827E-17</v>
      </c>
      <c r="AI319" s="71">
        <v>2.5977484052752686E-16</v>
      </c>
      <c r="AJ319" s="71">
        <v>2.7478019859472624E-15</v>
      </c>
    </row>
    <row r="320" spans="10:43">
      <c r="K320" s="1">
        <v>2</v>
      </c>
      <c r="L320" s="71">
        <v>-7.22154347128443E-18</v>
      </c>
      <c r="M320" s="71">
        <v>-4.1930025073801168E-18</v>
      </c>
      <c r="N320" s="71">
        <v>1</v>
      </c>
      <c r="O320" s="71">
        <v>1.27675647831893E-15</v>
      </c>
      <c r="P320" s="71">
        <v>5.5511151231257827E-17</v>
      </c>
      <c r="Q320" s="71">
        <v>-2.2204460492503131E-16</v>
      </c>
      <c r="R320" s="71">
        <v>-9.7144514654701197E-17</v>
      </c>
      <c r="AC320" s="1">
        <v>2</v>
      </c>
      <c r="AD320" s="71">
        <v>-8.144127977983798E-18</v>
      </c>
      <c r="AE320" s="71">
        <v>-5.1636495180735759E-19</v>
      </c>
      <c r="AF320" s="71">
        <v>1</v>
      </c>
      <c r="AG320" s="71">
        <v>1.7034984534092246E-15</v>
      </c>
      <c r="AH320" s="71">
        <v>-6.2450045135165055E-17</v>
      </c>
      <c r="AI320" s="71">
        <v>-9.0205620750793969E-17</v>
      </c>
      <c r="AJ320" s="71">
        <v>5.925815393936773E-15</v>
      </c>
    </row>
    <row r="321" spans="10:43">
      <c r="K321" s="1">
        <v>3</v>
      </c>
      <c r="L321" s="71">
        <v>-2.3582188668800735E-17</v>
      </c>
      <c r="M321" s="71">
        <v>-1.2270527484998879E-18</v>
      </c>
      <c r="N321" s="71">
        <v>-4.7604440240578801E-18</v>
      </c>
      <c r="O321" s="110">
        <v>0.68345634286597767</v>
      </c>
      <c r="P321" s="71">
        <v>-0.15063481584006666</v>
      </c>
      <c r="Q321" s="71">
        <v>0.40142364593819108</v>
      </c>
      <c r="R321" s="71">
        <v>-0.59080930606650406</v>
      </c>
      <c r="AC321" s="1">
        <v>3</v>
      </c>
      <c r="AD321" s="71">
        <v>-2.0956672289491117E-18</v>
      </c>
      <c r="AE321" s="71">
        <v>1.2970517588502471E-18</v>
      </c>
      <c r="AF321" s="71">
        <v>0</v>
      </c>
      <c r="AG321" s="110">
        <v>0.9999710653138425</v>
      </c>
      <c r="AH321" s="71">
        <v>-4.1264859224061992E-3</v>
      </c>
      <c r="AI321" s="71">
        <v>-1.2586838458440441E-3</v>
      </c>
      <c r="AJ321" s="71">
        <v>-6.2654899254651342E-3</v>
      </c>
    </row>
    <row r="322" spans="10:43">
      <c r="K322" s="1">
        <v>4</v>
      </c>
      <c r="L322" s="71">
        <v>2.1418220096317669E-17</v>
      </c>
      <c r="M322" s="71">
        <v>0</v>
      </c>
      <c r="N322" s="71">
        <v>-5.5511151231257827E-17</v>
      </c>
      <c r="O322" s="110">
        <v>0.72999138857678592</v>
      </c>
      <c r="P322" s="71">
        <v>0.14103223949403051</v>
      </c>
      <c r="Q322" s="71">
        <v>-0.37583393624373457</v>
      </c>
      <c r="R322" s="71">
        <v>0.55314675484411624</v>
      </c>
      <c r="AC322" s="1">
        <v>4</v>
      </c>
      <c r="AD322" s="71">
        <v>9.0430773291088174E-18</v>
      </c>
      <c r="AE322" s="71">
        <v>0</v>
      </c>
      <c r="AF322" s="71">
        <v>0</v>
      </c>
      <c r="AG322" s="110">
        <v>-7.607137115747677E-3</v>
      </c>
      <c r="AH322" s="71">
        <v>-0.54243356745713633</v>
      </c>
      <c r="AI322" s="71">
        <v>-0.16545612456707731</v>
      </c>
      <c r="AJ322" s="71">
        <v>-0.8236092685271188</v>
      </c>
    </row>
    <row r="323" spans="10:43">
      <c r="K323" s="1">
        <v>5</v>
      </c>
      <c r="L323" s="71">
        <v>1.9365606267890669E-17</v>
      </c>
      <c r="M323" s="71">
        <v>7.1472099143911245E-19</v>
      </c>
      <c r="N323" s="71">
        <v>-6.1468504958250697E-17</v>
      </c>
      <c r="O323" s="71">
        <v>-5.5511151231257827E-17</v>
      </c>
      <c r="P323" s="71">
        <v>-0.10755646160219418</v>
      </c>
      <c r="Q323" s="71">
        <v>-0.83487437213893245</v>
      </c>
      <c r="R323" s="71">
        <v>-0.53982996426026297</v>
      </c>
      <c r="AC323" s="1">
        <v>5</v>
      </c>
      <c r="AD323" s="71">
        <v>-1.555879670991491E-19</v>
      </c>
      <c r="AE323" s="71">
        <v>-1.4171963764236098E-18</v>
      </c>
      <c r="AF323" s="71">
        <v>0</v>
      </c>
      <c r="AG323" s="71">
        <v>-5.5511151231257827E-17</v>
      </c>
      <c r="AH323" s="71">
        <v>8.6652094639721421E-3</v>
      </c>
      <c r="AI323" s="71">
        <v>-0.98146207552294962</v>
      </c>
      <c r="AJ323" s="71">
        <v>0.19146046185865942</v>
      </c>
    </row>
    <row r="324" spans="10:43">
      <c r="K324" s="1">
        <v>6</v>
      </c>
      <c r="L324" s="71">
        <v>-7.0651464837610462E-18</v>
      </c>
      <c r="M324" s="71">
        <v>5.3432662332678232E-18</v>
      </c>
      <c r="N324" s="71">
        <v>7.1288820768612388E-18</v>
      </c>
      <c r="O324" s="71">
        <v>0</v>
      </c>
      <c r="P324" s="71">
        <v>0.97254854236060828</v>
      </c>
      <c r="Q324" s="71">
        <v>2.4345258159527428E-2</v>
      </c>
      <c r="R324" s="71">
        <v>-0.23142307827311059</v>
      </c>
      <c r="AC324" s="1">
        <v>6</v>
      </c>
      <c r="AD324" s="71">
        <v>1.6955453748942937E-18</v>
      </c>
      <c r="AE324" s="71">
        <v>6.6476181457527447E-18</v>
      </c>
      <c r="AF324" s="71">
        <v>0</v>
      </c>
      <c r="AG324" s="71">
        <v>2.7755575615628914E-17</v>
      </c>
      <c r="AH324" s="71">
        <v>0.84004387454144447</v>
      </c>
      <c r="AI324" s="71">
        <v>-9.6720633105887979E-2</v>
      </c>
      <c r="AJ324" s="71">
        <v>-0.53382713304678364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0.68345634286597767</v>
      </c>
      <c r="W326" s="48" t="s">
        <v>353</v>
      </c>
      <c r="X326" s="3">
        <f>+V326/V328</f>
        <v>0.68345634286597734</v>
      </c>
      <c r="Y326" s="148">
        <f>ATAN2(X326,X327)</f>
        <v>-0.81830935073216571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0.9999710653138425</v>
      </c>
      <c r="AO326" s="48" t="s">
        <v>353</v>
      </c>
      <c r="AP326" s="3">
        <f>+AN326/AN328</f>
        <v>0.99997106531384305</v>
      </c>
      <c r="AQ326" s="148">
        <f>ATAN2(AP326,AP327)</f>
        <v>7.6072104866385338E-3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0.72999138857678592</v>
      </c>
      <c r="W327" s="48" t="s">
        <v>354</v>
      </c>
      <c r="X327" s="3">
        <f>-V327/V328</f>
        <v>-0.72999138857678558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-7.607137115747677E-3</v>
      </c>
      <c r="AO327" s="48" t="s">
        <v>354</v>
      </c>
      <c r="AP327" s="3">
        <f>-AN327/AN328</f>
        <v>7.6071371157476813E-3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1.0000000000000004</v>
      </c>
      <c r="W328" s="109">
        <v>1</v>
      </c>
      <c r="X328" s="108">
        <f>X326*X326+X327*X327</f>
        <v>1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0.99999999999999944</v>
      </c>
      <c r="AO328" s="109">
        <v>1</v>
      </c>
      <c r="AP328" s="108">
        <f>AP326*AP326+AP327*AP327</f>
        <v>1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0.68345634286597734</v>
      </c>
      <c r="P330" s="110">
        <f>-X327</f>
        <v>0.72999138857678558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0.99997106531384305</v>
      </c>
      <c r="AH330" s="110">
        <f>-AP327</f>
        <v>-7.6071371157476813E-3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-0.72999138857678558</v>
      </c>
      <c r="P331" s="110">
        <f>X326</f>
        <v>0.68345634286597734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7.6071371157476813E-3</v>
      </c>
      <c r="AH331" s="110">
        <f>AP326</f>
        <v>0.99997106531384305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0.99999999999999989</v>
      </c>
      <c r="M336" s="71">
        <v>1.4051260155412137E-15</v>
      </c>
      <c r="N336" s="71">
        <v>1.5265566588595902E-16</v>
      </c>
      <c r="O336" s="71">
        <v>5.0653925498522767E-16</v>
      </c>
      <c r="P336" s="71">
        <v>4.40619762898109E-16</v>
      </c>
      <c r="Q336" s="71">
        <v>-9.9226182825873366E-16</v>
      </c>
      <c r="R336" s="71">
        <v>5.6768825751341012E-16</v>
      </c>
      <c r="AC336" s="1" cm="1">
        <f t="array" ref="AC336:AC342">$K$12:$K$18</f>
        <v>0</v>
      </c>
      <c r="AD336" s="71" cm="1">
        <f t="array" ref="AD336:AJ342">MMULT(AD327:AJ333,_xlfn.ANCHORARRAY(AD318))</f>
        <v>1.0000000000000004</v>
      </c>
      <c r="AE336" s="71">
        <v>1.169203622808368E-15</v>
      </c>
      <c r="AF336" s="71">
        <v>-5.7245874707234634E-17</v>
      </c>
      <c r="AG336" s="71">
        <v>4.3715031594615539E-16</v>
      </c>
      <c r="AH336" s="71">
        <v>4.2327252813834093E-16</v>
      </c>
      <c r="AI336" s="71">
        <v>-5.5511151231257827E-17</v>
      </c>
      <c r="AJ336" s="71">
        <v>2.0788492455237062E-15</v>
      </c>
    </row>
    <row r="337" spans="10:43">
      <c r="K337" s="1">
        <v>1</v>
      </c>
      <c r="L337" s="71">
        <v>-5.0996545630562452E-17</v>
      </c>
      <c r="M337" s="71">
        <v>0.99999999999999989</v>
      </c>
      <c r="N337" s="71">
        <v>-5.4123372450476381E-16</v>
      </c>
      <c r="O337" s="71">
        <v>2.2204460492503131E-16</v>
      </c>
      <c r="P337" s="71">
        <v>-1.9428902930940239E-16</v>
      </c>
      <c r="Q337" s="71">
        <v>0</v>
      </c>
      <c r="R337" s="71">
        <v>1.5265566588595902E-16</v>
      </c>
      <c r="AC337" s="1">
        <v>1</v>
      </c>
      <c r="AD337" s="71">
        <v>2.4798729942973918E-17</v>
      </c>
      <c r="AE337" s="71">
        <v>0.99999999999999989</v>
      </c>
      <c r="AF337" s="71">
        <v>-3.8857805861880479E-16</v>
      </c>
      <c r="AG337" s="71">
        <v>3.8597597340483958E-16</v>
      </c>
      <c r="AH337" s="71">
        <v>5.5511151231257827E-17</v>
      </c>
      <c r="AI337" s="71">
        <v>2.5977484052752686E-16</v>
      </c>
      <c r="AJ337" s="71">
        <v>2.7478019859472624E-15</v>
      </c>
    </row>
    <row r="338" spans="10:43">
      <c r="K338" s="1">
        <v>2</v>
      </c>
      <c r="L338" s="71">
        <v>-7.22154347128443E-18</v>
      </c>
      <c r="M338" s="71">
        <v>-4.1930025073801168E-18</v>
      </c>
      <c r="N338" s="71">
        <v>1</v>
      </c>
      <c r="O338" s="71">
        <v>1.27675647831893E-15</v>
      </c>
      <c r="P338" s="71">
        <v>5.5511151231257827E-17</v>
      </c>
      <c r="Q338" s="71">
        <v>-2.2204460492503131E-16</v>
      </c>
      <c r="R338" s="71">
        <v>-9.7144514654701197E-17</v>
      </c>
      <c r="AC338" s="1">
        <v>2</v>
      </c>
      <c r="AD338" s="71">
        <v>-8.144127977983798E-18</v>
      </c>
      <c r="AE338" s="71">
        <v>-5.1636495180735759E-19</v>
      </c>
      <c r="AF338" s="71">
        <v>1</v>
      </c>
      <c r="AG338" s="71">
        <v>1.7034984534092246E-15</v>
      </c>
      <c r="AH338" s="71">
        <v>-6.2450045135165055E-17</v>
      </c>
      <c r="AI338" s="71">
        <v>-9.0205620750793969E-17</v>
      </c>
      <c r="AJ338" s="71">
        <v>5.925815393936773E-15</v>
      </c>
    </row>
    <row r="339" spans="10:43">
      <c r="K339" s="1">
        <v>3</v>
      </c>
      <c r="L339" s="71">
        <v>-4.8228019539989083E-19</v>
      </c>
      <c r="M339" s="71">
        <v>-8.3863698399337923E-19</v>
      </c>
      <c r="N339" s="71">
        <v>-4.3776218031902638E-17</v>
      </c>
      <c r="O339" s="71">
        <v>1.0000000000000004</v>
      </c>
      <c r="P339" s="71">
        <v>-8.4654505627668186E-16</v>
      </c>
      <c r="Q339" s="71">
        <v>1.1102230246251565E-16</v>
      </c>
      <c r="R339" s="71">
        <v>4.9960036108132044E-16</v>
      </c>
      <c r="AC339" s="1">
        <v>3</v>
      </c>
      <c r="AD339" s="71">
        <v>-2.1643985206663929E-18</v>
      </c>
      <c r="AE339" s="71">
        <v>1.2970142290646755E-18</v>
      </c>
      <c r="AF339" s="71">
        <v>0</v>
      </c>
      <c r="AG339" s="71">
        <v>0.99999999999999944</v>
      </c>
      <c r="AH339" s="71">
        <v>-4.9786563760534364E-16</v>
      </c>
      <c r="AI339" s="71">
        <v>-8.2399365108898337E-18</v>
      </c>
      <c r="AJ339" s="71">
        <v>5.9223459469848194E-15</v>
      </c>
    </row>
    <row r="340" spans="10:43">
      <c r="K340" s="1">
        <v>4</v>
      </c>
      <c r="L340" s="71">
        <v>3.1853213029745443E-17</v>
      </c>
      <c r="M340" s="71">
        <v>8.9573793973439444E-19</v>
      </c>
      <c r="N340" s="71">
        <v>-3.4464365265431597E-17</v>
      </c>
      <c r="O340" s="71">
        <v>0</v>
      </c>
      <c r="P340" s="110">
        <v>0.20635149701388739</v>
      </c>
      <c r="Q340" s="71">
        <v>-0.54990189229604369</v>
      </c>
      <c r="R340" s="71">
        <v>0.80933736385351751</v>
      </c>
      <c r="AC340" s="1">
        <v>4</v>
      </c>
      <c r="AD340" s="71">
        <v>9.026873642544812E-18</v>
      </c>
      <c r="AE340" s="71">
        <v>9.8668505757955259E-21</v>
      </c>
      <c r="AF340" s="71">
        <v>0</v>
      </c>
      <c r="AG340" s="71">
        <v>0</v>
      </c>
      <c r="AH340" s="110">
        <v>-0.54244926305631891</v>
      </c>
      <c r="AI340" s="71">
        <v>-0.16546091212664094</v>
      </c>
      <c r="AJ340" s="71">
        <v>-0.82363310009237833</v>
      </c>
    </row>
    <row r="341" spans="10:43">
      <c r="K341" s="1">
        <v>5</v>
      </c>
      <c r="L341" s="71">
        <v>1.9365606267890669E-17</v>
      </c>
      <c r="M341" s="71">
        <v>7.1472099143911245E-19</v>
      </c>
      <c r="N341" s="71">
        <v>-6.1468504958250697E-17</v>
      </c>
      <c r="O341" s="71">
        <v>-5.5511151231257827E-17</v>
      </c>
      <c r="P341" s="71">
        <v>-0.10755646160219418</v>
      </c>
      <c r="Q341" s="71">
        <v>-0.83487437213893245</v>
      </c>
      <c r="R341" s="71">
        <v>-0.53982996426026297</v>
      </c>
      <c r="AC341" s="1">
        <v>5</v>
      </c>
      <c r="AD341" s="71">
        <v>-1.555879670991491E-19</v>
      </c>
      <c r="AE341" s="71">
        <v>-1.4171963764236098E-18</v>
      </c>
      <c r="AF341" s="71">
        <v>0</v>
      </c>
      <c r="AG341" s="71">
        <v>-5.5511151231257827E-17</v>
      </c>
      <c r="AH341" s="71">
        <v>8.6652094639721421E-3</v>
      </c>
      <c r="AI341" s="71">
        <v>-0.98146207552294962</v>
      </c>
      <c r="AJ341" s="71">
        <v>0.19146046185865942</v>
      </c>
    </row>
    <row r="342" spans="10:43">
      <c r="K342" s="1">
        <v>6</v>
      </c>
      <c r="L342" s="71">
        <v>-7.0651464837610462E-18</v>
      </c>
      <c r="M342" s="71">
        <v>5.3432662332678232E-18</v>
      </c>
      <c r="N342" s="71">
        <v>7.1288820768612388E-18</v>
      </c>
      <c r="O342" s="71">
        <v>0</v>
      </c>
      <c r="P342" s="110">
        <v>0.97254854236060828</v>
      </c>
      <c r="Q342" s="71">
        <v>2.4345258159527428E-2</v>
      </c>
      <c r="R342" s="71">
        <v>-0.23142307827311059</v>
      </c>
      <c r="AC342" s="1">
        <v>6</v>
      </c>
      <c r="AD342" s="71">
        <v>1.6955453748942937E-18</v>
      </c>
      <c r="AE342" s="71">
        <v>6.6476181457527447E-18</v>
      </c>
      <c r="AF342" s="71">
        <v>0</v>
      </c>
      <c r="AG342" s="71">
        <v>2.7755575615628914E-17</v>
      </c>
      <c r="AH342" s="110">
        <v>0.84004387454144447</v>
      </c>
      <c r="AI342" s="71">
        <v>-9.6720633105887979E-2</v>
      </c>
      <c r="AJ342" s="71">
        <v>-0.53382713304678364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0.20635149701388739</v>
      </c>
      <c r="W344" s="48" t="s">
        <v>353</v>
      </c>
      <c r="X344" s="3">
        <f>+V344/V346</f>
        <v>0.20755553124700091</v>
      </c>
      <c r="Y344" s="148">
        <f>ATAN2(X344,X345)</f>
        <v>-1.3617209188616946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-0.54244926305631891</v>
      </c>
      <c r="AO344" s="48" t="s">
        <v>353</v>
      </c>
      <c r="AP344" s="3">
        <f>+AN344/AN346</f>
        <v>-0.54246962933661091</v>
      </c>
      <c r="AQ344" s="148">
        <f>ATAN2(AP344,AP345)</f>
        <v>-2.1441704263706538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0.97254854236060828</v>
      </c>
      <c r="W345" s="48" t="s">
        <v>354</v>
      </c>
      <c r="X345" s="3">
        <f>-V345/V346</f>
        <v>-0.97822323702147629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0.84004387454144447</v>
      </c>
      <c r="AO345" s="48" t="s">
        <v>354</v>
      </c>
      <c r="AP345" s="3">
        <f>-AN345/AN346</f>
        <v>-0.84007541402388386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0.99419897785484379</v>
      </c>
      <c r="W346" s="109">
        <v>1</v>
      </c>
      <c r="X346" s="108">
        <f>X344*X344+X345*X345</f>
        <v>1.0000000000000002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0.99996245636771064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0.20755553124700091</v>
      </c>
      <c r="Q349" s="111">
        <v>0</v>
      </c>
      <c r="R349" s="110">
        <f>-X345</f>
        <v>0.97822323702147629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-0.54246962933661091</v>
      </c>
      <c r="AI349" s="111">
        <v>0</v>
      </c>
      <c r="AJ349" s="110">
        <f>-AP345</f>
        <v>0.84007541402388386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-0.97822323702147629</v>
      </c>
      <c r="Q351" s="111">
        <v>0</v>
      </c>
      <c r="R351" s="110">
        <f>X344</f>
        <v>0.20755553124700091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-0.84007541402388386</v>
      </c>
      <c r="AI351" s="111">
        <v>0</v>
      </c>
      <c r="AJ351" s="110">
        <f>AP344</f>
        <v>-0.54246962933661091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0.99999999999999989</v>
      </c>
      <c r="M354" s="71">
        <v>1.4051260155412137E-15</v>
      </c>
      <c r="N354" s="71">
        <v>1.5265566588595902E-16</v>
      </c>
      <c r="O354" s="71">
        <v>5.0653925498522767E-16</v>
      </c>
      <c r="P354" s="71">
        <v>4.40619762898109E-16</v>
      </c>
      <c r="Q354" s="71">
        <v>-9.9226182825873366E-16</v>
      </c>
      <c r="R354" s="71">
        <v>5.6768825751341012E-16</v>
      </c>
      <c r="AC354" s="1" cm="1">
        <f t="array" ref="AC354:AC360">$K$12:$K$18</f>
        <v>0</v>
      </c>
      <c r="AD354" s="71" cm="1">
        <f t="array" ref="AD354:AJ360">MMULT(AD345:AJ351,_xlfn.ANCHORARRAY(AD336))</f>
        <v>1.0000000000000004</v>
      </c>
      <c r="AE354" s="71">
        <v>1.169203622808368E-15</v>
      </c>
      <c r="AF354" s="71">
        <v>-5.7245874707234634E-17</v>
      </c>
      <c r="AG354" s="71">
        <v>4.3715031594615539E-16</v>
      </c>
      <c r="AH354" s="71">
        <v>4.2327252813834093E-16</v>
      </c>
      <c r="AI354" s="71">
        <v>-5.5511151231257827E-17</v>
      </c>
      <c r="AJ354" s="71">
        <v>2.0788492455237062E-15</v>
      </c>
    </row>
    <row r="355" spans="10:43">
      <c r="K355" s="1">
        <v>1</v>
      </c>
      <c r="L355" s="71">
        <v>-5.0996545630562452E-17</v>
      </c>
      <c r="M355" s="71">
        <v>0.99999999999999989</v>
      </c>
      <c r="N355" s="71">
        <v>-5.4123372450476381E-16</v>
      </c>
      <c r="O355" s="71">
        <v>2.2204460492503131E-16</v>
      </c>
      <c r="P355" s="71">
        <v>-1.9428902930940239E-16</v>
      </c>
      <c r="Q355" s="71">
        <v>0</v>
      </c>
      <c r="R355" s="71">
        <v>1.5265566588595902E-16</v>
      </c>
      <c r="AC355" s="1">
        <v>1</v>
      </c>
      <c r="AD355" s="71">
        <v>2.4798729942973918E-17</v>
      </c>
      <c r="AE355" s="71">
        <v>0.99999999999999989</v>
      </c>
      <c r="AF355" s="71">
        <v>-3.8857805861880479E-16</v>
      </c>
      <c r="AG355" s="71">
        <v>3.8597597340483958E-16</v>
      </c>
      <c r="AH355" s="71">
        <v>5.5511151231257827E-17</v>
      </c>
      <c r="AI355" s="71">
        <v>2.5977484052752686E-16</v>
      </c>
      <c r="AJ355" s="71">
        <v>2.7478019859472624E-15</v>
      </c>
    </row>
    <row r="356" spans="10:43">
      <c r="K356" s="1">
        <v>2</v>
      </c>
      <c r="L356" s="71">
        <v>-7.22154347128443E-18</v>
      </c>
      <c r="M356" s="71">
        <v>-4.1930025073801168E-18</v>
      </c>
      <c r="N356" s="71">
        <v>1</v>
      </c>
      <c r="O356" s="71">
        <v>1.27675647831893E-15</v>
      </c>
      <c r="P356" s="71">
        <v>5.5511151231257827E-17</v>
      </c>
      <c r="Q356" s="71">
        <v>-2.2204460492503131E-16</v>
      </c>
      <c r="R356" s="71">
        <v>-9.7144514654701197E-17</v>
      </c>
      <c r="AC356" s="1">
        <v>2</v>
      </c>
      <c r="AD356" s="71">
        <v>-8.144127977983798E-18</v>
      </c>
      <c r="AE356" s="71">
        <v>-5.1636495180735759E-19</v>
      </c>
      <c r="AF356" s="71">
        <v>1</v>
      </c>
      <c r="AG356" s="71">
        <v>1.7034984534092246E-15</v>
      </c>
      <c r="AH356" s="71">
        <v>-6.2450045135165055E-17</v>
      </c>
      <c r="AI356" s="71">
        <v>-9.0205620750793969E-17</v>
      </c>
      <c r="AJ356" s="71">
        <v>5.925815393936773E-15</v>
      </c>
    </row>
    <row r="357" spans="10:43">
      <c r="K357" s="1">
        <v>3</v>
      </c>
      <c r="L357" s="71">
        <v>-4.8228019539989083E-19</v>
      </c>
      <c r="M357" s="71">
        <v>-8.3863698399337923E-19</v>
      </c>
      <c r="N357" s="71">
        <v>-4.3776218031902638E-17</v>
      </c>
      <c r="O357" s="71">
        <v>1.0000000000000004</v>
      </c>
      <c r="P357" s="71">
        <v>-8.4654505627668186E-16</v>
      </c>
      <c r="Q357" s="71">
        <v>1.1102230246251565E-16</v>
      </c>
      <c r="R357" s="71">
        <v>4.9960036108132044E-16</v>
      </c>
      <c r="AC357" s="1">
        <v>3</v>
      </c>
      <c r="AD357" s="71">
        <v>-2.1643985206663929E-18</v>
      </c>
      <c r="AE357" s="71">
        <v>1.2970142290646755E-18</v>
      </c>
      <c r="AF357" s="71">
        <v>0</v>
      </c>
      <c r="AG357" s="71">
        <v>0.99999999999999944</v>
      </c>
      <c r="AH357" s="71">
        <v>-4.9786563760534364E-16</v>
      </c>
      <c r="AI357" s="71">
        <v>-8.2399365108898337E-18</v>
      </c>
      <c r="AJ357" s="71">
        <v>5.9223459469848194E-15</v>
      </c>
    </row>
    <row r="358" spans="10:43">
      <c r="K358" s="1">
        <v>4</v>
      </c>
      <c r="L358" s="71">
        <v>-2.9997991106292453E-19</v>
      </c>
      <c r="M358" s="71">
        <v>5.4128225549144665E-18</v>
      </c>
      <c r="N358" s="71">
        <v>-1.7963154018575417E-19</v>
      </c>
      <c r="O358" s="71">
        <v>0</v>
      </c>
      <c r="P358" s="110">
        <v>0.9941989778548439</v>
      </c>
      <c r="Q358" s="71">
        <v>-9.0320082146299996E-2</v>
      </c>
      <c r="R358" s="71">
        <v>-5.8400986237132635E-2</v>
      </c>
      <c r="AC358" s="1">
        <v>4</v>
      </c>
      <c r="AD358" s="71">
        <v>-3.4724188161291017E-18</v>
      </c>
      <c r="AE358" s="71">
        <v>5.5791480992913486E-18</v>
      </c>
      <c r="AF358" s="71">
        <v>0</v>
      </c>
      <c r="AG358" s="71">
        <v>2.3316776676770675E-17</v>
      </c>
      <c r="AH358" s="110">
        <v>0.99996245636771064</v>
      </c>
      <c r="AI358" s="71">
        <v>8.5048937699554461E-3</v>
      </c>
      <c r="AJ358" s="71">
        <v>-1.6591072949834751E-3</v>
      </c>
    </row>
    <row r="359" spans="10:43">
      <c r="K359" s="1">
        <v>5</v>
      </c>
      <c r="L359" s="71">
        <v>1.9365606267890669E-17</v>
      </c>
      <c r="M359" s="71">
        <v>7.1472099143911245E-19</v>
      </c>
      <c r="N359" s="71">
        <v>-6.1468504958250697E-17</v>
      </c>
      <c r="O359" s="71">
        <v>-5.5511151231257827E-17</v>
      </c>
      <c r="P359" s="110">
        <v>-0.10755646160219418</v>
      </c>
      <c r="Q359" s="71">
        <v>-0.83487437213893245</v>
      </c>
      <c r="R359" s="71">
        <v>-0.53982996426026297</v>
      </c>
      <c r="AC359" s="1">
        <v>5</v>
      </c>
      <c r="AD359" s="71">
        <v>-1.555879670991491E-19</v>
      </c>
      <c r="AE359" s="71">
        <v>-1.4171963764236098E-18</v>
      </c>
      <c r="AF359" s="71">
        <v>0</v>
      </c>
      <c r="AG359" s="71">
        <v>-5.5511151231257827E-17</v>
      </c>
      <c r="AH359" s="110">
        <v>8.6652094639721421E-3</v>
      </c>
      <c r="AI359" s="71">
        <v>-0.98146207552294962</v>
      </c>
      <c r="AJ359" s="71">
        <v>0.19146046185865942</v>
      </c>
    </row>
    <row r="360" spans="10:43">
      <c r="K360" s="1">
        <v>6</v>
      </c>
      <c r="L360" s="71">
        <v>-3.2625963391267154E-17</v>
      </c>
      <c r="M360" s="71">
        <v>2.3279279471013712E-19</v>
      </c>
      <c r="N360" s="71">
        <v>3.5193481858501184E-17</v>
      </c>
      <c r="O360" s="71">
        <v>0</v>
      </c>
      <c r="P360" s="71">
        <v>0</v>
      </c>
      <c r="Q360" s="71">
        <v>0.54297980211671715</v>
      </c>
      <c r="R360" s="71">
        <v>-0.83974575586500799</v>
      </c>
      <c r="AC360" s="1">
        <v>6</v>
      </c>
      <c r="AD360" s="71">
        <v>-8.5030364836444313E-18</v>
      </c>
      <c r="AE360" s="71">
        <v>-3.6144198500803932E-18</v>
      </c>
      <c r="AF360" s="71">
        <v>0</v>
      </c>
      <c r="AG360" s="71">
        <v>-1.5056556816234493E-17</v>
      </c>
      <c r="AH360" s="71">
        <v>-5.5511151231257827E-17</v>
      </c>
      <c r="AI360" s="71">
        <v>0.19146765024971074</v>
      </c>
      <c r="AJ360" s="71">
        <v>0.98149892455759402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0.9941989778548439</v>
      </c>
      <c r="W362" s="48" t="s">
        <v>353</v>
      </c>
      <c r="X362" s="3">
        <f>+V362/V364</f>
        <v>0.99419897785484346</v>
      </c>
      <c r="Y362" s="148">
        <f>ATAN2(X362,X363)</f>
        <v>0.10776492454027616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0.99996245636771064</v>
      </c>
      <c r="AO362" s="48" t="s">
        <v>353</v>
      </c>
      <c r="AP362" s="3">
        <f>+AN362/AN364</f>
        <v>0.99996245636771064</v>
      </c>
      <c r="AQ362" s="148">
        <f>ATAN2(AP362,AP363)</f>
        <v>-8.6653179067466193E-3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-0.10755646160219418</v>
      </c>
      <c r="W363" s="48" t="s">
        <v>354</v>
      </c>
      <c r="X363" s="3">
        <f>-V363/V364</f>
        <v>0.10755646160219413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8.6652094639721421E-3</v>
      </c>
      <c r="AO363" s="48" t="s">
        <v>354</v>
      </c>
      <c r="AP363" s="3">
        <f>-AN363/AN364</f>
        <v>-8.6652094639721421E-3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1.0000000000000004</v>
      </c>
      <c r="W364" s="109">
        <v>1</v>
      </c>
      <c r="X364" s="108">
        <f>X362*X362+X363*X363</f>
        <v>0.99999999999999978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1</v>
      </c>
      <c r="AO364" s="109">
        <v>1</v>
      </c>
      <c r="AP364" s="108">
        <f>AP362*AP362+AP363*AP363</f>
        <v>1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0.99419897785484346</v>
      </c>
      <c r="Q367" s="110">
        <f>-X363</f>
        <v>-0.10755646160219413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0.99996245636771064</v>
      </c>
      <c r="AI367" s="110">
        <f>-AP363</f>
        <v>8.6652094639721421E-3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0.10755646160219413</v>
      </c>
      <c r="Q368" s="110">
        <f>X362</f>
        <v>0.99419897785484346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-8.6652094639721421E-3</v>
      </c>
      <c r="AI368" s="110">
        <f>AP362</f>
        <v>0.99996245636771064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0.99999999999999989</v>
      </c>
      <c r="M372" s="71">
        <v>1.4051260155412137E-15</v>
      </c>
      <c r="N372" s="71">
        <v>1.5265566588595902E-16</v>
      </c>
      <c r="O372" s="71">
        <v>5.0653925498522767E-16</v>
      </c>
      <c r="P372" s="71">
        <v>4.40619762898109E-16</v>
      </c>
      <c r="Q372" s="71">
        <v>-9.9226182825873366E-16</v>
      </c>
      <c r="R372" s="71">
        <v>5.6768825751341012E-16</v>
      </c>
      <c r="AC372" s="1" cm="1">
        <f t="array" ref="AC372:AC378">$K$12:$K$18</f>
        <v>0</v>
      </c>
      <c r="AD372" s="71" cm="1">
        <f t="array" ref="AD372:AJ378">MMULT(AD363:AJ369,_xlfn.ANCHORARRAY(AD354))</f>
        <v>1.0000000000000004</v>
      </c>
      <c r="AE372" s="71">
        <v>1.169203622808368E-15</v>
      </c>
      <c r="AF372" s="71">
        <v>-5.7245874707234634E-17</v>
      </c>
      <c r="AG372" s="71">
        <v>4.3715031594615539E-16</v>
      </c>
      <c r="AH372" s="71">
        <v>4.2327252813834093E-16</v>
      </c>
      <c r="AI372" s="71">
        <v>-5.5511151231257827E-17</v>
      </c>
      <c r="AJ372" s="71">
        <v>2.0788492455237062E-15</v>
      </c>
    </row>
    <row r="373" spans="10:43">
      <c r="K373" s="1">
        <v>1</v>
      </c>
      <c r="L373" s="71">
        <v>-5.0996545630562452E-17</v>
      </c>
      <c r="M373" s="71">
        <v>0.99999999999999989</v>
      </c>
      <c r="N373" s="71">
        <v>-5.4123372450476381E-16</v>
      </c>
      <c r="O373" s="71">
        <v>2.2204460492503131E-16</v>
      </c>
      <c r="P373" s="71">
        <v>-1.9428902930940239E-16</v>
      </c>
      <c r="Q373" s="71">
        <v>0</v>
      </c>
      <c r="R373" s="71">
        <v>1.5265566588595902E-16</v>
      </c>
      <c r="AC373" s="1">
        <v>1</v>
      </c>
      <c r="AD373" s="71">
        <v>2.4798729942973918E-17</v>
      </c>
      <c r="AE373" s="71">
        <v>0.99999999999999989</v>
      </c>
      <c r="AF373" s="71">
        <v>-3.8857805861880479E-16</v>
      </c>
      <c r="AG373" s="71">
        <v>3.8597597340483958E-16</v>
      </c>
      <c r="AH373" s="71">
        <v>5.5511151231257827E-17</v>
      </c>
      <c r="AI373" s="71">
        <v>2.5977484052752686E-16</v>
      </c>
      <c r="AJ373" s="71">
        <v>2.7478019859472624E-15</v>
      </c>
    </row>
    <row r="374" spans="10:43">
      <c r="K374" s="1">
        <v>2</v>
      </c>
      <c r="L374" s="71">
        <v>-7.22154347128443E-18</v>
      </c>
      <c r="M374" s="71">
        <v>-4.1930025073801168E-18</v>
      </c>
      <c r="N374" s="71">
        <v>1</v>
      </c>
      <c r="O374" s="71">
        <v>1.27675647831893E-15</v>
      </c>
      <c r="P374" s="71">
        <v>5.5511151231257827E-17</v>
      </c>
      <c r="Q374" s="71">
        <v>-2.2204460492503131E-16</v>
      </c>
      <c r="R374" s="71">
        <v>-9.7144514654701197E-17</v>
      </c>
      <c r="AC374" s="1">
        <v>2</v>
      </c>
      <c r="AD374" s="71">
        <v>-8.144127977983798E-18</v>
      </c>
      <c r="AE374" s="71">
        <v>-5.1636495180735759E-19</v>
      </c>
      <c r="AF374" s="71">
        <v>1</v>
      </c>
      <c r="AG374" s="71">
        <v>1.7034984534092246E-15</v>
      </c>
      <c r="AH374" s="71">
        <v>-6.2450045135165055E-17</v>
      </c>
      <c r="AI374" s="71">
        <v>-9.0205620750793969E-17</v>
      </c>
      <c r="AJ374" s="71">
        <v>5.925815393936773E-15</v>
      </c>
    </row>
    <row r="375" spans="10:43">
      <c r="K375" s="1">
        <v>3</v>
      </c>
      <c r="L375" s="71">
        <v>-4.8228019539989083E-19</v>
      </c>
      <c r="M375" s="71">
        <v>-8.3863698399337923E-19</v>
      </c>
      <c r="N375" s="71">
        <v>-4.3776218031902638E-17</v>
      </c>
      <c r="O375" s="71">
        <v>1.0000000000000004</v>
      </c>
      <c r="P375" s="71">
        <v>-8.4654505627668186E-16</v>
      </c>
      <c r="Q375" s="71">
        <v>1.1102230246251565E-16</v>
      </c>
      <c r="R375" s="71">
        <v>4.9960036108132044E-16</v>
      </c>
      <c r="AC375" s="1">
        <v>3</v>
      </c>
      <c r="AD375" s="71">
        <v>-2.1643985206663929E-18</v>
      </c>
      <c r="AE375" s="71">
        <v>1.2970142290646755E-18</v>
      </c>
      <c r="AF375" s="71">
        <v>0</v>
      </c>
      <c r="AG375" s="71">
        <v>0.99999999999999944</v>
      </c>
      <c r="AH375" s="71">
        <v>-4.9786563760534364E-16</v>
      </c>
      <c r="AI375" s="71">
        <v>-8.2399365108898337E-18</v>
      </c>
      <c r="AJ375" s="71">
        <v>5.9223459469848194E-15</v>
      </c>
    </row>
    <row r="376" spans="10:43">
      <c r="K376" s="1">
        <v>4</v>
      </c>
      <c r="L376" s="71">
        <v>-2.3811358079113393E-18</v>
      </c>
      <c r="M376" s="71">
        <v>5.3045497905336013E-18</v>
      </c>
      <c r="N376" s="71">
        <v>6.4327453996432024E-18</v>
      </c>
      <c r="O376" s="71">
        <v>5.9705830058983741E-18</v>
      </c>
      <c r="P376" s="71">
        <v>1.0000000000000002</v>
      </c>
      <c r="Q376" s="71">
        <v>8.3266726846886741E-17</v>
      </c>
      <c r="R376" s="71">
        <v>7.6327832942979512E-16</v>
      </c>
      <c r="AC376" s="1">
        <v>4</v>
      </c>
      <c r="AD376" s="71">
        <v>-3.4736366512389025E-18</v>
      </c>
      <c r="AE376" s="71">
        <v>5.5666583343533278E-18</v>
      </c>
      <c r="AF376" s="71">
        <v>0</v>
      </c>
      <c r="AG376" s="71">
        <v>2.2834885527275866E-17</v>
      </c>
      <c r="AH376" s="71">
        <v>1</v>
      </c>
      <c r="AI376" s="71">
        <v>-1.1796119636642288E-16</v>
      </c>
      <c r="AJ376" s="71">
        <v>4.8693687970668975E-15</v>
      </c>
    </row>
    <row r="377" spans="10:43">
      <c r="K377" s="1">
        <v>5</v>
      </c>
      <c r="L377" s="71">
        <v>1.9221001179290585E-17</v>
      </c>
      <c r="M377" s="71">
        <v>1.2927589204273141E-18</v>
      </c>
      <c r="N377" s="71">
        <v>-6.1131245332612753E-17</v>
      </c>
      <c r="O377" s="71">
        <v>-5.5189129813662166E-17</v>
      </c>
      <c r="P377" s="71">
        <v>1.3877787807814457E-17</v>
      </c>
      <c r="Q377" s="110">
        <v>-0.83974575586500633</v>
      </c>
      <c r="R377" s="71">
        <v>-0.54297980211671448</v>
      </c>
      <c r="AC377" s="1">
        <v>5</v>
      </c>
      <c r="AD377" s="71">
        <v>-1.2549288937332687E-19</v>
      </c>
      <c r="AE377" s="71">
        <v>-1.4654876566348531E-18</v>
      </c>
      <c r="AF377" s="71">
        <v>0</v>
      </c>
      <c r="AG377" s="71">
        <v>-5.5711111894936925E-17</v>
      </c>
      <c r="AH377" s="71">
        <v>0</v>
      </c>
      <c r="AI377" s="110">
        <v>-0.98149892455766563</v>
      </c>
      <c r="AJ377" s="71">
        <v>0.19146765024971568</v>
      </c>
    </row>
    <row r="378" spans="10:43">
      <c r="K378" s="1">
        <v>6</v>
      </c>
      <c r="L378" s="71">
        <v>-3.2625963391267154E-17</v>
      </c>
      <c r="M378" s="71">
        <v>2.3279279471013712E-19</v>
      </c>
      <c r="N378" s="71">
        <v>3.5193481858501184E-17</v>
      </c>
      <c r="O378" s="71">
        <v>0</v>
      </c>
      <c r="P378" s="71">
        <v>0</v>
      </c>
      <c r="Q378" s="110">
        <v>0.54297980211671715</v>
      </c>
      <c r="R378" s="71">
        <v>-0.83974575586500799</v>
      </c>
      <c r="AC378" s="1">
        <v>6</v>
      </c>
      <c r="AD378" s="71">
        <v>-8.5030364836444313E-18</v>
      </c>
      <c r="AE378" s="71">
        <v>-3.6144198500803932E-18</v>
      </c>
      <c r="AF378" s="71">
        <v>0</v>
      </c>
      <c r="AG378" s="71">
        <v>-1.5056556816234493E-17</v>
      </c>
      <c r="AH378" s="71">
        <v>-5.5511151231257827E-17</v>
      </c>
      <c r="AI378" s="110">
        <v>0.19146765024971074</v>
      </c>
      <c r="AJ378" s="71">
        <v>0.98149892455759402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-0.83974575586500633</v>
      </c>
      <c r="W380" s="48" t="s">
        <v>353</v>
      </c>
      <c r="X380" s="3">
        <f>+V380/V382</f>
        <v>-0.83974575586500633</v>
      </c>
      <c r="Y380" s="148">
        <f>ATAN2(X380,X381)</f>
        <v>-2.5676111408279594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-0.98149892455766563</v>
      </c>
      <c r="AO380" s="48" t="s">
        <v>353</v>
      </c>
      <c r="AP380" s="3">
        <f>+AN380/AN382</f>
        <v>-0.98149892455766574</v>
      </c>
      <c r="AQ380" s="148">
        <f>ATAN2(AP380,AP381)</f>
        <v>-2.9489354093421003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0.54297980211671715</v>
      </c>
      <c r="W381" s="48" t="s">
        <v>354</v>
      </c>
      <c r="X381" s="3">
        <f>-V381/V382</f>
        <v>-0.54297980211671715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0.19146765024971074</v>
      </c>
      <c r="AO381" s="48" t="s">
        <v>354</v>
      </c>
      <c r="AP381" s="3">
        <f>-AN381/AN382</f>
        <v>-0.19146765024971077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0.99999999999999989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-0.83974575586500633</v>
      </c>
      <c r="R386" s="110">
        <f>-X381</f>
        <v>0.54297980211671715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-0.98149892455766574</v>
      </c>
      <c r="AJ386" s="110">
        <f>-AP381</f>
        <v>0.19146765024971077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-0.54297980211671715</v>
      </c>
      <c r="R387" s="110">
        <f>X380</f>
        <v>-0.83974575586500633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-0.19146765024971077</v>
      </c>
      <c r="AJ387" s="110">
        <f>AP380</f>
        <v>-0.98149892455766574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0.99999999999999989</v>
      </c>
      <c r="M390" s="71">
        <v>1.4051260155412137E-15</v>
      </c>
      <c r="N390" s="71">
        <v>1.5265566588595902E-16</v>
      </c>
      <c r="O390" s="71">
        <v>5.0653925498522767E-16</v>
      </c>
      <c r="P390" s="71">
        <v>4.40619762898109E-16</v>
      </c>
      <c r="Q390" s="71">
        <v>-9.9226182825873366E-16</v>
      </c>
      <c r="R390" s="71">
        <v>5.6768825751341012E-16</v>
      </c>
      <c r="AC390" s="1" cm="1">
        <f t="array" ref="AC390:AC396">$K$12:$K$18</f>
        <v>0</v>
      </c>
      <c r="AD390" s="71" cm="1">
        <f t="array" ref="AD390:AJ396">MMULT(AD381:AJ387,_xlfn.ANCHORARRAY(AD372))</f>
        <v>1.0000000000000004</v>
      </c>
      <c r="AE390" s="71">
        <v>1.169203622808368E-15</v>
      </c>
      <c r="AF390" s="71">
        <v>-5.7245874707234634E-17</v>
      </c>
      <c r="AG390" s="71">
        <v>4.3715031594615539E-16</v>
      </c>
      <c r="AH390" s="71">
        <v>4.2327252813834093E-16</v>
      </c>
      <c r="AI390" s="71">
        <v>-5.5511151231257827E-17</v>
      </c>
      <c r="AJ390" s="71">
        <v>2.0788492455237062E-15</v>
      </c>
    </row>
    <row r="391" spans="11:36">
      <c r="K391" s="1">
        <v>1</v>
      </c>
      <c r="L391" s="71">
        <v>-5.0996545630562452E-17</v>
      </c>
      <c r="M391" s="71">
        <v>0.99999999999999989</v>
      </c>
      <c r="N391" s="71">
        <v>-5.4123372450476381E-16</v>
      </c>
      <c r="O391" s="71">
        <v>2.2204460492503131E-16</v>
      </c>
      <c r="P391" s="71">
        <v>-1.9428902930940239E-16</v>
      </c>
      <c r="Q391" s="71">
        <v>0</v>
      </c>
      <c r="R391" s="71">
        <v>1.5265566588595902E-16</v>
      </c>
      <c r="AC391" s="1">
        <v>1</v>
      </c>
      <c r="AD391" s="71">
        <v>2.4798729942973918E-17</v>
      </c>
      <c r="AE391" s="71">
        <v>0.99999999999999989</v>
      </c>
      <c r="AF391" s="71">
        <v>-3.8857805861880479E-16</v>
      </c>
      <c r="AG391" s="71">
        <v>3.8597597340483958E-16</v>
      </c>
      <c r="AH391" s="71">
        <v>5.5511151231257827E-17</v>
      </c>
      <c r="AI391" s="71">
        <v>2.5977484052752686E-16</v>
      </c>
      <c r="AJ391" s="71">
        <v>2.7478019859472624E-15</v>
      </c>
    </row>
    <row r="392" spans="11:36">
      <c r="K392" s="1">
        <v>2</v>
      </c>
      <c r="L392" s="71">
        <v>-7.22154347128443E-18</v>
      </c>
      <c r="M392" s="71">
        <v>-4.1930025073801168E-18</v>
      </c>
      <c r="N392" s="71">
        <v>1</v>
      </c>
      <c r="O392" s="71">
        <v>1.27675647831893E-15</v>
      </c>
      <c r="P392" s="71">
        <v>5.5511151231257827E-17</v>
      </c>
      <c r="Q392" s="71">
        <v>-2.2204460492503131E-16</v>
      </c>
      <c r="R392" s="71">
        <v>-9.7144514654701197E-17</v>
      </c>
      <c r="AC392" s="1">
        <v>2</v>
      </c>
      <c r="AD392" s="71">
        <v>-8.144127977983798E-18</v>
      </c>
      <c r="AE392" s="71">
        <v>-5.1636495180735759E-19</v>
      </c>
      <c r="AF392" s="71">
        <v>1</v>
      </c>
      <c r="AG392" s="71">
        <v>1.7034984534092246E-15</v>
      </c>
      <c r="AH392" s="71">
        <v>-6.2450045135165055E-17</v>
      </c>
      <c r="AI392" s="71">
        <v>-9.0205620750793969E-17</v>
      </c>
      <c r="AJ392" s="71">
        <v>5.925815393936773E-15</v>
      </c>
    </row>
    <row r="393" spans="11:36">
      <c r="K393" s="1">
        <v>3</v>
      </c>
      <c r="L393" s="71">
        <v>-4.8228019539989083E-19</v>
      </c>
      <c r="M393" s="71">
        <v>-8.3863698399337923E-19</v>
      </c>
      <c r="N393" s="71">
        <v>-4.3776218031902638E-17</v>
      </c>
      <c r="O393" s="71">
        <v>1.0000000000000004</v>
      </c>
      <c r="P393" s="71">
        <v>-8.4654505627668186E-16</v>
      </c>
      <c r="Q393" s="71">
        <v>1.1102230246251565E-16</v>
      </c>
      <c r="R393" s="71">
        <v>4.9960036108132044E-16</v>
      </c>
      <c r="AC393" s="1">
        <v>3</v>
      </c>
      <c r="AD393" s="71">
        <v>-2.1643985206663929E-18</v>
      </c>
      <c r="AE393" s="71">
        <v>1.2970142290646755E-18</v>
      </c>
      <c r="AF393" s="71">
        <v>0</v>
      </c>
      <c r="AG393" s="71">
        <v>0.99999999999999944</v>
      </c>
      <c r="AH393" s="71">
        <v>-4.9786563760534364E-16</v>
      </c>
      <c r="AI393" s="71">
        <v>-8.2399365108898337E-18</v>
      </c>
      <c r="AJ393" s="71">
        <v>5.9223459469848194E-15</v>
      </c>
    </row>
    <row r="394" spans="11:36">
      <c r="K394" s="1">
        <v>4</v>
      </c>
      <c r="L394" s="71">
        <v>-2.3811358079113393E-18</v>
      </c>
      <c r="M394" s="71">
        <v>5.3045497905336013E-18</v>
      </c>
      <c r="N394" s="71">
        <v>6.4327453996432024E-18</v>
      </c>
      <c r="O394" s="71">
        <v>5.9705830058983741E-18</v>
      </c>
      <c r="P394" s="71">
        <v>1.0000000000000002</v>
      </c>
      <c r="Q394" s="71">
        <v>8.3266726846886741E-17</v>
      </c>
      <c r="R394" s="71">
        <v>7.6327832942979512E-16</v>
      </c>
      <c r="AC394" s="1">
        <v>4</v>
      </c>
      <c r="AD394" s="71">
        <v>-3.4736366512389025E-18</v>
      </c>
      <c r="AE394" s="71">
        <v>5.5666583343533278E-18</v>
      </c>
      <c r="AF394" s="71">
        <v>0</v>
      </c>
      <c r="AG394" s="71">
        <v>2.2834885527275866E-17</v>
      </c>
      <c r="AH394" s="71">
        <v>1</v>
      </c>
      <c r="AI394" s="71">
        <v>-1.1796119636642288E-16</v>
      </c>
      <c r="AJ394" s="71">
        <v>4.8693687970668975E-15</v>
      </c>
    </row>
    <row r="395" spans="11:36">
      <c r="K395" s="1">
        <v>5</v>
      </c>
      <c r="L395" s="71">
        <v>-3.385599330984305E-17</v>
      </c>
      <c r="M395" s="71">
        <v>-9.5918703117955651E-19</v>
      </c>
      <c r="N395" s="71">
        <v>7.0444053634131286E-17</v>
      </c>
      <c r="O395" s="71">
        <v>4.6344837530905693E-17</v>
      </c>
      <c r="P395" s="71">
        <v>-1.165381341240732E-17</v>
      </c>
      <c r="Q395" s="71">
        <v>1</v>
      </c>
      <c r="R395" s="71">
        <v>-3.1086244689504383E-15</v>
      </c>
      <c r="AC395" s="1">
        <v>5</v>
      </c>
      <c r="AD395" s="71">
        <v>-1.5048852795514081E-18</v>
      </c>
      <c r="AE395" s="71">
        <v>7.4633008322883733E-19</v>
      </c>
      <c r="AF395" s="71">
        <v>0</v>
      </c>
      <c r="AG395" s="71">
        <v>5.1797552856336688E-17</v>
      </c>
      <c r="AH395" s="71">
        <v>-1.0628589688905275E-17</v>
      </c>
      <c r="AI395" s="71">
        <v>0.99999999999999989</v>
      </c>
      <c r="AJ395" s="71">
        <v>-1.8568480086855743E-14</v>
      </c>
    </row>
    <row r="396" spans="11:36">
      <c r="K396" s="1">
        <v>6</v>
      </c>
      <c r="L396" s="71">
        <v>1.6960898872007271E-17</v>
      </c>
      <c r="M396" s="71">
        <v>-8.9742874415203521E-19</v>
      </c>
      <c r="N396" s="71">
        <v>3.6394544690620998E-18</v>
      </c>
      <c r="O396" s="71">
        <v>2.9966582785216095E-17</v>
      </c>
      <c r="P396" s="71">
        <v>-7.5353584777048836E-18</v>
      </c>
      <c r="Q396" s="71">
        <v>0</v>
      </c>
      <c r="R396" s="110">
        <v>1</v>
      </c>
      <c r="AC396" s="1">
        <v>6</v>
      </c>
      <c r="AD396" s="71">
        <v>8.3697489928229622E-18</v>
      </c>
      <c r="AE396" s="71">
        <v>3.828142673839615E-18</v>
      </c>
      <c r="AF396" s="71">
        <v>0</v>
      </c>
      <c r="AG396" s="71">
        <v>2.5444870009997831E-17</v>
      </c>
      <c r="AH396" s="71">
        <v>5.44841352344375E-17</v>
      </c>
      <c r="AI396" s="71">
        <v>0</v>
      </c>
      <c r="AJ396" s="110">
        <v>-0.9999999999999305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58ED-92CF-4CC1-A622-C86CA1C338B4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1.6713453923122594</v>
      </c>
      <c r="V3" s="71">
        <v>1.1384364451991495</v>
      </c>
      <c r="W3" s="71">
        <v>1.0022208644629449</v>
      </c>
      <c r="X3" s="71">
        <v>0.83740366502809305</v>
      </c>
      <c r="Y3" s="71">
        <v>0.43958666484595665</v>
      </c>
      <c r="Z3" s="71">
        <v>0.26399177753759118</v>
      </c>
      <c r="AA3" s="71">
        <v>2.4265577822612214E-2</v>
      </c>
      <c r="AC3" s="1" cm="1">
        <f t="array" ref="AC3:AC9">$K$12:$K$18</f>
        <v>0</v>
      </c>
    </row>
    <row r="4" spans="2:36">
      <c r="C4" s="3">
        <v>-2.3332963278986298E-2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-7.3302666023743759E-2</v>
      </c>
      <c r="AC4" s="1">
        <v>1</v>
      </c>
      <c r="AD4" s="3">
        <f>AQ110</f>
        <v>0.24406324825589071</v>
      </c>
    </row>
    <row r="5" spans="2:36">
      <c r="C5" s="3">
        <v>0.20488891854823421</v>
      </c>
      <c r="D5" s="3">
        <v>6.2524835772442042E-2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0.64367752131309008</v>
      </c>
      <c r="M5" s="3">
        <f>Y200</f>
        <v>0.19642756472961223</v>
      </c>
      <c r="AC5" s="1">
        <v>2</v>
      </c>
      <c r="AD5" s="3">
        <f>AQ92</f>
        <v>-0.40609549363020508</v>
      </c>
      <c r="AE5" s="3">
        <f>AQ200</f>
        <v>-0.33909174019358157</v>
      </c>
    </row>
    <row r="6" spans="2:36">
      <c r="C6" s="3">
        <v>-5.0640705356445416E-2</v>
      </c>
      <c r="D6" s="3">
        <v>-5.8082218313471982E-2</v>
      </c>
      <c r="E6" s="3">
        <v>8.8700511323190762E-2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-0.1590924679204142</v>
      </c>
      <c r="M6" s="3">
        <f>Y182</f>
        <v>-0.18247067035780212</v>
      </c>
      <c r="N6" s="3">
        <f>Y272</f>
        <v>0.27866087474259438</v>
      </c>
      <c r="AC6" s="1">
        <v>3</v>
      </c>
      <c r="AD6" s="3">
        <f>AQ74</f>
        <v>-0.73723274473340306</v>
      </c>
      <c r="AE6" s="3">
        <f>AQ182</f>
        <v>-1.0914819625988872</v>
      </c>
      <c r="AF6" s="3">
        <f>AQ272</f>
        <v>-0.17019483406880742</v>
      </c>
    </row>
    <row r="7" spans="2:36">
      <c r="C7" s="3">
        <v>-5.2064644664251751E-2</v>
      </c>
      <c r="D7" s="3">
        <v>-0.10156444452783295</v>
      </c>
      <c r="E7" s="3">
        <v>-0.14345496824104387</v>
      </c>
      <c r="F7" s="3">
        <v>0.19002251888344468</v>
      </c>
      <c r="G7" s="3">
        <v>0</v>
      </c>
      <c r="H7" s="3">
        <v>0</v>
      </c>
      <c r="I7" s="3">
        <v>0</v>
      </c>
      <c r="K7" s="1">
        <v>4</v>
      </c>
      <c r="L7" s="3">
        <f>Y56</f>
        <v>-0.16356590518897632</v>
      </c>
      <c r="M7" s="3">
        <f>Y164</f>
        <v>-0.31907411279456804</v>
      </c>
      <c r="N7" s="3">
        <f>Y254</f>
        <v>-0.45067707434702048</v>
      </c>
      <c r="O7" s="3">
        <f>Y326</f>
        <v>0.59697334934085755</v>
      </c>
      <c r="AC7" s="1">
        <v>4</v>
      </c>
      <c r="AD7" s="3">
        <f>AQ56</f>
        <v>0.12811998211706502</v>
      </c>
      <c r="AE7" s="3">
        <f>AQ164</f>
        <v>0.5240822515982575</v>
      </c>
      <c r="AF7" s="3">
        <f>AQ254</f>
        <v>-0.43638642611655148</v>
      </c>
      <c r="AG7" s="3">
        <f>AQ326</f>
        <v>0.88842522185150508</v>
      </c>
    </row>
    <row r="8" spans="2:36">
      <c r="C8" s="3">
        <v>0.12444221425717618</v>
      </c>
      <c r="D8" s="3">
        <v>-2.5024751532199539E-2</v>
      </c>
      <c r="E8" s="3">
        <v>0.20724751301896457</v>
      </c>
      <c r="F8" s="3">
        <v>-0.27207628398497463</v>
      </c>
      <c r="G8" s="3">
        <v>-5.9853202174483595E-2</v>
      </c>
      <c r="H8" s="3">
        <v>0</v>
      </c>
      <c r="I8" s="3">
        <v>0</v>
      </c>
      <c r="K8" s="1">
        <v>5</v>
      </c>
      <c r="L8" s="3">
        <f>Y38</f>
        <v>0.3909467461067917</v>
      </c>
      <c r="M8" s="3">
        <f>Y146</f>
        <v>-7.8617575571467993E-2</v>
      </c>
      <c r="N8" s="3">
        <f>Y236</f>
        <v>0.65108726437513409</v>
      </c>
      <c r="O8" s="3">
        <f>Y308</f>
        <v>-0.85475285498320663</v>
      </c>
      <c r="P8" s="3">
        <f>Y362</f>
        <v>-0.18803438024518229</v>
      </c>
      <c r="AC8" s="1">
        <v>5</v>
      </c>
      <c r="AD8" s="3">
        <f>AQ38</f>
        <v>0.8837746228272656</v>
      </c>
      <c r="AE8" s="3">
        <f>AQ146</f>
        <v>-0.31741619450039743</v>
      </c>
      <c r="AF8" s="3">
        <f>AQ236</f>
        <v>1.1807287394930079</v>
      </c>
      <c r="AG8" s="3">
        <f>AQ308</f>
        <v>1.0524356357385791</v>
      </c>
      <c r="AH8" s="3">
        <f>AQ362</f>
        <v>-0.9834075014484035</v>
      </c>
    </row>
    <row r="9" spans="2:36">
      <c r="C9" s="3">
        <v>-0.11169964717622563</v>
      </c>
      <c r="D9" s="3">
        <v>0.88263889320130373</v>
      </c>
      <c r="E9" s="3">
        <v>-0.39973271860722476</v>
      </c>
      <c r="F9" s="3">
        <v>-0.486138451586136</v>
      </c>
      <c r="G9" s="3">
        <v>-0.34170096094484387</v>
      </c>
      <c r="H9" s="3">
        <v>-0.10916916693724726</v>
      </c>
      <c r="I9" s="3">
        <v>0</v>
      </c>
      <c r="K9" s="1">
        <v>6</v>
      </c>
      <c r="L9" s="3">
        <f>Y20</f>
        <v>-0.3509147909774023</v>
      </c>
      <c r="M9" s="3">
        <f>Y128</f>
        <v>2.7728918626538417</v>
      </c>
      <c r="N9" s="3">
        <f>Y218</f>
        <v>-1.2557973721759332</v>
      </c>
      <c r="O9" s="3">
        <f>Y290</f>
        <v>-1.5272489881305222</v>
      </c>
      <c r="P9" s="3">
        <f>Y344</f>
        <v>-1.0734852286288943</v>
      </c>
      <c r="Q9" s="3">
        <f>Y380</f>
        <v>-0.34296505284857376</v>
      </c>
      <c r="AC9" s="1">
        <v>6</v>
      </c>
      <c r="AD9" s="3">
        <f>AQ20</f>
        <v>-1.6767239473386273</v>
      </c>
      <c r="AE9" s="3">
        <f>AQ128</f>
        <v>-2.3728797177227423</v>
      </c>
      <c r="AF9" s="3">
        <f>AQ218</f>
        <v>2.5216733061365781</v>
      </c>
      <c r="AG9" s="3">
        <f>AQ290</f>
        <v>-0.51437379737016198</v>
      </c>
      <c r="AH9" s="3">
        <f>AQ344</f>
        <v>-1.7483572297662244</v>
      </c>
      <c r="AI9" s="3">
        <f>AQ380</f>
        <v>-1.8563111669183849</v>
      </c>
    </row>
    <row r="11" spans="2:36">
      <c r="B11" s="47" t="s">
        <v>71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dec0!AB6:AH11</f>
        <v>-7.5301460921764374E-2</v>
      </c>
      <c r="D12" s="71">
        <v>-0.16947843134403229</v>
      </c>
      <c r="E12" s="71">
        <v>0.41088810563087463</v>
      </c>
      <c r="F12" s="71">
        <v>0.72546118497848511</v>
      </c>
      <c r="G12" s="71">
        <v>-0.2809002697467804</v>
      </c>
      <c r="H12" s="71">
        <v>-0.68334156274795532</v>
      </c>
      <c r="I12" s="71">
        <v>0.29482346773147583</v>
      </c>
      <c r="K12" s="1">
        <v>0</v>
      </c>
      <c r="L12" s="110" cm="1">
        <f t="array" ref="L12:R18">[1]!SVD_U($C$12:$I$18)</f>
        <v>0.67473330543283216</v>
      </c>
      <c r="M12" s="71">
        <v>1.5052652738873462E-2</v>
      </c>
      <c r="N12" s="71">
        <v>9.0783753396288525E-2</v>
      </c>
      <c r="O12" s="71">
        <v>0.25523491949650978</v>
      </c>
      <c r="P12" s="71">
        <v>0.17425356147541105</v>
      </c>
      <c r="Q12" s="71">
        <v>0.66087395874440391</v>
      </c>
      <c r="R12" s="71">
        <v>6.3270349617607913E-2</v>
      </c>
      <c r="T12" s="1">
        <v>0</v>
      </c>
      <c r="U12" s="71" cm="1">
        <f t="array" ref="U12:AA18">[1]!SVD_D($C$12:$I$18)</f>
        <v>1.6713453923122594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-4.3892975833011737E-2</v>
      </c>
      <c r="AE12" s="71">
        <v>-0.20835199239601995</v>
      </c>
      <c r="AF12" s="71">
        <v>-0.33372632340644193</v>
      </c>
      <c r="AG12" s="71">
        <v>0.44421010358558549</v>
      </c>
      <c r="AH12" s="71">
        <v>-0.41973239008221119</v>
      </c>
      <c r="AI12" s="71">
        <v>-0.30791115755876891</v>
      </c>
      <c r="AJ12" s="71">
        <v>-0.61235808040886042</v>
      </c>
    </row>
    <row r="13" spans="2:36">
      <c r="B13" s="25">
        <v>1</v>
      </c>
      <c r="C13" s="71">
        <v>0.20643310248851776</v>
      </c>
      <c r="D13" s="71">
        <v>0.2043076753616333</v>
      </c>
      <c r="E13" s="71">
        <v>-0.19239675998687744</v>
      </c>
      <c r="F13" s="71">
        <v>-0.38937264680862427</v>
      </c>
      <c r="G13" s="71">
        <v>0.16940979659557343</v>
      </c>
      <c r="H13" s="71">
        <v>-0.83596318960189819</v>
      </c>
      <c r="I13" s="71">
        <v>0.19175334274768829</v>
      </c>
      <c r="K13" s="1">
        <v>1</v>
      </c>
      <c r="L13" s="71">
        <v>7.3237037689645526E-2</v>
      </c>
      <c r="M13" s="71">
        <v>-0.84933527143492027</v>
      </c>
      <c r="N13" s="71">
        <v>0.2387640256017779</v>
      </c>
      <c r="O13" s="71">
        <v>0.19709162483378981</v>
      </c>
      <c r="P13" s="71">
        <v>-3.7888354116923623E-2</v>
      </c>
      <c r="Q13" s="71">
        <v>-0.1901533040138251</v>
      </c>
      <c r="R13" s="71">
        <v>0.3739234655658325</v>
      </c>
      <c r="T13" s="1">
        <v>1</v>
      </c>
      <c r="U13" s="71">
        <v>0</v>
      </c>
      <c r="V13" s="71">
        <v>1.1384364451991495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-0.24164744066824353</v>
      </c>
      <c r="AE13" s="71">
        <v>-0.24951686321972391</v>
      </c>
      <c r="AF13" s="71">
        <v>-0.12296905082616531</v>
      </c>
      <c r="AG13" s="71">
        <v>0.23804166970959539</v>
      </c>
      <c r="AH13" s="71">
        <v>0.86176916836436179</v>
      </c>
      <c r="AI13" s="71">
        <v>1.1443603329063261E-2</v>
      </c>
      <c r="AJ13" s="71">
        <v>-0.25453009607453875</v>
      </c>
    </row>
    <row r="14" spans="2:36">
      <c r="B14" s="25">
        <v>2</v>
      </c>
      <c r="C14" s="71">
        <v>-0.1080741211771965</v>
      </c>
      <c r="D14" s="71">
        <v>0.19538544118404388</v>
      </c>
      <c r="E14" s="71">
        <v>-0.68459403514862061</v>
      </c>
      <c r="F14" s="71">
        <v>-0.64301711320877075</v>
      </c>
      <c r="G14" s="71">
        <v>0.1448495090007782</v>
      </c>
      <c r="H14" s="71">
        <v>0.32730618119239807</v>
      </c>
      <c r="I14" s="71">
        <v>-0.3204118013381958</v>
      </c>
      <c r="K14" s="1">
        <v>2</v>
      </c>
      <c r="L14" s="71">
        <v>-0.59852947912846854</v>
      </c>
      <c r="M14" s="71">
        <v>-0.19354379274645298</v>
      </c>
      <c r="N14" s="71">
        <v>0.17783702926563844</v>
      </c>
      <c r="O14" s="71">
        <v>-0.25548998871210743</v>
      </c>
      <c r="P14" s="71">
        <v>-7.9997780779995253E-2</v>
      </c>
      <c r="Q14" s="71">
        <v>0.70606988584992469</v>
      </c>
      <c r="R14" s="71">
        <v>4.9676865435850225E-2</v>
      </c>
      <c r="T14" s="1">
        <v>2</v>
      </c>
      <c r="U14" s="71">
        <v>0</v>
      </c>
      <c r="V14" s="71">
        <v>0</v>
      </c>
      <c r="W14" s="71">
        <v>1.0022208644629449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0.38331846713687151</v>
      </c>
      <c r="AE14" s="71">
        <v>0.2810323727447499</v>
      </c>
      <c r="AF14" s="71">
        <v>-0.25159187025604063</v>
      </c>
      <c r="AG14" s="71">
        <v>0.38129083686685911</v>
      </c>
      <c r="AH14" s="71">
        <v>0.18804165411987567</v>
      </c>
      <c r="AI14" s="71">
        <v>-0.57260048281990006</v>
      </c>
      <c r="AJ14" s="71">
        <v>0.44963942237537585</v>
      </c>
    </row>
    <row r="15" spans="2:36">
      <c r="B15" s="25">
        <v>3</v>
      </c>
      <c r="C15" s="71">
        <v>0.16111299395561218</v>
      </c>
      <c r="D15" s="71">
        <v>-0.3846360445022583</v>
      </c>
      <c r="E15" s="71">
        <v>0.11319193989038467</v>
      </c>
      <c r="F15" s="71">
        <v>0.10920568555593491</v>
      </c>
      <c r="G15" s="71">
        <v>-0.1799091249704361</v>
      </c>
      <c r="H15" s="71">
        <v>0.12072225660085678</v>
      </c>
      <c r="I15" s="71">
        <v>0.15125775337219238</v>
      </c>
      <c r="K15" s="1">
        <v>3</v>
      </c>
      <c r="L15" s="71">
        <v>0.12638068867631971</v>
      </c>
      <c r="M15" s="71">
        <v>0.16507081683399763</v>
      </c>
      <c r="N15" s="71">
        <v>-0.24196297362020899</v>
      </c>
      <c r="O15" s="71">
        <v>-2.2946922606866232E-2</v>
      </c>
      <c r="P15" s="71">
        <v>-0.81637088046242745</v>
      </c>
      <c r="Q15" s="71">
        <v>7.9153120990049786E-2</v>
      </c>
      <c r="R15" s="71">
        <v>0.47432085561329845</v>
      </c>
      <c r="T15" s="1">
        <v>3</v>
      </c>
      <c r="U15" s="71">
        <v>0</v>
      </c>
      <c r="V15" s="71">
        <v>0</v>
      </c>
      <c r="W15" s="71">
        <v>0</v>
      </c>
      <c r="X15" s="71">
        <v>0.83740366502809305</v>
      </c>
      <c r="Y15" s="71">
        <v>0</v>
      </c>
      <c r="Z15" s="71">
        <v>0</v>
      </c>
      <c r="AA15" s="71">
        <v>0</v>
      </c>
      <c r="AC15" s="1">
        <v>3</v>
      </c>
      <c r="AD15" s="71">
        <v>0.5992663209222816</v>
      </c>
      <c r="AE15" s="71">
        <v>0.49279411643326471</v>
      </c>
      <c r="AF15" s="71">
        <v>0.16854874035119816</v>
      </c>
      <c r="AG15" s="71">
        <v>-6.5567874439085821E-2</v>
      </c>
      <c r="AH15" s="71">
        <v>0.18712005483347721</v>
      </c>
      <c r="AI15" s="71">
        <v>0.15139355399009893</v>
      </c>
      <c r="AJ15" s="71">
        <v>-0.55442951605594859</v>
      </c>
    </row>
    <row r="16" spans="2:36">
      <c r="B16" s="25">
        <v>4</v>
      </c>
      <c r="C16" s="71">
        <v>-0.47195735573768616</v>
      </c>
      <c r="D16" s="71">
        <v>-0.18888789415359497</v>
      </c>
      <c r="E16" s="71">
        <v>-5.9122733771800995E-2</v>
      </c>
      <c r="F16" s="71">
        <v>0.40192201733589172</v>
      </c>
      <c r="G16" s="71">
        <v>0.36265239119529724</v>
      </c>
      <c r="H16" s="71">
        <v>2.2661522030830383E-2</v>
      </c>
      <c r="I16" s="71">
        <v>-6.8156495690345764E-2</v>
      </c>
      <c r="K16" s="1">
        <v>4</v>
      </c>
      <c r="L16" s="71">
        <v>0.12826252738713409</v>
      </c>
      <c r="M16" s="71">
        <v>0.28310790830948829</v>
      </c>
      <c r="N16" s="71">
        <v>0.44515693054424738</v>
      </c>
      <c r="O16" s="71">
        <v>-0.52668393369856226</v>
      </c>
      <c r="P16" s="71">
        <v>0.28277354206750371</v>
      </c>
      <c r="Q16" s="71">
        <v>-0.12488781625994376</v>
      </c>
      <c r="R16" s="71">
        <v>0.57643745085615627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0.43958666484595665</v>
      </c>
      <c r="Z16" s="71">
        <v>0</v>
      </c>
      <c r="AA16" s="71">
        <v>0</v>
      </c>
      <c r="AC16" s="1">
        <v>4</v>
      </c>
      <c r="AD16" s="71">
        <v>-8.4323525728398727E-2</v>
      </c>
      <c r="AE16" s="71">
        <v>-0.126151487323553</v>
      </c>
      <c r="AF16" s="71">
        <v>0.41787590035427125</v>
      </c>
      <c r="AG16" s="71">
        <v>-0.46161281447571106</v>
      </c>
      <c r="AH16" s="71">
        <v>7.8708617395160871E-2</v>
      </c>
      <c r="AI16" s="71">
        <v>-0.7378602010579639</v>
      </c>
      <c r="AJ16" s="71">
        <v>-0.19656033148160118</v>
      </c>
    </row>
    <row r="17" spans="2:43">
      <c r="B17" s="25">
        <v>5</v>
      </c>
      <c r="C17" s="71">
        <v>0.20997385680675507</v>
      </c>
      <c r="D17" s="71">
        <v>0.3873235285282135</v>
      </c>
      <c r="E17" s="71">
        <v>0.13156814873218536</v>
      </c>
      <c r="F17" s="71">
        <v>-0.3052096962928772</v>
      </c>
      <c r="G17" s="71">
        <v>-0.33466812968254089</v>
      </c>
      <c r="H17" s="71">
        <v>0.49221745133399963</v>
      </c>
      <c r="I17" s="71">
        <v>-9.401366114616394E-2</v>
      </c>
      <c r="K17" s="1">
        <v>5</v>
      </c>
      <c r="L17" s="71">
        <v>-0.29614707495080789</v>
      </c>
      <c r="M17" s="71">
        <v>0.1208323343608594</v>
      </c>
      <c r="N17" s="71">
        <v>-0.51731242981531711</v>
      </c>
      <c r="O17" s="71">
        <v>0.37161450213307012</v>
      </c>
      <c r="P17" s="71">
        <v>0.44183365599697078</v>
      </c>
      <c r="Q17" s="71">
        <v>5.8799033499512619E-2</v>
      </c>
      <c r="R17" s="71">
        <v>0.54158347724226552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0.26399177753759118</v>
      </c>
      <c r="AA17" s="71">
        <v>0</v>
      </c>
      <c r="AC17" s="1">
        <v>5</v>
      </c>
      <c r="AD17" s="71">
        <v>-0.50606197466190961</v>
      </c>
      <c r="AE17" s="71">
        <v>0.63437709142087428</v>
      </c>
      <c r="AF17" s="71">
        <v>-0.47612227470642138</v>
      </c>
      <c r="AG17" s="71">
        <v>-0.30402057692621226</v>
      </c>
      <c r="AH17" s="71">
        <v>2.6722785654913383E-2</v>
      </c>
      <c r="AI17" s="71">
        <v>-9.8007360935783411E-2</v>
      </c>
      <c r="AJ17" s="71">
        <v>-0.10966540906212664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0.24699660131341641</v>
      </c>
      <c r="M18" s="71">
        <v>-0.34488389247208956</v>
      </c>
      <c r="N18" s="71">
        <v>-0.6154682101973673</v>
      </c>
      <c r="O18" s="71">
        <v>-0.64398371678866762</v>
      </c>
      <c r="P18" s="71">
        <v>0.1419903302118522</v>
      </c>
      <c r="Q18" s="71">
        <v>5.6860692652135024E-2</v>
      </c>
      <c r="R18" s="71">
        <v>-5.6011089597268214E-2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2.4265577822612214E-2</v>
      </c>
      <c r="AC18" s="1">
        <v>6</v>
      </c>
      <c r="AD18" s="110">
        <v>0.41281663152196685</v>
      </c>
      <c r="AE18" s="71">
        <v>-0.39262839255237147</v>
      </c>
      <c r="AF18" s="71">
        <v>-0.61683508167346768</v>
      </c>
      <c r="AG18" s="71">
        <v>-0.53927432465724534</v>
      </c>
      <c r="AH18" s="71">
        <v>6.2417055698204278E-2</v>
      </c>
      <c r="AI18" s="71">
        <v>1.5010755325255774E-2</v>
      </c>
      <c r="AJ18" s="71">
        <v>-1.3591414535516868E-3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0.67473330543283216</v>
      </c>
      <c r="W20" s="48" t="s">
        <v>353</v>
      </c>
      <c r="X20" s="3">
        <f>+V20/V22</f>
        <v>0.93905864001720518</v>
      </c>
      <c r="Y20" s="148">
        <f>ATAN2(X20,X21)</f>
        <v>-0.3509147909774023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-4.3892975833011737E-2</v>
      </c>
      <c r="AO20" s="48" t="s">
        <v>353</v>
      </c>
      <c r="AP20" s="3">
        <f>+AN20/AN22</f>
        <v>-0.10572963533614867</v>
      </c>
      <c r="AQ20" s="148">
        <f>ATAN2(AP20,AP21)</f>
        <v>-1.6767239473386273</v>
      </c>
    </row>
    <row r="21" spans="2:43">
      <c r="K21" s="1" cm="1">
        <f t="array" ref="K21:K27">$K$12:$K$18</f>
        <v>0</v>
      </c>
      <c r="L21" s="110">
        <f>X20</f>
        <v>0.93905864001720518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0.34375699354200334</v>
      </c>
      <c r="U21" s="48" t="s">
        <v>352</v>
      </c>
      <c r="V21" s="3">
        <f>L18</f>
        <v>0.24699660131341641</v>
      </c>
      <c r="W21" s="48" t="s">
        <v>354</v>
      </c>
      <c r="X21" s="3">
        <f>-V21/V22</f>
        <v>-0.34375699354200334</v>
      </c>
      <c r="Y21" s="117"/>
      <c r="AC21" s="1" cm="1">
        <f t="array" ref="AC21:AC27">$K$12:$K$18</f>
        <v>0</v>
      </c>
      <c r="AD21" s="110">
        <f>AP20</f>
        <v>-0.10572963533614867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0.99439491360911791</v>
      </c>
      <c r="AM21" s="48" t="s">
        <v>352</v>
      </c>
      <c r="AN21" s="3">
        <f>AD18</f>
        <v>0.41281663152196685</v>
      </c>
      <c r="AO21" s="48" t="s">
        <v>354</v>
      </c>
      <c r="AP21" s="3">
        <f>-AN21/AN22</f>
        <v>-0.99439491360911791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0.71852094925666188</v>
      </c>
      <c r="W22" s="109">
        <v>1</v>
      </c>
      <c r="X22" s="108">
        <f>X20*X20+X21*X21</f>
        <v>0.99999999999999989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0.41514354696733596</v>
      </c>
      <c r="AO22" s="109">
        <v>1</v>
      </c>
      <c r="AP22" s="108">
        <f>AP20*AP20+AP21*AP21</f>
        <v>1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-0.34375699354200334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0.93905864001720518</v>
      </c>
      <c r="AC27" s="1">
        <v>6</v>
      </c>
      <c r="AD27" s="110">
        <f>AP21</f>
        <v>-0.99439491360911791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-0.10572963533614867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0.71852094925666177</v>
      </c>
      <c r="M30" s="71">
        <v>-0.10442092638765128</v>
      </c>
      <c r="N30" s="71">
        <v>-0.1263202335581487</v>
      </c>
      <c r="O30" s="71">
        <v>1.830665001401599E-2</v>
      </c>
      <c r="P30" s="71">
        <v>0.21244448148291656</v>
      </c>
      <c r="Q30" s="71">
        <v>0.64014566167812026</v>
      </c>
      <c r="R30" s="71">
        <v>4.0160364700355278E-2</v>
      </c>
      <c r="AC30" s="1" cm="1">
        <f t="array" ref="AC30:AC36">$K$12:$K$18</f>
        <v>0</v>
      </c>
      <c r="AD30" s="110" cm="1">
        <f t="array" ref="AD30:AJ36">MMULT(AD21:AJ27,_xlfn.ANCHORARRAY(AD12))</f>
        <v>0.41514354696733602</v>
      </c>
      <c r="AE30" s="71">
        <v>-0.3683986963150111</v>
      </c>
      <c r="AF30" s="71">
        <v>-0.57809290527592438</v>
      </c>
      <c r="AG30" s="71">
        <v>-0.5832178177438937</v>
      </c>
      <c r="AH30" s="71">
        <v>0.10644535525091364</v>
      </c>
      <c r="AI30" s="71">
        <v>4.7481953149485376E-2</v>
      </c>
      <c r="AJ30" s="71">
        <v>6.3392873188485716E-2</v>
      </c>
    </row>
    <row r="31" spans="2:43">
      <c r="K31" s="1">
        <v>1</v>
      </c>
      <c r="L31" s="71">
        <v>7.3237037689645526E-2</v>
      </c>
      <c r="M31" s="71">
        <v>-0.84933527143492027</v>
      </c>
      <c r="N31" s="71">
        <v>0.2387640256017779</v>
      </c>
      <c r="O31" s="71">
        <v>0.19709162483378981</v>
      </c>
      <c r="P31" s="71">
        <v>-3.7888354116923623E-2</v>
      </c>
      <c r="Q31" s="71">
        <v>-0.1901533040138251</v>
      </c>
      <c r="R31" s="71">
        <v>0.3739234655658325</v>
      </c>
      <c r="AC31" s="1">
        <v>1</v>
      </c>
      <c r="AD31" s="71">
        <v>-0.24164744066824353</v>
      </c>
      <c r="AE31" s="71">
        <v>-0.24951686321972391</v>
      </c>
      <c r="AF31" s="71">
        <v>-0.12296905082616531</v>
      </c>
      <c r="AG31" s="71">
        <v>0.23804166970959539</v>
      </c>
      <c r="AH31" s="71">
        <v>0.86176916836436179</v>
      </c>
      <c r="AI31" s="71">
        <v>1.1443603329063261E-2</v>
      </c>
      <c r="AJ31" s="71">
        <v>-0.25453009607453875</v>
      </c>
    </row>
    <row r="32" spans="2:43">
      <c r="K32" s="1">
        <v>2</v>
      </c>
      <c r="L32" s="71">
        <v>-0.59852947912846854</v>
      </c>
      <c r="M32" s="71">
        <v>-0.19354379274645298</v>
      </c>
      <c r="N32" s="71">
        <v>0.17783702926563844</v>
      </c>
      <c r="O32" s="71">
        <v>-0.25548998871210743</v>
      </c>
      <c r="P32" s="71">
        <v>-7.9997780779995253E-2</v>
      </c>
      <c r="Q32" s="71">
        <v>0.70606988584992469</v>
      </c>
      <c r="R32" s="71">
        <v>4.9676865435850225E-2</v>
      </c>
      <c r="AC32" s="1">
        <v>2</v>
      </c>
      <c r="AD32" s="71">
        <v>0.38331846713687151</v>
      </c>
      <c r="AE32" s="71">
        <v>0.2810323727447499</v>
      </c>
      <c r="AF32" s="71">
        <v>-0.25159187025604063</v>
      </c>
      <c r="AG32" s="71">
        <v>0.38129083686685911</v>
      </c>
      <c r="AH32" s="71">
        <v>0.18804165411987567</v>
      </c>
      <c r="AI32" s="71">
        <v>-0.57260048281990006</v>
      </c>
      <c r="AJ32" s="71">
        <v>0.44963942237537585</v>
      </c>
    </row>
    <row r="33" spans="10:43">
      <c r="K33" s="1">
        <v>3</v>
      </c>
      <c r="L33" s="71">
        <v>0.12638068867631971</v>
      </c>
      <c r="M33" s="71">
        <v>0.16507081683399763</v>
      </c>
      <c r="N33" s="71">
        <v>-0.24196297362020899</v>
      </c>
      <c r="O33" s="71">
        <v>-2.2946922606866232E-2</v>
      </c>
      <c r="P33" s="71">
        <v>-0.81637088046242745</v>
      </c>
      <c r="Q33" s="71">
        <v>7.9153120990049786E-2</v>
      </c>
      <c r="R33" s="71">
        <v>0.47432085561329845</v>
      </c>
      <c r="AC33" s="1">
        <v>3</v>
      </c>
      <c r="AD33" s="71">
        <v>0.5992663209222816</v>
      </c>
      <c r="AE33" s="71">
        <v>0.49279411643326471</v>
      </c>
      <c r="AF33" s="71">
        <v>0.16854874035119816</v>
      </c>
      <c r="AG33" s="71">
        <v>-6.5567874439085821E-2</v>
      </c>
      <c r="AH33" s="71">
        <v>0.18712005483347721</v>
      </c>
      <c r="AI33" s="71">
        <v>0.15139355399009893</v>
      </c>
      <c r="AJ33" s="71">
        <v>-0.55442951605594859</v>
      </c>
    </row>
    <row r="34" spans="10:43">
      <c r="K34" s="1">
        <v>4</v>
      </c>
      <c r="L34" s="71">
        <v>0.12826252738713409</v>
      </c>
      <c r="M34" s="71">
        <v>0.28310790830948829</v>
      </c>
      <c r="N34" s="71">
        <v>0.44515693054424738</v>
      </c>
      <c r="O34" s="71">
        <v>-0.52668393369856226</v>
      </c>
      <c r="P34" s="71">
        <v>0.28277354206750371</v>
      </c>
      <c r="Q34" s="71">
        <v>-0.12488781625994376</v>
      </c>
      <c r="R34" s="71">
        <v>0.57643745085615627</v>
      </c>
      <c r="AC34" s="1">
        <v>4</v>
      </c>
      <c r="AD34" s="71">
        <v>-8.4323525728398727E-2</v>
      </c>
      <c r="AE34" s="71">
        <v>-0.126151487323553</v>
      </c>
      <c r="AF34" s="71">
        <v>0.41787590035427125</v>
      </c>
      <c r="AG34" s="71">
        <v>-0.46161281447571106</v>
      </c>
      <c r="AH34" s="71">
        <v>7.8708617395160871E-2</v>
      </c>
      <c r="AI34" s="71">
        <v>-0.7378602010579639</v>
      </c>
      <c r="AJ34" s="71">
        <v>-0.19656033148160118</v>
      </c>
    </row>
    <row r="35" spans="10:43">
      <c r="K35" s="1">
        <v>5</v>
      </c>
      <c r="L35" s="110">
        <v>-0.29614707495080789</v>
      </c>
      <c r="M35" s="71">
        <v>0.1208323343608594</v>
      </c>
      <c r="N35" s="71">
        <v>-0.51731242981531711</v>
      </c>
      <c r="O35" s="71">
        <v>0.37161450213307012</v>
      </c>
      <c r="P35" s="71">
        <v>0.44183365599697078</v>
      </c>
      <c r="Q35" s="71">
        <v>5.8799033499512619E-2</v>
      </c>
      <c r="R35" s="71">
        <v>0.54158347724226552</v>
      </c>
      <c r="AC35" s="1">
        <v>5</v>
      </c>
      <c r="AD35" s="110">
        <v>-0.50606197466190961</v>
      </c>
      <c r="AE35" s="71">
        <v>0.63437709142087428</v>
      </c>
      <c r="AF35" s="71">
        <v>-0.47612227470642138</v>
      </c>
      <c r="AG35" s="71">
        <v>-0.30402057692621226</v>
      </c>
      <c r="AH35" s="71">
        <v>2.6722785654913383E-2</v>
      </c>
      <c r="AI35" s="71">
        <v>-9.8007360935783411E-2</v>
      </c>
      <c r="AJ35" s="71">
        <v>-0.10966540906212664</v>
      </c>
    </row>
    <row r="36" spans="10:43">
      <c r="K36" s="1">
        <v>6</v>
      </c>
      <c r="L36" s="71">
        <v>0</v>
      </c>
      <c r="M36" s="71">
        <v>-0.32904065367902741</v>
      </c>
      <c r="N36" s="71">
        <v>-0.60916829057172994</v>
      </c>
      <c r="O36" s="71">
        <v>-0.69247726185384673</v>
      </c>
      <c r="P36" s="71">
        <v>7.343636597756184E-2</v>
      </c>
      <c r="Q36" s="71">
        <v>-0.17378452045582804</v>
      </c>
      <c r="R36" s="71">
        <v>-7.4347322787992859E-2</v>
      </c>
      <c r="AC36" s="1">
        <v>6</v>
      </c>
      <c r="AD36" s="71">
        <v>-6.9388939039072284E-18</v>
      </c>
      <c r="AE36" s="71">
        <v>0.24869661824610831</v>
      </c>
      <c r="AF36" s="71">
        <v>0.39707350678071662</v>
      </c>
      <c r="AG36" s="71">
        <v>-0.3847029898871272</v>
      </c>
      <c r="AH36" s="71">
        <v>0.4107804212370218</v>
      </c>
      <c r="AI36" s="71">
        <v>0.30459820723327607</v>
      </c>
      <c r="AJ36" s="71">
        <v>0.60906946199626821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0.71852094925666177</v>
      </c>
      <c r="W38" s="48" t="s">
        <v>353</v>
      </c>
      <c r="X38" s="3">
        <f>+V38/V40</f>
        <v>0.92454870349821772</v>
      </c>
      <c r="Y38" s="148">
        <f>ATAN2(X38,X39)</f>
        <v>0.3909467461067917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0.41514354696733602</v>
      </c>
      <c r="AO38" s="48" t="s">
        <v>353</v>
      </c>
      <c r="AP38" s="3">
        <f>+AN38/AN40</f>
        <v>0.63423736355233473</v>
      </c>
      <c r="AQ38" s="148">
        <f>ATAN2(AP38,AP39)</f>
        <v>0.8837746228272656</v>
      </c>
    </row>
    <row r="39" spans="10:43">
      <c r="K39" s="1" cm="1">
        <f t="array" ref="K39:K45">$K$12:$K$18</f>
        <v>0</v>
      </c>
      <c r="L39" s="110">
        <f>X38</f>
        <v>0.92454870349821772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-0.38106389865712104</v>
      </c>
      <c r="R39">
        <v>0</v>
      </c>
      <c r="U39" s="48" t="s">
        <v>352</v>
      </c>
      <c r="V39" s="3">
        <f>L35</f>
        <v>-0.29614707495080789</v>
      </c>
      <c r="W39" s="48" t="s">
        <v>354</v>
      </c>
      <c r="X39" s="3">
        <f>-V39/V40</f>
        <v>0.38106389865712104</v>
      </c>
      <c r="Y39" s="117"/>
      <c r="AC39" s="1" cm="1">
        <f t="array" ref="AC39:AC45">$K$12:$K$18</f>
        <v>0</v>
      </c>
      <c r="AD39" s="110">
        <f>AP38</f>
        <v>0.63423736355233473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-0.77313838778978228</v>
      </c>
      <c r="AJ39">
        <v>0</v>
      </c>
      <c r="AM39" s="48" t="s">
        <v>352</v>
      </c>
      <c r="AN39" s="3">
        <f>AD35</f>
        <v>-0.50606197466190961</v>
      </c>
      <c r="AO39" s="48" t="s">
        <v>354</v>
      </c>
      <c r="AP39" s="3">
        <f>-AN39/AN40</f>
        <v>0.77313838778978228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0.77715857102821284</v>
      </c>
      <c r="W40" s="109">
        <v>1</v>
      </c>
      <c r="X40" s="108">
        <f>X38*X38+X39*X39</f>
        <v>1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0.65455548793615037</v>
      </c>
      <c r="AO40" s="109">
        <v>1</v>
      </c>
      <c r="AP40" s="108">
        <f>AP38*AP38+AP39*AP39</f>
        <v>1.0000000000000002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0.38106389865712104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0.92454870349821772</v>
      </c>
      <c r="R44" s="111">
        <v>0</v>
      </c>
      <c r="AC44" s="1">
        <v>5</v>
      </c>
      <c r="AD44" s="110">
        <f>AP39</f>
        <v>0.77313838778978228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0.63423736355233473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0.77715857102821284</v>
      </c>
      <c r="M48" s="71">
        <v>-0.14258707252517572</v>
      </c>
      <c r="N48" s="71">
        <v>8.0339883167434595E-2</v>
      </c>
      <c r="O48" s="71">
        <v>-0.1246834814444986</v>
      </c>
      <c r="P48" s="71">
        <v>2.804841440824668E-2</v>
      </c>
      <c r="Q48" s="71">
        <v>0.56943965261191987</v>
      </c>
      <c r="R48" s="71">
        <v>-0.16924769817048882</v>
      </c>
      <c r="AC48" s="1" cm="1">
        <f t="array" ref="AC48:AC54">$K$12:$K$18</f>
        <v>0</v>
      </c>
      <c r="AD48" s="110" cm="1">
        <f t="array" ref="AD48:AJ54">MMULT(AD39:AJ45,_xlfn.ANCHORARRAY(AD30))</f>
        <v>0.65455548793615048</v>
      </c>
      <c r="AE48" s="71">
        <v>-0.72411349959885585</v>
      </c>
      <c r="AF48" s="71">
        <v>1.4602877268146131E-3</v>
      </c>
      <c r="AG48" s="71">
        <v>-0.13484855240298199</v>
      </c>
      <c r="AH48" s="71">
        <v>4.685121005823948E-2</v>
      </c>
      <c r="AI48" s="71">
        <v>0.10588808180726796</v>
      </c>
      <c r="AJ48" s="71">
        <v>0.12499266631767225</v>
      </c>
    </row>
    <row r="49" spans="10:43">
      <c r="K49" s="1">
        <v>1</v>
      </c>
      <c r="L49" s="71">
        <v>7.3237037689645526E-2</v>
      </c>
      <c r="M49" s="71">
        <v>-0.84933527143492027</v>
      </c>
      <c r="N49" s="71">
        <v>0.2387640256017779</v>
      </c>
      <c r="O49" s="71">
        <v>0.19709162483378981</v>
      </c>
      <c r="P49" s="71">
        <v>-3.7888354116923623E-2</v>
      </c>
      <c r="Q49" s="71">
        <v>-0.1901533040138251</v>
      </c>
      <c r="R49" s="71">
        <v>0.3739234655658325</v>
      </c>
      <c r="AC49" s="1">
        <v>1</v>
      </c>
      <c r="AD49" s="71">
        <v>-0.24164744066824353</v>
      </c>
      <c r="AE49" s="71">
        <v>-0.24951686321972391</v>
      </c>
      <c r="AF49" s="71">
        <v>-0.12296905082616531</v>
      </c>
      <c r="AG49" s="71">
        <v>0.23804166970959539</v>
      </c>
      <c r="AH49" s="71">
        <v>0.86176916836436179</v>
      </c>
      <c r="AI49" s="71">
        <v>1.1443603329063261E-2</v>
      </c>
      <c r="AJ49" s="71">
        <v>-0.25453009607453875</v>
      </c>
    </row>
    <row r="50" spans="10:43">
      <c r="K50" s="1">
        <v>2</v>
      </c>
      <c r="L50" s="71">
        <v>-0.59852947912846854</v>
      </c>
      <c r="M50" s="71">
        <v>-0.19354379274645298</v>
      </c>
      <c r="N50" s="71">
        <v>0.17783702926563844</v>
      </c>
      <c r="O50" s="71">
        <v>-0.25548998871210743</v>
      </c>
      <c r="P50" s="71">
        <v>-7.9997780779995253E-2</v>
      </c>
      <c r="Q50" s="71">
        <v>0.70606988584992469</v>
      </c>
      <c r="R50" s="71">
        <v>4.9676865435850225E-2</v>
      </c>
      <c r="AC50" s="1">
        <v>2</v>
      </c>
      <c r="AD50" s="71">
        <v>0.38331846713687151</v>
      </c>
      <c r="AE50" s="71">
        <v>0.2810323727447499</v>
      </c>
      <c r="AF50" s="71">
        <v>-0.25159187025604063</v>
      </c>
      <c r="AG50" s="71">
        <v>0.38129083686685911</v>
      </c>
      <c r="AH50" s="71">
        <v>0.18804165411987567</v>
      </c>
      <c r="AI50" s="71">
        <v>-0.57260048281990006</v>
      </c>
      <c r="AJ50" s="71">
        <v>0.44963942237537585</v>
      </c>
    </row>
    <row r="51" spans="10:43">
      <c r="K51" s="1">
        <v>3</v>
      </c>
      <c r="L51" s="71">
        <v>0.12638068867631971</v>
      </c>
      <c r="M51" s="71">
        <v>0.16507081683399763</v>
      </c>
      <c r="N51" s="71">
        <v>-0.24196297362020899</v>
      </c>
      <c r="O51" s="71">
        <v>-2.2946922606866232E-2</v>
      </c>
      <c r="P51" s="71">
        <v>-0.81637088046242745</v>
      </c>
      <c r="Q51" s="71">
        <v>7.9153120990049786E-2</v>
      </c>
      <c r="R51" s="71">
        <v>0.47432085561329845</v>
      </c>
      <c r="AC51" s="1">
        <v>3</v>
      </c>
      <c r="AD51" s="71">
        <v>0.5992663209222816</v>
      </c>
      <c r="AE51" s="71">
        <v>0.49279411643326471</v>
      </c>
      <c r="AF51" s="71">
        <v>0.16854874035119816</v>
      </c>
      <c r="AG51" s="71">
        <v>-6.5567874439085821E-2</v>
      </c>
      <c r="AH51" s="71">
        <v>0.18712005483347721</v>
      </c>
      <c r="AI51" s="71">
        <v>0.15139355399009893</v>
      </c>
      <c r="AJ51" s="71">
        <v>-0.55442951605594859</v>
      </c>
    </row>
    <row r="52" spans="10:43">
      <c r="K52" s="1">
        <v>4</v>
      </c>
      <c r="L52" s="110">
        <v>0.12826252738713409</v>
      </c>
      <c r="M52" s="71">
        <v>0.28310790830948829</v>
      </c>
      <c r="N52" s="71">
        <v>0.44515693054424738</v>
      </c>
      <c r="O52" s="71">
        <v>-0.52668393369856226</v>
      </c>
      <c r="P52" s="71">
        <v>0.28277354206750371</v>
      </c>
      <c r="Q52" s="71">
        <v>-0.12488781625994376</v>
      </c>
      <c r="R52" s="71">
        <v>0.57643745085615627</v>
      </c>
      <c r="AC52" s="1">
        <v>4</v>
      </c>
      <c r="AD52" s="110">
        <v>-8.4323525728398727E-2</v>
      </c>
      <c r="AE52" s="71">
        <v>-0.126151487323553</v>
      </c>
      <c r="AF52" s="71">
        <v>0.41787590035427125</v>
      </c>
      <c r="AG52" s="71">
        <v>-0.46161281447571106</v>
      </c>
      <c r="AH52" s="71">
        <v>7.8708617395160871E-2</v>
      </c>
      <c r="AI52" s="71">
        <v>-0.7378602010579639</v>
      </c>
      <c r="AJ52" s="71">
        <v>-0.19656033148160118</v>
      </c>
    </row>
    <row r="53" spans="10:43">
      <c r="K53" s="1">
        <v>5</v>
      </c>
      <c r="L53" s="71">
        <v>0</v>
      </c>
      <c r="M53" s="71">
        <v>7.192433276332906E-2</v>
      </c>
      <c r="N53" s="71">
        <v>-0.5264166169682104</v>
      </c>
      <c r="O53" s="71">
        <v>0.35055170957395804</v>
      </c>
      <c r="P53" s="71">
        <v>0.4894516561759476</v>
      </c>
      <c r="Q53" s="71">
        <v>0.29829897173642955</v>
      </c>
      <c r="R53" s="71">
        <v>0.51602396686460228</v>
      </c>
      <c r="AC53" s="1">
        <v>5</v>
      </c>
      <c r="AD53" s="71">
        <v>-5.5511151231257827E-17</v>
      </c>
      <c r="AE53" s="71">
        <v>0.11752247982792841</v>
      </c>
      <c r="AF53" s="71">
        <v>-0.74892035301608062</v>
      </c>
      <c r="AG53" s="71">
        <v>-0.64372929251612965</v>
      </c>
      <c r="AH53" s="71">
        <v>9.9245579466948425E-2</v>
      </c>
      <c r="AI53" s="71">
        <v>-2.5449809501530252E-2</v>
      </c>
      <c r="AJ53" s="71">
        <v>-2.0542436142143551E-2</v>
      </c>
    </row>
    <row r="54" spans="10:43">
      <c r="K54" s="1">
        <v>6</v>
      </c>
      <c r="L54" s="71">
        <v>0</v>
      </c>
      <c r="M54" s="71">
        <v>-0.32904065367902741</v>
      </c>
      <c r="N54" s="71">
        <v>-0.60916829057172994</v>
      </c>
      <c r="O54" s="71">
        <v>-0.69247726185384673</v>
      </c>
      <c r="P54" s="71">
        <v>7.343636597756184E-2</v>
      </c>
      <c r="Q54" s="71">
        <v>-0.17378452045582804</v>
      </c>
      <c r="R54" s="71">
        <v>-7.4347322787992859E-2</v>
      </c>
      <c r="AC54" s="1">
        <v>6</v>
      </c>
      <c r="AD54" s="71">
        <v>-6.9388939039072284E-18</v>
      </c>
      <c r="AE54" s="71">
        <v>0.24869661824610831</v>
      </c>
      <c r="AF54" s="71">
        <v>0.39707350678071662</v>
      </c>
      <c r="AG54" s="71">
        <v>-0.3847029898871272</v>
      </c>
      <c r="AH54" s="71">
        <v>0.4107804212370218</v>
      </c>
      <c r="AI54" s="71">
        <v>0.30459820723327607</v>
      </c>
      <c r="AJ54" s="71">
        <v>0.60906946199626821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0.77715857102821284</v>
      </c>
      <c r="W56" s="48" t="s">
        <v>353</v>
      </c>
      <c r="X56" s="3">
        <f>+V56/V58</f>
        <v>0.98665289433358394</v>
      </c>
      <c r="Y56" s="148">
        <f>ATAN2(X56,X57)</f>
        <v>-0.16356590518897632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0.65455548793615048</v>
      </c>
      <c r="AO56" s="48" t="s">
        <v>353</v>
      </c>
      <c r="AP56" s="3">
        <f>+AN56/AN58</f>
        <v>0.99180385575658636</v>
      </c>
      <c r="AQ56" s="148">
        <f>ATAN2(AP56,AP57)</f>
        <v>0.12811998211706502</v>
      </c>
    </row>
    <row r="57" spans="10:43">
      <c r="K57" s="1" cm="1">
        <f t="array" ref="K57:K63">$K$12:$K$18</f>
        <v>0</v>
      </c>
      <c r="L57" s="110">
        <f>X56</f>
        <v>0.98665289433358394</v>
      </c>
      <c r="M57" s="111">
        <v>0</v>
      </c>
      <c r="N57" s="111">
        <v>0</v>
      </c>
      <c r="O57" s="111">
        <v>0</v>
      </c>
      <c r="P57" s="110">
        <f>-X57</f>
        <v>0.16283754512753396</v>
      </c>
      <c r="Q57">
        <v>0</v>
      </c>
      <c r="R57">
        <v>0</v>
      </c>
      <c r="U57" s="48" t="s">
        <v>352</v>
      </c>
      <c r="V57" s="3">
        <f>L52</f>
        <v>0.12826252738713409</v>
      </c>
      <c r="W57" s="48" t="s">
        <v>354</v>
      </c>
      <c r="X57" s="3">
        <f>-V57/V58</f>
        <v>-0.16283754512753396</v>
      </c>
      <c r="Y57" s="117"/>
      <c r="AC57" s="1" cm="1">
        <f t="array" ref="AC57:AC63">$K$12:$K$18</f>
        <v>0</v>
      </c>
      <c r="AD57" s="110">
        <f>AP56</f>
        <v>0.99180385575658636</v>
      </c>
      <c r="AE57" s="111">
        <v>0</v>
      </c>
      <c r="AF57" s="111">
        <v>0</v>
      </c>
      <c r="AG57" s="111">
        <v>0</v>
      </c>
      <c r="AH57" s="110">
        <f>-AP57</f>
        <v>-0.12776976053185823</v>
      </c>
      <c r="AI57">
        <v>0</v>
      </c>
      <c r="AJ57">
        <v>0</v>
      </c>
      <c r="AM57" s="48" t="s">
        <v>352</v>
      </c>
      <c r="AN57" s="3">
        <f>AD52</f>
        <v>-8.4323525728398727E-2</v>
      </c>
      <c r="AO57" s="48" t="s">
        <v>354</v>
      </c>
      <c r="AP57" s="3">
        <f>-AN57/AN58</f>
        <v>0.12776976053185823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0.7876717085527124</v>
      </c>
      <c r="W58" s="109">
        <v>1</v>
      </c>
      <c r="X58" s="108">
        <f>X56*X56+X57*X57</f>
        <v>1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0.65996465343122734</v>
      </c>
      <c r="AO58" s="109">
        <v>1</v>
      </c>
      <c r="AP58" s="108">
        <f>AP56*AP56+AP57*AP57</f>
        <v>1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-0.16283754512753396</v>
      </c>
      <c r="M61" s="111">
        <v>0</v>
      </c>
      <c r="N61" s="111">
        <v>0</v>
      </c>
      <c r="O61" s="111">
        <v>0</v>
      </c>
      <c r="P61" s="110">
        <f>X56</f>
        <v>0.98665289433358394</v>
      </c>
      <c r="Q61" s="111">
        <v>0</v>
      </c>
      <c r="R61" s="111">
        <v>0</v>
      </c>
      <c r="AC61" s="1">
        <v>4</v>
      </c>
      <c r="AD61" s="110">
        <f>AP57</f>
        <v>0.12776976053185823</v>
      </c>
      <c r="AE61" s="111">
        <v>0</v>
      </c>
      <c r="AF61" s="111">
        <v>0</v>
      </c>
      <c r="AG61" s="111">
        <v>0</v>
      </c>
      <c r="AH61" s="110">
        <f>AP56</f>
        <v>0.99180385575658636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0.7876717085527124</v>
      </c>
      <c r="M66" s="71">
        <v>-9.4583351006209238E-2</v>
      </c>
      <c r="N66" s="71">
        <v>0.15175584002390471</v>
      </c>
      <c r="O66" s="71">
        <v>-0.20878323666438897</v>
      </c>
      <c r="P66" s="71">
        <v>7.3720198674654153E-2</v>
      </c>
      <c r="Q66" s="71">
        <v>0.54150285598175352</v>
      </c>
      <c r="R66" s="71">
        <v>-7.3123071842219611E-2</v>
      </c>
      <c r="AC66" s="1" cm="1">
        <f t="array" ref="AC66:AC72">$K$12:$K$18</f>
        <v>0</v>
      </c>
      <c r="AD66" s="110" cm="1">
        <f t="array" ref="AD66:AJ72">MMULT(AD57:AJ63,_xlfn.ANCHORARRAY(AD48))</f>
        <v>0.65996465343122734</v>
      </c>
      <c r="AE66" s="71">
        <v>-0.70206021558147247</v>
      </c>
      <c r="AF66" s="71">
        <v>-5.194358472233114E-2</v>
      </c>
      <c r="AG66" s="71">
        <v>-7.4763155452472918E-2</v>
      </c>
      <c r="AH66" s="71">
        <v>3.6410629586250319E-2</v>
      </c>
      <c r="AI66" s="71">
        <v>0.19929642901028202</v>
      </c>
      <c r="AJ66" s="71">
        <v>0.14908267487863061</v>
      </c>
    </row>
    <row r="67" spans="10:43">
      <c r="K67" s="1">
        <v>1</v>
      </c>
      <c r="L67" s="71">
        <v>7.3237037689645526E-2</v>
      </c>
      <c r="M67" s="71">
        <v>-0.84933527143492027</v>
      </c>
      <c r="N67" s="71">
        <v>0.2387640256017779</v>
      </c>
      <c r="O67" s="71">
        <v>0.19709162483378981</v>
      </c>
      <c r="P67" s="71">
        <v>-3.7888354116923623E-2</v>
      </c>
      <c r="Q67" s="71">
        <v>-0.1901533040138251</v>
      </c>
      <c r="R67" s="71">
        <v>0.3739234655658325</v>
      </c>
      <c r="AC67" s="1">
        <v>1</v>
      </c>
      <c r="AD67" s="71">
        <v>-0.24164744066824353</v>
      </c>
      <c r="AE67" s="71">
        <v>-0.24951686321972391</v>
      </c>
      <c r="AF67" s="71">
        <v>-0.12296905082616531</v>
      </c>
      <c r="AG67" s="71">
        <v>0.23804166970959539</v>
      </c>
      <c r="AH67" s="71">
        <v>0.86176916836436179</v>
      </c>
      <c r="AI67" s="71">
        <v>1.1443603329063261E-2</v>
      </c>
      <c r="AJ67" s="71">
        <v>-0.25453009607453875</v>
      </c>
    </row>
    <row r="68" spans="10:43">
      <c r="K68" s="1">
        <v>2</v>
      </c>
      <c r="L68" s="71">
        <v>-0.59852947912846854</v>
      </c>
      <c r="M68" s="71">
        <v>-0.19354379274645298</v>
      </c>
      <c r="N68" s="71">
        <v>0.17783702926563844</v>
      </c>
      <c r="O68" s="71">
        <v>-0.25548998871210743</v>
      </c>
      <c r="P68" s="71">
        <v>-7.9997780779995253E-2</v>
      </c>
      <c r="Q68" s="71">
        <v>0.70606988584992469</v>
      </c>
      <c r="R68" s="71">
        <v>4.9676865435850225E-2</v>
      </c>
      <c r="AC68" s="1">
        <v>2</v>
      </c>
      <c r="AD68" s="71">
        <v>0.38331846713687151</v>
      </c>
      <c r="AE68" s="71">
        <v>0.2810323727447499</v>
      </c>
      <c r="AF68" s="71">
        <v>-0.25159187025604063</v>
      </c>
      <c r="AG68" s="71">
        <v>0.38129083686685911</v>
      </c>
      <c r="AH68" s="71">
        <v>0.18804165411987567</v>
      </c>
      <c r="AI68" s="71">
        <v>-0.57260048281990006</v>
      </c>
      <c r="AJ68" s="71">
        <v>0.44963942237537585</v>
      </c>
    </row>
    <row r="69" spans="10:43">
      <c r="K69" s="1">
        <v>3</v>
      </c>
      <c r="L69" s="110">
        <v>0.12638068867631971</v>
      </c>
      <c r="M69" s="71">
        <v>0.16507081683399763</v>
      </c>
      <c r="N69" s="71">
        <v>-0.24196297362020899</v>
      </c>
      <c r="O69" s="71">
        <v>-2.2946922606866232E-2</v>
      </c>
      <c r="P69" s="71">
        <v>-0.81637088046242745</v>
      </c>
      <c r="Q69" s="71">
        <v>7.9153120990049786E-2</v>
      </c>
      <c r="R69" s="71">
        <v>0.47432085561329845</v>
      </c>
      <c r="AC69" s="1">
        <v>3</v>
      </c>
      <c r="AD69" s="110">
        <v>0.5992663209222816</v>
      </c>
      <c r="AE69" s="71">
        <v>0.49279411643326471</v>
      </c>
      <c r="AF69" s="71">
        <v>0.16854874035119816</v>
      </c>
      <c r="AG69" s="71">
        <v>-6.5567874439085821E-2</v>
      </c>
      <c r="AH69" s="71">
        <v>0.18712005483347721</v>
      </c>
      <c r="AI69" s="71">
        <v>0.15139355399009893</v>
      </c>
      <c r="AJ69" s="71">
        <v>-0.55442951605594859</v>
      </c>
    </row>
    <row r="70" spans="10:43">
      <c r="K70" s="1">
        <v>4</v>
      </c>
      <c r="L70" s="71">
        <v>2.7755575615628914E-17</v>
      </c>
      <c r="M70" s="71">
        <v>0.3025477659992048</v>
      </c>
      <c r="N70" s="71">
        <v>0.42613302460331792</v>
      </c>
      <c r="O70" s="71">
        <v>-0.49935107554630731</v>
      </c>
      <c r="P70" s="71">
        <v>0.27443199877490332</v>
      </c>
      <c r="Q70" s="71">
        <v>-0.21594708050947509</v>
      </c>
      <c r="R70" s="71">
        <v>0.59630355897806786</v>
      </c>
      <c r="AC70" s="1">
        <v>4</v>
      </c>
      <c r="AD70" s="71">
        <v>0</v>
      </c>
      <c r="AE70" s="71">
        <v>-0.21763733997855961</v>
      </c>
      <c r="AF70" s="71">
        <v>0.41463750981228403</v>
      </c>
      <c r="AG70" s="71">
        <v>-0.47505893651225678</v>
      </c>
      <c r="AH70" s="71">
        <v>8.4049678103559525E-2</v>
      </c>
      <c r="AI70" s="71">
        <v>-0.71828329756292619</v>
      </c>
      <c r="AJ70" s="71">
        <v>-0.17897901160859733</v>
      </c>
    </row>
    <row r="71" spans="10:43">
      <c r="K71" s="1">
        <v>5</v>
      </c>
      <c r="L71" s="71">
        <v>0</v>
      </c>
      <c r="M71" s="71">
        <v>7.192433276332906E-2</v>
      </c>
      <c r="N71" s="71">
        <v>-0.5264166169682104</v>
      </c>
      <c r="O71" s="71">
        <v>0.35055170957395804</v>
      </c>
      <c r="P71" s="71">
        <v>0.4894516561759476</v>
      </c>
      <c r="Q71" s="71">
        <v>0.29829897173642955</v>
      </c>
      <c r="R71" s="71">
        <v>0.51602396686460228</v>
      </c>
      <c r="AC71" s="1">
        <v>5</v>
      </c>
      <c r="AD71" s="71">
        <v>-5.5511151231257827E-17</v>
      </c>
      <c r="AE71" s="71">
        <v>0.11752247982792841</v>
      </c>
      <c r="AF71" s="71">
        <v>-0.74892035301608062</v>
      </c>
      <c r="AG71" s="71">
        <v>-0.64372929251612965</v>
      </c>
      <c r="AH71" s="71">
        <v>9.9245579466948425E-2</v>
      </c>
      <c r="AI71" s="71">
        <v>-2.5449809501530252E-2</v>
      </c>
      <c r="AJ71" s="71">
        <v>-2.0542436142143551E-2</v>
      </c>
    </row>
    <row r="72" spans="10:43">
      <c r="K72" s="1">
        <v>6</v>
      </c>
      <c r="L72" s="71">
        <v>0</v>
      </c>
      <c r="M72" s="71">
        <v>-0.32904065367902741</v>
      </c>
      <c r="N72" s="71">
        <v>-0.60916829057172994</v>
      </c>
      <c r="O72" s="71">
        <v>-0.69247726185384673</v>
      </c>
      <c r="P72" s="71">
        <v>7.343636597756184E-2</v>
      </c>
      <c r="Q72" s="71">
        <v>-0.17378452045582804</v>
      </c>
      <c r="R72" s="71">
        <v>-7.4347322787992859E-2</v>
      </c>
      <c r="AC72" s="1">
        <v>6</v>
      </c>
      <c r="AD72" s="71">
        <v>-6.9388939039072284E-18</v>
      </c>
      <c r="AE72" s="71">
        <v>0.24869661824610831</v>
      </c>
      <c r="AF72" s="71">
        <v>0.39707350678071662</v>
      </c>
      <c r="AG72" s="71">
        <v>-0.3847029898871272</v>
      </c>
      <c r="AH72" s="71">
        <v>0.4107804212370218</v>
      </c>
      <c r="AI72" s="71">
        <v>0.30459820723327607</v>
      </c>
      <c r="AJ72" s="71">
        <v>0.60906946199626821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0.7876717085527124</v>
      </c>
      <c r="W74" s="48" t="s">
        <v>353</v>
      </c>
      <c r="X74" s="3">
        <f>+V74/V76</f>
        <v>0.98737146319183167</v>
      </c>
      <c r="Y74" s="148">
        <f>ATAN2(X74,X75)</f>
        <v>-0.1590924679204142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0.65996465343122734</v>
      </c>
      <c r="AO74" s="48" t="s">
        <v>353</v>
      </c>
      <c r="AP74" s="3">
        <f>+AN74/AN76</f>
        <v>0.74033165563862435</v>
      </c>
      <c r="AQ74" s="148">
        <f>ATAN2(AP74,AP75)</f>
        <v>-0.73723274473340306</v>
      </c>
    </row>
    <row r="75" spans="10:43">
      <c r="K75" s="1" cm="1">
        <f t="array" ref="K75:K81">$K$12:$K$18</f>
        <v>0</v>
      </c>
      <c r="L75" s="110">
        <f>X74</f>
        <v>0.98737146319183167</v>
      </c>
      <c r="M75" s="111">
        <v>0</v>
      </c>
      <c r="N75" s="111">
        <v>0</v>
      </c>
      <c r="O75" s="110">
        <f>-X75</f>
        <v>0.1584222006993391</v>
      </c>
      <c r="P75">
        <v>0</v>
      </c>
      <c r="Q75">
        <v>0</v>
      </c>
      <c r="R75">
        <v>0</v>
      </c>
      <c r="U75" s="48" t="s">
        <v>352</v>
      </c>
      <c r="V75" s="3">
        <f>L69</f>
        <v>0.12638068867631971</v>
      </c>
      <c r="W75" s="48" t="s">
        <v>354</v>
      </c>
      <c r="X75" s="3">
        <f>-V75/V76</f>
        <v>-0.1584222006993391</v>
      </c>
      <c r="Y75" s="117"/>
      <c r="AC75" s="1" cm="1">
        <f t="array" ref="AC75:AC81">$K$12:$K$18</f>
        <v>0</v>
      </c>
      <c r="AD75" s="110">
        <f>AP74</f>
        <v>0.74033165563862435</v>
      </c>
      <c r="AE75" s="111">
        <v>0</v>
      </c>
      <c r="AF75" s="111">
        <v>0</v>
      </c>
      <c r="AG75" s="110">
        <f>-AP75</f>
        <v>0.67224180148170887</v>
      </c>
      <c r="AH75">
        <v>0</v>
      </c>
      <c r="AI75">
        <v>0</v>
      </c>
      <c r="AJ75">
        <v>0</v>
      </c>
      <c r="AM75" s="48" t="s">
        <v>352</v>
      </c>
      <c r="AN75" s="3">
        <f>AD69</f>
        <v>0.5992663209222816</v>
      </c>
      <c r="AO75" s="48" t="s">
        <v>354</v>
      </c>
      <c r="AP75" s="3">
        <f>-AN75/AN76</f>
        <v>-0.67224180148170887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0.79774607421450205</v>
      </c>
      <c r="W76" s="109">
        <v>1</v>
      </c>
      <c r="X76" s="108">
        <f>X74*X74+X75*X75</f>
        <v>1.0000000000000002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0.89144459568182199</v>
      </c>
      <c r="AO76" s="109">
        <v>1</v>
      </c>
      <c r="AP76" s="108">
        <f>AP74*AP74+AP75*AP75</f>
        <v>1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-0.1584222006993391</v>
      </c>
      <c r="M78" s="111">
        <v>0</v>
      </c>
      <c r="N78" s="111">
        <v>0</v>
      </c>
      <c r="O78" s="110">
        <f>X74</f>
        <v>0.98737146319183167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-0.67224180148170887</v>
      </c>
      <c r="AE78" s="111">
        <v>0</v>
      </c>
      <c r="AF78" s="111">
        <v>0</v>
      </c>
      <c r="AG78" s="110">
        <f>AP74</f>
        <v>0.74033165563862435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0.79774607421450217</v>
      </c>
      <c r="M84" s="71">
        <v>-6.7238019602507998E-2</v>
      </c>
      <c r="N84" s="71">
        <v>0.11150707904363868</v>
      </c>
      <c r="O84" s="71">
        <v>-0.20978191185390138</v>
      </c>
      <c r="P84" s="71">
        <v>-5.6542051037529045E-2</v>
      </c>
      <c r="Q84" s="71">
        <v>0.54720407885272437</v>
      </c>
      <c r="R84" s="71">
        <v>2.9433193459184048E-3</v>
      </c>
      <c r="AC84" s="1" cm="1">
        <f t="array" ref="AC84:AC90">$K$12:$K$18</f>
        <v>0</v>
      </c>
      <c r="AD84" s="110" cm="1">
        <f t="array" ref="AD84:AJ90">MMULT(AD75:AJ81,_xlfn.ANCHORARRAY(AD66))</f>
        <v>0.89144459568182199</v>
      </c>
      <c r="AE84" s="71">
        <v>-0.1884805971687562</v>
      </c>
      <c r="AF84" s="71">
        <v>7.4850028773873672E-2</v>
      </c>
      <c r="AG84" s="71">
        <v>-9.9426996689154667E-2</v>
      </c>
      <c r="AH84" s="71">
        <v>0.15274586443904625</v>
      </c>
      <c r="AI84" s="71">
        <v>0.24931853071907012</v>
      </c>
      <c r="AJ84" s="71">
        <v>-0.26234007314815155</v>
      </c>
    </row>
    <row r="85" spans="10:43">
      <c r="K85" s="1">
        <v>1</v>
      </c>
      <c r="L85" s="71">
        <v>7.3237037689645526E-2</v>
      </c>
      <c r="M85" s="71">
        <v>-0.84933527143492027</v>
      </c>
      <c r="N85" s="71">
        <v>0.2387640256017779</v>
      </c>
      <c r="O85" s="71">
        <v>0.19709162483378981</v>
      </c>
      <c r="P85" s="71">
        <v>-3.7888354116923623E-2</v>
      </c>
      <c r="Q85" s="71">
        <v>-0.1901533040138251</v>
      </c>
      <c r="R85" s="71">
        <v>0.3739234655658325</v>
      </c>
      <c r="AC85" s="1">
        <v>1</v>
      </c>
      <c r="AD85" s="71">
        <v>-0.24164744066824353</v>
      </c>
      <c r="AE85" s="71">
        <v>-0.24951686321972391</v>
      </c>
      <c r="AF85" s="71">
        <v>-0.12296905082616531</v>
      </c>
      <c r="AG85" s="71">
        <v>0.23804166970959539</v>
      </c>
      <c r="AH85" s="71">
        <v>0.86176916836436179</v>
      </c>
      <c r="AI85" s="71">
        <v>1.1443603329063261E-2</v>
      </c>
      <c r="AJ85" s="71">
        <v>-0.25453009607453875</v>
      </c>
    </row>
    <row r="86" spans="10:43">
      <c r="K86" s="1">
        <v>2</v>
      </c>
      <c r="L86" s="110">
        <v>-0.59852947912846854</v>
      </c>
      <c r="M86" s="71">
        <v>-0.19354379274645298</v>
      </c>
      <c r="N86" s="71">
        <v>0.17783702926563844</v>
      </c>
      <c r="O86" s="71">
        <v>-0.25548998871210743</v>
      </c>
      <c r="P86" s="71">
        <v>-7.9997780779995253E-2</v>
      </c>
      <c r="Q86" s="71">
        <v>0.70606988584992469</v>
      </c>
      <c r="R86" s="71">
        <v>4.9676865435850225E-2</v>
      </c>
      <c r="AC86" s="1">
        <v>2</v>
      </c>
      <c r="AD86" s="110">
        <v>0.38331846713687151</v>
      </c>
      <c r="AE86" s="71">
        <v>0.2810323727447499</v>
      </c>
      <c r="AF86" s="71">
        <v>-0.25159187025604063</v>
      </c>
      <c r="AG86" s="71">
        <v>0.38129083686685911</v>
      </c>
      <c r="AH86" s="71">
        <v>0.18804165411987567</v>
      </c>
      <c r="AI86" s="71">
        <v>-0.57260048281990006</v>
      </c>
      <c r="AJ86" s="71">
        <v>0.44963942237537585</v>
      </c>
    </row>
    <row r="87" spans="10:43">
      <c r="K87" s="1">
        <v>3</v>
      </c>
      <c r="L87" s="71">
        <v>1.3877787807814457E-17</v>
      </c>
      <c r="M87" s="71">
        <v>0.17797031656357681</v>
      </c>
      <c r="N87" s="71">
        <v>-0.26294882944719616</v>
      </c>
      <c r="O87" s="71">
        <v>1.041876327141221E-2</v>
      </c>
      <c r="P87" s="71">
        <v>-0.81774022685942216</v>
      </c>
      <c r="Q87" s="71">
        <v>-7.6325412414611354E-3</v>
      </c>
      <c r="R87" s="71">
        <v>0.4799151951924443</v>
      </c>
      <c r="AC87" s="1">
        <v>3</v>
      </c>
      <c r="AD87" s="71">
        <v>0</v>
      </c>
      <c r="AE87" s="71">
        <v>0.83678530817913788</v>
      </c>
      <c r="AF87" s="71">
        <v>0.15970061696916479</v>
      </c>
      <c r="AG87" s="71">
        <v>1.716945265633596E-3</v>
      </c>
      <c r="AH87" s="71">
        <v>0.11405415277191425</v>
      </c>
      <c r="AI87" s="71">
        <v>-2.1893949988238098E-2</v>
      </c>
      <c r="AJ87" s="71">
        <v>-0.51068132748674422</v>
      </c>
    </row>
    <row r="88" spans="10:43">
      <c r="K88" s="1">
        <v>4</v>
      </c>
      <c r="L88" s="71">
        <v>2.7755575615628914E-17</v>
      </c>
      <c r="M88" s="71">
        <v>0.3025477659992048</v>
      </c>
      <c r="N88" s="71">
        <v>0.42613302460331792</v>
      </c>
      <c r="O88" s="71">
        <v>-0.49935107554630731</v>
      </c>
      <c r="P88" s="71">
        <v>0.27443199877490332</v>
      </c>
      <c r="Q88" s="71">
        <v>-0.21594708050947509</v>
      </c>
      <c r="R88" s="71">
        <v>0.59630355897806786</v>
      </c>
      <c r="AC88" s="1">
        <v>4</v>
      </c>
      <c r="AD88" s="71">
        <v>0</v>
      </c>
      <c r="AE88" s="71">
        <v>-0.21763733997855961</v>
      </c>
      <c r="AF88" s="71">
        <v>0.41463750981228403</v>
      </c>
      <c r="AG88" s="71">
        <v>-0.47505893651225678</v>
      </c>
      <c r="AH88" s="71">
        <v>8.4049678103559525E-2</v>
      </c>
      <c r="AI88" s="71">
        <v>-0.71828329756292619</v>
      </c>
      <c r="AJ88" s="71">
        <v>-0.17897901160859733</v>
      </c>
    </row>
    <row r="89" spans="10:43">
      <c r="K89" s="1">
        <v>5</v>
      </c>
      <c r="L89" s="71">
        <v>0</v>
      </c>
      <c r="M89" s="71">
        <v>7.192433276332906E-2</v>
      </c>
      <c r="N89" s="71">
        <v>-0.5264166169682104</v>
      </c>
      <c r="O89" s="71">
        <v>0.35055170957395804</v>
      </c>
      <c r="P89" s="71">
        <v>0.4894516561759476</v>
      </c>
      <c r="Q89" s="71">
        <v>0.29829897173642955</v>
      </c>
      <c r="R89" s="71">
        <v>0.51602396686460228</v>
      </c>
      <c r="AC89" s="1">
        <v>5</v>
      </c>
      <c r="AD89" s="71">
        <v>-5.5511151231257827E-17</v>
      </c>
      <c r="AE89" s="71">
        <v>0.11752247982792841</v>
      </c>
      <c r="AF89" s="71">
        <v>-0.74892035301608062</v>
      </c>
      <c r="AG89" s="71">
        <v>-0.64372929251612965</v>
      </c>
      <c r="AH89" s="71">
        <v>9.9245579466948425E-2</v>
      </c>
      <c r="AI89" s="71">
        <v>-2.5449809501530252E-2</v>
      </c>
      <c r="AJ89" s="71">
        <v>-2.0542436142143551E-2</v>
      </c>
    </row>
    <row r="90" spans="10:43">
      <c r="K90" s="1">
        <v>6</v>
      </c>
      <c r="L90" s="71">
        <v>0</v>
      </c>
      <c r="M90" s="71">
        <v>-0.32904065367902741</v>
      </c>
      <c r="N90" s="71">
        <v>-0.60916829057172994</v>
      </c>
      <c r="O90" s="71">
        <v>-0.69247726185384673</v>
      </c>
      <c r="P90" s="71">
        <v>7.343636597756184E-2</v>
      </c>
      <c r="Q90" s="71">
        <v>-0.17378452045582804</v>
      </c>
      <c r="R90" s="71">
        <v>-7.4347322787992859E-2</v>
      </c>
      <c r="AC90" s="1">
        <v>6</v>
      </c>
      <c r="AD90" s="71">
        <v>-6.9388939039072284E-18</v>
      </c>
      <c r="AE90" s="71">
        <v>0.24869661824610831</v>
      </c>
      <c r="AF90" s="71">
        <v>0.39707350678071662</v>
      </c>
      <c r="AG90" s="71">
        <v>-0.3847029898871272</v>
      </c>
      <c r="AH90" s="71">
        <v>0.4107804212370218</v>
      </c>
      <c r="AI90" s="71">
        <v>0.30459820723327607</v>
      </c>
      <c r="AJ90" s="71">
        <v>0.60906946199626821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0.79774607421450217</v>
      </c>
      <c r="W92" s="48" t="s">
        <v>353</v>
      </c>
      <c r="X92" s="3">
        <f>+V92/V94</f>
        <v>0.79989414004011472</v>
      </c>
      <c r="Y92" s="148">
        <f>ATAN2(X92,X93)</f>
        <v>0.64367752131309008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0.89144459568182199</v>
      </c>
      <c r="AO92" s="48" t="s">
        <v>353</v>
      </c>
      <c r="AP92" s="3">
        <f>+AN92/AN94</f>
        <v>0.91867020069971328</v>
      </c>
      <c r="AQ92" s="148">
        <f>ATAN2(AP92,AP93)</f>
        <v>-0.40609549363020508</v>
      </c>
    </row>
    <row r="93" spans="10:43">
      <c r="K93" s="1" cm="1">
        <f t="array" ref="K93:K99">$K$12:$K$18</f>
        <v>0</v>
      </c>
      <c r="L93" s="110">
        <f>X92</f>
        <v>0.79989414004011472</v>
      </c>
      <c r="M93" s="111">
        <v>0</v>
      </c>
      <c r="N93" s="110">
        <f>-X93</f>
        <v>-0.60014112067869929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-0.59852947912846854</v>
      </c>
      <c r="W93" s="48" t="s">
        <v>354</v>
      </c>
      <c r="X93" s="3">
        <f>-V93/V94</f>
        <v>0.60014112067869929</v>
      </c>
      <c r="Y93" s="117"/>
      <c r="AC93" s="1" cm="1">
        <f t="array" ref="AC93:AC99">$K$12:$K$18</f>
        <v>0</v>
      </c>
      <c r="AD93" s="110">
        <f>AP92</f>
        <v>0.91867020069971328</v>
      </c>
      <c r="AE93" s="111">
        <v>0</v>
      </c>
      <c r="AF93" s="110">
        <f>-AP93</f>
        <v>0.3950253945588163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0.38331846713687151</v>
      </c>
      <c r="AO93" s="48" t="s">
        <v>354</v>
      </c>
      <c r="AP93" s="3">
        <f>-AN93/AN94</f>
        <v>-0.3950253945588163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0.9973145623675842</v>
      </c>
      <c r="W94" s="109">
        <v>1</v>
      </c>
      <c r="X94" s="108">
        <f>X92*X92+X93*X93</f>
        <v>0.99999999999999978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0.97036411435011749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0.60014112067869929</v>
      </c>
      <c r="M95" s="111">
        <v>0</v>
      </c>
      <c r="N95" s="110">
        <f>X92</f>
        <v>0.79989414004011472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-0.3950253945588163</v>
      </c>
      <c r="AE95" s="111">
        <v>0</v>
      </c>
      <c r="AF95" s="110">
        <f>AP92</f>
        <v>0.91867020069971328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0.99731456236758398</v>
      </c>
      <c r="M102" s="71">
        <v>6.2370290811313692E-2</v>
      </c>
      <c r="N102" s="71">
        <v>-1.7533454941654425E-2</v>
      </c>
      <c r="O102" s="71">
        <v>-1.4473273830475225E-2</v>
      </c>
      <c r="P102" s="71">
        <v>2.7823025183466854E-3</v>
      </c>
      <c r="Q102" s="71">
        <v>1.396376350888795E-2</v>
      </c>
      <c r="R102" s="71">
        <v>-2.745878579740926E-2</v>
      </c>
      <c r="AC102" s="1" cm="1">
        <f t="array" ref="AC102:AC108">$K$12:$K$18</f>
        <v>0</v>
      </c>
      <c r="AD102" s="110" cm="1">
        <f t="array" ref="AD102:AJ108">MMULT(AD93:AJ99,_xlfn.ANCHORARRAY(AD84))</f>
        <v>0.97036411435011749</v>
      </c>
      <c r="AE102" s="71">
        <v>-6.2136584101727912E-2</v>
      </c>
      <c r="AF102" s="71">
        <v>-3.062268685960913E-2</v>
      </c>
      <c r="AG102" s="71">
        <v>5.9278944271596842E-2</v>
      </c>
      <c r="AH102" s="71">
        <v>0.21460430255246618</v>
      </c>
      <c r="AI102" s="71">
        <v>2.8497730033460456E-3</v>
      </c>
      <c r="AJ102" s="71">
        <v>-6.3385017417558753E-2</v>
      </c>
    </row>
    <row r="103" spans="10:43">
      <c r="K103" s="1">
        <v>1</v>
      </c>
      <c r="L103" s="110">
        <v>7.3237037689645526E-2</v>
      </c>
      <c r="M103" s="71">
        <v>-0.84933527143492027</v>
      </c>
      <c r="N103" s="71">
        <v>0.2387640256017779</v>
      </c>
      <c r="O103" s="71">
        <v>0.19709162483378981</v>
      </c>
      <c r="P103" s="71">
        <v>-3.7888354116923623E-2</v>
      </c>
      <c r="Q103" s="71">
        <v>-0.1901533040138251</v>
      </c>
      <c r="R103" s="71">
        <v>0.3739234655658325</v>
      </c>
      <c r="AC103" s="1">
        <v>1</v>
      </c>
      <c r="AD103" s="110">
        <v>-0.24164744066824353</v>
      </c>
      <c r="AE103" s="71">
        <v>-0.24951686321972391</v>
      </c>
      <c r="AF103" s="71">
        <v>-0.12296905082616531</v>
      </c>
      <c r="AG103" s="71">
        <v>0.23804166970959539</v>
      </c>
      <c r="AH103" s="71">
        <v>0.86176916836436179</v>
      </c>
      <c r="AI103" s="71">
        <v>1.1443603329063261E-2</v>
      </c>
      <c r="AJ103" s="71">
        <v>-0.25453009607453875</v>
      </c>
    </row>
    <row r="104" spans="10:43">
      <c r="K104" s="1">
        <v>2</v>
      </c>
      <c r="L104" s="71">
        <v>0</v>
      </c>
      <c r="M104" s="71">
        <v>-0.1951668460954917</v>
      </c>
      <c r="N104" s="71">
        <v>0.20917078097258418</v>
      </c>
      <c r="O104" s="71">
        <v>-0.33026369648785026</v>
      </c>
      <c r="P104" s="71">
        <v>-9.792296593726682E-2</v>
      </c>
      <c r="Q104" s="71">
        <v>0.89318083327277686</v>
      </c>
      <c r="R104" s="71">
        <v>4.1502640528472676E-2</v>
      </c>
      <c r="AC104" s="1">
        <v>2</v>
      </c>
      <c r="AD104" s="71">
        <v>0</v>
      </c>
      <c r="AE104" s="71">
        <v>0.33263068853580524</v>
      </c>
      <c r="AF104" s="71">
        <v>-0.2606976160916713</v>
      </c>
      <c r="AG104" s="71">
        <v>0.3895567182263705</v>
      </c>
      <c r="AH104" s="71">
        <v>0.11240976876295053</v>
      </c>
      <c r="AI104" s="71">
        <v>-0.62451815144103529</v>
      </c>
      <c r="AJ104" s="71">
        <v>0.51670132930002699</v>
      </c>
    </row>
    <row r="105" spans="10:43">
      <c r="K105" s="1">
        <v>3</v>
      </c>
      <c r="L105" s="71">
        <v>1.3877787807814457E-17</v>
      </c>
      <c r="M105" s="71">
        <v>0.17797031656357681</v>
      </c>
      <c r="N105" s="71">
        <v>-0.26294882944719616</v>
      </c>
      <c r="O105" s="71">
        <v>1.041876327141221E-2</v>
      </c>
      <c r="P105" s="71">
        <v>-0.81774022685942216</v>
      </c>
      <c r="Q105" s="71">
        <v>-7.6325412414611354E-3</v>
      </c>
      <c r="R105" s="71">
        <v>0.4799151951924443</v>
      </c>
      <c r="AC105" s="1">
        <v>3</v>
      </c>
      <c r="AD105" s="71">
        <v>0</v>
      </c>
      <c r="AE105" s="71">
        <v>0.83678530817913788</v>
      </c>
      <c r="AF105" s="71">
        <v>0.15970061696916479</v>
      </c>
      <c r="AG105" s="71">
        <v>1.716945265633596E-3</v>
      </c>
      <c r="AH105" s="71">
        <v>0.11405415277191425</v>
      </c>
      <c r="AI105" s="71">
        <v>-2.1893949988238098E-2</v>
      </c>
      <c r="AJ105" s="71">
        <v>-0.51068132748674422</v>
      </c>
    </row>
    <row r="106" spans="10:43">
      <c r="K106" s="1">
        <v>4</v>
      </c>
      <c r="L106" s="71">
        <v>2.7755575615628914E-17</v>
      </c>
      <c r="M106" s="71">
        <v>0.3025477659992048</v>
      </c>
      <c r="N106" s="71">
        <v>0.42613302460331792</v>
      </c>
      <c r="O106" s="71">
        <v>-0.49935107554630731</v>
      </c>
      <c r="P106" s="71">
        <v>0.27443199877490332</v>
      </c>
      <c r="Q106" s="71">
        <v>-0.21594708050947509</v>
      </c>
      <c r="R106" s="71">
        <v>0.59630355897806786</v>
      </c>
      <c r="AC106" s="1">
        <v>4</v>
      </c>
      <c r="AD106" s="71">
        <v>0</v>
      </c>
      <c r="AE106" s="71">
        <v>-0.21763733997855961</v>
      </c>
      <c r="AF106" s="71">
        <v>0.41463750981228403</v>
      </c>
      <c r="AG106" s="71">
        <v>-0.47505893651225678</v>
      </c>
      <c r="AH106" s="71">
        <v>8.4049678103559525E-2</v>
      </c>
      <c r="AI106" s="71">
        <v>-0.71828329756292619</v>
      </c>
      <c r="AJ106" s="71">
        <v>-0.17897901160859733</v>
      </c>
    </row>
    <row r="107" spans="10:43">
      <c r="K107" s="1">
        <v>5</v>
      </c>
      <c r="L107" s="71">
        <v>0</v>
      </c>
      <c r="M107" s="71">
        <v>7.192433276332906E-2</v>
      </c>
      <c r="N107" s="71">
        <v>-0.5264166169682104</v>
      </c>
      <c r="O107" s="71">
        <v>0.35055170957395804</v>
      </c>
      <c r="P107" s="71">
        <v>0.4894516561759476</v>
      </c>
      <c r="Q107" s="71">
        <v>0.29829897173642955</v>
      </c>
      <c r="R107" s="71">
        <v>0.51602396686460228</v>
      </c>
      <c r="AC107" s="1">
        <v>5</v>
      </c>
      <c r="AD107" s="71">
        <v>-5.5511151231257827E-17</v>
      </c>
      <c r="AE107" s="71">
        <v>0.11752247982792841</v>
      </c>
      <c r="AF107" s="71">
        <v>-0.74892035301608062</v>
      </c>
      <c r="AG107" s="71">
        <v>-0.64372929251612965</v>
      </c>
      <c r="AH107" s="71">
        <v>9.9245579466948425E-2</v>
      </c>
      <c r="AI107" s="71">
        <v>-2.5449809501530252E-2</v>
      </c>
      <c r="AJ107" s="71">
        <v>-2.0542436142143551E-2</v>
      </c>
    </row>
    <row r="108" spans="10:43">
      <c r="K108" s="1">
        <v>6</v>
      </c>
      <c r="L108" s="71">
        <v>0</v>
      </c>
      <c r="M108" s="71">
        <v>-0.32904065367902741</v>
      </c>
      <c r="N108" s="71">
        <v>-0.60916829057172994</v>
      </c>
      <c r="O108" s="71">
        <v>-0.69247726185384673</v>
      </c>
      <c r="P108" s="71">
        <v>7.343636597756184E-2</v>
      </c>
      <c r="Q108" s="71">
        <v>-0.17378452045582804</v>
      </c>
      <c r="R108" s="71">
        <v>-7.4347322787992859E-2</v>
      </c>
      <c r="AC108" s="1">
        <v>6</v>
      </c>
      <c r="AD108" s="71">
        <v>-6.9388939039072284E-18</v>
      </c>
      <c r="AE108" s="71">
        <v>0.24869661824610831</v>
      </c>
      <c r="AF108" s="71">
        <v>0.39707350678071662</v>
      </c>
      <c r="AG108" s="71">
        <v>-0.3847029898871272</v>
      </c>
      <c r="AH108" s="71">
        <v>0.4107804212370218</v>
      </c>
      <c r="AI108" s="71">
        <v>0.30459820723327607</v>
      </c>
      <c r="AJ108" s="71">
        <v>0.60906946199626821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0.99731456236758398</v>
      </c>
      <c r="W110" s="48" t="s">
        <v>353</v>
      </c>
      <c r="X110" s="3">
        <f>+V110/V112</f>
        <v>0.99731456236758398</v>
      </c>
      <c r="Y110" s="148">
        <f>ATAN2(X110,X111)</f>
        <v>-7.3302666023743759E-2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0.97036411435011749</v>
      </c>
      <c r="AO110" s="48" t="s">
        <v>353</v>
      </c>
      <c r="AP110" s="3">
        <f>+AN110/AN112</f>
        <v>0.97036411435011749</v>
      </c>
      <c r="AQ110" s="148">
        <f>ATAN2(AP110,AP111)</f>
        <v>0.24406324825589071</v>
      </c>
    </row>
    <row r="111" spans="10:43">
      <c r="K111" s="1" cm="1">
        <f t="array" ref="K111:K117">$K$12:$K$18</f>
        <v>0</v>
      </c>
      <c r="L111" s="110">
        <f>X110</f>
        <v>0.99731456236758398</v>
      </c>
      <c r="M111" s="110">
        <f>-X111</f>
        <v>7.3237037689645526E-2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7.3237037689645526E-2</v>
      </c>
      <c r="W111" s="48" t="s">
        <v>354</v>
      </c>
      <c r="X111" s="3">
        <f>-V111/V112</f>
        <v>-7.3237037689645526E-2</v>
      </c>
      <c r="Y111" s="117"/>
      <c r="AC111" s="1" cm="1">
        <f t="array" ref="AC111:AC117">$K$12:$K$18</f>
        <v>0</v>
      </c>
      <c r="AD111" s="110">
        <f>AP110</f>
        <v>0.97036411435011749</v>
      </c>
      <c r="AE111" s="110">
        <f>-AP111</f>
        <v>-0.24164744066824353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-0.24164744066824353</v>
      </c>
      <c r="AO111" s="48" t="s">
        <v>354</v>
      </c>
      <c r="AP111" s="3">
        <f>-AN111/AN112</f>
        <v>0.24164744066824353</v>
      </c>
      <c r="AQ111" s="117"/>
    </row>
    <row r="112" spans="10:43">
      <c r="K112" s="1">
        <v>1</v>
      </c>
      <c r="L112" s="110">
        <f>X111</f>
        <v>-7.3237037689645526E-2</v>
      </c>
      <c r="M112" s="110">
        <f>X110</f>
        <v>0.99731456236758398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1</v>
      </c>
      <c r="W112" s="109">
        <v>1</v>
      </c>
      <c r="X112" s="108">
        <f>X110*X110+X111*X111</f>
        <v>1.0000000000000002</v>
      </c>
      <c r="AC112" s="1">
        <v>1</v>
      </c>
      <c r="AD112" s="110">
        <f>AP111</f>
        <v>0.24164744066824353</v>
      </c>
      <c r="AE112" s="110">
        <f>AP110</f>
        <v>0.97036411435011749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1</v>
      </c>
      <c r="AO112" s="109">
        <v>1</v>
      </c>
      <c r="AP112" s="108">
        <f>AP110*AP110+AP111*AP111</f>
        <v>1.0000000000000002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1.0000000000000002</v>
      </c>
      <c r="M120" s="71">
        <v>-3.1225022567582528E-16</v>
      </c>
      <c r="N120" s="71">
        <v>1.0616507672978059E-15</v>
      </c>
      <c r="O120" s="71">
        <v>-8.6562701451242674E-16</v>
      </c>
      <c r="P120" s="71">
        <v>-6.2016364266170854E-16</v>
      </c>
      <c r="Q120" s="71">
        <v>-1.0755285551056204E-16</v>
      </c>
      <c r="R120" s="71">
        <v>-7.0082828429463007E-16</v>
      </c>
      <c r="AC120" s="1" cm="1">
        <f t="array" ref="AC120:AC126">$K$12:$K$18</f>
        <v>0</v>
      </c>
      <c r="AD120" s="71" cm="1">
        <f t="array" ref="AD120:AJ126">MMULT(AD111:AJ117,_xlfn.ANCHORARRAY(AD102))</f>
        <v>1.0000000000000002</v>
      </c>
      <c r="AE120" s="71">
        <v>-3.2612801348363973E-16</v>
      </c>
      <c r="AF120" s="71">
        <v>4.1286418728248009E-16</v>
      </c>
      <c r="AG120" s="71">
        <v>-1.0408340855860843E-15</v>
      </c>
      <c r="AH120" s="71">
        <v>-1.6653345369377348E-16</v>
      </c>
      <c r="AI120" s="71">
        <v>3.1225022567582528E-17</v>
      </c>
      <c r="AJ120" s="71">
        <v>-1.7416623698807143E-15</v>
      </c>
    </row>
    <row r="121" spans="10:43">
      <c r="K121" s="1">
        <v>1</v>
      </c>
      <c r="L121" s="71">
        <v>0</v>
      </c>
      <c r="M121" s="110">
        <v>-0.85162224987333301</v>
      </c>
      <c r="N121" s="71">
        <v>0.23940693800255139</v>
      </c>
      <c r="O121" s="71">
        <v>0.1976223272684422</v>
      </c>
      <c r="P121" s="71">
        <v>-3.7990374899347888E-2</v>
      </c>
      <c r="Q121" s="71">
        <v>-0.19066532384968785</v>
      </c>
      <c r="R121" s="71">
        <v>0.37493031755011536</v>
      </c>
      <c r="AC121" s="1">
        <v>1</v>
      </c>
      <c r="AD121" s="71">
        <v>0</v>
      </c>
      <c r="AE121" s="110">
        <v>-0.25713735651367642</v>
      </c>
      <c r="AF121" s="71">
        <v>-0.1267246480034161</v>
      </c>
      <c r="AG121" s="71">
        <v>0.24531169917492154</v>
      </c>
      <c r="AH121" s="71">
        <v>0.88808845630231814</v>
      </c>
      <c r="AI121" s="71">
        <v>1.1793102362124554E-2</v>
      </c>
      <c r="AJ121" s="71">
        <v>-0.26230369848848523</v>
      </c>
    </row>
    <row r="122" spans="10:43">
      <c r="K122" s="1">
        <v>2</v>
      </c>
      <c r="L122" s="71">
        <v>0</v>
      </c>
      <c r="M122" s="71">
        <v>-0.1951668460954917</v>
      </c>
      <c r="N122" s="71">
        <v>0.20917078097258418</v>
      </c>
      <c r="O122" s="71">
        <v>-0.33026369648785026</v>
      </c>
      <c r="P122" s="71">
        <v>-9.792296593726682E-2</v>
      </c>
      <c r="Q122" s="71">
        <v>0.89318083327277686</v>
      </c>
      <c r="R122" s="71">
        <v>4.1502640528472676E-2</v>
      </c>
      <c r="AC122" s="1">
        <v>2</v>
      </c>
      <c r="AD122" s="71">
        <v>0</v>
      </c>
      <c r="AE122" s="71">
        <v>0.33263068853580524</v>
      </c>
      <c r="AF122" s="71">
        <v>-0.2606976160916713</v>
      </c>
      <c r="AG122" s="71">
        <v>0.3895567182263705</v>
      </c>
      <c r="AH122" s="71">
        <v>0.11240976876295053</v>
      </c>
      <c r="AI122" s="71">
        <v>-0.62451815144103529</v>
      </c>
      <c r="AJ122" s="71">
        <v>0.51670132930002699</v>
      </c>
    </row>
    <row r="123" spans="10:43">
      <c r="K123" s="1">
        <v>3</v>
      </c>
      <c r="L123" s="71">
        <v>1.3877787807814457E-17</v>
      </c>
      <c r="M123" s="71">
        <v>0.17797031656357681</v>
      </c>
      <c r="N123" s="71">
        <v>-0.26294882944719616</v>
      </c>
      <c r="O123" s="71">
        <v>1.041876327141221E-2</v>
      </c>
      <c r="P123" s="71">
        <v>-0.81774022685942216</v>
      </c>
      <c r="Q123" s="71">
        <v>-7.6325412414611354E-3</v>
      </c>
      <c r="R123" s="71">
        <v>0.4799151951924443</v>
      </c>
      <c r="AC123" s="1">
        <v>3</v>
      </c>
      <c r="AD123" s="71">
        <v>0</v>
      </c>
      <c r="AE123" s="71">
        <v>0.83678530817913788</v>
      </c>
      <c r="AF123" s="71">
        <v>0.15970061696916479</v>
      </c>
      <c r="AG123" s="71">
        <v>1.716945265633596E-3</v>
      </c>
      <c r="AH123" s="71">
        <v>0.11405415277191425</v>
      </c>
      <c r="AI123" s="71">
        <v>-2.1893949988238098E-2</v>
      </c>
      <c r="AJ123" s="71">
        <v>-0.51068132748674422</v>
      </c>
    </row>
    <row r="124" spans="10:43">
      <c r="K124" s="1">
        <v>4</v>
      </c>
      <c r="L124" s="71">
        <v>2.7755575615628914E-17</v>
      </c>
      <c r="M124" s="71">
        <v>0.3025477659992048</v>
      </c>
      <c r="N124" s="71">
        <v>0.42613302460331792</v>
      </c>
      <c r="O124" s="71">
        <v>-0.49935107554630731</v>
      </c>
      <c r="P124" s="71">
        <v>0.27443199877490332</v>
      </c>
      <c r="Q124" s="71">
        <v>-0.21594708050947509</v>
      </c>
      <c r="R124" s="71">
        <v>0.59630355897806786</v>
      </c>
      <c r="AC124" s="1">
        <v>4</v>
      </c>
      <c r="AD124" s="71">
        <v>0</v>
      </c>
      <c r="AE124" s="71">
        <v>-0.21763733997855961</v>
      </c>
      <c r="AF124" s="71">
        <v>0.41463750981228403</v>
      </c>
      <c r="AG124" s="71">
        <v>-0.47505893651225678</v>
      </c>
      <c r="AH124" s="71">
        <v>8.4049678103559525E-2</v>
      </c>
      <c r="AI124" s="71">
        <v>-0.71828329756292619</v>
      </c>
      <c r="AJ124" s="71">
        <v>-0.17897901160859733</v>
      </c>
    </row>
    <row r="125" spans="10:43">
      <c r="K125" s="1">
        <v>5</v>
      </c>
      <c r="L125" s="71">
        <v>0</v>
      </c>
      <c r="M125" s="71">
        <v>7.192433276332906E-2</v>
      </c>
      <c r="N125" s="71">
        <v>-0.5264166169682104</v>
      </c>
      <c r="O125" s="71">
        <v>0.35055170957395804</v>
      </c>
      <c r="P125" s="71">
        <v>0.4894516561759476</v>
      </c>
      <c r="Q125" s="71">
        <v>0.29829897173642955</v>
      </c>
      <c r="R125" s="71">
        <v>0.51602396686460228</v>
      </c>
      <c r="AC125" s="1">
        <v>5</v>
      </c>
      <c r="AD125" s="71">
        <v>-5.5511151231257827E-17</v>
      </c>
      <c r="AE125" s="71">
        <v>0.11752247982792841</v>
      </c>
      <c r="AF125" s="71">
        <v>-0.74892035301608062</v>
      </c>
      <c r="AG125" s="71">
        <v>-0.64372929251612965</v>
      </c>
      <c r="AH125" s="71">
        <v>9.9245579466948425E-2</v>
      </c>
      <c r="AI125" s="71">
        <v>-2.5449809501530252E-2</v>
      </c>
      <c r="AJ125" s="71">
        <v>-2.0542436142143551E-2</v>
      </c>
    </row>
    <row r="126" spans="10:43">
      <c r="K126" s="1">
        <v>6</v>
      </c>
      <c r="L126" s="71">
        <v>0</v>
      </c>
      <c r="M126" s="110">
        <v>-0.32904065367902741</v>
      </c>
      <c r="N126" s="71">
        <v>-0.60916829057172994</v>
      </c>
      <c r="O126" s="71">
        <v>-0.69247726185384673</v>
      </c>
      <c r="P126" s="71">
        <v>7.343636597756184E-2</v>
      </c>
      <c r="Q126" s="71">
        <v>-0.17378452045582804</v>
      </c>
      <c r="R126" s="71">
        <v>-7.4347322787992859E-2</v>
      </c>
      <c r="AC126" s="1">
        <v>6</v>
      </c>
      <c r="AD126" s="71">
        <v>-6.9388939039072284E-18</v>
      </c>
      <c r="AE126" s="110">
        <v>0.24869661824610831</v>
      </c>
      <c r="AF126" s="71">
        <v>0.39707350678071662</v>
      </c>
      <c r="AG126" s="71">
        <v>-0.3847029898871272</v>
      </c>
      <c r="AH126" s="71">
        <v>0.4107804212370218</v>
      </c>
      <c r="AI126" s="71">
        <v>0.30459820723327607</v>
      </c>
      <c r="AJ126" s="71">
        <v>0.60906946199626821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-0.85162224987333301</v>
      </c>
      <c r="W128" s="48" t="s">
        <v>353</v>
      </c>
      <c r="X128" s="3">
        <f>+V128/V130</f>
        <v>-0.93279637266261972</v>
      </c>
      <c r="Y128" s="148">
        <f>ATAN2(X128,X129)</f>
        <v>2.7728918626538417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-0.25713735651367642</v>
      </c>
      <c r="AO128" s="48" t="s">
        <v>353</v>
      </c>
      <c r="AP128" s="3">
        <f>+AN128/AN130</f>
        <v>-0.71880604543923099</v>
      </c>
      <c r="AQ128" s="148">
        <f>ATAN2(AP128,AP129)</f>
        <v>-2.3728797177227423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-0.32904065367902741</v>
      </c>
      <c r="W129" s="48" t="s">
        <v>354</v>
      </c>
      <c r="X129" s="3">
        <f>-V129/V130</f>
        <v>0.36040383897436368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0.24869661824610831</v>
      </c>
      <c r="AO129" s="48" t="s">
        <v>354</v>
      </c>
      <c r="AP129" s="3">
        <f>-AN129/AN130</f>
        <v>-0.69521066522314978</v>
      </c>
      <c r="AQ129" s="117"/>
    </row>
    <row r="130" spans="11:43">
      <c r="K130" s="1">
        <v>1</v>
      </c>
      <c r="L130" s="111">
        <v>0</v>
      </c>
      <c r="M130" s="110">
        <f>X128</f>
        <v>-0.93279637266261972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-0.36040383897436368</v>
      </c>
      <c r="U130" s="48" t="s">
        <v>355</v>
      </c>
      <c r="V130" s="3">
        <f>SQRT(V128*V128+V129*V129)</f>
        <v>0.9129776603251798</v>
      </c>
      <c r="W130" s="109">
        <v>1</v>
      </c>
      <c r="X130" s="108">
        <f>X128*X128+X129*X129</f>
        <v>1</v>
      </c>
      <c r="AC130" s="1">
        <v>1</v>
      </c>
      <c r="AD130" s="111">
        <v>0</v>
      </c>
      <c r="AE130" s="110">
        <f>AP128</f>
        <v>-0.71880604543923099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0.69521066522314978</v>
      </c>
      <c r="AM130" s="48" t="s">
        <v>355</v>
      </c>
      <c r="AN130" s="3">
        <f>SQRT(AN128*AN128+AN129*AN129)</f>
        <v>0.35772842777991803</v>
      </c>
      <c r="AO130" s="109">
        <v>1</v>
      </c>
      <c r="AP130" s="108">
        <f>AP128*AP128+AP129*AP129</f>
        <v>1.0000000000000002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0.36040383897436368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-0.93279637266261972</v>
      </c>
      <c r="AC135" s="1">
        <v>6</v>
      </c>
      <c r="AD135">
        <v>0</v>
      </c>
      <c r="AE135" s="110">
        <f>AP129</f>
        <v>-0.69521066522314978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-0.71880604543923099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1.0000000000000002</v>
      </c>
      <c r="M138" s="71">
        <v>-3.1225022567582528E-16</v>
      </c>
      <c r="N138" s="71">
        <v>1.0616507672978059E-15</v>
      </c>
      <c r="O138" s="71">
        <v>-8.6562701451242674E-16</v>
      </c>
      <c r="P138" s="71">
        <v>-6.2016364266170854E-16</v>
      </c>
      <c r="Q138" s="71">
        <v>-1.0755285551056204E-16</v>
      </c>
      <c r="R138" s="71">
        <v>-7.0082828429463007E-16</v>
      </c>
      <c r="AC138" s="1" cm="1">
        <f t="array" ref="AC138:AC144">$K$12:$K$18</f>
        <v>0</v>
      </c>
      <c r="AD138" s="71" cm="1">
        <f t="array" ref="AD138:AJ144">MMULT(AD129:AJ135,_xlfn.ANCHORARRAY(AD120))</f>
        <v>1.0000000000000002</v>
      </c>
      <c r="AE138" s="71">
        <v>-3.2612801348363973E-16</v>
      </c>
      <c r="AF138" s="71">
        <v>4.1286418728248009E-16</v>
      </c>
      <c r="AG138" s="71">
        <v>-1.0408340855860843E-15</v>
      </c>
      <c r="AH138" s="71">
        <v>-1.6653345369377348E-16</v>
      </c>
      <c r="AI138" s="71">
        <v>3.1225022567582528E-17</v>
      </c>
      <c r="AJ138" s="71">
        <v>-1.7416623698807143E-15</v>
      </c>
    </row>
    <row r="139" spans="11:43">
      <c r="K139" s="1">
        <v>1</v>
      </c>
      <c r="L139" s="71">
        <v>0</v>
      </c>
      <c r="M139" s="110">
        <v>0.91297766032517969</v>
      </c>
      <c r="N139" s="71">
        <v>-3.7713328555424863E-3</v>
      </c>
      <c r="O139" s="71">
        <v>6.5230073541434036E-2</v>
      </c>
      <c r="P139" s="71">
        <v>8.9705356835651125E-3</v>
      </c>
      <c r="Q139" s="71">
        <v>0.24048453080613175</v>
      </c>
      <c r="R139" s="71">
        <v>-0.32293857966173295</v>
      </c>
      <c r="AC139" s="1">
        <v>1</v>
      </c>
      <c r="AD139" s="71">
        <v>-4.823993046848203E-18</v>
      </c>
      <c r="AE139" s="110">
        <v>0.35772842777991809</v>
      </c>
      <c r="AF139" s="71">
        <v>0.36714017988252495</v>
      </c>
      <c r="AG139" s="71">
        <v>-0.44378115389666795</v>
      </c>
      <c r="AH139" s="71">
        <v>-0.35278442136606503</v>
      </c>
      <c r="AI139" s="71">
        <v>0.20328296900404591</v>
      </c>
      <c r="AJ139" s="71">
        <v>0.61197707005612401</v>
      </c>
    </row>
    <row r="140" spans="11:43">
      <c r="K140" s="1">
        <v>2</v>
      </c>
      <c r="L140" s="71">
        <v>0</v>
      </c>
      <c r="M140" s="71">
        <v>-0.1951668460954917</v>
      </c>
      <c r="N140" s="71">
        <v>0.20917078097258418</v>
      </c>
      <c r="O140" s="71">
        <v>-0.33026369648785026</v>
      </c>
      <c r="P140" s="71">
        <v>-9.792296593726682E-2</v>
      </c>
      <c r="Q140" s="71">
        <v>0.89318083327277686</v>
      </c>
      <c r="R140" s="71">
        <v>4.1502640528472676E-2</v>
      </c>
      <c r="AC140" s="1">
        <v>2</v>
      </c>
      <c r="AD140" s="71">
        <v>0</v>
      </c>
      <c r="AE140" s="71">
        <v>0.33263068853580524</v>
      </c>
      <c r="AF140" s="71">
        <v>-0.2606976160916713</v>
      </c>
      <c r="AG140" s="71">
        <v>0.3895567182263705</v>
      </c>
      <c r="AH140" s="71">
        <v>0.11240976876295053</v>
      </c>
      <c r="AI140" s="71">
        <v>-0.62451815144103529</v>
      </c>
      <c r="AJ140" s="71">
        <v>0.51670132930002699</v>
      </c>
    </row>
    <row r="141" spans="11:43">
      <c r="K141" s="1">
        <v>3</v>
      </c>
      <c r="L141" s="71">
        <v>1.3877787807814457E-17</v>
      </c>
      <c r="M141" s="71">
        <v>0.17797031656357681</v>
      </c>
      <c r="N141" s="71">
        <v>-0.26294882944719616</v>
      </c>
      <c r="O141" s="71">
        <v>1.041876327141221E-2</v>
      </c>
      <c r="P141" s="71">
        <v>-0.81774022685942216</v>
      </c>
      <c r="Q141" s="71">
        <v>-7.6325412414611354E-3</v>
      </c>
      <c r="R141" s="71">
        <v>0.4799151951924443</v>
      </c>
      <c r="AC141" s="1">
        <v>3</v>
      </c>
      <c r="AD141" s="71">
        <v>0</v>
      </c>
      <c r="AE141" s="71">
        <v>0.83678530817913788</v>
      </c>
      <c r="AF141" s="71">
        <v>0.15970061696916479</v>
      </c>
      <c r="AG141" s="71">
        <v>1.716945265633596E-3</v>
      </c>
      <c r="AH141" s="71">
        <v>0.11405415277191425</v>
      </c>
      <c r="AI141" s="71">
        <v>-2.1893949988238098E-2</v>
      </c>
      <c r="AJ141" s="71">
        <v>-0.51068132748674422</v>
      </c>
    </row>
    <row r="142" spans="11:43">
      <c r="K142" s="1">
        <v>4</v>
      </c>
      <c r="L142" s="71">
        <v>2.7755575615628914E-17</v>
      </c>
      <c r="M142" s="71">
        <v>0.3025477659992048</v>
      </c>
      <c r="N142" s="71">
        <v>0.42613302460331792</v>
      </c>
      <c r="O142" s="71">
        <v>-0.49935107554630731</v>
      </c>
      <c r="P142" s="71">
        <v>0.27443199877490332</v>
      </c>
      <c r="Q142" s="71">
        <v>-0.21594708050947509</v>
      </c>
      <c r="R142" s="71">
        <v>0.59630355897806786</v>
      </c>
      <c r="AC142" s="1">
        <v>4</v>
      </c>
      <c r="AD142" s="71">
        <v>0</v>
      </c>
      <c r="AE142" s="71">
        <v>-0.21763733997855961</v>
      </c>
      <c r="AF142" s="71">
        <v>0.41463750981228403</v>
      </c>
      <c r="AG142" s="71">
        <v>-0.47505893651225678</v>
      </c>
      <c r="AH142" s="71">
        <v>8.4049678103559525E-2</v>
      </c>
      <c r="AI142" s="71">
        <v>-0.71828329756292619</v>
      </c>
      <c r="AJ142" s="71">
        <v>-0.17897901160859733</v>
      </c>
    </row>
    <row r="143" spans="11:43">
      <c r="K143" s="1">
        <v>5</v>
      </c>
      <c r="L143" s="71">
        <v>0</v>
      </c>
      <c r="M143" s="110">
        <v>7.192433276332906E-2</v>
      </c>
      <c r="N143" s="71">
        <v>-0.5264166169682104</v>
      </c>
      <c r="O143" s="71">
        <v>0.35055170957395804</v>
      </c>
      <c r="P143" s="71">
        <v>0.4894516561759476</v>
      </c>
      <c r="Q143" s="71">
        <v>0.29829897173642955</v>
      </c>
      <c r="R143" s="71">
        <v>0.51602396686460228</v>
      </c>
      <c r="AC143" s="1">
        <v>5</v>
      </c>
      <c r="AD143" s="71">
        <v>-5.5511151231257827E-17</v>
      </c>
      <c r="AE143" s="110">
        <v>0.11752247982792841</v>
      </c>
      <c r="AF143" s="71">
        <v>-0.74892035301608062</v>
      </c>
      <c r="AG143" s="71">
        <v>-0.64372929251612965</v>
      </c>
      <c r="AH143" s="71">
        <v>9.9245579466948425E-2</v>
      </c>
      <c r="AI143" s="71">
        <v>-2.5449809501530252E-2</v>
      </c>
      <c r="AJ143" s="71">
        <v>-2.0542436142143551E-2</v>
      </c>
    </row>
    <row r="144" spans="11:43">
      <c r="K144" s="1">
        <v>6</v>
      </c>
      <c r="L144" s="71">
        <v>0</v>
      </c>
      <c r="M144" s="71">
        <v>0</v>
      </c>
      <c r="N144" s="71">
        <v>0.6545131513196154</v>
      </c>
      <c r="O144" s="71">
        <v>0.71716412342320601</v>
      </c>
      <c r="P144" s="71">
        <v>-8.2193052763194593E-2</v>
      </c>
      <c r="Q144" s="71">
        <v>9.3389055631391424E-2</v>
      </c>
      <c r="R144" s="71">
        <v>0.2044772388067555</v>
      </c>
      <c r="AC144" s="1">
        <v>6</v>
      </c>
      <c r="AD144" s="71">
        <v>4.9877188867899421E-18</v>
      </c>
      <c r="AE144" s="71">
        <v>-2.7755575615628914E-17</v>
      </c>
      <c r="AF144" s="71">
        <v>-0.19731851031911019</v>
      </c>
      <c r="AG144" s="71">
        <v>0.10598352525899596</v>
      </c>
      <c r="AH144" s="71">
        <v>-0.91268001661617992</v>
      </c>
      <c r="AI144" s="71">
        <v>-0.22714572332744784</v>
      </c>
      <c r="AJ144" s="71">
        <v>-0.25544648265866521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0.91297766032517969</v>
      </c>
      <c r="W146" s="48" t="s">
        <v>353</v>
      </c>
      <c r="X146" s="3">
        <f>+V146/V148</f>
        <v>0.99691122980019931</v>
      </c>
      <c r="Y146" s="148">
        <f>ATAN2(X146,X147)</f>
        <v>-7.8617575571467993E-2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0.35772842777991809</v>
      </c>
      <c r="AO146" s="48" t="s">
        <v>353</v>
      </c>
      <c r="AP146" s="3">
        <f>+AN146/AN148</f>
        <v>0.95004502741719166</v>
      </c>
      <c r="AQ146" s="148">
        <f>ATAN2(AP146,AP147)</f>
        <v>-0.31741619450039743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7.192433276332906E-2</v>
      </c>
      <c r="W147" s="48" t="s">
        <v>354</v>
      </c>
      <c r="X147" s="3">
        <f>-V147/V148</f>
        <v>-7.8536615016528033E-2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0.11752247982792841</v>
      </c>
      <c r="AO147" s="48" t="s">
        <v>354</v>
      </c>
      <c r="AP147" s="3">
        <f>-AN147/AN148</f>
        <v>-0.3121128736208546</v>
      </c>
      <c r="AQ147" s="117"/>
    </row>
    <row r="148" spans="10:43">
      <c r="K148" s="1">
        <v>1</v>
      </c>
      <c r="L148" s="111">
        <v>0</v>
      </c>
      <c r="M148" s="110">
        <f>X146</f>
        <v>0.99691122980019931</v>
      </c>
      <c r="N148" s="111">
        <v>0</v>
      </c>
      <c r="O148" s="111">
        <v>0</v>
      </c>
      <c r="P148" s="111">
        <v>0</v>
      </c>
      <c r="Q148" s="110">
        <f>-X147</f>
        <v>7.8536615016528033E-2</v>
      </c>
      <c r="R148" s="111">
        <v>0</v>
      </c>
      <c r="U148" s="48" t="s">
        <v>355</v>
      </c>
      <c r="V148" s="3">
        <f>SQRT(V146*V146+V147*V147)</f>
        <v>0.91580637576743762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0.95004502741719166</v>
      </c>
      <c r="AF148" s="111">
        <v>0</v>
      </c>
      <c r="AG148" s="111">
        <v>0</v>
      </c>
      <c r="AH148" s="111">
        <v>0</v>
      </c>
      <c r="AI148" s="110">
        <f>-AP147</f>
        <v>0.3121128736208546</v>
      </c>
      <c r="AJ148" s="111">
        <v>0</v>
      </c>
      <c r="AM148" s="48" t="s">
        <v>355</v>
      </c>
      <c r="AN148" s="3">
        <f>SQRT(AN146*AN146+AN147*AN147)</f>
        <v>0.37653839287222479</v>
      </c>
      <c r="AO148" s="109">
        <v>1</v>
      </c>
      <c r="AP148" s="108">
        <f>AP146*AP146+AP147*AP147</f>
        <v>1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-7.8536615016528033E-2</v>
      </c>
      <c r="N152" s="111">
        <v>0</v>
      </c>
      <c r="O152" s="111">
        <v>0</v>
      </c>
      <c r="P152" s="111">
        <v>0</v>
      </c>
      <c r="Q152" s="110">
        <f>X146</f>
        <v>0.99691122980019931</v>
      </c>
      <c r="R152" s="111">
        <v>0</v>
      </c>
      <c r="AC152" s="1">
        <v>5</v>
      </c>
      <c r="AD152">
        <v>0</v>
      </c>
      <c r="AE152" s="110">
        <f>AP147</f>
        <v>-0.3121128736208546</v>
      </c>
      <c r="AF152" s="111">
        <v>0</v>
      </c>
      <c r="AG152" s="111">
        <v>0</v>
      </c>
      <c r="AH152" s="111">
        <v>0</v>
      </c>
      <c r="AI152" s="110">
        <f>AP146</f>
        <v>0.95004502741719166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1.0000000000000002</v>
      </c>
      <c r="M156" s="71">
        <v>-3.1225022567582528E-16</v>
      </c>
      <c r="N156" s="71">
        <v>1.0616507672978059E-15</v>
      </c>
      <c r="O156" s="71">
        <v>-8.6562701451242674E-16</v>
      </c>
      <c r="P156" s="71">
        <v>-6.2016364266170854E-16</v>
      </c>
      <c r="Q156" s="71">
        <v>-1.0755285551056204E-16</v>
      </c>
      <c r="R156" s="71">
        <v>-7.0082828429463007E-16</v>
      </c>
      <c r="AC156" s="1" cm="1">
        <f t="array" ref="AC156:AC162">$K$12:$K$18</f>
        <v>0</v>
      </c>
      <c r="AD156" s="71" cm="1">
        <f t="array" ref="AD156:AJ162">MMULT(AD147:AJ153,_xlfn.ANCHORARRAY(AD138))</f>
        <v>1.0000000000000002</v>
      </c>
      <c r="AE156" s="71">
        <v>-3.2612801348363973E-16</v>
      </c>
      <c r="AF156" s="71">
        <v>4.1286418728248009E-16</v>
      </c>
      <c r="AG156" s="71">
        <v>-1.0408340855860843E-15</v>
      </c>
      <c r="AH156" s="71">
        <v>-1.6653345369377348E-16</v>
      </c>
      <c r="AI156" s="71">
        <v>3.1225022567582528E-17</v>
      </c>
      <c r="AJ156" s="71">
        <v>-1.7416623698807143E-15</v>
      </c>
    </row>
    <row r="157" spans="10:43">
      <c r="K157" s="1">
        <v>1</v>
      </c>
      <c r="L157" s="71">
        <v>0</v>
      </c>
      <c r="M157" s="110">
        <v>0.91580637576743773</v>
      </c>
      <c r="N157" s="71">
        <v>-4.5102663260140195E-2</v>
      </c>
      <c r="O157" s="71">
        <v>9.2559737492344127E-2</v>
      </c>
      <c r="P157" s="71">
        <v>4.7382704050561907E-2</v>
      </c>
      <c r="Q157" s="71">
        <v>0.26316912085695487</v>
      </c>
      <c r="R157" s="71">
        <v>-0.28141432097556096</v>
      </c>
      <c r="AC157" s="1">
        <v>1</v>
      </c>
      <c r="AD157" s="71">
        <v>-2.1908755535242966E-17</v>
      </c>
      <c r="AE157" s="110">
        <v>0.37653839287222479</v>
      </c>
      <c r="AF157" s="71">
        <v>0.11505201876945231</v>
      </c>
      <c r="AG157" s="71">
        <v>-0.62252827784212172</v>
      </c>
      <c r="AH157" s="71">
        <v>-0.30418526226748516</v>
      </c>
      <c r="AI157" s="71">
        <v>0.18518476068427098</v>
      </c>
      <c r="AJ157" s="71">
        <v>0.57499421352466562</v>
      </c>
    </row>
    <row r="158" spans="10:43">
      <c r="K158" s="1">
        <v>2</v>
      </c>
      <c r="L158" s="71">
        <v>0</v>
      </c>
      <c r="M158" s="71">
        <v>-0.1951668460954917</v>
      </c>
      <c r="N158" s="71">
        <v>0.20917078097258418</v>
      </c>
      <c r="O158" s="71">
        <v>-0.33026369648785026</v>
      </c>
      <c r="P158" s="71">
        <v>-9.792296593726682E-2</v>
      </c>
      <c r="Q158" s="71">
        <v>0.89318083327277686</v>
      </c>
      <c r="R158" s="71">
        <v>4.1502640528472676E-2</v>
      </c>
      <c r="AC158" s="1">
        <v>2</v>
      </c>
      <c r="AD158" s="71">
        <v>0</v>
      </c>
      <c r="AE158" s="71">
        <v>0.33263068853580524</v>
      </c>
      <c r="AF158" s="71">
        <v>-0.2606976160916713</v>
      </c>
      <c r="AG158" s="71">
        <v>0.3895567182263705</v>
      </c>
      <c r="AH158" s="71">
        <v>0.11240976876295053</v>
      </c>
      <c r="AI158" s="71">
        <v>-0.62451815144103529</v>
      </c>
      <c r="AJ158" s="71">
        <v>0.51670132930002699</v>
      </c>
    </row>
    <row r="159" spans="10:43">
      <c r="K159" s="1">
        <v>3</v>
      </c>
      <c r="L159" s="71">
        <v>1.3877787807814457E-17</v>
      </c>
      <c r="M159" s="71">
        <v>0.17797031656357681</v>
      </c>
      <c r="N159" s="71">
        <v>-0.26294882944719616</v>
      </c>
      <c r="O159" s="71">
        <v>1.041876327141221E-2</v>
      </c>
      <c r="P159" s="71">
        <v>-0.81774022685942216</v>
      </c>
      <c r="Q159" s="71">
        <v>-7.6325412414611354E-3</v>
      </c>
      <c r="R159" s="71">
        <v>0.4799151951924443</v>
      </c>
      <c r="AC159" s="1">
        <v>3</v>
      </c>
      <c r="AD159" s="71">
        <v>0</v>
      </c>
      <c r="AE159" s="71">
        <v>0.83678530817913788</v>
      </c>
      <c r="AF159" s="71">
        <v>0.15970061696916479</v>
      </c>
      <c r="AG159" s="71">
        <v>1.716945265633596E-3</v>
      </c>
      <c r="AH159" s="71">
        <v>0.11405415277191425</v>
      </c>
      <c r="AI159" s="71">
        <v>-2.1893949988238098E-2</v>
      </c>
      <c r="AJ159" s="71">
        <v>-0.51068132748674422</v>
      </c>
    </row>
    <row r="160" spans="10:43">
      <c r="K160" s="1">
        <v>4</v>
      </c>
      <c r="L160" s="71">
        <v>2.7755575615628914E-17</v>
      </c>
      <c r="M160" s="110">
        <v>0.3025477659992048</v>
      </c>
      <c r="N160" s="71">
        <v>0.42613302460331792</v>
      </c>
      <c r="O160" s="71">
        <v>-0.49935107554630731</v>
      </c>
      <c r="P160" s="71">
        <v>0.27443199877490332</v>
      </c>
      <c r="Q160" s="71">
        <v>-0.21594708050947509</v>
      </c>
      <c r="R160" s="71">
        <v>0.59630355897806786</v>
      </c>
      <c r="AC160" s="1">
        <v>4</v>
      </c>
      <c r="AD160" s="71">
        <v>0</v>
      </c>
      <c r="AE160" s="110">
        <v>-0.21763733997855961</v>
      </c>
      <c r="AF160" s="71">
        <v>0.41463750981228403</v>
      </c>
      <c r="AG160" s="71">
        <v>-0.47505893651225678</v>
      </c>
      <c r="AH160" s="71">
        <v>8.4049678103559525E-2</v>
      </c>
      <c r="AI160" s="71">
        <v>-0.71828329756292619</v>
      </c>
      <c r="AJ160" s="71">
        <v>-0.17897901160859733</v>
      </c>
    </row>
    <row r="161" spans="10:43">
      <c r="K161" s="1">
        <v>5</v>
      </c>
      <c r="L161" s="71">
        <v>0</v>
      </c>
      <c r="M161" s="71">
        <v>0</v>
      </c>
      <c r="N161" s="71">
        <v>-0.52449444929246414</v>
      </c>
      <c r="O161" s="71">
        <v>0.3443459867267134</v>
      </c>
      <c r="P161" s="71">
        <v>0.48723533697863602</v>
      </c>
      <c r="Q161" s="71">
        <v>0.27849075374854737</v>
      </c>
      <c r="R161" s="71">
        <v>0.53979259031824578</v>
      </c>
      <c r="AC161" s="1">
        <v>5</v>
      </c>
      <c r="AD161" s="71">
        <v>-5.1232462861281399E-17</v>
      </c>
      <c r="AE161" s="71">
        <v>1.3877787807814457E-17</v>
      </c>
      <c r="AF161" s="71">
        <v>-0.82609723387926759</v>
      </c>
      <c r="AG161" s="71">
        <v>-0.47306200215626804</v>
      </c>
      <c r="AH161" s="71">
        <v>0.20439632878694505</v>
      </c>
      <c r="AI161" s="71">
        <v>-8.7625696579675505E-2</v>
      </c>
      <c r="AJ161" s="71">
        <v>-0.21052216123316661</v>
      </c>
    </row>
    <row r="162" spans="10:43">
      <c r="K162" s="1">
        <v>6</v>
      </c>
      <c r="L162" s="71">
        <v>0</v>
      </c>
      <c r="M162" s="71">
        <v>0</v>
      </c>
      <c r="N162" s="71">
        <v>0.6545131513196154</v>
      </c>
      <c r="O162" s="71">
        <v>0.71716412342320601</v>
      </c>
      <c r="P162" s="71">
        <v>-8.2193052763194593E-2</v>
      </c>
      <c r="Q162" s="71">
        <v>9.3389055631391424E-2</v>
      </c>
      <c r="R162" s="71">
        <v>0.2044772388067555</v>
      </c>
      <c r="AC162" s="1">
        <v>6</v>
      </c>
      <c r="AD162" s="71">
        <v>4.9877188867899421E-18</v>
      </c>
      <c r="AE162" s="71">
        <v>-2.7755575615628914E-17</v>
      </c>
      <c r="AF162" s="71">
        <v>-0.19731851031911019</v>
      </c>
      <c r="AG162" s="71">
        <v>0.10598352525899596</v>
      </c>
      <c r="AH162" s="71">
        <v>-0.91268001661617992</v>
      </c>
      <c r="AI162" s="71">
        <v>-0.22714572332744784</v>
      </c>
      <c r="AJ162" s="71">
        <v>-0.25544648265866521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0.91580637576743773</v>
      </c>
      <c r="W164" s="48" t="s">
        <v>353</v>
      </c>
      <c r="X164" s="3">
        <f>+V164/V166</f>
        <v>0.9495262643204323</v>
      </c>
      <c r="Y164" s="148">
        <f>ATAN2(X164,X165)</f>
        <v>-0.31907411279456804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0.37653839287222479</v>
      </c>
      <c r="AO164" s="48" t="s">
        <v>353</v>
      </c>
      <c r="AP164" s="3">
        <f>+AN164/AN166</f>
        <v>0.86578356457757455</v>
      </c>
      <c r="AQ164" s="148">
        <f>ATAN2(AP164,AP165)</f>
        <v>0.5240822515982575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0.3025477659992048</v>
      </c>
      <c r="W165" s="48" t="s">
        <v>354</v>
      </c>
      <c r="X165" s="3">
        <f>-V165/V166</f>
        <v>-0.3136875409793709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-0.21763733997855961</v>
      </c>
      <c r="AO165" s="48" t="s">
        <v>354</v>
      </c>
      <c r="AP165" s="3">
        <f>-AN165/AN166</f>
        <v>0.50041864404451286</v>
      </c>
      <c r="AQ165" s="117"/>
    </row>
    <row r="166" spans="10:43">
      <c r="K166" s="1">
        <v>1</v>
      </c>
      <c r="L166" s="111">
        <v>0</v>
      </c>
      <c r="M166" s="110">
        <f>X164</f>
        <v>0.9495262643204323</v>
      </c>
      <c r="N166" s="111">
        <v>0</v>
      </c>
      <c r="O166" s="111">
        <v>0</v>
      </c>
      <c r="P166" s="110">
        <f>-X165</f>
        <v>0.3136875409793709</v>
      </c>
      <c r="Q166" s="111">
        <v>0</v>
      </c>
      <c r="R166" s="111">
        <v>0</v>
      </c>
      <c r="U166" s="48" t="s">
        <v>355</v>
      </c>
      <c r="V166" s="3">
        <f>SQRT(V164*V164+V165*V165)</f>
        <v>0.96448767156838189</v>
      </c>
      <c r="W166" s="109">
        <v>1</v>
      </c>
      <c r="X166" s="108">
        <f>X164*X164+X165*X165</f>
        <v>0.99999999999999989</v>
      </c>
      <c r="AC166" s="1">
        <v>1</v>
      </c>
      <c r="AD166" s="111">
        <v>0</v>
      </c>
      <c r="AE166" s="110">
        <f>AP164</f>
        <v>0.86578356457757455</v>
      </c>
      <c r="AF166" s="111">
        <v>0</v>
      </c>
      <c r="AG166" s="111">
        <v>0</v>
      </c>
      <c r="AH166" s="110">
        <f>-AP165</f>
        <v>-0.50041864404451286</v>
      </c>
      <c r="AI166" s="111">
        <v>0</v>
      </c>
      <c r="AJ166" s="111">
        <v>0</v>
      </c>
      <c r="AM166" s="48" t="s">
        <v>355</v>
      </c>
      <c r="AN166" s="3">
        <f>SQRT(AN164*AN164+AN165*AN165)</f>
        <v>0.43491053454675138</v>
      </c>
      <c r="AO166" s="109">
        <v>1</v>
      </c>
      <c r="AP166" s="108">
        <f>AP164*AP164+AP165*AP165</f>
        <v>1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-0.3136875409793709</v>
      </c>
      <c r="N169" s="111">
        <v>0</v>
      </c>
      <c r="O169" s="111">
        <v>0</v>
      </c>
      <c r="P169" s="110">
        <f>X164</f>
        <v>0.9495262643204323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0.50041864404451286</v>
      </c>
      <c r="AF169" s="111">
        <v>0</v>
      </c>
      <c r="AG169" s="111">
        <v>0</v>
      </c>
      <c r="AH169" s="110">
        <f>AP164</f>
        <v>0.86578356457757455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1.0000000000000002</v>
      </c>
      <c r="M174" s="71">
        <v>-3.1225022567582528E-16</v>
      </c>
      <c r="N174" s="71">
        <v>1.0616507672978059E-15</v>
      </c>
      <c r="O174" s="71">
        <v>-8.6562701451242674E-16</v>
      </c>
      <c r="P174" s="71">
        <v>-6.2016364266170854E-16</v>
      </c>
      <c r="Q174" s="71">
        <v>-1.0755285551056204E-16</v>
      </c>
      <c r="R174" s="71">
        <v>-7.0082828429463007E-16</v>
      </c>
      <c r="AC174" s="1" cm="1">
        <f t="array" ref="AC174:AC180">$K$12:$K$18</f>
        <v>0</v>
      </c>
      <c r="AD174" s="71" cm="1">
        <f t="array" ref="AD174:AJ180">MMULT(AD165:AJ171,_xlfn.ANCHORARRAY(AD156))</f>
        <v>1.0000000000000002</v>
      </c>
      <c r="AE174" s="71">
        <v>-3.2612801348363973E-16</v>
      </c>
      <c r="AF174" s="71">
        <v>4.1286418728248009E-16</v>
      </c>
      <c r="AG174" s="71">
        <v>-1.0408340855860843E-15</v>
      </c>
      <c r="AH174" s="71">
        <v>-1.6653345369377348E-16</v>
      </c>
      <c r="AI174" s="71">
        <v>3.1225022567582528E-17</v>
      </c>
      <c r="AJ174" s="71">
        <v>-1.7416623698807143E-15</v>
      </c>
    </row>
    <row r="175" spans="10:43">
      <c r="K175" s="1">
        <v>1</v>
      </c>
      <c r="L175" s="71">
        <v>8.7065782633336226E-18</v>
      </c>
      <c r="M175" s="110">
        <v>0.96448767156838189</v>
      </c>
      <c r="N175" s="71">
        <v>9.084645726161325E-2</v>
      </c>
      <c r="O175" s="71">
        <v>-6.8752309205939832E-2</v>
      </c>
      <c r="P175" s="71">
        <v>0.13107702083228381</v>
      </c>
      <c r="Q175" s="71">
        <v>0.18214608354510525</v>
      </c>
      <c r="R175" s="71">
        <v>-8.0157291829118071E-2</v>
      </c>
      <c r="AC175" s="1">
        <v>1</v>
      </c>
      <c r="AD175" s="71">
        <v>-1.8968240462761322E-17</v>
      </c>
      <c r="AE175" s="110">
        <v>0.43491053454675144</v>
      </c>
      <c r="AF175" s="71">
        <v>-0.10788219350819414</v>
      </c>
      <c r="AG175" s="71">
        <v>-0.30124640258979907</v>
      </c>
      <c r="AH175" s="71">
        <v>-0.30541862660686869</v>
      </c>
      <c r="AI175" s="71">
        <v>0.5197722760169341</v>
      </c>
      <c r="AJ175" s="71">
        <v>0.58738497409846546</v>
      </c>
    </row>
    <row r="176" spans="10:43">
      <c r="K176" s="1">
        <v>2</v>
      </c>
      <c r="L176" s="71">
        <v>0</v>
      </c>
      <c r="M176" s="71">
        <v>-0.1951668460954917</v>
      </c>
      <c r="N176" s="71">
        <v>0.20917078097258418</v>
      </c>
      <c r="O176" s="71">
        <v>-0.33026369648785026</v>
      </c>
      <c r="P176" s="71">
        <v>-9.792296593726682E-2</v>
      </c>
      <c r="Q176" s="71">
        <v>0.89318083327277686</v>
      </c>
      <c r="R176" s="71">
        <v>4.1502640528472676E-2</v>
      </c>
      <c r="AC176" s="1">
        <v>2</v>
      </c>
      <c r="AD176" s="71">
        <v>0</v>
      </c>
      <c r="AE176" s="71">
        <v>0.33263068853580524</v>
      </c>
      <c r="AF176" s="71">
        <v>-0.2606976160916713</v>
      </c>
      <c r="AG176" s="71">
        <v>0.3895567182263705</v>
      </c>
      <c r="AH176" s="71">
        <v>0.11240976876295053</v>
      </c>
      <c r="AI176" s="71">
        <v>-0.62451815144103529</v>
      </c>
      <c r="AJ176" s="71">
        <v>0.51670132930002699</v>
      </c>
    </row>
    <row r="177" spans="10:43">
      <c r="K177" s="1">
        <v>3</v>
      </c>
      <c r="L177" s="71">
        <v>1.3877787807814457E-17</v>
      </c>
      <c r="M177" s="110">
        <v>0.17797031656357681</v>
      </c>
      <c r="N177" s="71">
        <v>-0.26294882944719616</v>
      </c>
      <c r="O177" s="71">
        <v>1.041876327141221E-2</v>
      </c>
      <c r="P177" s="71">
        <v>-0.81774022685942216</v>
      </c>
      <c r="Q177" s="71">
        <v>-7.6325412414611354E-3</v>
      </c>
      <c r="R177" s="71">
        <v>0.4799151951924443</v>
      </c>
      <c r="AC177" s="1">
        <v>3</v>
      </c>
      <c r="AD177" s="71">
        <v>0</v>
      </c>
      <c r="AE177" s="110">
        <v>0.83678530817913788</v>
      </c>
      <c r="AF177" s="71">
        <v>0.15970061696916479</v>
      </c>
      <c r="AG177" s="71">
        <v>1.716945265633596E-3</v>
      </c>
      <c r="AH177" s="71">
        <v>0.11405415277191425</v>
      </c>
      <c r="AI177" s="71">
        <v>-2.1893949988238098E-2</v>
      </c>
      <c r="AJ177" s="71">
        <v>-0.51068132748674422</v>
      </c>
    </row>
    <row r="178" spans="10:43">
      <c r="K178" s="1">
        <v>4</v>
      </c>
      <c r="L178" s="71">
        <v>2.6354648028371405E-17</v>
      </c>
      <c r="M178" s="71">
        <v>0</v>
      </c>
      <c r="N178" s="71">
        <v>0.41877264248484936</v>
      </c>
      <c r="O178" s="71">
        <v>-0.50318179779554462</v>
      </c>
      <c r="P178" s="71">
        <v>0.24571702668814935</v>
      </c>
      <c r="Q178" s="71">
        <v>-0.28760029903038653</v>
      </c>
      <c r="R178" s="71">
        <v>0.65448205710062646</v>
      </c>
      <c r="AC178" s="1">
        <v>4</v>
      </c>
      <c r="AD178" s="71">
        <v>-1.0963549737649001E-17</v>
      </c>
      <c r="AE178" s="71">
        <v>0</v>
      </c>
      <c r="AF178" s="71">
        <v>0.4165605164800415</v>
      </c>
      <c r="AG178" s="71">
        <v>-0.72282297611513369</v>
      </c>
      <c r="AH178" s="71">
        <v>-7.9451146572121961E-2</v>
      </c>
      <c r="AI178" s="71">
        <v>-0.52920796690123439</v>
      </c>
      <c r="AJ178" s="71">
        <v>0.13278073801039178</v>
      </c>
    </row>
    <row r="179" spans="10:43">
      <c r="K179" s="1">
        <v>5</v>
      </c>
      <c r="L179" s="71">
        <v>0</v>
      </c>
      <c r="M179" s="71">
        <v>0</v>
      </c>
      <c r="N179" s="71">
        <v>-0.52449444929246414</v>
      </c>
      <c r="O179" s="71">
        <v>0.3443459867267134</v>
      </c>
      <c r="P179" s="71">
        <v>0.48723533697863602</v>
      </c>
      <c r="Q179" s="71">
        <v>0.27849075374854737</v>
      </c>
      <c r="R179" s="71">
        <v>0.53979259031824578</v>
      </c>
      <c r="AC179" s="1">
        <v>5</v>
      </c>
      <c r="AD179" s="71">
        <v>-5.1232462861281399E-17</v>
      </c>
      <c r="AE179" s="71">
        <v>1.3877787807814457E-17</v>
      </c>
      <c r="AF179" s="71">
        <v>-0.82609723387926759</v>
      </c>
      <c r="AG179" s="71">
        <v>-0.47306200215626804</v>
      </c>
      <c r="AH179" s="71">
        <v>0.20439632878694505</v>
      </c>
      <c r="AI179" s="71">
        <v>-8.7625696579675505E-2</v>
      </c>
      <c r="AJ179" s="71">
        <v>-0.21052216123316661</v>
      </c>
    </row>
    <row r="180" spans="10:43">
      <c r="K180" s="1">
        <v>6</v>
      </c>
      <c r="L180" s="71">
        <v>0</v>
      </c>
      <c r="M180" s="71">
        <v>0</v>
      </c>
      <c r="N180" s="71">
        <v>0.6545131513196154</v>
      </c>
      <c r="O180" s="71">
        <v>0.71716412342320601</v>
      </c>
      <c r="P180" s="71">
        <v>-8.2193052763194593E-2</v>
      </c>
      <c r="Q180" s="71">
        <v>9.3389055631391424E-2</v>
      </c>
      <c r="R180" s="71">
        <v>0.2044772388067555</v>
      </c>
      <c r="AC180" s="1">
        <v>6</v>
      </c>
      <c r="AD180" s="71">
        <v>4.9877188867899421E-18</v>
      </c>
      <c r="AE180" s="71">
        <v>-2.7755575615628914E-17</v>
      </c>
      <c r="AF180" s="71">
        <v>-0.19731851031911019</v>
      </c>
      <c r="AG180" s="71">
        <v>0.10598352525899596</v>
      </c>
      <c r="AH180" s="71">
        <v>-0.91268001661617992</v>
      </c>
      <c r="AI180" s="71">
        <v>-0.22714572332744784</v>
      </c>
      <c r="AJ180" s="71">
        <v>-0.25544648265866521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0.96448767156838189</v>
      </c>
      <c r="W182" s="48" t="s">
        <v>353</v>
      </c>
      <c r="X182" s="3">
        <f>+V182/V184</f>
        <v>0.98339836738417508</v>
      </c>
      <c r="Y182" s="148">
        <f>ATAN2(X182,X183)</f>
        <v>-0.18247067035780212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0.43491053454675144</v>
      </c>
      <c r="AO182" s="48" t="s">
        <v>353</v>
      </c>
      <c r="AP182" s="3">
        <f>+AN182/AN184</f>
        <v>0.4611709115717435</v>
      </c>
      <c r="AQ182" s="148">
        <f>ATAN2(AP182,AP183)</f>
        <v>-1.0914819625988872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0.17797031656357681</v>
      </c>
      <c r="W183" s="48" t="s">
        <v>354</v>
      </c>
      <c r="X183" s="3">
        <f>-V183/V184</f>
        <v>-0.18145977798437593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0.83678530817913788</v>
      </c>
      <c r="AO183" s="48" t="s">
        <v>354</v>
      </c>
      <c r="AP183" s="3">
        <f>-AN183/AN184</f>
        <v>-0.88731132660418988</v>
      </c>
      <c r="AQ183" s="117"/>
    </row>
    <row r="184" spans="10:43">
      <c r="K184" s="1">
        <v>1</v>
      </c>
      <c r="L184" s="111">
        <v>0</v>
      </c>
      <c r="M184" s="110">
        <f>X182</f>
        <v>0.98339836738417508</v>
      </c>
      <c r="N184" s="111">
        <v>0</v>
      </c>
      <c r="O184" s="110">
        <f>-X183</f>
        <v>0.18145977798437593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0.98077005571394693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0.4611709115717435</v>
      </c>
      <c r="AF184" s="111">
        <v>0</v>
      </c>
      <c r="AG184" s="110">
        <f>-AP183</f>
        <v>0.88731132660418988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0.94305716955240615</v>
      </c>
      <c r="AO184" s="109">
        <v>1</v>
      </c>
      <c r="AP184" s="108">
        <f>AP182*AP182+AP183*AP183</f>
        <v>1.0000000000000002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-0.18145977798437593</v>
      </c>
      <c r="N186" s="111">
        <v>0</v>
      </c>
      <c r="O186" s="110">
        <f>X182</f>
        <v>0.98339836738417508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-0.88731132660418988</v>
      </c>
      <c r="AF186" s="111">
        <v>0</v>
      </c>
      <c r="AG186" s="110">
        <f>AP182</f>
        <v>0.4611709115717435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1.0000000000000002</v>
      </c>
      <c r="M192" s="71">
        <v>-3.1225022567582528E-16</v>
      </c>
      <c r="N192" s="71">
        <v>1.0616507672978059E-15</v>
      </c>
      <c r="O192" s="71">
        <v>-8.6562701451242674E-16</v>
      </c>
      <c r="P192" s="71">
        <v>-6.2016364266170854E-16</v>
      </c>
      <c r="Q192" s="71">
        <v>-1.0755285551056204E-16</v>
      </c>
      <c r="R192" s="71">
        <v>-7.0082828429463007E-16</v>
      </c>
      <c r="AC192" s="1" cm="1">
        <f t="array" ref="AC192:AC198">$K$12:$K$18</f>
        <v>0</v>
      </c>
      <c r="AD192" s="71" cm="1">
        <f t="array" ref="AD192:AJ198">MMULT(AD183:AJ189,_xlfn.ANCHORARRAY(AD174))</f>
        <v>1.0000000000000002</v>
      </c>
      <c r="AE192" s="71">
        <v>-3.2612801348363973E-16</v>
      </c>
      <c r="AF192" s="71">
        <v>4.1286418728248009E-16</v>
      </c>
      <c r="AG192" s="71">
        <v>-1.0408340855860843E-15</v>
      </c>
      <c r="AH192" s="71">
        <v>-1.6653345369377348E-16</v>
      </c>
      <c r="AI192" s="71">
        <v>3.1225022567582528E-17</v>
      </c>
      <c r="AJ192" s="71">
        <v>-1.7416623698807143E-15</v>
      </c>
    </row>
    <row r="193" spans="10:43">
      <c r="K193" s="1">
        <v>1</v>
      </c>
      <c r="L193" s="71">
        <v>1.1080295144185122E-17</v>
      </c>
      <c r="M193" s="110">
        <v>0.98077005571394693</v>
      </c>
      <c r="N193" s="71">
        <v>4.1623621540966965E-2</v>
      </c>
      <c r="O193" s="71">
        <v>-6.5720322156910982E-2</v>
      </c>
      <c r="P193" s="71">
        <v>-1.9486031726754532E-2</v>
      </c>
      <c r="Q193" s="71">
        <v>0.17773716194454595</v>
      </c>
      <c r="R193" s="71">
        <v>8.2587548522577853E-3</v>
      </c>
      <c r="AC193" s="1">
        <v>1</v>
      </c>
      <c r="AD193" s="71">
        <v>-8.747600745123669E-18</v>
      </c>
      <c r="AE193" s="110">
        <v>0.94305716955240637</v>
      </c>
      <c r="AF193" s="71">
        <v>9.1952036779884103E-2</v>
      </c>
      <c r="AG193" s="71">
        <v>-0.13740261310868992</v>
      </c>
      <c r="AH193" s="71">
        <v>-3.9648644842515429E-2</v>
      </c>
      <c r="AI193" s="71">
        <v>0.22027710453178007</v>
      </c>
      <c r="AJ193" s="71">
        <v>-0.18224846221571744</v>
      </c>
    </row>
    <row r="194" spans="10:43">
      <c r="K194" s="1">
        <v>2</v>
      </c>
      <c r="L194" s="71">
        <v>0</v>
      </c>
      <c r="M194" s="110">
        <v>-0.1951668460954917</v>
      </c>
      <c r="N194" s="71">
        <v>0.20917078097258418</v>
      </c>
      <c r="O194" s="71">
        <v>-0.33026369648785026</v>
      </c>
      <c r="P194" s="71">
        <v>-9.792296593726682E-2</v>
      </c>
      <c r="Q194" s="71">
        <v>0.89318083327277686</v>
      </c>
      <c r="R194" s="71">
        <v>4.1502640528472676E-2</v>
      </c>
      <c r="AC194" s="1">
        <v>2</v>
      </c>
      <c r="AD194" s="71">
        <v>0</v>
      </c>
      <c r="AE194" s="110">
        <v>0.33263068853580524</v>
      </c>
      <c r="AF194" s="71">
        <v>-0.2606976160916713</v>
      </c>
      <c r="AG194" s="71">
        <v>0.3895567182263705</v>
      </c>
      <c r="AH194" s="71">
        <v>0.11240976876295053</v>
      </c>
      <c r="AI194" s="71">
        <v>-0.62451815144103529</v>
      </c>
      <c r="AJ194" s="71">
        <v>0.51670132930002699</v>
      </c>
    </row>
    <row r="195" spans="10:43">
      <c r="K195" s="1">
        <v>3</v>
      </c>
      <c r="L195" s="71">
        <v>1.2067500114440634E-17</v>
      </c>
      <c r="M195" s="71">
        <v>-2.7755575615628914E-17</v>
      </c>
      <c r="N195" s="71">
        <v>-0.27506842754931204</v>
      </c>
      <c r="O195" s="71">
        <v>2.272157355569198E-2</v>
      </c>
      <c r="P195" s="71">
        <v>-0.82794961113700027</v>
      </c>
      <c r="Q195" s="71">
        <v>-4.0558016476663655E-2</v>
      </c>
      <c r="R195" s="71">
        <v>0.48649314381424802</v>
      </c>
      <c r="AC195" s="1">
        <v>3</v>
      </c>
      <c r="AD195" s="71">
        <v>1.683073460836002E-17</v>
      </c>
      <c r="AE195" s="71">
        <v>-5.5511151231257827E-17</v>
      </c>
      <c r="AF195" s="71">
        <v>0.16937437134496525</v>
      </c>
      <c r="AG195" s="71">
        <v>0.2680911503299655</v>
      </c>
      <c r="AH195" s="71">
        <v>0.32359986434653698</v>
      </c>
      <c r="AI195" s="71">
        <v>-0.47129668063864688</v>
      </c>
      <c r="AJ195" s="71">
        <v>-0.75670471391440708</v>
      </c>
    </row>
    <row r="196" spans="10:43">
      <c r="K196" s="1">
        <v>4</v>
      </c>
      <c r="L196" s="71">
        <v>2.6354648028371405E-17</v>
      </c>
      <c r="M196" s="71">
        <v>0</v>
      </c>
      <c r="N196" s="71">
        <v>0.41877264248484936</v>
      </c>
      <c r="O196" s="71">
        <v>-0.50318179779554462</v>
      </c>
      <c r="P196" s="71">
        <v>0.24571702668814935</v>
      </c>
      <c r="Q196" s="71">
        <v>-0.28760029903038653</v>
      </c>
      <c r="R196" s="71">
        <v>0.65448205710062646</v>
      </c>
      <c r="AC196" s="1">
        <v>4</v>
      </c>
      <c r="AD196" s="71">
        <v>-1.0963549737649001E-17</v>
      </c>
      <c r="AE196" s="71">
        <v>0</v>
      </c>
      <c r="AF196" s="71">
        <v>0.4165605164800415</v>
      </c>
      <c r="AG196" s="71">
        <v>-0.72282297611513369</v>
      </c>
      <c r="AH196" s="71">
        <v>-7.9451146572121961E-2</v>
      </c>
      <c r="AI196" s="71">
        <v>-0.52920796690123439</v>
      </c>
      <c r="AJ196" s="71">
        <v>0.13278073801039178</v>
      </c>
    </row>
    <row r="197" spans="10:43">
      <c r="K197" s="1">
        <v>5</v>
      </c>
      <c r="L197" s="71">
        <v>0</v>
      </c>
      <c r="M197" s="71">
        <v>0</v>
      </c>
      <c r="N197" s="71">
        <v>-0.52449444929246414</v>
      </c>
      <c r="O197" s="71">
        <v>0.3443459867267134</v>
      </c>
      <c r="P197" s="71">
        <v>0.48723533697863602</v>
      </c>
      <c r="Q197" s="71">
        <v>0.27849075374854737</v>
      </c>
      <c r="R197" s="71">
        <v>0.53979259031824578</v>
      </c>
      <c r="AC197" s="1">
        <v>5</v>
      </c>
      <c r="AD197" s="71">
        <v>-5.1232462861281399E-17</v>
      </c>
      <c r="AE197" s="71">
        <v>1.3877787807814457E-17</v>
      </c>
      <c r="AF197" s="71">
        <v>-0.82609723387926759</v>
      </c>
      <c r="AG197" s="71">
        <v>-0.47306200215626804</v>
      </c>
      <c r="AH197" s="71">
        <v>0.20439632878694505</v>
      </c>
      <c r="AI197" s="71">
        <v>-8.7625696579675505E-2</v>
      </c>
      <c r="AJ197" s="71">
        <v>-0.21052216123316661</v>
      </c>
    </row>
    <row r="198" spans="10:43">
      <c r="K198" s="1">
        <v>6</v>
      </c>
      <c r="L198" s="71">
        <v>0</v>
      </c>
      <c r="M198" s="71">
        <v>0</v>
      </c>
      <c r="N198" s="71">
        <v>0.6545131513196154</v>
      </c>
      <c r="O198" s="71">
        <v>0.71716412342320601</v>
      </c>
      <c r="P198" s="71">
        <v>-8.2193052763194593E-2</v>
      </c>
      <c r="Q198" s="71">
        <v>9.3389055631391424E-2</v>
      </c>
      <c r="R198" s="71">
        <v>0.2044772388067555</v>
      </c>
      <c r="AC198" s="1">
        <v>6</v>
      </c>
      <c r="AD198" s="71">
        <v>4.9877188867899421E-18</v>
      </c>
      <c r="AE198" s="71">
        <v>-2.7755575615628914E-17</v>
      </c>
      <c r="AF198" s="71">
        <v>-0.19731851031911019</v>
      </c>
      <c r="AG198" s="71">
        <v>0.10598352525899596</v>
      </c>
      <c r="AH198" s="71">
        <v>-0.91268001661617992</v>
      </c>
      <c r="AI198" s="71">
        <v>-0.22714572332744784</v>
      </c>
      <c r="AJ198" s="71">
        <v>-0.25544648265866521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0.98077005571394693</v>
      </c>
      <c r="W200" s="48" t="s">
        <v>353</v>
      </c>
      <c r="X200" s="3">
        <f>+V200/V202</f>
        <v>0.98077005571394693</v>
      </c>
      <c r="Y200" s="148">
        <f>ATAN2(X200,X201)</f>
        <v>0.19642756472961223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0.94305716955240637</v>
      </c>
      <c r="AO200" s="48" t="s">
        <v>353</v>
      </c>
      <c r="AP200" s="3">
        <f>+AN200/AN202</f>
        <v>0.94305716955240637</v>
      </c>
      <c r="AQ200" s="148">
        <f>ATAN2(AP200,AP201)</f>
        <v>-0.33909174019358157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-0.1951668460954917</v>
      </c>
      <c r="W201" s="48" t="s">
        <v>354</v>
      </c>
      <c r="X201" s="3">
        <f>-V201/V202</f>
        <v>0.1951668460954917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0.33263068853580524</v>
      </c>
      <c r="AO201" s="48" t="s">
        <v>354</v>
      </c>
      <c r="AP201" s="3">
        <f>-AN201/AN202</f>
        <v>-0.33263068853580524</v>
      </c>
      <c r="AQ201" s="117"/>
    </row>
    <row r="202" spans="10:43">
      <c r="K202" s="1">
        <v>1</v>
      </c>
      <c r="L202" s="111">
        <v>0</v>
      </c>
      <c r="M202" s="110">
        <f>X200</f>
        <v>0.98077005571394693</v>
      </c>
      <c r="N202" s="110">
        <f>-X201</f>
        <v>-0.1951668460954917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1</v>
      </c>
      <c r="W202" s="109">
        <v>1</v>
      </c>
      <c r="X202" s="108">
        <f>X200*X200+X201*X201</f>
        <v>1</v>
      </c>
      <c r="AC202" s="1">
        <v>1</v>
      </c>
      <c r="AD202" s="111">
        <v>0</v>
      </c>
      <c r="AE202" s="110">
        <f>AP200</f>
        <v>0.94305716955240637</v>
      </c>
      <c r="AF202" s="110">
        <f>-AP201</f>
        <v>0.33263068853580524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1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0.1951668460954917</v>
      </c>
      <c r="N203" s="110">
        <f>X200</f>
        <v>0.98077005571394693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-0.33263068853580524</v>
      </c>
      <c r="AF203" s="110">
        <f>AP200</f>
        <v>0.94305716955240637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1.0000000000000002</v>
      </c>
      <c r="M210" s="71">
        <v>-3.1225022567582528E-16</v>
      </c>
      <c r="N210" s="71">
        <v>1.0616507672978059E-15</v>
      </c>
      <c r="O210" s="71">
        <v>-8.6562701451242674E-16</v>
      </c>
      <c r="P210" s="71">
        <v>-6.2016364266170854E-16</v>
      </c>
      <c r="Q210" s="71">
        <v>-1.0755285551056204E-16</v>
      </c>
      <c r="R210" s="71">
        <v>-7.0082828429463007E-16</v>
      </c>
      <c r="AC210" s="1" cm="1">
        <f t="array" ref="AC210:AC216">$K$12:$K$18</f>
        <v>0</v>
      </c>
      <c r="AD210" s="71" cm="1">
        <f t="array" ref="AD210:AJ216">MMULT(AD201:AJ207,_xlfn.ANCHORARRAY(AD192))</f>
        <v>1.0000000000000002</v>
      </c>
      <c r="AE210" s="71">
        <v>-3.2612801348363973E-16</v>
      </c>
      <c r="AF210" s="71">
        <v>4.1286418728248009E-16</v>
      </c>
      <c r="AG210" s="71">
        <v>-1.0408340855860843E-15</v>
      </c>
      <c r="AH210" s="71">
        <v>-1.6653345369377348E-16</v>
      </c>
      <c r="AI210" s="71">
        <v>3.1225022567582528E-17</v>
      </c>
      <c r="AJ210" s="71">
        <v>-1.7416623698807143E-15</v>
      </c>
    </row>
    <row r="211" spans="10:43">
      <c r="K211" s="1">
        <v>1</v>
      </c>
      <c r="L211" s="71">
        <v>1.0867221685889418E-17</v>
      </c>
      <c r="M211" s="71">
        <v>1</v>
      </c>
      <c r="N211" s="71">
        <v>2.7061686225238191E-16</v>
      </c>
      <c r="O211" s="71">
        <v>3.3306690738754696E-16</v>
      </c>
      <c r="P211" s="71">
        <v>-1.4918621893400541E-16</v>
      </c>
      <c r="Q211" s="71">
        <v>5.5511151231257827E-17</v>
      </c>
      <c r="R211" s="71">
        <v>-2.4633073358870661E-16</v>
      </c>
      <c r="AC211" s="1">
        <v>1</v>
      </c>
      <c r="AD211" s="71">
        <v>-8.2494875990708484E-18</v>
      </c>
      <c r="AE211" s="71">
        <v>1</v>
      </c>
      <c r="AF211" s="71">
        <v>6.2450045135165055E-16</v>
      </c>
      <c r="AG211" s="71">
        <v>8.0491169285323849E-16</v>
      </c>
      <c r="AH211" s="71">
        <v>-3.2612801348363973E-16</v>
      </c>
      <c r="AI211" s="71">
        <v>1.9428902930940239E-16</v>
      </c>
      <c r="AJ211" s="71">
        <v>6.6613381477509392E-16</v>
      </c>
    </row>
    <row r="212" spans="10:43">
      <c r="K212" s="1">
        <v>2</v>
      </c>
      <c r="L212" s="71">
        <v>2.1625062570978017E-18</v>
      </c>
      <c r="M212" s="71">
        <v>0</v>
      </c>
      <c r="N212" s="110">
        <v>0.21327198944743408</v>
      </c>
      <c r="O212" s="71">
        <v>-0.33673917200442693</v>
      </c>
      <c r="P212" s="71">
        <v>-9.9842940112995479E-2</v>
      </c>
      <c r="Q212" s="71">
        <v>0.91069341694225159</v>
      </c>
      <c r="R212" s="71">
        <v>4.2316382200577055E-2</v>
      </c>
      <c r="AC212" s="1">
        <v>2</v>
      </c>
      <c r="AD212" s="71">
        <v>2.9097204588868091E-18</v>
      </c>
      <c r="AE212" s="71">
        <v>0</v>
      </c>
      <c r="AF212" s="110">
        <v>-0.27643882524683394</v>
      </c>
      <c r="AG212" s="71">
        <v>0.41307858187564767</v>
      </c>
      <c r="AH212" s="71">
        <v>0.11919719439310614</v>
      </c>
      <c r="AI212" s="71">
        <v>-0.66222724518116327</v>
      </c>
      <c r="AJ212" s="71">
        <v>0.54790032458505511</v>
      </c>
    </row>
    <row r="213" spans="10:43">
      <c r="K213" s="1">
        <v>3</v>
      </c>
      <c r="L213" s="71">
        <v>1.2067500114440634E-17</v>
      </c>
      <c r="M213" s="71">
        <v>-2.7755575615628914E-17</v>
      </c>
      <c r="N213" s="71">
        <v>-0.27506842754931204</v>
      </c>
      <c r="O213" s="71">
        <v>2.272157355569198E-2</v>
      </c>
      <c r="P213" s="71">
        <v>-0.82794961113700027</v>
      </c>
      <c r="Q213" s="71">
        <v>-4.0558016476663655E-2</v>
      </c>
      <c r="R213" s="71">
        <v>0.48649314381424802</v>
      </c>
      <c r="AC213" s="1">
        <v>3</v>
      </c>
      <c r="AD213" s="71">
        <v>1.683073460836002E-17</v>
      </c>
      <c r="AE213" s="71">
        <v>-5.5511151231257827E-17</v>
      </c>
      <c r="AF213" s="71">
        <v>0.16937437134496525</v>
      </c>
      <c r="AG213" s="71">
        <v>0.2680911503299655</v>
      </c>
      <c r="AH213" s="71">
        <v>0.32359986434653698</v>
      </c>
      <c r="AI213" s="71">
        <v>-0.47129668063864688</v>
      </c>
      <c r="AJ213" s="71">
        <v>-0.75670471391440708</v>
      </c>
    </row>
    <row r="214" spans="10:43">
      <c r="K214" s="1">
        <v>4</v>
      </c>
      <c r="L214" s="71">
        <v>2.6354648028371405E-17</v>
      </c>
      <c r="M214" s="71">
        <v>0</v>
      </c>
      <c r="N214" s="71">
        <v>0.41877264248484936</v>
      </c>
      <c r="O214" s="71">
        <v>-0.50318179779554462</v>
      </c>
      <c r="P214" s="71">
        <v>0.24571702668814935</v>
      </c>
      <c r="Q214" s="71">
        <v>-0.28760029903038653</v>
      </c>
      <c r="R214" s="71">
        <v>0.65448205710062646</v>
      </c>
      <c r="AC214" s="1">
        <v>4</v>
      </c>
      <c r="AD214" s="71">
        <v>-1.0963549737649001E-17</v>
      </c>
      <c r="AE214" s="71">
        <v>0</v>
      </c>
      <c r="AF214" s="71">
        <v>0.4165605164800415</v>
      </c>
      <c r="AG214" s="71">
        <v>-0.72282297611513369</v>
      </c>
      <c r="AH214" s="71">
        <v>-7.9451146572121961E-2</v>
      </c>
      <c r="AI214" s="71">
        <v>-0.52920796690123439</v>
      </c>
      <c r="AJ214" s="71">
        <v>0.13278073801039178</v>
      </c>
    </row>
    <row r="215" spans="10:43">
      <c r="K215" s="1">
        <v>5</v>
      </c>
      <c r="L215" s="71">
        <v>0</v>
      </c>
      <c r="M215" s="71">
        <v>0</v>
      </c>
      <c r="N215" s="71">
        <v>-0.52449444929246414</v>
      </c>
      <c r="O215" s="71">
        <v>0.3443459867267134</v>
      </c>
      <c r="P215" s="71">
        <v>0.48723533697863602</v>
      </c>
      <c r="Q215" s="71">
        <v>0.27849075374854737</v>
      </c>
      <c r="R215" s="71">
        <v>0.53979259031824578</v>
      </c>
      <c r="AC215" s="1">
        <v>5</v>
      </c>
      <c r="AD215" s="71">
        <v>-5.1232462861281399E-17</v>
      </c>
      <c r="AE215" s="71">
        <v>1.3877787807814457E-17</v>
      </c>
      <c r="AF215" s="71">
        <v>-0.82609723387926759</v>
      </c>
      <c r="AG215" s="71">
        <v>-0.47306200215626804</v>
      </c>
      <c r="AH215" s="71">
        <v>0.20439632878694505</v>
      </c>
      <c r="AI215" s="71">
        <v>-8.7625696579675505E-2</v>
      </c>
      <c r="AJ215" s="71">
        <v>-0.21052216123316661</v>
      </c>
    </row>
    <row r="216" spans="10:43">
      <c r="K216" s="1">
        <v>6</v>
      </c>
      <c r="L216" s="71">
        <v>0</v>
      </c>
      <c r="M216" s="71">
        <v>0</v>
      </c>
      <c r="N216" s="110">
        <v>0.6545131513196154</v>
      </c>
      <c r="O216" s="71">
        <v>0.71716412342320601</v>
      </c>
      <c r="P216" s="71">
        <v>-8.2193052763194593E-2</v>
      </c>
      <c r="Q216" s="71">
        <v>9.3389055631391424E-2</v>
      </c>
      <c r="R216" s="71">
        <v>0.2044772388067555</v>
      </c>
      <c r="AC216" s="1">
        <v>6</v>
      </c>
      <c r="AD216" s="71">
        <v>4.9877188867899421E-18</v>
      </c>
      <c r="AE216" s="71">
        <v>-2.7755575615628914E-17</v>
      </c>
      <c r="AF216" s="110">
        <v>-0.19731851031911019</v>
      </c>
      <c r="AG216" s="71">
        <v>0.10598352525899596</v>
      </c>
      <c r="AH216" s="71">
        <v>-0.91268001661617992</v>
      </c>
      <c r="AI216" s="71">
        <v>-0.22714572332744784</v>
      </c>
      <c r="AJ216" s="71">
        <v>-0.25544648265866521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0.21327198944743408</v>
      </c>
      <c r="W218" s="48" t="s">
        <v>353</v>
      </c>
      <c r="X218" s="3">
        <f>+V218/V220</f>
        <v>0.30981547728292935</v>
      </c>
      <c r="Y218" s="148">
        <f>ATAN2(X218,X219)</f>
        <v>-1.2557973721759332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-0.27643882524683394</v>
      </c>
      <c r="AO218" s="48" t="s">
        <v>353</v>
      </c>
      <c r="AP218" s="3">
        <f>+AN218/AN220</f>
        <v>-0.81392531598088014</v>
      </c>
      <c r="AQ218" s="148">
        <f>ATAN2(AP218,AP219)</f>
        <v>2.5216733061365781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0.6545131513196154</v>
      </c>
      <c r="W219" s="48" t="s">
        <v>354</v>
      </c>
      <c r="X219" s="3">
        <f>-V219/V220</f>
        <v>-0.95079670278979755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-0.19731851031911019</v>
      </c>
      <c r="AO219" s="48" t="s">
        <v>354</v>
      </c>
      <c r="AP219" s="3">
        <f>-AN219/AN220</f>
        <v>0.58096951727730473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0.68838390940898686</v>
      </c>
      <c r="W220" s="109">
        <v>1</v>
      </c>
      <c r="X220" s="108">
        <f>X218*X218+X219*X219</f>
        <v>1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0.33963659787838291</v>
      </c>
      <c r="AO220" s="109">
        <v>1</v>
      </c>
      <c r="AP220" s="108">
        <f>AP218*AP218+AP219*AP219</f>
        <v>1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0.30981547728292935</v>
      </c>
      <c r="O221" s="111">
        <v>0</v>
      </c>
      <c r="P221" s="111">
        <v>0</v>
      </c>
      <c r="Q221" s="111">
        <v>0</v>
      </c>
      <c r="R221" s="110">
        <f>-X219</f>
        <v>0.95079670278979755</v>
      </c>
      <c r="AC221" s="1">
        <v>2</v>
      </c>
      <c r="AD221" s="111">
        <v>0</v>
      </c>
      <c r="AE221" s="111">
        <v>0</v>
      </c>
      <c r="AF221" s="110">
        <f>AP218</f>
        <v>-0.81392531598088014</v>
      </c>
      <c r="AG221" s="111">
        <v>0</v>
      </c>
      <c r="AH221" s="111">
        <v>0</v>
      </c>
      <c r="AI221" s="111">
        <v>0</v>
      </c>
      <c r="AJ221" s="110">
        <f>-AP219</f>
        <v>-0.58096951727730473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-0.95079670278979755</v>
      </c>
      <c r="O225" s="111">
        <v>0</v>
      </c>
      <c r="P225" s="111">
        <v>0</v>
      </c>
      <c r="Q225" s="111">
        <v>0</v>
      </c>
      <c r="R225" s="110">
        <f>X218</f>
        <v>0.30981547728292935</v>
      </c>
      <c r="AC225" s="1">
        <v>6</v>
      </c>
      <c r="AD225">
        <v>0</v>
      </c>
      <c r="AE225">
        <v>0</v>
      </c>
      <c r="AF225" s="110">
        <f>AP219</f>
        <v>0.58096951727730473</v>
      </c>
      <c r="AG225" s="111">
        <v>0</v>
      </c>
      <c r="AH225" s="111">
        <v>0</v>
      </c>
      <c r="AI225" s="111">
        <v>0</v>
      </c>
      <c r="AJ225" s="110">
        <f>AP218</f>
        <v>-0.81392531598088014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1.0000000000000002</v>
      </c>
      <c r="M228" s="71">
        <v>-3.1225022567582528E-16</v>
      </c>
      <c r="N228" s="71">
        <v>1.0616507672978059E-15</v>
      </c>
      <c r="O228" s="71">
        <v>-8.6562701451242674E-16</v>
      </c>
      <c r="P228" s="71">
        <v>-6.2016364266170854E-16</v>
      </c>
      <c r="Q228" s="71">
        <v>-1.0755285551056204E-16</v>
      </c>
      <c r="R228" s="71">
        <v>-7.0082828429463007E-16</v>
      </c>
      <c r="AC228" s="1" cm="1">
        <f t="array" ref="AC228:AC234">$K$12:$K$18</f>
        <v>0</v>
      </c>
      <c r="AD228" s="71" cm="1">
        <f t="array" ref="AD228:AJ234">MMULT(AD219:AJ225,_xlfn.ANCHORARRAY(AD210))</f>
        <v>1.0000000000000002</v>
      </c>
      <c r="AE228" s="71">
        <v>-3.2612801348363973E-16</v>
      </c>
      <c r="AF228" s="71">
        <v>4.1286418728248009E-16</v>
      </c>
      <c r="AG228" s="71">
        <v>-1.0408340855860843E-15</v>
      </c>
      <c r="AH228" s="71">
        <v>-1.6653345369377348E-16</v>
      </c>
      <c r="AI228" s="71">
        <v>3.1225022567582528E-17</v>
      </c>
      <c r="AJ228" s="71">
        <v>-1.7416623698807143E-15</v>
      </c>
    </row>
    <row r="229" spans="10:43">
      <c r="K229" s="1">
        <v>1</v>
      </c>
      <c r="L229" s="71">
        <v>1.0867221685889418E-17</v>
      </c>
      <c r="M229" s="71">
        <v>1</v>
      </c>
      <c r="N229" s="71">
        <v>2.7061686225238191E-16</v>
      </c>
      <c r="O229" s="71">
        <v>3.3306690738754696E-16</v>
      </c>
      <c r="P229" s="71">
        <v>-1.4918621893400541E-16</v>
      </c>
      <c r="Q229" s="71">
        <v>5.5511151231257827E-17</v>
      </c>
      <c r="R229" s="71">
        <v>-2.4633073358870661E-16</v>
      </c>
      <c r="AC229" s="1">
        <v>1</v>
      </c>
      <c r="AD229" s="71">
        <v>-8.2494875990708484E-18</v>
      </c>
      <c r="AE229" s="71">
        <v>1</v>
      </c>
      <c r="AF229" s="71">
        <v>6.2450045135165055E-16</v>
      </c>
      <c r="AG229" s="71">
        <v>8.0491169285323849E-16</v>
      </c>
      <c r="AH229" s="71">
        <v>-3.2612801348363973E-16</v>
      </c>
      <c r="AI229" s="71">
        <v>1.9428902930940239E-16</v>
      </c>
      <c r="AJ229" s="71">
        <v>6.6613381477509392E-16</v>
      </c>
    </row>
    <row r="230" spans="10:43">
      <c r="K230" s="1">
        <v>2</v>
      </c>
      <c r="L230" s="71">
        <v>6.6997790817007661E-19</v>
      </c>
      <c r="M230" s="71">
        <v>0</v>
      </c>
      <c r="N230" s="110">
        <v>0.68838390940898686</v>
      </c>
      <c r="O230" s="71">
        <v>0.57755027661550984</v>
      </c>
      <c r="P230" s="71">
        <v>-0.1090817717039119</v>
      </c>
      <c r="Q230" s="71">
        <v>0.37094092179936539</v>
      </c>
      <c r="R230" s="71">
        <v>0.20752655460138381</v>
      </c>
      <c r="AC230" s="1">
        <v>2</v>
      </c>
      <c r="AD230" s="71">
        <v>-5.2660077778887259E-18</v>
      </c>
      <c r="AE230" s="71">
        <v>1.612514336716566E-17</v>
      </c>
      <c r="AF230" s="110">
        <v>0.33963659787838291</v>
      </c>
      <c r="AG230" s="71">
        <v>-0.39778831278713633</v>
      </c>
      <c r="AH230" s="71">
        <v>0.43322165457170125</v>
      </c>
      <c r="AI230" s="71">
        <v>0.6709682610183777</v>
      </c>
      <c r="AJ230" s="71">
        <v>-0.29754332509352766</v>
      </c>
    </row>
    <row r="231" spans="10:43">
      <c r="K231" s="1">
        <v>3</v>
      </c>
      <c r="L231" s="71">
        <v>1.2067500114440634E-17</v>
      </c>
      <c r="M231" s="71">
        <v>-2.7755575615628914E-17</v>
      </c>
      <c r="N231" s="71">
        <v>-0.27506842754931204</v>
      </c>
      <c r="O231" s="71">
        <v>2.272157355569198E-2</v>
      </c>
      <c r="P231" s="71">
        <v>-0.82794961113700027</v>
      </c>
      <c r="Q231" s="71">
        <v>-4.0558016476663655E-2</v>
      </c>
      <c r="R231" s="71">
        <v>0.48649314381424802</v>
      </c>
      <c r="AC231" s="1">
        <v>3</v>
      </c>
      <c r="AD231" s="71">
        <v>1.683073460836002E-17</v>
      </c>
      <c r="AE231" s="71">
        <v>-5.5511151231257827E-17</v>
      </c>
      <c r="AF231" s="71">
        <v>0.16937437134496525</v>
      </c>
      <c r="AG231" s="71">
        <v>0.2680911503299655</v>
      </c>
      <c r="AH231" s="71">
        <v>0.32359986434653698</v>
      </c>
      <c r="AI231" s="71">
        <v>-0.47129668063864688</v>
      </c>
      <c r="AJ231" s="71">
        <v>-0.75670471391440708</v>
      </c>
    </row>
    <row r="232" spans="10:43">
      <c r="K232" s="1">
        <v>4</v>
      </c>
      <c r="L232" s="71">
        <v>2.6354648028371405E-17</v>
      </c>
      <c r="M232" s="71">
        <v>0</v>
      </c>
      <c r="N232" s="71">
        <v>0.41877264248484936</v>
      </c>
      <c r="O232" s="71">
        <v>-0.50318179779554462</v>
      </c>
      <c r="P232" s="71">
        <v>0.24571702668814935</v>
      </c>
      <c r="Q232" s="71">
        <v>-0.28760029903038653</v>
      </c>
      <c r="R232" s="71">
        <v>0.65448205710062646</v>
      </c>
      <c r="AC232" s="1">
        <v>4</v>
      </c>
      <c r="AD232" s="71">
        <v>-1.0963549737649001E-17</v>
      </c>
      <c r="AE232" s="71">
        <v>0</v>
      </c>
      <c r="AF232" s="71">
        <v>0.4165605164800415</v>
      </c>
      <c r="AG232" s="71">
        <v>-0.72282297611513369</v>
      </c>
      <c r="AH232" s="71">
        <v>-7.9451146572121961E-2</v>
      </c>
      <c r="AI232" s="71">
        <v>-0.52920796690123439</v>
      </c>
      <c r="AJ232" s="71">
        <v>0.13278073801039178</v>
      </c>
    </row>
    <row r="233" spans="10:43">
      <c r="K233" s="1">
        <v>5</v>
      </c>
      <c r="L233" s="71">
        <v>0</v>
      </c>
      <c r="M233" s="71">
        <v>0</v>
      </c>
      <c r="N233" s="110">
        <v>-0.52449444929246414</v>
      </c>
      <c r="O233" s="71">
        <v>0.3443459867267134</v>
      </c>
      <c r="P233" s="71">
        <v>0.48723533697863602</v>
      </c>
      <c r="Q233" s="71">
        <v>0.27849075374854737</v>
      </c>
      <c r="R233" s="71">
        <v>0.53979259031824578</v>
      </c>
      <c r="AC233" s="1">
        <v>5</v>
      </c>
      <c r="AD233" s="71">
        <v>-5.1232462861281399E-17</v>
      </c>
      <c r="AE233" s="71">
        <v>1.3877787807814457E-17</v>
      </c>
      <c r="AF233" s="110">
        <v>-0.82609723387926759</v>
      </c>
      <c r="AG233" s="71">
        <v>-0.47306200215626804</v>
      </c>
      <c r="AH233" s="71">
        <v>0.20439632878694505</v>
      </c>
      <c r="AI233" s="71">
        <v>-8.7625696579675505E-2</v>
      </c>
      <c r="AJ233" s="71">
        <v>-0.21052216123316661</v>
      </c>
    </row>
    <row r="234" spans="10:43">
      <c r="K234" s="1">
        <v>6</v>
      </c>
      <c r="L234" s="71">
        <v>-2.0561038190108962E-18</v>
      </c>
      <c r="M234" s="71">
        <v>0</v>
      </c>
      <c r="N234" s="71">
        <v>0</v>
      </c>
      <c r="O234" s="71">
        <v>0.54235903963052989</v>
      </c>
      <c r="P234" s="71">
        <v>6.9465658385105197E-2</v>
      </c>
      <c r="Q234" s="71">
        <v>-0.83695092323762554</v>
      </c>
      <c r="R234" s="71">
        <v>2.3115936664108931E-2</v>
      </c>
      <c r="AC234" s="1">
        <v>6</v>
      </c>
      <c r="AD234" s="71">
        <v>-2.3691717805429401E-18</v>
      </c>
      <c r="AE234" s="71">
        <v>2.2590965653181975E-17</v>
      </c>
      <c r="AF234" s="71">
        <v>0</v>
      </c>
      <c r="AG234" s="71">
        <v>0.15372339002469274</v>
      </c>
      <c r="AH234" s="71">
        <v>0.81210330740113101</v>
      </c>
      <c r="AI234" s="71">
        <v>-0.19985418832778118</v>
      </c>
      <c r="AJ234" s="71">
        <v>0.52622774620441648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0.68838390940898686</v>
      </c>
      <c r="W236" s="48" t="s">
        <v>353</v>
      </c>
      <c r="X236" s="3">
        <f>+V236/V238</f>
        <v>0.79542533051669939</v>
      </c>
      <c r="Y236" s="148">
        <f>ATAN2(X236,X237)</f>
        <v>0.65108726437513409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0.33963659787838291</v>
      </c>
      <c r="AO236" s="48" t="s">
        <v>353</v>
      </c>
      <c r="AP236" s="3">
        <f>+AN236/AN238</f>
        <v>0.38025092636260338</v>
      </c>
      <c r="AQ236" s="148">
        <f>ATAN2(AP236,AP237)</f>
        <v>1.1807287394930079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-0.52449444929246414</v>
      </c>
      <c r="W237" s="48" t="s">
        <v>354</v>
      </c>
      <c r="X237" s="3">
        <f>-V237/V238</f>
        <v>0.60605160141063874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-0.82609723387926759</v>
      </c>
      <c r="AO237" s="48" t="s">
        <v>354</v>
      </c>
      <c r="AP237" s="3">
        <f>-AN237/AN238</f>
        <v>0.9248833618356328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0.86542869958870983</v>
      </c>
      <c r="W238" s="109">
        <v>1</v>
      </c>
      <c r="X238" s="108">
        <f>X236*X236+X237*X237</f>
        <v>1.0000000000000002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0.89319071784327209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0.79542533051669939</v>
      </c>
      <c r="O239" s="111">
        <v>0</v>
      </c>
      <c r="P239" s="111">
        <v>0</v>
      </c>
      <c r="Q239" s="110">
        <f>-X237</f>
        <v>-0.60605160141063874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0.38025092636260338</v>
      </c>
      <c r="AG239" s="111">
        <v>0</v>
      </c>
      <c r="AH239" s="111">
        <v>0</v>
      </c>
      <c r="AI239" s="110">
        <f>-AP237</f>
        <v>-0.9248833618356328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0.60605160141063874</v>
      </c>
      <c r="O242" s="111">
        <v>0</v>
      </c>
      <c r="P242" s="111">
        <v>0</v>
      </c>
      <c r="Q242" s="110">
        <f>X236</f>
        <v>0.79542533051669939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0.9248833618356328</v>
      </c>
      <c r="AG242" s="111">
        <v>0</v>
      </c>
      <c r="AH242" s="111">
        <v>0</v>
      </c>
      <c r="AI242" s="110">
        <f>AP236</f>
        <v>0.38025092636260338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1.0000000000000002</v>
      </c>
      <c r="M246" s="71">
        <v>-3.1225022567582528E-16</v>
      </c>
      <c r="N246" s="71">
        <v>1.0616507672978059E-15</v>
      </c>
      <c r="O246" s="71">
        <v>-8.6562701451242674E-16</v>
      </c>
      <c r="P246" s="71">
        <v>-6.2016364266170854E-16</v>
      </c>
      <c r="Q246" s="71">
        <v>-1.0755285551056204E-16</v>
      </c>
      <c r="R246" s="71">
        <v>-7.0082828429463007E-16</v>
      </c>
      <c r="AC246" s="1" cm="1">
        <f t="array" ref="AC246:AC252">$K$12:$K$18</f>
        <v>0</v>
      </c>
      <c r="AD246" s="71" cm="1">
        <f t="array" ref="AD246:AJ252">MMULT(AD237:AJ243,_xlfn.ANCHORARRAY(AD228))</f>
        <v>1.0000000000000002</v>
      </c>
      <c r="AE246" s="71">
        <v>-3.2612801348363973E-16</v>
      </c>
      <c r="AF246" s="71">
        <v>4.1286418728248009E-16</v>
      </c>
      <c r="AG246" s="71">
        <v>-1.0408340855860843E-15</v>
      </c>
      <c r="AH246" s="71">
        <v>-1.6653345369377348E-16</v>
      </c>
      <c r="AI246" s="71">
        <v>3.1225022567582528E-17</v>
      </c>
      <c r="AJ246" s="71">
        <v>-1.7416623698807143E-15</v>
      </c>
    </row>
    <row r="247" spans="10:43">
      <c r="K247" s="1">
        <v>1</v>
      </c>
      <c r="L247" s="71">
        <v>1.0867221685889418E-17</v>
      </c>
      <c r="M247" s="71">
        <v>1</v>
      </c>
      <c r="N247" s="71">
        <v>2.7061686225238191E-16</v>
      </c>
      <c r="O247" s="71">
        <v>3.3306690738754696E-16</v>
      </c>
      <c r="P247" s="71">
        <v>-1.4918621893400541E-16</v>
      </c>
      <c r="Q247" s="71">
        <v>5.5511151231257827E-17</v>
      </c>
      <c r="R247" s="71">
        <v>-2.4633073358870661E-16</v>
      </c>
      <c r="AC247" s="1">
        <v>1</v>
      </c>
      <c r="AD247" s="71">
        <v>-8.2494875990708484E-18</v>
      </c>
      <c r="AE247" s="71">
        <v>1</v>
      </c>
      <c r="AF247" s="71">
        <v>6.2450045135165055E-16</v>
      </c>
      <c r="AG247" s="71">
        <v>8.0491169285323849E-16</v>
      </c>
      <c r="AH247" s="71">
        <v>-3.2612801348363973E-16</v>
      </c>
      <c r="AI247" s="71">
        <v>1.9428902930940239E-16</v>
      </c>
      <c r="AJ247" s="71">
        <v>6.6613381477509392E-16</v>
      </c>
    </row>
    <row r="248" spans="10:43">
      <c r="K248" s="1">
        <v>2</v>
      </c>
      <c r="L248" s="71">
        <v>5.3291739904507008E-19</v>
      </c>
      <c r="M248" s="71">
        <v>0</v>
      </c>
      <c r="N248" s="110">
        <v>0.86542869958870994</v>
      </c>
      <c r="O248" s="71">
        <v>0.25070668297185184</v>
      </c>
      <c r="P248" s="71">
        <v>-0.38205616055068581</v>
      </c>
      <c r="Q248" s="71">
        <v>0.12627603803706641</v>
      </c>
      <c r="R248" s="71">
        <v>-0.16207028550717212</v>
      </c>
      <c r="AC248" s="1">
        <v>2</v>
      </c>
      <c r="AD248" s="71">
        <v>4.538164815048628E-17</v>
      </c>
      <c r="AE248" s="71">
        <v>-6.7037343394384601E-18</v>
      </c>
      <c r="AF248" s="110">
        <v>0.89319071784327209</v>
      </c>
      <c r="AG248" s="71">
        <v>0.28626780047745892</v>
      </c>
      <c r="AH248" s="71">
        <v>-2.4309828244101911E-2</v>
      </c>
      <c r="AI248" s="71">
        <v>0.33617985164794256</v>
      </c>
      <c r="AJ248" s="71">
        <v>8.156731922241113E-2</v>
      </c>
    </row>
    <row r="249" spans="10:43">
      <c r="K249" s="1">
        <v>3</v>
      </c>
      <c r="L249" s="71">
        <v>1.2067500114440634E-17</v>
      </c>
      <c r="M249" s="71">
        <v>-2.7755575615628914E-17</v>
      </c>
      <c r="N249" s="71">
        <v>-0.27506842754931204</v>
      </c>
      <c r="O249" s="71">
        <v>2.272157355569198E-2</v>
      </c>
      <c r="P249" s="71">
        <v>-0.82794961113700027</v>
      </c>
      <c r="Q249" s="71">
        <v>-4.0558016476663655E-2</v>
      </c>
      <c r="R249" s="71">
        <v>0.48649314381424802</v>
      </c>
      <c r="AC249" s="1">
        <v>3</v>
      </c>
      <c r="AD249" s="71">
        <v>1.683073460836002E-17</v>
      </c>
      <c r="AE249" s="71">
        <v>-5.5511151231257827E-17</v>
      </c>
      <c r="AF249" s="71">
        <v>0.16937437134496525</v>
      </c>
      <c r="AG249" s="71">
        <v>0.2680911503299655</v>
      </c>
      <c r="AH249" s="71">
        <v>0.32359986434653698</v>
      </c>
      <c r="AI249" s="71">
        <v>-0.47129668063864688</v>
      </c>
      <c r="AJ249" s="71">
        <v>-0.75670471391440708</v>
      </c>
    </row>
    <row r="250" spans="10:43">
      <c r="K250" s="1">
        <v>4</v>
      </c>
      <c r="L250" s="71">
        <v>2.6354648028371405E-17</v>
      </c>
      <c r="M250" s="71">
        <v>0</v>
      </c>
      <c r="N250" s="110">
        <v>0.41877264248484936</v>
      </c>
      <c r="O250" s="71">
        <v>-0.50318179779554462</v>
      </c>
      <c r="P250" s="71">
        <v>0.24571702668814935</v>
      </c>
      <c r="Q250" s="71">
        <v>-0.28760029903038653</v>
      </c>
      <c r="R250" s="71">
        <v>0.65448205710062646</v>
      </c>
      <c r="AC250" s="1">
        <v>4</v>
      </c>
      <c r="AD250" s="71">
        <v>-1.0963549737649001E-17</v>
      </c>
      <c r="AE250" s="71">
        <v>0</v>
      </c>
      <c r="AF250" s="110">
        <v>0.4165605164800415</v>
      </c>
      <c r="AG250" s="71">
        <v>-0.72282297611513369</v>
      </c>
      <c r="AH250" s="71">
        <v>-7.9451146572121961E-2</v>
      </c>
      <c r="AI250" s="71">
        <v>-0.52920796690123439</v>
      </c>
      <c r="AJ250" s="71">
        <v>0.13278073801039178</v>
      </c>
    </row>
    <row r="251" spans="10:43">
      <c r="K251" s="1">
        <v>5</v>
      </c>
      <c r="L251" s="71">
        <v>4.0604118415622481E-19</v>
      </c>
      <c r="M251" s="71">
        <v>0</v>
      </c>
      <c r="N251" s="71">
        <v>0</v>
      </c>
      <c r="O251" s="71">
        <v>0.62392679034218212</v>
      </c>
      <c r="P251" s="71">
        <v>0.32145014652978149</v>
      </c>
      <c r="Q251" s="71">
        <v>0.44632793953152694</v>
      </c>
      <c r="R251" s="71">
        <v>0.55513650031575701</v>
      </c>
      <c r="AC251" s="1">
        <v>5</v>
      </c>
      <c r="AD251" s="71">
        <v>-2.4351634439906242E-17</v>
      </c>
      <c r="AE251" s="71">
        <v>2.0190918477290824E-17</v>
      </c>
      <c r="AF251" s="71">
        <v>0</v>
      </c>
      <c r="AG251" s="71">
        <v>-0.5477900565763596</v>
      </c>
      <c r="AH251" s="71">
        <v>0.47840139366662138</v>
      </c>
      <c r="AI251" s="71">
        <v>0.58724762863809554</v>
      </c>
      <c r="AJ251" s="71">
        <v>-0.35524411763302344</v>
      </c>
    </row>
    <row r="252" spans="10:43">
      <c r="K252" s="1">
        <v>6</v>
      </c>
      <c r="L252" s="71">
        <v>-2.0561038190108962E-18</v>
      </c>
      <c r="M252" s="71">
        <v>0</v>
      </c>
      <c r="N252" s="71">
        <v>0</v>
      </c>
      <c r="O252" s="71">
        <v>0.54235903963052989</v>
      </c>
      <c r="P252" s="71">
        <v>6.9465658385105197E-2</v>
      </c>
      <c r="Q252" s="71">
        <v>-0.83695092323762554</v>
      </c>
      <c r="R252" s="71">
        <v>2.3115936664108931E-2</v>
      </c>
      <c r="AC252" s="1">
        <v>6</v>
      </c>
      <c r="AD252" s="71">
        <v>-2.3691717805429401E-18</v>
      </c>
      <c r="AE252" s="71">
        <v>2.2590965653181975E-17</v>
      </c>
      <c r="AF252" s="71">
        <v>0</v>
      </c>
      <c r="AG252" s="71">
        <v>0.15372339002469274</v>
      </c>
      <c r="AH252" s="71">
        <v>0.81210330740113101</v>
      </c>
      <c r="AI252" s="71">
        <v>-0.19985418832778118</v>
      </c>
      <c r="AJ252" s="71">
        <v>0.52622774620441648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0.86542869958870994</v>
      </c>
      <c r="W254" s="48" t="s">
        <v>353</v>
      </c>
      <c r="X254" s="3">
        <f>+V254/V256</f>
        <v>0.90015239197436703</v>
      </c>
      <c r="Y254" s="148">
        <f>ATAN2(X254,X255)</f>
        <v>-0.45067707434702048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0.89319071784327209</v>
      </c>
      <c r="AO254" s="48" t="s">
        <v>353</v>
      </c>
      <c r="AP254" s="3">
        <f>+AN254/AN256</f>
        <v>0.90628491651786902</v>
      </c>
      <c r="AQ254" s="148">
        <f>ATAN2(AP254,AP255)</f>
        <v>-0.43638642611655148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0.41877264248484936</v>
      </c>
      <c r="W255" s="48" t="s">
        <v>354</v>
      </c>
      <c r="X255" s="3">
        <f>-V255/V256</f>
        <v>-0.43557510399795074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0.4165605164800415</v>
      </c>
      <c r="AO255" s="48" t="s">
        <v>354</v>
      </c>
      <c r="AP255" s="3">
        <f>-AN255/AN256</f>
        <v>-0.42266730426211008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0.96142465131987798</v>
      </c>
      <c r="W256" s="109">
        <v>1</v>
      </c>
      <c r="X256" s="108">
        <f>X254*X254+X255*X255</f>
        <v>1.0000000000000002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0.9855517857177768</v>
      </c>
      <c r="AO256" s="109">
        <v>1</v>
      </c>
      <c r="AP256" s="108">
        <f>AP254*AP254+AP255*AP255</f>
        <v>1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0.90015239197436703</v>
      </c>
      <c r="O257" s="111">
        <v>0</v>
      </c>
      <c r="P257" s="110">
        <f>-X255</f>
        <v>0.43557510399795074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0.90628491651786902</v>
      </c>
      <c r="AG257" s="111">
        <v>0</v>
      </c>
      <c r="AH257" s="110">
        <f>-AP255</f>
        <v>0.42266730426211008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-0.43557510399795074</v>
      </c>
      <c r="O259" s="111">
        <v>0</v>
      </c>
      <c r="P259" s="110">
        <f>X254</f>
        <v>0.90015239197436703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-0.42266730426211008</v>
      </c>
      <c r="AG259" s="111">
        <v>0</v>
      </c>
      <c r="AH259" s="110">
        <f>AP254</f>
        <v>0.90628491651786902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1.0000000000000002</v>
      </c>
      <c r="M264" s="71">
        <v>-3.1225022567582528E-16</v>
      </c>
      <c r="N264" s="71">
        <v>1.0616507672978059E-15</v>
      </c>
      <c r="O264" s="71">
        <v>-8.6562701451242674E-16</v>
      </c>
      <c r="P264" s="71">
        <v>-6.2016364266170854E-16</v>
      </c>
      <c r="Q264" s="71">
        <v>-1.0755285551056204E-16</v>
      </c>
      <c r="R264" s="71">
        <v>-7.0082828429463007E-16</v>
      </c>
      <c r="AC264" s="1" cm="1">
        <f t="array" ref="AC264:AC270">$K$12:$K$18</f>
        <v>0</v>
      </c>
      <c r="AD264" s="71" cm="1">
        <f t="array" ref="AD264:AJ270">MMULT(AD255:AJ261,_xlfn.ANCHORARRAY(AD246))</f>
        <v>1.0000000000000002</v>
      </c>
      <c r="AE264" s="71">
        <v>-3.2612801348363973E-16</v>
      </c>
      <c r="AF264" s="71">
        <v>4.1286418728248009E-16</v>
      </c>
      <c r="AG264" s="71">
        <v>-1.0408340855860843E-15</v>
      </c>
      <c r="AH264" s="71">
        <v>-1.6653345369377348E-16</v>
      </c>
      <c r="AI264" s="71">
        <v>3.1225022567582528E-17</v>
      </c>
      <c r="AJ264" s="71">
        <v>-1.7416623698807143E-15</v>
      </c>
    </row>
    <row r="265" spans="10:43">
      <c r="K265" s="1">
        <v>1</v>
      </c>
      <c r="L265" s="71">
        <v>1.0867221685889418E-17</v>
      </c>
      <c r="M265" s="71">
        <v>1</v>
      </c>
      <c r="N265" s="71">
        <v>2.7061686225238191E-16</v>
      </c>
      <c r="O265" s="71">
        <v>3.3306690738754696E-16</v>
      </c>
      <c r="P265" s="71">
        <v>-1.4918621893400541E-16</v>
      </c>
      <c r="Q265" s="71">
        <v>5.5511151231257827E-17</v>
      </c>
      <c r="R265" s="71">
        <v>-2.4633073358870661E-16</v>
      </c>
      <c r="AC265" s="1">
        <v>1</v>
      </c>
      <c r="AD265" s="71">
        <v>-8.2494875990708484E-18</v>
      </c>
      <c r="AE265" s="71">
        <v>1</v>
      </c>
      <c r="AF265" s="71">
        <v>6.2450045135165055E-16</v>
      </c>
      <c r="AG265" s="71">
        <v>8.0491169285323849E-16</v>
      </c>
      <c r="AH265" s="71">
        <v>-3.2612801348363973E-16</v>
      </c>
      <c r="AI265" s="71">
        <v>1.9428902930940239E-16</v>
      </c>
      <c r="AJ265" s="71">
        <v>6.6613381477509392E-16</v>
      </c>
    </row>
    <row r="266" spans="10:43">
      <c r="K266" s="1">
        <v>2</v>
      </c>
      <c r="L266" s="71">
        <v>1.1959135427262439E-17</v>
      </c>
      <c r="M266" s="71">
        <v>0</v>
      </c>
      <c r="N266" s="110">
        <v>0.96142465131987809</v>
      </c>
      <c r="O266" s="71">
        <v>6.5007564564015796E-3</v>
      </c>
      <c r="P266" s="71">
        <v>-0.23688054733448471</v>
      </c>
      <c r="Q266" s="71">
        <v>-1.1603852471890858E-2</v>
      </c>
      <c r="R266" s="71">
        <v>0.13918813491914855</v>
      </c>
      <c r="AC266" s="1">
        <v>2</v>
      </c>
      <c r="AD266" s="71">
        <v>3.6494769192751099E-17</v>
      </c>
      <c r="AE266" s="71">
        <v>-6.0754933161759563E-18</v>
      </c>
      <c r="AF266" s="110">
        <v>0.9855517857177768</v>
      </c>
      <c r="AG266" s="71">
        <v>-4.6073449115831278E-2</v>
      </c>
      <c r="AH266" s="71">
        <v>-5.5613032602942217E-2</v>
      </c>
      <c r="AI266" s="71">
        <v>8.0995824021568491E-2</v>
      </c>
      <c r="AJ266" s="71">
        <v>0.13004530768485503</v>
      </c>
    </row>
    <row r="267" spans="10:43">
      <c r="K267" s="1">
        <v>3</v>
      </c>
      <c r="L267" s="71">
        <v>1.2067500114440634E-17</v>
      </c>
      <c r="M267" s="71">
        <v>-2.7755575615628914E-17</v>
      </c>
      <c r="N267" s="110">
        <v>-0.27506842754931204</v>
      </c>
      <c r="O267" s="71">
        <v>2.272157355569198E-2</v>
      </c>
      <c r="P267" s="71">
        <v>-0.82794961113700027</v>
      </c>
      <c r="Q267" s="71">
        <v>-4.0558016476663655E-2</v>
      </c>
      <c r="R267" s="71">
        <v>0.48649314381424802</v>
      </c>
      <c r="AC267" s="1">
        <v>3</v>
      </c>
      <c r="AD267" s="71">
        <v>1.683073460836002E-17</v>
      </c>
      <c r="AE267" s="71">
        <v>-5.5511151231257827E-17</v>
      </c>
      <c r="AF267" s="110">
        <v>0.16937437134496525</v>
      </c>
      <c r="AG267" s="71">
        <v>0.2680911503299655</v>
      </c>
      <c r="AH267" s="71">
        <v>0.32359986434653698</v>
      </c>
      <c r="AI267" s="71">
        <v>-0.47129668063864688</v>
      </c>
      <c r="AJ267" s="71">
        <v>-0.75670471391440708</v>
      </c>
    </row>
    <row r="268" spans="10:43">
      <c r="K268" s="1">
        <v>4</v>
      </c>
      <c r="L268" s="71">
        <v>2.3491073910869682E-17</v>
      </c>
      <c r="M268" s="71">
        <v>0</v>
      </c>
      <c r="N268" s="71">
        <v>0</v>
      </c>
      <c r="O268" s="71">
        <v>-0.56214188839206736</v>
      </c>
      <c r="P268" s="71">
        <v>0.38759692118708977</v>
      </c>
      <c r="Q268" s="71">
        <v>-0.31388679550519005</v>
      </c>
      <c r="R268" s="71">
        <v>0.6597273706681972</v>
      </c>
      <c r="AC268" s="1">
        <v>4</v>
      </c>
      <c r="AD268" s="71">
        <v>-2.9117438645462339E-17</v>
      </c>
      <c r="AE268" s="71">
        <v>2.8334493217397912E-18</v>
      </c>
      <c r="AF268" s="71">
        <v>0</v>
      </c>
      <c r="AG268" s="71">
        <v>-0.77607960009055277</v>
      </c>
      <c r="AH268" s="71">
        <v>-6.1730406167355076E-2</v>
      </c>
      <c r="AI268" s="71">
        <v>-0.62170542974694842</v>
      </c>
      <c r="AJ268" s="71">
        <v>8.5861341131305446E-2</v>
      </c>
    </row>
    <row r="269" spans="10:43">
      <c r="K269" s="1">
        <v>5</v>
      </c>
      <c r="L269" s="71">
        <v>4.0604118415622481E-19</v>
      </c>
      <c r="M269" s="71">
        <v>0</v>
      </c>
      <c r="N269" s="71">
        <v>0</v>
      </c>
      <c r="O269" s="71">
        <v>0.62392679034218212</v>
      </c>
      <c r="P269" s="71">
        <v>0.32145014652978149</v>
      </c>
      <c r="Q269" s="71">
        <v>0.44632793953152694</v>
      </c>
      <c r="R269" s="71">
        <v>0.55513650031575701</v>
      </c>
      <c r="AC269" s="1">
        <v>5</v>
      </c>
      <c r="AD269" s="71">
        <v>-2.4351634439906242E-17</v>
      </c>
      <c r="AE269" s="71">
        <v>2.0190918477290824E-17</v>
      </c>
      <c r="AF269" s="71">
        <v>0</v>
      </c>
      <c r="AG269" s="71">
        <v>-0.5477900565763596</v>
      </c>
      <c r="AH269" s="71">
        <v>0.47840139366662138</v>
      </c>
      <c r="AI269" s="71">
        <v>0.58724762863809554</v>
      </c>
      <c r="AJ269" s="71">
        <v>-0.35524411763302344</v>
      </c>
    </row>
    <row r="270" spans="10:43">
      <c r="K270" s="1">
        <v>6</v>
      </c>
      <c r="L270" s="71">
        <v>-2.0561038190108962E-18</v>
      </c>
      <c r="M270" s="71">
        <v>0</v>
      </c>
      <c r="N270" s="71">
        <v>0</v>
      </c>
      <c r="O270" s="71">
        <v>0.54235903963052989</v>
      </c>
      <c r="P270" s="71">
        <v>6.9465658385105197E-2</v>
      </c>
      <c r="Q270" s="71">
        <v>-0.83695092323762554</v>
      </c>
      <c r="R270" s="71">
        <v>2.3115936664108931E-2</v>
      </c>
      <c r="AC270" s="1">
        <v>6</v>
      </c>
      <c r="AD270" s="71">
        <v>-2.3691717805429401E-18</v>
      </c>
      <c r="AE270" s="71">
        <v>2.2590965653181975E-17</v>
      </c>
      <c r="AF270" s="71">
        <v>0</v>
      </c>
      <c r="AG270" s="71">
        <v>0.15372339002469274</v>
      </c>
      <c r="AH270" s="71">
        <v>0.81210330740113101</v>
      </c>
      <c r="AI270" s="71">
        <v>-0.19985418832778118</v>
      </c>
      <c r="AJ270" s="71">
        <v>0.52622774620441648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0.96142465131987809</v>
      </c>
      <c r="W272" s="48" t="s">
        <v>353</v>
      </c>
      <c r="X272" s="3">
        <f>+V272/V274</f>
        <v>0.96142465131987809</v>
      </c>
      <c r="Y272" s="148">
        <f>ATAN2(X272,X273)</f>
        <v>0.27866087474259438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0.9855517857177768</v>
      </c>
      <c r="AO272" s="48" t="s">
        <v>353</v>
      </c>
      <c r="AP272" s="3">
        <f>+AN272/AN274</f>
        <v>0.98555178571777635</v>
      </c>
      <c r="AQ272" s="148">
        <f>ATAN2(AP272,AP273)</f>
        <v>-0.17019483406880742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-0.27506842754931204</v>
      </c>
      <c r="W273" s="48" t="s">
        <v>354</v>
      </c>
      <c r="X273" s="3">
        <f>-V273/V274</f>
        <v>0.27506842754931204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0.16937437134496525</v>
      </c>
      <c r="AO273" s="48" t="s">
        <v>354</v>
      </c>
      <c r="AP273" s="3">
        <f>-AN273/AN274</f>
        <v>-0.16937437134496516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1</v>
      </c>
      <c r="W274" s="109">
        <v>1</v>
      </c>
      <c r="X274" s="108">
        <f>X272*X272+X273*X273</f>
        <v>1.0000000000000002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1.0000000000000004</v>
      </c>
      <c r="AO274" s="109">
        <v>1</v>
      </c>
      <c r="AP274" s="108">
        <f>AP272*AP272+AP273*AP273</f>
        <v>0.99999999999999989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0.96142465131987809</v>
      </c>
      <c r="O275" s="110">
        <f>-X273</f>
        <v>-0.27506842754931204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0.98555178571777635</v>
      </c>
      <c r="AG275" s="110">
        <f>-AP273</f>
        <v>0.16937437134496516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0.27506842754931204</v>
      </c>
      <c r="O276" s="110">
        <f>X272</f>
        <v>0.96142465131987809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-0.16937437134496516</v>
      </c>
      <c r="AG276" s="110">
        <f>AP272</f>
        <v>0.98555178571777635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1.0000000000000002</v>
      </c>
      <c r="M282" s="71">
        <v>-3.1225022567582528E-16</v>
      </c>
      <c r="N282" s="71">
        <v>1.0616507672978059E-15</v>
      </c>
      <c r="O282" s="71">
        <v>-8.6562701451242674E-16</v>
      </c>
      <c r="P282" s="71">
        <v>-6.2016364266170854E-16</v>
      </c>
      <c r="Q282" s="71">
        <v>-1.0755285551056204E-16</v>
      </c>
      <c r="R282" s="71">
        <v>-7.0082828429463007E-16</v>
      </c>
      <c r="AC282" s="1" cm="1">
        <f t="array" ref="AC282:AC288">$K$12:$K$18</f>
        <v>0</v>
      </c>
      <c r="AD282" s="71" cm="1">
        <f t="array" ref="AD282:AJ288">MMULT(AD273:AJ279,_xlfn.ANCHORARRAY(AD264))</f>
        <v>1.0000000000000002</v>
      </c>
      <c r="AE282" s="71">
        <v>-3.2612801348363973E-16</v>
      </c>
      <c r="AF282" s="71">
        <v>4.1286418728248009E-16</v>
      </c>
      <c r="AG282" s="71">
        <v>-1.0408340855860843E-15</v>
      </c>
      <c r="AH282" s="71">
        <v>-1.6653345369377348E-16</v>
      </c>
      <c r="AI282" s="71">
        <v>3.1225022567582528E-17</v>
      </c>
      <c r="AJ282" s="71">
        <v>-1.7416623698807143E-15</v>
      </c>
    </row>
    <row r="283" spans="11:43">
      <c r="K283" s="1">
        <v>1</v>
      </c>
      <c r="L283" s="71">
        <v>1.0867221685889418E-17</v>
      </c>
      <c r="M283" s="71">
        <v>1</v>
      </c>
      <c r="N283" s="71">
        <v>2.7061686225238191E-16</v>
      </c>
      <c r="O283" s="71">
        <v>3.3306690738754696E-16</v>
      </c>
      <c r="P283" s="71">
        <v>-1.4918621893400541E-16</v>
      </c>
      <c r="Q283" s="71">
        <v>5.5511151231257827E-17</v>
      </c>
      <c r="R283" s="71">
        <v>-2.4633073358870661E-16</v>
      </c>
      <c r="AC283" s="1">
        <v>1</v>
      </c>
      <c r="AD283" s="71">
        <v>-8.2494875990708484E-18</v>
      </c>
      <c r="AE283" s="71">
        <v>1</v>
      </c>
      <c r="AF283" s="71">
        <v>6.2450045135165055E-16</v>
      </c>
      <c r="AG283" s="71">
        <v>8.0491169285323849E-16</v>
      </c>
      <c r="AH283" s="71">
        <v>-3.2612801348363973E-16</v>
      </c>
      <c r="AI283" s="71">
        <v>1.9428902930940239E-16</v>
      </c>
      <c r="AJ283" s="71">
        <v>6.6613381477509392E-16</v>
      </c>
    </row>
    <row r="284" spans="11:43">
      <c r="K284" s="1">
        <v>2</v>
      </c>
      <c r="L284" s="71">
        <v>8.1784193273126641E-18</v>
      </c>
      <c r="M284" s="71">
        <v>7.6346825403170738E-18</v>
      </c>
      <c r="N284" s="71">
        <v>1.0000000000000002</v>
      </c>
      <c r="O284" s="71">
        <v>1.1102230246251565E-15</v>
      </c>
      <c r="P284" s="71">
        <v>1.9428902930940239E-16</v>
      </c>
      <c r="Q284" s="71">
        <v>-1.214306433183765E-17</v>
      </c>
      <c r="R284" s="71">
        <v>2.7755575615628914E-17</v>
      </c>
      <c r="AC284" s="1">
        <v>2</v>
      </c>
      <c r="AD284" s="71">
        <v>3.8818180040838863E-17</v>
      </c>
      <c r="AE284" s="71">
        <v>-1.5389879629303213E-17</v>
      </c>
      <c r="AF284" s="71">
        <v>1.0000000000000004</v>
      </c>
      <c r="AG284" s="71">
        <v>1.8388068845354155E-15</v>
      </c>
      <c r="AH284" s="71">
        <v>9.0205620750793969E-17</v>
      </c>
      <c r="AI284" s="71">
        <v>-4.163336342344337E-17</v>
      </c>
      <c r="AJ284" s="71">
        <v>2.1094237467877974E-15</v>
      </c>
    </row>
    <row r="285" spans="11:43">
      <c r="K285" s="1">
        <v>3</v>
      </c>
      <c r="L285" s="71">
        <v>1.4891572666655027E-17</v>
      </c>
      <c r="M285" s="71">
        <v>-2.6684894608438539E-17</v>
      </c>
      <c r="N285" s="71">
        <v>0</v>
      </c>
      <c r="O285" s="110">
        <v>2.3633233789563547E-2</v>
      </c>
      <c r="P285" s="71">
        <v>-0.86116952587013618</v>
      </c>
      <c r="Q285" s="71">
        <v>-4.218533030225944E-2</v>
      </c>
      <c r="R285" s="71">
        <v>0.50601276256685634</v>
      </c>
      <c r="AC285" s="1">
        <v>3</v>
      </c>
      <c r="AD285" s="71">
        <v>1.0406281958809379E-17</v>
      </c>
      <c r="AE285" s="71">
        <v>-5.3680081362177853E-17</v>
      </c>
      <c r="AF285" s="71">
        <v>2.7755575615628914E-17</v>
      </c>
      <c r="AG285" s="110">
        <v>0.27202137342251848</v>
      </c>
      <c r="AH285" s="71">
        <v>0.32834384660047006</v>
      </c>
      <c r="AI285" s="71">
        <v>-0.47820590198149954</v>
      </c>
      <c r="AJ285" s="71">
        <v>-0.76779802429488797</v>
      </c>
    </row>
    <row r="286" spans="11:43">
      <c r="K286" s="1">
        <v>4</v>
      </c>
      <c r="L286" s="71">
        <v>2.3491073910869682E-17</v>
      </c>
      <c r="M286" s="71">
        <v>0</v>
      </c>
      <c r="N286" s="71">
        <v>0</v>
      </c>
      <c r="O286" s="71">
        <v>-0.56214188839206736</v>
      </c>
      <c r="P286" s="71">
        <v>0.38759692118708977</v>
      </c>
      <c r="Q286" s="71">
        <v>-0.31388679550519005</v>
      </c>
      <c r="R286" s="71">
        <v>0.6597273706681972</v>
      </c>
      <c r="AC286" s="1">
        <v>4</v>
      </c>
      <c r="AD286" s="71">
        <v>-2.9117438645462339E-17</v>
      </c>
      <c r="AE286" s="71">
        <v>2.8334493217397912E-18</v>
      </c>
      <c r="AF286" s="71">
        <v>0</v>
      </c>
      <c r="AG286" s="71">
        <v>-0.77607960009055277</v>
      </c>
      <c r="AH286" s="71">
        <v>-6.1730406167355076E-2</v>
      </c>
      <c r="AI286" s="71">
        <v>-0.62170542974694842</v>
      </c>
      <c r="AJ286" s="71">
        <v>8.5861341131305446E-2</v>
      </c>
    </row>
    <row r="287" spans="11:43">
      <c r="K287" s="1">
        <v>5</v>
      </c>
      <c r="L287" s="71">
        <v>4.0604118415622481E-19</v>
      </c>
      <c r="M287" s="71">
        <v>0</v>
      </c>
      <c r="N287" s="71">
        <v>0</v>
      </c>
      <c r="O287" s="71">
        <v>0.62392679034218212</v>
      </c>
      <c r="P287" s="71">
        <v>0.32145014652978149</v>
      </c>
      <c r="Q287" s="71">
        <v>0.44632793953152694</v>
      </c>
      <c r="R287" s="71">
        <v>0.55513650031575701</v>
      </c>
      <c r="AC287" s="1">
        <v>5</v>
      </c>
      <c r="AD287" s="71">
        <v>-2.4351634439906242E-17</v>
      </c>
      <c r="AE287" s="71">
        <v>2.0190918477290824E-17</v>
      </c>
      <c r="AF287" s="71">
        <v>0</v>
      </c>
      <c r="AG287" s="71">
        <v>-0.5477900565763596</v>
      </c>
      <c r="AH287" s="71">
        <v>0.47840139366662138</v>
      </c>
      <c r="AI287" s="71">
        <v>0.58724762863809554</v>
      </c>
      <c r="AJ287" s="71">
        <v>-0.35524411763302344</v>
      </c>
    </row>
    <row r="288" spans="11:43">
      <c r="K288" s="1">
        <v>6</v>
      </c>
      <c r="L288" s="71">
        <v>-2.0561038190108962E-18</v>
      </c>
      <c r="M288" s="71">
        <v>0</v>
      </c>
      <c r="N288" s="71">
        <v>0</v>
      </c>
      <c r="O288" s="110">
        <v>0.54235903963052989</v>
      </c>
      <c r="P288" s="71">
        <v>6.9465658385105197E-2</v>
      </c>
      <c r="Q288" s="71">
        <v>-0.83695092323762554</v>
      </c>
      <c r="R288" s="71">
        <v>2.3115936664108931E-2</v>
      </c>
      <c r="AC288" s="1">
        <v>6</v>
      </c>
      <c r="AD288" s="71">
        <v>-2.3691717805429401E-18</v>
      </c>
      <c r="AE288" s="71">
        <v>2.2590965653181975E-17</v>
      </c>
      <c r="AF288" s="71">
        <v>0</v>
      </c>
      <c r="AG288" s="110">
        <v>0.15372339002469274</v>
      </c>
      <c r="AH288" s="71">
        <v>0.81210330740113101</v>
      </c>
      <c r="AI288" s="71">
        <v>-0.19985418832778118</v>
      </c>
      <c r="AJ288" s="71">
        <v>0.52622774620441648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2.3633233789563547E-2</v>
      </c>
      <c r="W290" s="48" t="s">
        <v>353</v>
      </c>
      <c r="X290" s="3">
        <f>+V290/V292</f>
        <v>4.3533576319812424E-2</v>
      </c>
      <c r="Y290" s="148">
        <f>ATAN2(X290,X291)</f>
        <v>-1.5272489881305222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0.27202137342251848</v>
      </c>
      <c r="AO290" s="48" t="s">
        <v>353</v>
      </c>
      <c r="AP290" s="3">
        <f>+AN290/AN292</f>
        <v>0.87060097826184046</v>
      </c>
      <c r="AQ290" s="148">
        <f>ATAN2(AP290,AP291)</f>
        <v>-0.51437379737016198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0.54235903963052989</v>
      </c>
      <c r="W291" s="48" t="s">
        <v>354</v>
      </c>
      <c r="X291" s="3">
        <f>-V291/V292</f>
        <v>-0.99905196448073064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0.15372339002469274</v>
      </c>
      <c r="AO291" s="48" t="s">
        <v>354</v>
      </c>
      <c r="AP291" s="3">
        <f>-AN291/AN292</f>
        <v>-0.49198977291151741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0.54287370318362527</v>
      </c>
      <c r="W292" s="109">
        <v>1</v>
      </c>
      <c r="X292" s="108">
        <f>X290*X290+X291*X291</f>
        <v>1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0.31245240955921116</v>
      </c>
      <c r="AO292" s="109">
        <v>1</v>
      </c>
      <c r="AP292" s="108">
        <f>AP290*AP290+AP291*AP291</f>
        <v>1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4.3533576319812424E-2</v>
      </c>
      <c r="P294" s="111">
        <v>0</v>
      </c>
      <c r="Q294" s="111">
        <v>0</v>
      </c>
      <c r="R294" s="110">
        <f>-X291</f>
        <v>0.99905196448073064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0.87060097826184046</v>
      </c>
      <c r="AH294" s="111">
        <v>0</v>
      </c>
      <c r="AI294" s="111">
        <v>0</v>
      </c>
      <c r="AJ294" s="110">
        <f>-AP291</f>
        <v>0.49198977291151741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-0.99905196448073064</v>
      </c>
      <c r="P297" s="111">
        <v>0</v>
      </c>
      <c r="Q297" s="111">
        <v>0</v>
      </c>
      <c r="R297" s="110">
        <f>X290</f>
        <v>4.3533576319812424E-2</v>
      </c>
      <c r="AC297" s="1">
        <v>6</v>
      </c>
      <c r="AD297">
        <v>0</v>
      </c>
      <c r="AE297">
        <v>0</v>
      </c>
      <c r="AF297">
        <v>0</v>
      </c>
      <c r="AG297" s="110">
        <f>AP291</f>
        <v>-0.49198977291151741</v>
      </c>
      <c r="AH297" s="111">
        <v>0</v>
      </c>
      <c r="AI297" s="111">
        <v>0</v>
      </c>
      <c r="AJ297" s="110">
        <f>AP290</f>
        <v>0.87060097826184046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1.0000000000000002</v>
      </c>
      <c r="M300" s="71">
        <v>-3.1225022567582528E-16</v>
      </c>
      <c r="N300" s="71">
        <v>1.0616507672978059E-15</v>
      </c>
      <c r="O300" s="71">
        <v>-8.6562701451242674E-16</v>
      </c>
      <c r="P300" s="71">
        <v>-6.2016364266170854E-16</v>
      </c>
      <c r="Q300" s="71">
        <v>-1.0755285551056204E-16</v>
      </c>
      <c r="R300" s="71">
        <v>-7.0082828429463007E-16</v>
      </c>
      <c r="AC300" s="1" cm="1">
        <f t="array" ref="AC300:AC306">$K$12:$K$18</f>
        <v>0</v>
      </c>
      <c r="AD300" s="71" cm="1">
        <f t="array" ref="AD300:AJ306">MMULT(AD291:AJ297,_xlfn.ANCHORARRAY(AD282))</f>
        <v>1.0000000000000002</v>
      </c>
      <c r="AE300" s="71">
        <v>-3.2612801348363973E-16</v>
      </c>
      <c r="AF300" s="71">
        <v>4.1286418728248009E-16</v>
      </c>
      <c r="AG300" s="71">
        <v>-1.0408340855860843E-15</v>
      </c>
      <c r="AH300" s="71">
        <v>-1.6653345369377348E-16</v>
      </c>
      <c r="AI300" s="71">
        <v>3.1225022567582528E-17</v>
      </c>
      <c r="AJ300" s="71">
        <v>-1.7416623698807143E-15</v>
      </c>
    </row>
    <row r="301" spans="10:43">
      <c r="K301" s="1">
        <v>1</v>
      </c>
      <c r="L301" s="71">
        <v>1.0867221685889418E-17</v>
      </c>
      <c r="M301" s="71">
        <v>1</v>
      </c>
      <c r="N301" s="71">
        <v>2.7061686225238191E-16</v>
      </c>
      <c r="O301" s="71">
        <v>3.3306690738754696E-16</v>
      </c>
      <c r="P301" s="71">
        <v>-1.4918621893400541E-16</v>
      </c>
      <c r="Q301" s="71">
        <v>5.5511151231257827E-17</v>
      </c>
      <c r="R301" s="71">
        <v>-2.4633073358870661E-16</v>
      </c>
      <c r="AC301" s="1">
        <v>1</v>
      </c>
      <c r="AD301" s="71">
        <v>-8.2494875990708484E-18</v>
      </c>
      <c r="AE301" s="71">
        <v>1</v>
      </c>
      <c r="AF301" s="71">
        <v>6.2450045135165055E-16</v>
      </c>
      <c r="AG301" s="71">
        <v>8.0491169285323849E-16</v>
      </c>
      <c r="AH301" s="71">
        <v>-3.2612801348363973E-16</v>
      </c>
      <c r="AI301" s="71">
        <v>1.9428902930940239E-16</v>
      </c>
      <c r="AJ301" s="71">
        <v>6.6613381477509392E-16</v>
      </c>
    </row>
    <row r="302" spans="10:43">
      <c r="K302" s="1">
        <v>2</v>
      </c>
      <c r="L302" s="71">
        <v>8.1784193273126641E-18</v>
      </c>
      <c r="M302" s="71">
        <v>7.6346825403170738E-18</v>
      </c>
      <c r="N302" s="71">
        <v>1.0000000000000002</v>
      </c>
      <c r="O302" s="71">
        <v>1.1102230246251565E-15</v>
      </c>
      <c r="P302" s="71">
        <v>1.9428902930940239E-16</v>
      </c>
      <c r="Q302" s="71">
        <v>-1.214306433183765E-17</v>
      </c>
      <c r="R302" s="71">
        <v>2.7755575615628914E-17</v>
      </c>
      <c r="AC302" s="1">
        <v>2</v>
      </c>
      <c r="AD302" s="71">
        <v>3.8818180040838863E-17</v>
      </c>
      <c r="AE302" s="71">
        <v>-1.5389879629303213E-17</v>
      </c>
      <c r="AF302" s="71">
        <v>1.0000000000000004</v>
      </c>
      <c r="AG302" s="71">
        <v>1.8388068845354155E-15</v>
      </c>
      <c r="AH302" s="71">
        <v>9.0205620750793969E-17</v>
      </c>
      <c r="AI302" s="71">
        <v>-4.163336342344337E-17</v>
      </c>
      <c r="AJ302" s="71">
        <v>2.1094237467877974E-15</v>
      </c>
    </row>
    <row r="303" spans="10:43">
      <c r="K303" s="1">
        <v>3</v>
      </c>
      <c r="L303" s="71">
        <v>-1.4058711443533091E-18</v>
      </c>
      <c r="M303" s="71">
        <v>-1.1616888960226102E-18</v>
      </c>
      <c r="N303" s="71">
        <v>0</v>
      </c>
      <c r="O303" s="110">
        <v>0.54287370318362527</v>
      </c>
      <c r="P303" s="71">
        <v>3.191001319482243E-2</v>
      </c>
      <c r="Q303" s="71">
        <v>-0.83799394233080082</v>
      </c>
      <c r="R303" s="71">
        <v>4.512256715309354E-2</v>
      </c>
      <c r="AC303" s="1">
        <v>3</v>
      </c>
      <c r="AD303" s="71">
        <v>7.8941109671102899E-18</v>
      </c>
      <c r="AE303" s="71">
        <v>-3.5619407285526342E-17</v>
      </c>
      <c r="AF303" s="71">
        <v>2.4164031283187017E-17</v>
      </c>
      <c r="AG303" s="110">
        <v>0.31245240955921116</v>
      </c>
      <c r="AH303" s="71">
        <v>0.68540299584559961</v>
      </c>
      <c r="AI303" s="71">
        <v>-0.51465274280647999</v>
      </c>
      <c r="AJ303" s="71">
        <v>-0.40954704170378731</v>
      </c>
    </row>
    <row r="304" spans="10:43">
      <c r="K304" s="1">
        <v>4</v>
      </c>
      <c r="L304" s="71">
        <v>2.3491073910869682E-17</v>
      </c>
      <c r="M304" s="71">
        <v>0</v>
      </c>
      <c r="N304" s="71">
        <v>0</v>
      </c>
      <c r="O304" s="71">
        <v>-0.56214188839206736</v>
      </c>
      <c r="P304" s="71">
        <v>0.38759692118708977</v>
      </c>
      <c r="Q304" s="71">
        <v>-0.31388679550519005</v>
      </c>
      <c r="R304" s="71">
        <v>0.6597273706681972</v>
      </c>
      <c r="AC304" s="1">
        <v>4</v>
      </c>
      <c r="AD304" s="71">
        <v>-2.9117438645462339E-17</v>
      </c>
      <c r="AE304" s="71">
        <v>2.8334493217397912E-18</v>
      </c>
      <c r="AF304" s="71">
        <v>0</v>
      </c>
      <c r="AG304" s="71">
        <v>-0.77607960009055277</v>
      </c>
      <c r="AH304" s="71">
        <v>-6.1730406167355076E-2</v>
      </c>
      <c r="AI304" s="71">
        <v>-0.62170542974694842</v>
      </c>
      <c r="AJ304" s="71">
        <v>8.5861341131305446E-2</v>
      </c>
    </row>
    <row r="305" spans="10:43">
      <c r="K305" s="1">
        <v>5</v>
      </c>
      <c r="L305" s="71">
        <v>4.0604118415622481E-19</v>
      </c>
      <c r="M305" s="71">
        <v>0</v>
      </c>
      <c r="N305" s="71">
        <v>0</v>
      </c>
      <c r="O305" s="110">
        <v>0.62392679034218212</v>
      </c>
      <c r="P305" s="71">
        <v>0.32145014652978149</v>
      </c>
      <c r="Q305" s="71">
        <v>0.44632793953152694</v>
      </c>
      <c r="R305" s="71">
        <v>0.55513650031575701</v>
      </c>
      <c r="AC305" s="1">
        <v>5</v>
      </c>
      <c r="AD305" s="71">
        <v>-2.4351634439906242E-17</v>
      </c>
      <c r="AE305" s="71">
        <v>2.0190918477290824E-17</v>
      </c>
      <c r="AF305" s="71">
        <v>0</v>
      </c>
      <c r="AG305" s="110">
        <v>-0.5477900565763596</v>
      </c>
      <c r="AH305" s="71">
        <v>0.47840139366662138</v>
      </c>
      <c r="AI305" s="71">
        <v>0.58724762863809554</v>
      </c>
      <c r="AJ305" s="71">
        <v>-0.35524411763302344</v>
      </c>
    </row>
    <row r="306" spans="10:43">
      <c r="K306" s="1">
        <v>6</v>
      </c>
      <c r="L306" s="71">
        <v>-1.4966964479355624E-17</v>
      </c>
      <c r="M306" s="71">
        <v>2.6659596380521779E-17</v>
      </c>
      <c r="N306" s="71">
        <v>0</v>
      </c>
      <c r="O306" s="71">
        <v>0</v>
      </c>
      <c r="P306" s="71">
        <v>0.86337719511241284</v>
      </c>
      <c r="Q306" s="71">
        <v>5.7098702180381489E-3</v>
      </c>
      <c r="R306" s="71">
        <v>-0.50452672510176844</v>
      </c>
      <c r="AC306" s="1">
        <v>6</v>
      </c>
      <c r="AD306" s="71">
        <v>-7.1823875675788776E-18</v>
      </c>
      <c r="AE306" s="71">
        <v>4.6077767836789523E-17</v>
      </c>
      <c r="AF306" s="71">
        <v>-1.3655459344161719E-17</v>
      </c>
      <c r="AG306" s="71">
        <v>2.7755575615628914E-17</v>
      </c>
      <c r="AH306" s="71">
        <v>0.54547611934724149</v>
      </c>
      <c r="AI306" s="71">
        <v>6.1279161252932923E-2</v>
      </c>
      <c r="AJ306" s="71">
        <v>0.83588316624884218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0.54287370318362527</v>
      </c>
      <c r="W308" s="48" t="s">
        <v>353</v>
      </c>
      <c r="X308" s="3">
        <f>+V308/V310</f>
        <v>0.65640497813751164</v>
      </c>
      <c r="Y308" s="148">
        <f>ATAN2(X308,X309)</f>
        <v>-0.85475285498320663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0.31245240955921116</v>
      </c>
      <c r="AO308" s="48" t="s">
        <v>353</v>
      </c>
      <c r="AP308" s="3">
        <f>+AN308/AN310</f>
        <v>0.49545684709692128</v>
      </c>
      <c r="AQ308" s="148">
        <f>ATAN2(AP308,AP309)</f>
        <v>1.0524356357385791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0.62392679034218212</v>
      </c>
      <c r="W309" s="48" t="s">
        <v>354</v>
      </c>
      <c r="X309" s="3">
        <f>-V309/V310</f>
        <v>-0.75440871195678338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-0.5477900565763596</v>
      </c>
      <c r="AO309" s="48" t="s">
        <v>354</v>
      </c>
      <c r="AP309" s="3">
        <f>-AN309/AN310</f>
        <v>0.86863255330708056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0.82704080752705311</v>
      </c>
      <c r="W310" s="109">
        <v>1</v>
      </c>
      <c r="X310" s="108">
        <f>X308*X308+X309*X309</f>
        <v>1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0.63063496122819596</v>
      </c>
      <c r="AO310" s="109">
        <v>1</v>
      </c>
      <c r="AP310" s="108">
        <f>AP308*AP308+AP309*AP309</f>
        <v>1.0000000000000002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0.65640497813751164</v>
      </c>
      <c r="P312" s="111">
        <v>0</v>
      </c>
      <c r="Q312" s="110">
        <f>-X309</f>
        <v>0.75440871195678338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0.49545684709692128</v>
      </c>
      <c r="AH312" s="111">
        <v>0</v>
      </c>
      <c r="AI312" s="110">
        <f>-AP309</f>
        <v>-0.86863255330708056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-0.75440871195678338</v>
      </c>
      <c r="P314" s="111">
        <v>0</v>
      </c>
      <c r="Q314" s="110">
        <f>X308</f>
        <v>0.65640497813751164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0.86863255330708056</v>
      </c>
      <c r="AH314" s="111">
        <v>0</v>
      </c>
      <c r="AI314" s="110">
        <f>AP308</f>
        <v>0.49545684709692128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1.0000000000000002</v>
      </c>
      <c r="M318" s="71">
        <v>-3.1225022567582528E-16</v>
      </c>
      <c r="N318" s="71">
        <v>1.0616507672978059E-15</v>
      </c>
      <c r="O318" s="71">
        <v>-8.6562701451242674E-16</v>
      </c>
      <c r="P318" s="71">
        <v>-6.2016364266170854E-16</v>
      </c>
      <c r="Q318" s="71">
        <v>-1.0755285551056204E-16</v>
      </c>
      <c r="R318" s="71">
        <v>-7.0082828429463007E-16</v>
      </c>
      <c r="AC318" s="1" cm="1">
        <f t="array" ref="AC318:AC324">$K$12:$K$18</f>
        <v>0</v>
      </c>
      <c r="AD318" s="71" cm="1">
        <f t="array" ref="AD318:AJ324">MMULT(AD309:AJ315,_xlfn.ANCHORARRAY(AD300))</f>
        <v>1.0000000000000002</v>
      </c>
      <c r="AE318" s="71">
        <v>-3.2612801348363973E-16</v>
      </c>
      <c r="AF318" s="71">
        <v>4.1286418728248009E-16</v>
      </c>
      <c r="AG318" s="71">
        <v>-1.0408340855860843E-15</v>
      </c>
      <c r="AH318" s="71">
        <v>-1.6653345369377348E-16</v>
      </c>
      <c r="AI318" s="71">
        <v>3.1225022567582528E-17</v>
      </c>
      <c r="AJ318" s="71">
        <v>-1.7416623698807143E-15</v>
      </c>
    </row>
    <row r="319" spans="10:43">
      <c r="K319" s="1">
        <v>1</v>
      </c>
      <c r="L319" s="71">
        <v>1.0867221685889418E-17</v>
      </c>
      <c r="M319" s="71">
        <v>1</v>
      </c>
      <c r="N319" s="71">
        <v>2.7061686225238191E-16</v>
      </c>
      <c r="O319" s="71">
        <v>3.3306690738754696E-16</v>
      </c>
      <c r="P319" s="71">
        <v>-1.4918621893400541E-16</v>
      </c>
      <c r="Q319" s="71">
        <v>5.5511151231257827E-17</v>
      </c>
      <c r="R319" s="71">
        <v>-2.4633073358870661E-16</v>
      </c>
      <c r="AC319" s="1">
        <v>1</v>
      </c>
      <c r="AD319" s="71">
        <v>-8.2494875990708484E-18</v>
      </c>
      <c r="AE319" s="71">
        <v>1</v>
      </c>
      <c r="AF319" s="71">
        <v>6.2450045135165055E-16</v>
      </c>
      <c r="AG319" s="71">
        <v>8.0491169285323849E-16</v>
      </c>
      <c r="AH319" s="71">
        <v>-3.2612801348363973E-16</v>
      </c>
      <c r="AI319" s="71">
        <v>1.9428902930940239E-16</v>
      </c>
      <c r="AJ319" s="71">
        <v>6.6613381477509392E-16</v>
      </c>
    </row>
    <row r="320" spans="10:43">
      <c r="K320" s="1">
        <v>2</v>
      </c>
      <c r="L320" s="71">
        <v>8.1784193273126641E-18</v>
      </c>
      <c r="M320" s="71">
        <v>7.6346825403170738E-18</v>
      </c>
      <c r="N320" s="71">
        <v>1.0000000000000002</v>
      </c>
      <c r="O320" s="71">
        <v>1.1102230246251565E-15</v>
      </c>
      <c r="P320" s="71">
        <v>1.9428902930940239E-16</v>
      </c>
      <c r="Q320" s="71">
        <v>-1.214306433183765E-17</v>
      </c>
      <c r="R320" s="71">
        <v>2.7755575615628914E-17</v>
      </c>
      <c r="AC320" s="1">
        <v>2</v>
      </c>
      <c r="AD320" s="71">
        <v>3.8818180040838863E-17</v>
      </c>
      <c r="AE320" s="71">
        <v>-1.5389879629303213E-17</v>
      </c>
      <c r="AF320" s="71">
        <v>1.0000000000000004</v>
      </c>
      <c r="AG320" s="71">
        <v>1.8388068845354155E-15</v>
      </c>
      <c r="AH320" s="71">
        <v>9.0205620750793969E-17</v>
      </c>
      <c r="AI320" s="71">
        <v>-4.163336342344337E-17</v>
      </c>
      <c r="AJ320" s="71">
        <v>2.1094237467877974E-15</v>
      </c>
    </row>
    <row r="321" spans="10:43">
      <c r="K321" s="1">
        <v>3</v>
      </c>
      <c r="L321" s="71">
        <v>-6.1649981103268776E-19</v>
      </c>
      <c r="M321" s="71">
        <v>-7.6253837439631151E-19</v>
      </c>
      <c r="N321" s="71">
        <v>0</v>
      </c>
      <c r="O321" s="110">
        <v>0.82704080752705322</v>
      </c>
      <c r="P321" s="71">
        <v>0.26345068251536685</v>
      </c>
      <c r="Q321" s="71">
        <v>-0.21334970942271214</v>
      </c>
      <c r="R321" s="71">
        <v>0.44841848986904148</v>
      </c>
      <c r="AC321" s="1">
        <v>3</v>
      </c>
      <c r="AD321" s="71">
        <v>2.5063813731134091E-17</v>
      </c>
      <c r="AE321" s="71">
        <v>-3.518636829969223E-17</v>
      </c>
      <c r="AF321" s="71">
        <v>1.1972234752719213E-17</v>
      </c>
      <c r="AG321" s="110">
        <v>0.63063496122819607</v>
      </c>
      <c r="AH321" s="71">
        <v>-7.5967416773858099E-2</v>
      </c>
      <c r="AI321" s="71">
        <v>-0.76509063238811847</v>
      </c>
      <c r="AJ321" s="71">
        <v>0.10566371892646426</v>
      </c>
    </row>
    <row r="322" spans="10:43">
      <c r="K322" s="1">
        <v>4</v>
      </c>
      <c r="L322" s="71">
        <v>2.3491073910869682E-17</v>
      </c>
      <c r="M322" s="71">
        <v>0</v>
      </c>
      <c r="N322" s="71">
        <v>0</v>
      </c>
      <c r="O322" s="110">
        <v>-0.56214188839206736</v>
      </c>
      <c r="P322" s="71">
        <v>0.38759692118708977</v>
      </c>
      <c r="Q322" s="71">
        <v>-0.31388679550519005</v>
      </c>
      <c r="R322" s="71">
        <v>0.6597273706681972</v>
      </c>
      <c r="AC322" s="1">
        <v>4</v>
      </c>
      <c r="AD322" s="71">
        <v>-2.9117438645462339E-17</v>
      </c>
      <c r="AE322" s="71">
        <v>2.8334493217397912E-18</v>
      </c>
      <c r="AF322" s="71">
        <v>0</v>
      </c>
      <c r="AG322" s="110">
        <v>-0.77607960009055277</v>
      </c>
      <c r="AH322" s="71">
        <v>-6.1730406167355076E-2</v>
      </c>
      <c r="AI322" s="71">
        <v>-0.62170542974694842</v>
      </c>
      <c r="AJ322" s="71">
        <v>8.5861341131305446E-2</v>
      </c>
    </row>
    <row r="323" spans="10:43">
      <c r="K323" s="1">
        <v>5</v>
      </c>
      <c r="L323" s="71">
        <v>1.327128893797785E-18</v>
      </c>
      <c r="M323" s="71">
        <v>8.7638822374291496E-19</v>
      </c>
      <c r="N323" s="71">
        <v>0</v>
      </c>
      <c r="O323" s="71">
        <v>0</v>
      </c>
      <c r="P323" s="71">
        <v>0.18692828445235118</v>
      </c>
      <c r="Q323" s="71">
        <v>0.92516181205171899</v>
      </c>
      <c r="R323" s="71">
        <v>0.33035350458695045</v>
      </c>
      <c r="AC323" s="1">
        <v>5</v>
      </c>
      <c r="AD323" s="71">
        <v>-5.2081022558023109E-18</v>
      </c>
      <c r="AE323" s="71">
        <v>-2.0936447888962093E-17</v>
      </c>
      <c r="AF323" s="71">
        <v>2.098966419170691E-17</v>
      </c>
      <c r="AG323" s="71">
        <v>0</v>
      </c>
      <c r="AH323" s="71">
        <v>0.83239060047852287</v>
      </c>
      <c r="AI323" s="71">
        <v>-0.15608826750031041</v>
      </c>
      <c r="AJ323" s="71">
        <v>-0.53175402300670771</v>
      </c>
    </row>
    <row r="324" spans="10:43">
      <c r="K324" s="1">
        <v>6</v>
      </c>
      <c r="L324" s="71">
        <v>-1.4966964479355624E-17</v>
      </c>
      <c r="M324" s="71">
        <v>2.6659596380521779E-17</v>
      </c>
      <c r="N324" s="71">
        <v>0</v>
      </c>
      <c r="O324" s="71">
        <v>0</v>
      </c>
      <c r="P324" s="71">
        <v>0.86337719511241284</v>
      </c>
      <c r="Q324" s="71">
        <v>5.7098702180381489E-3</v>
      </c>
      <c r="R324" s="71">
        <v>-0.50452672510176844</v>
      </c>
      <c r="AC324" s="1">
        <v>6</v>
      </c>
      <c r="AD324" s="71">
        <v>-7.1823875675788776E-18</v>
      </c>
      <c r="AE324" s="71">
        <v>4.6077767836789523E-17</v>
      </c>
      <c r="AF324" s="71">
        <v>-1.3655459344161719E-17</v>
      </c>
      <c r="AG324" s="71">
        <v>2.7755575615628914E-17</v>
      </c>
      <c r="AH324" s="71">
        <v>0.54547611934724149</v>
      </c>
      <c r="AI324" s="71">
        <v>6.1279161252932923E-2</v>
      </c>
      <c r="AJ324" s="71">
        <v>0.83588316624884218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0.82704080752705322</v>
      </c>
      <c r="W326" s="48" t="s">
        <v>353</v>
      </c>
      <c r="X326" s="3">
        <f>+V326/V328</f>
        <v>0.82704080752705333</v>
      </c>
      <c r="Y326" s="148">
        <f>ATAN2(X326,X327)</f>
        <v>0.59697334934085755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0.63063496122819607</v>
      </c>
      <c r="AO326" s="48" t="s">
        <v>353</v>
      </c>
      <c r="AP326" s="3">
        <f>+AN326/AN328</f>
        <v>0.63063496122819573</v>
      </c>
      <c r="AQ326" s="148">
        <f>ATAN2(AP326,AP327)</f>
        <v>0.88842522185150508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-0.56214188839206736</v>
      </c>
      <c r="W327" s="48" t="s">
        <v>354</v>
      </c>
      <c r="X327" s="3">
        <f>-V327/V328</f>
        <v>0.56214188839206747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-0.77607960009055277</v>
      </c>
      <c r="AO327" s="48" t="s">
        <v>354</v>
      </c>
      <c r="AP327" s="3">
        <f>-AN327/AN328</f>
        <v>0.77607960009055243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0.99999999999999989</v>
      </c>
      <c r="W328" s="109">
        <v>1</v>
      </c>
      <c r="X328" s="108">
        <f>X326*X326+X327*X327</f>
        <v>1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1.0000000000000004</v>
      </c>
      <c r="AO328" s="109">
        <v>1</v>
      </c>
      <c r="AP328" s="108">
        <f>AP326*AP326+AP327*AP327</f>
        <v>0.99999999999999978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0.82704080752705333</v>
      </c>
      <c r="P330" s="110">
        <f>-X327</f>
        <v>-0.56214188839206747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0.63063496122819573</v>
      </c>
      <c r="AH330" s="110">
        <f>-AP327</f>
        <v>-0.77607960009055243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0.56214188839206747</v>
      </c>
      <c r="P331" s="110">
        <f>X326</f>
        <v>0.82704080752705333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0.77607960009055243</v>
      </c>
      <c r="AH331" s="110">
        <f>AP326</f>
        <v>0.63063496122819573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1.0000000000000002</v>
      </c>
      <c r="M336" s="71">
        <v>-3.1225022567582528E-16</v>
      </c>
      <c r="N336" s="71">
        <v>1.0616507672978059E-15</v>
      </c>
      <c r="O336" s="71">
        <v>-8.6562701451242674E-16</v>
      </c>
      <c r="P336" s="71">
        <v>-6.2016364266170854E-16</v>
      </c>
      <c r="Q336" s="71">
        <v>-1.0755285551056204E-16</v>
      </c>
      <c r="R336" s="71">
        <v>-7.0082828429463007E-16</v>
      </c>
      <c r="AC336" s="1" cm="1">
        <f t="array" ref="AC336:AC342">$K$12:$K$18</f>
        <v>0</v>
      </c>
      <c r="AD336" s="71" cm="1">
        <f t="array" ref="AD336:AJ342">MMULT(AD327:AJ333,_xlfn.ANCHORARRAY(AD318))</f>
        <v>1.0000000000000002</v>
      </c>
      <c r="AE336" s="71">
        <v>-3.2612801348363973E-16</v>
      </c>
      <c r="AF336" s="71">
        <v>4.1286418728248009E-16</v>
      </c>
      <c r="AG336" s="71">
        <v>-1.0408340855860843E-15</v>
      </c>
      <c r="AH336" s="71">
        <v>-1.6653345369377348E-16</v>
      </c>
      <c r="AI336" s="71">
        <v>3.1225022567582528E-17</v>
      </c>
      <c r="AJ336" s="71">
        <v>-1.7416623698807143E-15</v>
      </c>
    </row>
    <row r="337" spans="10:43">
      <c r="K337" s="1">
        <v>1</v>
      </c>
      <c r="L337" s="71">
        <v>1.0867221685889418E-17</v>
      </c>
      <c r="M337" s="71">
        <v>1</v>
      </c>
      <c r="N337" s="71">
        <v>2.7061686225238191E-16</v>
      </c>
      <c r="O337" s="71">
        <v>3.3306690738754696E-16</v>
      </c>
      <c r="P337" s="71">
        <v>-1.4918621893400541E-16</v>
      </c>
      <c r="Q337" s="71">
        <v>5.5511151231257827E-17</v>
      </c>
      <c r="R337" s="71">
        <v>-2.4633073358870661E-16</v>
      </c>
      <c r="AC337" s="1">
        <v>1</v>
      </c>
      <c r="AD337" s="71">
        <v>-8.2494875990708484E-18</v>
      </c>
      <c r="AE337" s="71">
        <v>1</v>
      </c>
      <c r="AF337" s="71">
        <v>6.2450045135165055E-16</v>
      </c>
      <c r="AG337" s="71">
        <v>8.0491169285323849E-16</v>
      </c>
      <c r="AH337" s="71">
        <v>-3.2612801348363973E-16</v>
      </c>
      <c r="AI337" s="71">
        <v>1.9428902930940239E-16</v>
      </c>
      <c r="AJ337" s="71">
        <v>6.6613381477509392E-16</v>
      </c>
    </row>
    <row r="338" spans="10:43">
      <c r="K338" s="1">
        <v>2</v>
      </c>
      <c r="L338" s="71">
        <v>8.1784193273126641E-18</v>
      </c>
      <c r="M338" s="71">
        <v>7.6346825403170738E-18</v>
      </c>
      <c r="N338" s="71">
        <v>1.0000000000000002</v>
      </c>
      <c r="O338" s="71">
        <v>1.1102230246251565E-15</v>
      </c>
      <c r="P338" s="71">
        <v>1.9428902930940239E-16</v>
      </c>
      <c r="Q338" s="71">
        <v>-1.214306433183765E-17</v>
      </c>
      <c r="R338" s="71">
        <v>2.7755575615628914E-17</v>
      </c>
      <c r="AC338" s="1">
        <v>2</v>
      </c>
      <c r="AD338" s="71">
        <v>3.8818180040838863E-17</v>
      </c>
      <c r="AE338" s="71">
        <v>-1.5389879629303213E-17</v>
      </c>
      <c r="AF338" s="71">
        <v>1.0000000000000004</v>
      </c>
      <c r="AG338" s="71">
        <v>1.8388068845354155E-15</v>
      </c>
      <c r="AH338" s="71">
        <v>9.0205620750793969E-17</v>
      </c>
      <c r="AI338" s="71">
        <v>-4.163336342344337E-17</v>
      </c>
      <c r="AJ338" s="71">
        <v>2.1094237467877974E-15</v>
      </c>
    </row>
    <row r="339" spans="10:43">
      <c r="K339" s="1">
        <v>3</v>
      </c>
      <c r="L339" s="71">
        <v>-1.3715187150170663E-17</v>
      </c>
      <c r="M339" s="71">
        <v>-6.3065035293109204E-19</v>
      </c>
      <c r="N339" s="71">
        <v>0</v>
      </c>
      <c r="O339" s="71">
        <v>0.99999999999999989</v>
      </c>
      <c r="P339" s="71">
        <v>3.6082248300317588E-16</v>
      </c>
      <c r="Q339" s="71">
        <v>2.2204460492503131E-16</v>
      </c>
      <c r="R339" s="71">
        <v>0</v>
      </c>
      <c r="AC339" s="1">
        <v>3</v>
      </c>
      <c r="AD339" s="71">
        <v>3.8403567340196075E-17</v>
      </c>
      <c r="AE339" s="71">
        <v>-2.438873622493009E-17</v>
      </c>
      <c r="AF339" s="71">
        <v>7.5501097990959377E-18</v>
      </c>
      <c r="AG339" s="71">
        <v>1.0000000000000002</v>
      </c>
      <c r="AH339" s="71">
        <v>1.1102230246251565E-16</v>
      </c>
      <c r="AI339" s="71">
        <v>-5.5511151231257827E-17</v>
      </c>
      <c r="AJ339" s="71">
        <v>-4.2743586448068527E-15</v>
      </c>
    </row>
    <row r="340" spans="10:43">
      <c r="K340" s="1">
        <v>4</v>
      </c>
      <c r="L340" s="71">
        <v>1.9081516368956087E-17</v>
      </c>
      <c r="M340" s="71">
        <v>-4.2865476175455988E-19</v>
      </c>
      <c r="N340" s="71">
        <v>0</v>
      </c>
      <c r="O340" s="71">
        <v>5.5511151231257827E-17</v>
      </c>
      <c r="P340" s="110">
        <v>0.46865513486093768</v>
      </c>
      <c r="Q340" s="71">
        <v>-0.37952999736947368</v>
      </c>
      <c r="R340" s="71">
        <v>0.79769627407002763</v>
      </c>
      <c r="AC340" s="1">
        <v>4</v>
      </c>
      <c r="AD340" s="71">
        <v>1.0890397459571321E-18</v>
      </c>
      <c r="AE340" s="71">
        <v>-2.5520550435506606E-17</v>
      </c>
      <c r="AF340" s="71">
        <v>9.2914071590805401E-18</v>
      </c>
      <c r="AG340" s="71">
        <v>5.5511151231257827E-17</v>
      </c>
      <c r="AH340" s="110">
        <v>-9.7886114729718865E-2</v>
      </c>
      <c r="AI340" s="71">
        <v>-0.98584041160062441</v>
      </c>
      <c r="AJ340" s="71">
        <v>0.13615062026387262</v>
      </c>
    </row>
    <row r="341" spans="10:43">
      <c r="K341" s="1">
        <v>5</v>
      </c>
      <c r="L341" s="71">
        <v>1.327128893797785E-18</v>
      </c>
      <c r="M341" s="71">
        <v>8.7638822374291496E-19</v>
      </c>
      <c r="N341" s="71">
        <v>0</v>
      </c>
      <c r="O341" s="71">
        <v>0</v>
      </c>
      <c r="P341" s="71">
        <v>0.18692828445235118</v>
      </c>
      <c r="Q341" s="71">
        <v>0.92516181205171899</v>
      </c>
      <c r="R341" s="71">
        <v>0.33035350458695045</v>
      </c>
      <c r="AC341" s="1">
        <v>5</v>
      </c>
      <c r="AD341" s="71">
        <v>-5.2081022558023109E-18</v>
      </c>
      <c r="AE341" s="71">
        <v>-2.0936447888962093E-17</v>
      </c>
      <c r="AF341" s="71">
        <v>2.098966419170691E-17</v>
      </c>
      <c r="AG341" s="71">
        <v>0</v>
      </c>
      <c r="AH341" s="71">
        <v>0.83239060047852287</v>
      </c>
      <c r="AI341" s="71">
        <v>-0.15608826750031041</v>
      </c>
      <c r="AJ341" s="71">
        <v>-0.53175402300670771</v>
      </c>
    </row>
    <row r="342" spans="10:43">
      <c r="K342" s="1">
        <v>6</v>
      </c>
      <c r="L342" s="71">
        <v>-1.4966964479355624E-17</v>
      </c>
      <c r="M342" s="71">
        <v>2.6659596380521779E-17</v>
      </c>
      <c r="N342" s="71">
        <v>0</v>
      </c>
      <c r="O342" s="71">
        <v>0</v>
      </c>
      <c r="P342" s="110">
        <v>0.86337719511241284</v>
      </c>
      <c r="Q342" s="71">
        <v>5.7098702180381489E-3</v>
      </c>
      <c r="R342" s="71">
        <v>-0.50452672510176844</v>
      </c>
      <c r="AC342" s="1">
        <v>6</v>
      </c>
      <c r="AD342" s="71">
        <v>-7.1823875675788776E-18</v>
      </c>
      <c r="AE342" s="71">
        <v>4.6077767836789523E-17</v>
      </c>
      <c r="AF342" s="71">
        <v>-1.3655459344161719E-17</v>
      </c>
      <c r="AG342" s="71">
        <v>2.7755575615628914E-17</v>
      </c>
      <c r="AH342" s="110">
        <v>0.54547611934724149</v>
      </c>
      <c r="AI342" s="71">
        <v>6.1279161252932923E-2</v>
      </c>
      <c r="AJ342" s="71">
        <v>0.83588316624884218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0.46865513486093768</v>
      </c>
      <c r="W344" s="48" t="s">
        <v>353</v>
      </c>
      <c r="X344" s="3">
        <f>+V344/V346</f>
        <v>0.47706407491904546</v>
      </c>
      <c r="Y344" s="148">
        <f>ATAN2(X344,X345)</f>
        <v>-1.0734852286288943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-9.7886114729718865E-2</v>
      </c>
      <c r="AO344" s="48" t="s">
        <v>353</v>
      </c>
      <c r="AP344" s="3">
        <f>+AN344/AN346</f>
        <v>-0.17662935303684046</v>
      </c>
      <c r="AQ344" s="148">
        <f>ATAN2(AP344,AP345)</f>
        <v>-1.7483572297662244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0.86337719511241284</v>
      </c>
      <c r="W345" s="48" t="s">
        <v>354</v>
      </c>
      <c r="X345" s="3">
        <f>-V345/V346</f>
        <v>-0.87886851600318205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0.54547611934724149</v>
      </c>
      <c r="AO345" s="48" t="s">
        <v>354</v>
      </c>
      <c r="AP345" s="3">
        <f>-AN345/AN346</f>
        <v>-0.9842774363185347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0.98237356258792974</v>
      </c>
      <c r="W346" s="109">
        <v>1</v>
      </c>
      <c r="X346" s="108">
        <f>X344*X344+X345*X345</f>
        <v>1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0.55418939744008611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0.47706407491904546</v>
      </c>
      <c r="Q349" s="111">
        <v>0</v>
      </c>
      <c r="R349" s="110">
        <f>-X345</f>
        <v>0.87886851600318205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-0.17662935303684046</v>
      </c>
      <c r="AI349" s="111">
        <v>0</v>
      </c>
      <c r="AJ349" s="110">
        <f>-AP345</f>
        <v>0.9842774363185347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-0.87886851600318205</v>
      </c>
      <c r="Q351" s="111">
        <v>0</v>
      </c>
      <c r="R351" s="110">
        <f>X344</f>
        <v>0.47706407491904546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-0.9842774363185347</v>
      </c>
      <c r="AI351" s="111">
        <v>0</v>
      </c>
      <c r="AJ351" s="110">
        <f>AP344</f>
        <v>-0.17662935303684046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1.0000000000000002</v>
      </c>
      <c r="M354" s="71">
        <v>-3.1225022567582528E-16</v>
      </c>
      <c r="N354" s="71">
        <v>1.0616507672978059E-15</v>
      </c>
      <c r="O354" s="71">
        <v>-8.6562701451242674E-16</v>
      </c>
      <c r="P354" s="71">
        <v>-6.2016364266170854E-16</v>
      </c>
      <c r="Q354" s="71">
        <v>-1.0755285551056204E-16</v>
      </c>
      <c r="R354" s="71">
        <v>-7.0082828429463007E-16</v>
      </c>
      <c r="AC354" s="1" cm="1">
        <f t="array" ref="AC354:AC360">$K$12:$K$18</f>
        <v>0</v>
      </c>
      <c r="AD354" s="71" cm="1">
        <f t="array" ref="AD354:AJ360">MMULT(AD345:AJ351,_xlfn.ANCHORARRAY(AD336))</f>
        <v>1.0000000000000002</v>
      </c>
      <c r="AE354" s="71">
        <v>-3.2612801348363973E-16</v>
      </c>
      <c r="AF354" s="71">
        <v>4.1286418728248009E-16</v>
      </c>
      <c r="AG354" s="71">
        <v>-1.0408340855860843E-15</v>
      </c>
      <c r="AH354" s="71">
        <v>-1.6653345369377348E-16</v>
      </c>
      <c r="AI354" s="71">
        <v>3.1225022567582528E-17</v>
      </c>
      <c r="AJ354" s="71">
        <v>-1.7416623698807143E-15</v>
      </c>
    </row>
    <row r="355" spans="10:43">
      <c r="K355" s="1">
        <v>1</v>
      </c>
      <c r="L355" s="71">
        <v>1.0867221685889418E-17</v>
      </c>
      <c r="M355" s="71">
        <v>1</v>
      </c>
      <c r="N355" s="71">
        <v>2.7061686225238191E-16</v>
      </c>
      <c r="O355" s="71">
        <v>3.3306690738754696E-16</v>
      </c>
      <c r="P355" s="71">
        <v>-1.4918621893400541E-16</v>
      </c>
      <c r="Q355" s="71">
        <v>5.5511151231257827E-17</v>
      </c>
      <c r="R355" s="71">
        <v>-2.4633073358870661E-16</v>
      </c>
      <c r="AC355" s="1">
        <v>1</v>
      </c>
      <c r="AD355" s="71">
        <v>-8.2494875990708484E-18</v>
      </c>
      <c r="AE355" s="71">
        <v>1</v>
      </c>
      <c r="AF355" s="71">
        <v>6.2450045135165055E-16</v>
      </c>
      <c r="AG355" s="71">
        <v>8.0491169285323849E-16</v>
      </c>
      <c r="AH355" s="71">
        <v>-3.2612801348363973E-16</v>
      </c>
      <c r="AI355" s="71">
        <v>1.9428902930940239E-16</v>
      </c>
      <c r="AJ355" s="71">
        <v>6.6613381477509392E-16</v>
      </c>
    </row>
    <row r="356" spans="10:43">
      <c r="K356" s="1">
        <v>2</v>
      </c>
      <c r="L356" s="71">
        <v>8.1784193273126641E-18</v>
      </c>
      <c r="M356" s="71">
        <v>7.6346825403170738E-18</v>
      </c>
      <c r="N356" s="71">
        <v>1.0000000000000002</v>
      </c>
      <c r="O356" s="71">
        <v>1.1102230246251565E-15</v>
      </c>
      <c r="P356" s="71">
        <v>1.9428902930940239E-16</v>
      </c>
      <c r="Q356" s="71">
        <v>-1.214306433183765E-17</v>
      </c>
      <c r="R356" s="71">
        <v>2.7755575615628914E-17</v>
      </c>
      <c r="AC356" s="1">
        <v>2</v>
      </c>
      <c r="AD356" s="71">
        <v>3.8818180040838863E-17</v>
      </c>
      <c r="AE356" s="71">
        <v>-1.5389879629303213E-17</v>
      </c>
      <c r="AF356" s="71">
        <v>1.0000000000000004</v>
      </c>
      <c r="AG356" s="71">
        <v>1.8388068845354155E-15</v>
      </c>
      <c r="AH356" s="71">
        <v>9.0205620750793969E-17</v>
      </c>
      <c r="AI356" s="71">
        <v>-4.163336342344337E-17</v>
      </c>
      <c r="AJ356" s="71">
        <v>2.1094237467877974E-15</v>
      </c>
    </row>
    <row r="357" spans="10:43">
      <c r="K357" s="1">
        <v>3</v>
      </c>
      <c r="L357" s="71">
        <v>-1.3715187150170663E-17</v>
      </c>
      <c r="M357" s="71">
        <v>-6.3065035293109204E-19</v>
      </c>
      <c r="N357" s="71">
        <v>0</v>
      </c>
      <c r="O357" s="71">
        <v>0.99999999999999989</v>
      </c>
      <c r="P357" s="71">
        <v>3.6082248300317588E-16</v>
      </c>
      <c r="Q357" s="71">
        <v>2.2204460492503131E-16</v>
      </c>
      <c r="R357" s="71">
        <v>0</v>
      </c>
      <c r="AC357" s="1">
        <v>3</v>
      </c>
      <c r="AD357" s="71">
        <v>3.8403567340196075E-17</v>
      </c>
      <c r="AE357" s="71">
        <v>-2.438873622493009E-17</v>
      </c>
      <c r="AF357" s="71">
        <v>7.5501097990959377E-18</v>
      </c>
      <c r="AG357" s="71">
        <v>1.0000000000000002</v>
      </c>
      <c r="AH357" s="71">
        <v>1.1102230246251565E-16</v>
      </c>
      <c r="AI357" s="71">
        <v>-5.5511151231257827E-17</v>
      </c>
      <c r="AJ357" s="71">
        <v>-4.2743586448068527E-15</v>
      </c>
    </row>
    <row r="358" spans="10:43">
      <c r="K358" s="1">
        <v>4</v>
      </c>
      <c r="L358" s="71">
        <v>-4.050887906434957E-18</v>
      </c>
      <c r="M358" s="71">
        <v>2.3225784120816895E-17</v>
      </c>
      <c r="N358" s="71">
        <v>0</v>
      </c>
      <c r="O358" s="71">
        <v>2.6482376009831246E-17</v>
      </c>
      <c r="P358" s="110">
        <v>0.98237356258792974</v>
      </c>
      <c r="Q358" s="71">
        <v>-0.17604190193399777</v>
      </c>
      <c r="R358" s="71">
        <v>-6.2860419118549504E-2</v>
      </c>
      <c r="AC358" s="1">
        <v>4</v>
      </c>
      <c r="AD358" s="71">
        <v>-7.2618184074224677E-18</v>
      </c>
      <c r="AE358" s="71">
        <v>4.9860985510243417E-17</v>
      </c>
      <c r="AF358" s="71">
        <v>-1.5081895750333741E-17</v>
      </c>
      <c r="AG358" s="71">
        <v>1.7514288082189183E-17</v>
      </c>
      <c r="AH358" s="110">
        <v>0.55418939744008611</v>
      </c>
      <c r="AI358" s="71">
        <v>0.23444404983637773</v>
      </c>
      <c r="AJ358" s="71">
        <v>0.79869274396445755</v>
      </c>
    </row>
    <row r="359" spans="10:43">
      <c r="K359" s="1">
        <v>5</v>
      </c>
      <c r="L359" s="71">
        <v>1.327128893797785E-18</v>
      </c>
      <c r="M359" s="71">
        <v>8.7638822374291496E-19</v>
      </c>
      <c r="N359" s="71">
        <v>0</v>
      </c>
      <c r="O359" s="71">
        <v>0</v>
      </c>
      <c r="P359" s="110">
        <v>0.18692828445235118</v>
      </c>
      <c r="Q359" s="71">
        <v>0.92516181205171899</v>
      </c>
      <c r="R359" s="71">
        <v>0.33035350458695045</v>
      </c>
      <c r="AC359" s="1">
        <v>5</v>
      </c>
      <c r="AD359" s="71">
        <v>-5.2081022558023109E-18</v>
      </c>
      <c r="AE359" s="71">
        <v>-2.0936447888962093E-17</v>
      </c>
      <c r="AF359" s="71">
        <v>2.098966419170691E-17</v>
      </c>
      <c r="AG359" s="71">
        <v>0</v>
      </c>
      <c r="AH359" s="110">
        <v>0.83239060047852287</v>
      </c>
      <c r="AI359" s="71">
        <v>-0.15608826750031041</v>
      </c>
      <c r="AJ359" s="71">
        <v>-0.53175402300670771</v>
      </c>
    </row>
    <row r="360" spans="10:43">
      <c r="K360" s="1">
        <v>6</v>
      </c>
      <c r="L360" s="71">
        <v>-2.3910345037964867E-17</v>
      </c>
      <c r="M360" s="71">
        <v>1.3095066859329684E-17</v>
      </c>
      <c r="N360" s="71">
        <v>0</v>
      </c>
      <c r="O360" s="71">
        <v>-4.8787003104243779E-17</v>
      </c>
      <c r="P360" s="71">
        <v>0</v>
      </c>
      <c r="Q360" s="71">
        <v>0.3362809395202771</v>
      </c>
      <c r="R360" s="71">
        <v>-0.94176171599580338</v>
      </c>
      <c r="AC360" s="1">
        <v>6</v>
      </c>
      <c r="AD360" s="71">
        <v>1.9670322012162901E-19</v>
      </c>
      <c r="AE360" s="71">
        <v>1.698061563370444E-17</v>
      </c>
      <c r="AF360" s="71">
        <v>-6.7333674689513126E-18</v>
      </c>
      <c r="AG360" s="71">
        <v>-5.9540822985146562E-17</v>
      </c>
      <c r="AH360" s="71">
        <v>0</v>
      </c>
      <c r="AI360" s="71">
        <v>0.95951677434272586</v>
      </c>
      <c r="AJ360" s="71">
        <v>-0.28165148633542164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0.98237356258792974</v>
      </c>
      <c r="W362" s="48" t="s">
        <v>353</v>
      </c>
      <c r="X362" s="3">
        <f>+V362/V364</f>
        <v>0.98237356258792974</v>
      </c>
      <c r="Y362" s="148">
        <f>ATAN2(X362,X363)</f>
        <v>-0.18803438024518229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0.55418939744008611</v>
      </c>
      <c r="AO362" s="48" t="s">
        <v>353</v>
      </c>
      <c r="AP362" s="3">
        <f>+AN362/AN364</f>
        <v>0.55418939744008566</v>
      </c>
      <c r="AQ362" s="148">
        <f>ATAN2(AP362,AP363)</f>
        <v>-0.9834075014484035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0.18692828445235118</v>
      </c>
      <c r="W363" s="48" t="s">
        <v>354</v>
      </c>
      <c r="X363" s="3">
        <f>-V363/V364</f>
        <v>-0.18692828445235118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0.83239060047852287</v>
      </c>
      <c r="AO363" s="48" t="s">
        <v>354</v>
      </c>
      <c r="AP363" s="3">
        <f>-AN363/AN364</f>
        <v>-0.83239060047852209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1</v>
      </c>
      <c r="W364" s="109">
        <v>1</v>
      </c>
      <c r="X364" s="108">
        <f>X362*X362+X363*X363</f>
        <v>1.0000000000000002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1.0000000000000009</v>
      </c>
      <c r="AO364" s="109">
        <v>1</v>
      </c>
      <c r="AP364" s="108">
        <f>AP362*AP362+AP363*AP363</f>
        <v>0.99999999999999978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0.98237356258792974</v>
      </c>
      <c r="Q367" s="110">
        <f>-X363</f>
        <v>0.18692828445235118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0.55418939744008566</v>
      </c>
      <c r="AI367" s="110">
        <f>-AP363</f>
        <v>0.83239060047852209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-0.18692828445235118</v>
      </c>
      <c r="Q368" s="110">
        <f>X362</f>
        <v>0.98237356258792974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-0.83239060047852209</v>
      </c>
      <c r="AI368" s="110">
        <f>AP362</f>
        <v>0.55418939744008566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1.0000000000000002</v>
      </c>
      <c r="M372" s="71">
        <v>-3.1225022567582528E-16</v>
      </c>
      <c r="N372" s="71">
        <v>1.0616507672978059E-15</v>
      </c>
      <c r="O372" s="71">
        <v>-8.6562701451242674E-16</v>
      </c>
      <c r="P372" s="71">
        <v>-6.2016364266170854E-16</v>
      </c>
      <c r="Q372" s="71">
        <v>-1.0755285551056204E-16</v>
      </c>
      <c r="R372" s="71">
        <v>-7.0082828429463007E-16</v>
      </c>
      <c r="AC372" s="1" cm="1">
        <f t="array" ref="AC372:AC378">$K$12:$K$18</f>
        <v>0</v>
      </c>
      <c r="AD372" s="71" cm="1">
        <f t="array" ref="AD372:AJ378">MMULT(AD363:AJ369,_xlfn.ANCHORARRAY(AD354))</f>
        <v>1.0000000000000002</v>
      </c>
      <c r="AE372" s="71">
        <v>-3.2612801348363973E-16</v>
      </c>
      <c r="AF372" s="71">
        <v>4.1286418728248009E-16</v>
      </c>
      <c r="AG372" s="71">
        <v>-1.0408340855860843E-15</v>
      </c>
      <c r="AH372" s="71">
        <v>-1.6653345369377348E-16</v>
      </c>
      <c r="AI372" s="71">
        <v>3.1225022567582528E-17</v>
      </c>
      <c r="AJ372" s="71">
        <v>-1.7416623698807143E-15</v>
      </c>
    </row>
    <row r="373" spans="10:43">
      <c r="K373" s="1">
        <v>1</v>
      </c>
      <c r="L373" s="71">
        <v>1.0867221685889418E-17</v>
      </c>
      <c r="M373" s="71">
        <v>1</v>
      </c>
      <c r="N373" s="71">
        <v>2.7061686225238191E-16</v>
      </c>
      <c r="O373" s="71">
        <v>3.3306690738754696E-16</v>
      </c>
      <c r="P373" s="71">
        <v>-1.4918621893400541E-16</v>
      </c>
      <c r="Q373" s="71">
        <v>5.5511151231257827E-17</v>
      </c>
      <c r="R373" s="71">
        <v>-2.4633073358870661E-16</v>
      </c>
      <c r="AC373" s="1">
        <v>1</v>
      </c>
      <c r="AD373" s="71">
        <v>-8.2494875990708484E-18</v>
      </c>
      <c r="AE373" s="71">
        <v>1</v>
      </c>
      <c r="AF373" s="71">
        <v>6.2450045135165055E-16</v>
      </c>
      <c r="AG373" s="71">
        <v>8.0491169285323849E-16</v>
      </c>
      <c r="AH373" s="71">
        <v>-3.2612801348363973E-16</v>
      </c>
      <c r="AI373" s="71">
        <v>1.9428902930940239E-16</v>
      </c>
      <c r="AJ373" s="71">
        <v>6.6613381477509392E-16</v>
      </c>
    </row>
    <row r="374" spans="10:43">
      <c r="K374" s="1">
        <v>2</v>
      </c>
      <c r="L374" s="71">
        <v>8.1784193273126641E-18</v>
      </c>
      <c r="M374" s="71">
        <v>7.6346825403170738E-18</v>
      </c>
      <c r="N374" s="71">
        <v>1.0000000000000002</v>
      </c>
      <c r="O374" s="71">
        <v>1.1102230246251565E-15</v>
      </c>
      <c r="P374" s="71">
        <v>1.9428902930940239E-16</v>
      </c>
      <c r="Q374" s="71">
        <v>-1.214306433183765E-17</v>
      </c>
      <c r="R374" s="71">
        <v>2.7755575615628914E-17</v>
      </c>
      <c r="AC374" s="1">
        <v>2</v>
      </c>
      <c r="AD374" s="71">
        <v>3.8818180040838863E-17</v>
      </c>
      <c r="AE374" s="71">
        <v>-1.5389879629303213E-17</v>
      </c>
      <c r="AF374" s="71">
        <v>1.0000000000000004</v>
      </c>
      <c r="AG374" s="71">
        <v>1.8388068845354155E-15</v>
      </c>
      <c r="AH374" s="71">
        <v>9.0205620750793969E-17</v>
      </c>
      <c r="AI374" s="71">
        <v>-4.163336342344337E-17</v>
      </c>
      <c r="AJ374" s="71">
        <v>2.1094237467877974E-15</v>
      </c>
    </row>
    <row r="375" spans="10:43">
      <c r="K375" s="1">
        <v>3</v>
      </c>
      <c r="L375" s="71">
        <v>-1.3715187150170663E-17</v>
      </c>
      <c r="M375" s="71">
        <v>-6.3065035293109204E-19</v>
      </c>
      <c r="N375" s="71">
        <v>0</v>
      </c>
      <c r="O375" s="71">
        <v>0.99999999999999989</v>
      </c>
      <c r="P375" s="71">
        <v>3.6082248300317588E-16</v>
      </c>
      <c r="Q375" s="71">
        <v>2.2204460492503131E-16</v>
      </c>
      <c r="R375" s="71">
        <v>0</v>
      </c>
      <c r="AC375" s="1">
        <v>3</v>
      </c>
      <c r="AD375" s="71">
        <v>3.8403567340196075E-17</v>
      </c>
      <c r="AE375" s="71">
        <v>-2.438873622493009E-17</v>
      </c>
      <c r="AF375" s="71">
        <v>7.5501097990959377E-18</v>
      </c>
      <c r="AG375" s="71">
        <v>1.0000000000000002</v>
      </c>
      <c r="AH375" s="71">
        <v>1.1102230246251565E-16</v>
      </c>
      <c r="AI375" s="71">
        <v>-5.5511151231257827E-17</v>
      </c>
      <c r="AJ375" s="71">
        <v>-4.2743586448068527E-15</v>
      </c>
    </row>
    <row r="376" spans="10:43">
      <c r="K376" s="1">
        <v>4</v>
      </c>
      <c r="L376" s="71">
        <v>-3.7314072569241025E-18</v>
      </c>
      <c r="M376" s="71">
        <v>2.2980218037843566E-17</v>
      </c>
      <c r="N376" s="71">
        <v>0</v>
      </c>
      <c r="O376" s="71">
        <v>2.6015586066571044E-17</v>
      </c>
      <c r="P376" s="71">
        <v>1.0000000000000002</v>
      </c>
      <c r="Q376" s="71">
        <v>2.7755575615628914E-17</v>
      </c>
      <c r="R376" s="71">
        <v>6.9388939039072284E-16</v>
      </c>
      <c r="AC376" s="1">
        <v>4</v>
      </c>
      <c r="AD376" s="71">
        <v>-8.359598131589611E-18</v>
      </c>
      <c r="AE376" s="71">
        <v>1.0205127085510198E-17</v>
      </c>
      <c r="AF376" s="71">
        <v>9.1133724622458026E-18</v>
      </c>
      <c r="AG376" s="71">
        <v>9.7062327588604971E-18</v>
      </c>
      <c r="AH376" s="71">
        <v>1.0000000000000007</v>
      </c>
      <c r="AI376" s="71">
        <v>2.7755575615628914E-17</v>
      </c>
      <c r="AJ376" s="71">
        <v>8.0491169285323849E-15</v>
      </c>
    </row>
    <row r="377" spans="10:43">
      <c r="K377" s="1">
        <v>5</v>
      </c>
      <c r="L377" s="71">
        <v>2.0609618662721712E-18</v>
      </c>
      <c r="M377" s="71">
        <v>-3.4806153591965267E-18</v>
      </c>
      <c r="N377" s="71">
        <v>0</v>
      </c>
      <c r="O377" s="71">
        <v>-4.9503051157398559E-18</v>
      </c>
      <c r="P377" s="71">
        <v>0</v>
      </c>
      <c r="Q377" s="110">
        <v>0.94176171599580316</v>
      </c>
      <c r="R377" s="71">
        <v>0.33628093952027671</v>
      </c>
      <c r="AC377" s="1">
        <v>5</v>
      </c>
      <c r="AD377" s="71">
        <v>3.1583943337709389E-18</v>
      </c>
      <c r="AE377" s="71">
        <v>-5.3106573109442063E-17</v>
      </c>
      <c r="AF377" s="71">
        <v>2.4186277610846568E-17</v>
      </c>
      <c r="AG377" s="71">
        <v>-1.4578728773687276E-17</v>
      </c>
      <c r="AH377" s="71">
        <v>5.5511151231257827E-17</v>
      </c>
      <c r="AI377" s="110">
        <v>-0.28165148633538295</v>
      </c>
      <c r="AJ377" s="71">
        <v>-0.9595167743428421</v>
      </c>
    </row>
    <row r="378" spans="10:43">
      <c r="K378" s="1">
        <v>6</v>
      </c>
      <c r="L378" s="71">
        <v>-2.3910345037964867E-17</v>
      </c>
      <c r="M378" s="71">
        <v>1.3095066859329684E-17</v>
      </c>
      <c r="N378" s="71">
        <v>0</v>
      </c>
      <c r="O378" s="71">
        <v>-4.8787003104243779E-17</v>
      </c>
      <c r="P378" s="71">
        <v>0</v>
      </c>
      <c r="Q378" s="110">
        <v>0.3362809395202771</v>
      </c>
      <c r="R378" s="71">
        <v>-0.94176171599580338</v>
      </c>
      <c r="AC378" s="1">
        <v>6</v>
      </c>
      <c r="AD378" s="71">
        <v>1.9670322012162901E-19</v>
      </c>
      <c r="AE378" s="71">
        <v>1.698061563370444E-17</v>
      </c>
      <c r="AF378" s="71">
        <v>-6.7333674689513126E-18</v>
      </c>
      <c r="AG378" s="71">
        <v>-5.9540822985146562E-17</v>
      </c>
      <c r="AH378" s="71">
        <v>0</v>
      </c>
      <c r="AI378" s="110">
        <v>0.95951677434272586</v>
      </c>
      <c r="AJ378" s="71">
        <v>-0.28165148633542164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0.94176171599580316</v>
      </c>
      <c r="W380" s="48" t="s">
        <v>353</v>
      </c>
      <c r="X380" s="3">
        <f>+V380/V382</f>
        <v>0.94176171599580316</v>
      </c>
      <c r="Y380" s="148">
        <f>ATAN2(X380,X381)</f>
        <v>-0.34296505284857376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-0.28165148633538295</v>
      </c>
      <c r="AO380" s="48" t="s">
        <v>353</v>
      </c>
      <c r="AP380" s="3">
        <f>+AN380/AN382</f>
        <v>-0.28165148633538295</v>
      </c>
      <c r="AQ380" s="148">
        <f>ATAN2(AP380,AP381)</f>
        <v>-1.8563111669183849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0.3362809395202771</v>
      </c>
      <c r="W381" s="48" t="s">
        <v>354</v>
      </c>
      <c r="X381" s="3">
        <f>-V381/V382</f>
        <v>-0.3362809395202771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0.95951677434272586</v>
      </c>
      <c r="AO381" s="48" t="s">
        <v>354</v>
      </c>
      <c r="AP381" s="3">
        <f>-AN381/AN382</f>
        <v>-0.95951677434272586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1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0.94176171599580316</v>
      </c>
      <c r="R386" s="110">
        <f>-X381</f>
        <v>0.3362809395202771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-0.28165148633538295</v>
      </c>
      <c r="AJ386" s="110">
        <f>-AP381</f>
        <v>0.95951677434272586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-0.3362809395202771</v>
      </c>
      <c r="R387" s="110">
        <f>X380</f>
        <v>0.94176171599580316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-0.95951677434272586</v>
      </c>
      <c r="AJ387" s="110">
        <f>AP380</f>
        <v>-0.28165148633538295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1.0000000000000002</v>
      </c>
      <c r="M390" s="71">
        <v>-3.1225022567582528E-16</v>
      </c>
      <c r="N390" s="71">
        <v>1.0616507672978059E-15</v>
      </c>
      <c r="O390" s="71">
        <v>-8.6562701451242674E-16</v>
      </c>
      <c r="P390" s="71">
        <v>-6.2016364266170854E-16</v>
      </c>
      <c r="Q390" s="71">
        <v>-1.0755285551056204E-16</v>
      </c>
      <c r="R390" s="71">
        <v>-7.0082828429463007E-16</v>
      </c>
      <c r="AC390" s="1" cm="1">
        <f t="array" ref="AC390:AC396">$K$12:$K$18</f>
        <v>0</v>
      </c>
      <c r="AD390" s="71" cm="1">
        <f t="array" ref="AD390:AJ396">MMULT(AD381:AJ387,_xlfn.ANCHORARRAY(AD372))</f>
        <v>1.0000000000000002</v>
      </c>
      <c r="AE390" s="71">
        <v>-3.2612801348363973E-16</v>
      </c>
      <c r="AF390" s="71">
        <v>4.1286418728248009E-16</v>
      </c>
      <c r="AG390" s="71">
        <v>-1.0408340855860843E-15</v>
      </c>
      <c r="AH390" s="71">
        <v>-1.6653345369377348E-16</v>
      </c>
      <c r="AI390" s="71">
        <v>3.1225022567582528E-17</v>
      </c>
      <c r="AJ390" s="71">
        <v>-1.7416623698807143E-15</v>
      </c>
    </row>
    <row r="391" spans="11:36">
      <c r="K391" s="1">
        <v>1</v>
      </c>
      <c r="L391" s="71">
        <v>1.0867221685889418E-17</v>
      </c>
      <c r="M391" s="71">
        <v>1</v>
      </c>
      <c r="N391" s="71">
        <v>2.7061686225238191E-16</v>
      </c>
      <c r="O391" s="71">
        <v>3.3306690738754696E-16</v>
      </c>
      <c r="P391" s="71">
        <v>-1.4918621893400541E-16</v>
      </c>
      <c r="Q391" s="71">
        <v>5.5511151231257827E-17</v>
      </c>
      <c r="R391" s="71">
        <v>-2.4633073358870661E-16</v>
      </c>
      <c r="AC391" s="1">
        <v>1</v>
      </c>
      <c r="AD391" s="71">
        <v>-8.2494875990708484E-18</v>
      </c>
      <c r="AE391" s="71">
        <v>1</v>
      </c>
      <c r="AF391" s="71">
        <v>6.2450045135165055E-16</v>
      </c>
      <c r="AG391" s="71">
        <v>8.0491169285323849E-16</v>
      </c>
      <c r="AH391" s="71">
        <v>-3.2612801348363973E-16</v>
      </c>
      <c r="AI391" s="71">
        <v>1.9428902930940239E-16</v>
      </c>
      <c r="AJ391" s="71">
        <v>6.6613381477509392E-16</v>
      </c>
    </row>
    <row r="392" spans="11:36">
      <c r="K392" s="1">
        <v>2</v>
      </c>
      <c r="L392" s="71">
        <v>8.1784193273126641E-18</v>
      </c>
      <c r="M392" s="71">
        <v>7.6346825403170738E-18</v>
      </c>
      <c r="N392" s="71">
        <v>1.0000000000000002</v>
      </c>
      <c r="O392" s="71">
        <v>1.1102230246251565E-15</v>
      </c>
      <c r="P392" s="71">
        <v>1.9428902930940239E-16</v>
      </c>
      <c r="Q392" s="71">
        <v>-1.214306433183765E-17</v>
      </c>
      <c r="R392" s="71">
        <v>2.7755575615628914E-17</v>
      </c>
      <c r="AC392" s="1">
        <v>2</v>
      </c>
      <c r="AD392" s="71">
        <v>3.8818180040838863E-17</v>
      </c>
      <c r="AE392" s="71">
        <v>-1.5389879629303213E-17</v>
      </c>
      <c r="AF392" s="71">
        <v>1.0000000000000004</v>
      </c>
      <c r="AG392" s="71">
        <v>1.8388068845354155E-15</v>
      </c>
      <c r="AH392" s="71">
        <v>9.0205620750793969E-17</v>
      </c>
      <c r="AI392" s="71">
        <v>-4.163336342344337E-17</v>
      </c>
      <c r="AJ392" s="71">
        <v>2.1094237467877974E-15</v>
      </c>
    </row>
    <row r="393" spans="11:36">
      <c r="K393" s="1">
        <v>3</v>
      </c>
      <c r="L393" s="71">
        <v>-1.3715187150170663E-17</v>
      </c>
      <c r="M393" s="71">
        <v>-6.3065035293109204E-19</v>
      </c>
      <c r="N393" s="71">
        <v>0</v>
      </c>
      <c r="O393" s="71">
        <v>0.99999999999999989</v>
      </c>
      <c r="P393" s="71">
        <v>3.6082248300317588E-16</v>
      </c>
      <c r="Q393" s="71">
        <v>2.2204460492503131E-16</v>
      </c>
      <c r="R393" s="71">
        <v>0</v>
      </c>
      <c r="AC393" s="1">
        <v>3</v>
      </c>
      <c r="AD393" s="71">
        <v>3.8403567340196075E-17</v>
      </c>
      <c r="AE393" s="71">
        <v>-2.438873622493009E-17</v>
      </c>
      <c r="AF393" s="71">
        <v>7.5501097990959377E-18</v>
      </c>
      <c r="AG393" s="71">
        <v>1.0000000000000002</v>
      </c>
      <c r="AH393" s="71">
        <v>1.1102230246251565E-16</v>
      </c>
      <c r="AI393" s="71">
        <v>-5.5511151231257827E-17</v>
      </c>
      <c r="AJ393" s="71">
        <v>-4.2743586448068527E-15</v>
      </c>
    </row>
    <row r="394" spans="11:36">
      <c r="K394" s="1">
        <v>4</v>
      </c>
      <c r="L394" s="71">
        <v>-3.7314072569241025E-18</v>
      </c>
      <c r="M394" s="71">
        <v>2.2980218037843566E-17</v>
      </c>
      <c r="N394" s="71">
        <v>0</v>
      </c>
      <c r="O394" s="71">
        <v>2.6015586066571044E-17</v>
      </c>
      <c r="P394" s="71">
        <v>1.0000000000000002</v>
      </c>
      <c r="Q394" s="71">
        <v>2.7755575615628914E-17</v>
      </c>
      <c r="R394" s="71">
        <v>6.9388939039072284E-16</v>
      </c>
      <c r="AC394" s="1">
        <v>4</v>
      </c>
      <c r="AD394" s="71">
        <v>-8.359598131589611E-18</v>
      </c>
      <c r="AE394" s="71">
        <v>1.0205127085510198E-17</v>
      </c>
      <c r="AF394" s="71">
        <v>9.1133724622458026E-18</v>
      </c>
      <c r="AG394" s="71">
        <v>9.7062327588604971E-18</v>
      </c>
      <c r="AH394" s="71">
        <v>1.0000000000000007</v>
      </c>
      <c r="AI394" s="71">
        <v>2.7755575615628914E-17</v>
      </c>
      <c r="AJ394" s="71">
        <v>8.0491169285323849E-15</v>
      </c>
    </row>
    <row r="395" spans="11:36">
      <c r="K395" s="1">
        <v>5</v>
      </c>
      <c r="L395" s="71">
        <v>-6.0996583098384284E-18</v>
      </c>
      <c r="M395" s="71">
        <v>1.1257110931379607E-18</v>
      </c>
      <c r="N395" s="71">
        <v>0</v>
      </c>
      <c r="O395" s="71">
        <v>-2.1068147080775745E-17</v>
      </c>
      <c r="P395" s="71">
        <v>0</v>
      </c>
      <c r="Q395" s="71">
        <v>1</v>
      </c>
      <c r="R395" s="71">
        <v>-4.4408920985006262E-16</v>
      </c>
      <c r="AC395" s="1">
        <v>5</v>
      </c>
      <c r="AD395" s="71">
        <v>-7.0082641926590384E-19</v>
      </c>
      <c r="AE395" s="71">
        <v>3.1250730789658783E-17</v>
      </c>
      <c r="AF395" s="71">
        <v>-1.3272880072287537E-17</v>
      </c>
      <c r="AG395" s="71">
        <v>-5.3024297784429623E-17</v>
      </c>
      <c r="AH395" s="71">
        <v>-1.563479825247199E-17</v>
      </c>
      <c r="AI395" s="71">
        <v>1</v>
      </c>
      <c r="AJ395" s="71">
        <v>-4.3853809472693683E-15</v>
      </c>
    </row>
    <row r="396" spans="11:36">
      <c r="K396" s="1">
        <v>6</v>
      </c>
      <c r="L396" s="71">
        <v>-2.3210909765711E-17</v>
      </c>
      <c r="M396" s="71">
        <v>1.3502897239621409E-17</v>
      </c>
      <c r="N396" s="71">
        <v>0</v>
      </c>
      <c r="O396" s="71">
        <v>-4.4281038506512165E-17</v>
      </c>
      <c r="P396" s="71">
        <v>0</v>
      </c>
      <c r="Q396" s="71">
        <v>0</v>
      </c>
      <c r="R396" s="110">
        <v>-1.0000000000000002</v>
      </c>
      <c r="AC396" s="1">
        <v>6</v>
      </c>
      <c r="AD396" s="71">
        <v>-3.085934097556447E-18</v>
      </c>
      <c r="AE396" s="71">
        <v>4.6174032094245296E-17</v>
      </c>
      <c r="AF396" s="71">
        <v>-2.1310676120844737E-17</v>
      </c>
      <c r="AG396" s="71">
        <v>3.0758296098344361E-17</v>
      </c>
      <c r="AH396" s="71">
        <v>-5.3263880769467745E-17</v>
      </c>
      <c r="AI396" s="71">
        <v>0</v>
      </c>
      <c r="AJ396" s="110">
        <v>1.0000000000001223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4FBD-4FA2-4E14-8947-82D176127BFE}">
  <dimension ref="B2:AQ396"/>
  <sheetViews>
    <sheetView workbookViewId="0">
      <selection activeCell="C12" sqref="C12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36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36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1.6822634824987008</v>
      </c>
      <c r="V3" s="71">
        <v>0.9647709524971142</v>
      </c>
      <c r="W3" s="71">
        <v>0.92273198646086507</v>
      </c>
      <c r="X3" s="71">
        <v>0.59090694539799482</v>
      </c>
      <c r="Y3" s="71">
        <v>0.47624920353681616</v>
      </c>
      <c r="Z3" s="71">
        <v>0.23466502196172526</v>
      </c>
      <c r="AA3" s="71">
        <v>4.8261195264970816E-2</v>
      </c>
      <c r="AC3" s="1" cm="1">
        <f t="array" ref="AC3:AC9">$K$12:$K$18</f>
        <v>0</v>
      </c>
    </row>
    <row r="4" spans="2:36">
      <c r="C4" s="3">
        <v>-7.8589003372600399E-2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-0.24689463564830491</v>
      </c>
      <c r="AC4" s="1">
        <v>1</v>
      </c>
      <c r="AD4" s="3">
        <f>AQ110</f>
        <v>0.61010317725983687</v>
      </c>
    </row>
    <row r="5" spans="2:36">
      <c r="C5" s="3">
        <v>0.15260814939179984</v>
      </c>
      <c r="D5" s="3">
        <v>-3.4981738566818528E-2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0.479432641007212</v>
      </c>
      <c r="M5" s="3">
        <f>Y200</f>
        <v>-0.10989837289131582</v>
      </c>
      <c r="AC5" s="1">
        <v>2</v>
      </c>
      <c r="AD5" s="3">
        <f>AQ92</f>
        <v>-0.25367822119903538</v>
      </c>
      <c r="AE5" s="3">
        <f>AQ200</f>
        <v>4.5172082506179434E-2</v>
      </c>
    </row>
    <row r="6" spans="2:36">
      <c r="C6" s="3">
        <v>-7.8457641948067609E-3</v>
      </c>
      <c r="D6" s="3">
        <v>8.66680069186027E-2</v>
      </c>
      <c r="E6" s="3">
        <v>-6.1768382386884452E-2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-2.464819515620276E-2</v>
      </c>
      <c r="M6" s="3">
        <f>Y182</f>
        <v>0.27227557383675161</v>
      </c>
      <c r="N6" s="3">
        <f>Y272</f>
        <v>-0.19405109633076137</v>
      </c>
      <c r="AC6" s="1">
        <v>3</v>
      </c>
      <c r="AD6" s="3">
        <f>AQ74</f>
        <v>0.14502684443179156</v>
      </c>
      <c r="AE6" s="3">
        <f>AQ182</f>
        <v>-3.0500845529240386E-2</v>
      </c>
      <c r="AF6" s="3">
        <f>AQ272</f>
        <v>0.25547060387754011</v>
      </c>
    </row>
    <row r="7" spans="2:36">
      <c r="C7" s="3">
        <v>-7.426892358846883E-2</v>
      </c>
      <c r="D7" s="3">
        <v>0.3186093670594784</v>
      </c>
      <c r="E7" s="3">
        <v>-5.05676114389925E-2</v>
      </c>
      <c r="F7" s="3">
        <v>-0.14681284439894018</v>
      </c>
      <c r="G7" s="3">
        <v>0</v>
      </c>
      <c r="H7" s="3">
        <v>0</v>
      </c>
      <c r="I7" s="3">
        <v>0</v>
      </c>
      <c r="K7" s="1">
        <v>4</v>
      </c>
      <c r="L7" s="3">
        <f>Y56</f>
        <v>-0.23332270473555536</v>
      </c>
      <c r="M7" s="3">
        <f>Y164</f>
        <v>1.0009408469189511</v>
      </c>
      <c r="N7" s="3">
        <f>Y254</f>
        <v>-0.15886283660632203</v>
      </c>
      <c r="O7" s="3">
        <f>Y326</f>
        <v>-0.46122615341633189</v>
      </c>
      <c r="AC7" s="1">
        <v>4</v>
      </c>
      <c r="AD7" s="3">
        <f>AQ56</f>
        <v>-0.30730555940484544</v>
      </c>
      <c r="AE7" s="3">
        <f>AQ164</f>
        <v>-0.37911118564244983</v>
      </c>
      <c r="AF7" s="3">
        <f>AQ254</f>
        <v>-0.27212104935633935</v>
      </c>
      <c r="AG7" s="3">
        <f>AQ326</f>
        <v>0.12428982756525098</v>
      </c>
    </row>
    <row r="8" spans="2:36">
      <c r="C8" s="3">
        <v>0.22733836061580001</v>
      </c>
      <c r="D8" s="3">
        <v>0.236584836213315</v>
      </c>
      <c r="E8" s="3">
        <v>3.9702141289119176E-2</v>
      </c>
      <c r="F8" s="3">
        <v>-0.42582874850986102</v>
      </c>
      <c r="G8" s="3">
        <v>0.28257450416187152</v>
      </c>
      <c r="H8" s="3">
        <v>0</v>
      </c>
      <c r="I8" s="3">
        <v>0</v>
      </c>
      <c r="K8" s="1">
        <v>5</v>
      </c>
      <c r="L8" s="3">
        <f>Y38</f>
        <v>0.71420452358974451</v>
      </c>
      <c r="M8" s="3">
        <f>Y146</f>
        <v>0.74325318339849489</v>
      </c>
      <c r="N8" s="3">
        <f>Y236</f>
        <v>0.1247279554056808</v>
      </c>
      <c r="O8" s="3">
        <f>Y308</f>
        <v>-1.3377804680059149</v>
      </c>
      <c r="P8" s="3">
        <f>Y362</f>
        <v>0.88773398636671397</v>
      </c>
      <c r="AC8" s="1">
        <v>5</v>
      </c>
      <c r="AD8" s="3">
        <f>AQ38</f>
        <v>0.32790133589437154</v>
      </c>
      <c r="AE8" s="3">
        <f>AQ146</f>
        <v>-0.84952625084275069</v>
      </c>
      <c r="AF8" s="3">
        <f>AQ236</f>
        <v>0.79421803484762699</v>
      </c>
      <c r="AG8" s="3">
        <f>AQ308</f>
        <v>-0.81457287883431773</v>
      </c>
      <c r="AH8" s="3">
        <f>AQ362</f>
        <v>-0.18565305269856067</v>
      </c>
    </row>
    <row r="9" spans="2:36">
      <c r="C9" s="3">
        <v>-0.19195047254393482</v>
      </c>
      <c r="D9" s="3">
        <v>0.85110845455538975</v>
      </c>
      <c r="E9" s="3">
        <v>-0.65208724103613369</v>
      </c>
      <c r="F9" s="3">
        <v>0.44397925286714068</v>
      </c>
      <c r="G9" s="3">
        <v>-0.56809922355337705</v>
      </c>
      <c r="H9" s="3">
        <v>-0.72796848190094454</v>
      </c>
      <c r="I9" s="3">
        <v>0</v>
      </c>
      <c r="K9" s="1">
        <v>6</v>
      </c>
      <c r="L9" s="3">
        <f>Y20</f>
        <v>-0.60303019439711492</v>
      </c>
      <c r="M9" s="3">
        <f>Y128</f>
        <v>2.6738360682393747</v>
      </c>
      <c r="N9" s="3">
        <f>Y218</f>
        <v>-2.0485924859387543</v>
      </c>
      <c r="O9" s="3">
        <f>Y290</f>
        <v>1.3948019591536942</v>
      </c>
      <c r="P9" s="3">
        <f>Y344</f>
        <v>-1.7847363472253548</v>
      </c>
      <c r="Q9" s="3">
        <f>Y380</f>
        <v>-2.2869804347849216</v>
      </c>
      <c r="AC9" s="1">
        <v>6</v>
      </c>
      <c r="AD9" s="3">
        <f>AQ20</f>
        <v>-1.0190047425827935</v>
      </c>
      <c r="AE9" s="3">
        <f>AQ128</f>
        <v>1.3134910624459715</v>
      </c>
      <c r="AF9" s="3">
        <f>AQ218</f>
        <v>1.1864141249147271</v>
      </c>
      <c r="AG9" s="3">
        <f>AQ290</f>
        <v>0.22004161797352051</v>
      </c>
      <c r="AH9" s="3">
        <f>AQ344</f>
        <v>1.9600264776201715</v>
      </c>
      <c r="AI9" s="3">
        <f>AQ380</f>
        <v>2.1131484725269902</v>
      </c>
    </row>
    <row r="11" spans="2:36">
      <c r="B11" s="47" t="s">
        <v>72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36">
      <c r="B12" s="25" cm="1">
        <f t="array" ref="B12:B17">enc0!B6:B11</f>
        <v>0</v>
      </c>
      <c r="C12" s="71" cm="1">
        <f t="array" ref="C12:I17">dec0!AB12:AH17</f>
        <v>0.44112521409988403</v>
      </c>
      <c r="D12" s="71">
        <v>-0.75621140003204346</v>
      </c>
      <c r="E12" s="71">
        <v>0.14917246997356415</v>
      </c>
      <c r="F12" s="71">
        <v>0.11439187824726105</v>
      </c>
      <c r="G12" s="71">
        <v>9.2081964015960693E-2</v>
      </c>
      <c r="H12" s="71">
        <v>-9.1208823025226593E-2</v>
      </c>
      <c r="I12" s="71">
        <v>0.36065694689750671</v>
      </c>
      <c r="K12" s="1">
        <v>0</v>
      </c>
      <c r="L12" s="110" cm="1">
        <f t="array" ref="L12:R18">[1]!SVD_U($C$12:$I$18)</f>
        <v>0.52076459981495038</v>
      </c>
      <c r="M12" s="71">
        <v>0.10383943627073156</v>
      </c>
      <c r="N12" s="71">
        <v>0.16133224219564268</v>
      </c>
      <c r="O12" s="71">
        <v>0.59974000445937214</v>
      </c>
      <c r="P12" s="71">
        <v>0.20852257016292386</v>
      </c>
      <c r="Q12" s="71">
        <v>0.4935123395835681</v>
      </c>
      <c r="R12" s="71">
        <v>0.21276594216450584</v>
      </c>
      <c r="T12" s="1">
        <v>0</v>
      </c>
      <c r="U12" s="71" cm="1">
        <f t="array" ref="U12:AA18">[1]!SVD_D($C$12:$I$18)</f>
        <v>1.6822634824987008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0.37134584667187259</v>
      </c>
      <c r="AE12" s="71">
        <v>0.61444020553334022</v>
      </c>
      <c r="AF12" s="71">
        <v>0.20962057659911232</v>
      </c>
      <c r="AG12" s="71">
        <v>-0.17435440201160912</v>
      </c>
      <c r="AH12" s="71">
        <v>0.15984530518071566</v>
      </c>
      <c r="AI12" s="71">
        <v>0.60680963323004067</v>
      </c>
      <c r="AJ12" s="71">
        <v>-0.12828405894745412</v>
      </c>
    </row>
    <row r="13" spans="2:36">
      <c r="B13" s="25">
        <v>1</v>
      </c>
      <c r="C13" s="71">
        <v>0.17138679325580597</v>
      </c>
      <c r="D13" s="71">
        <v>-0.15532638132572174</v>
      </c>
      <c r="E13" s="71">
        <v>9.5197819173336029E-2</v>
      </c>
      <c r="F13" s="71">
        <v>-0.39208665490150452</v>
      </c>
      <c r="G13" s="71">
        <v>-1.5282593667507172E-2</v>
      </c>
      <c r="H13" s="71">
        <v>-0.56502372026443481</v>
      </c>
      <c r="I13" s="71">
        <v>0.10183186829090118</v>
      </c>
      <c r="K13" s="1">
        <v>1</v>
      </c>
      <c r="L13" s="71">
        <v>0.24439394510322809</v>
      </c>
      <c r="M13" s="71">
        <v>-0.32914215351400511</v>
      </c>
      <c r="N13" s="71">
        <v>0.32666567121187035</v>
      </c>
      <c r="O13" s="71">
        <v>-0.69118051093717181</v>
      </c>
      <c r="P13" s="71">
        <v>0.17051786700350444</v>
      </c>
      <c r="Q13" s="71">
        <v>0.46719285299139157</v>
      </c>
      <c r="R13" s="71">
        <v>1.2271025862269682E-2</v>
      </c>
      <c r="T13" s="1">
        <v>1</v>
      </c>
      <c r="U13" s="71">
        <v>0</v>
      </c>
      <c r="V13" s="71">
        <v>0.9647709524971142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-0.57295202608759943</v>
      </c>
      <c r="AE13" s="71">
        <v>0.12775458980449633</v>
      </c>
      <c r="AF13" s="71">
        <v>-0.38664654700662637</v>
      </c>
      <c r="AG13" s="71">
        <v>-0.57848893388799061</v>
      </c>
      <c r="AH13" s="71">
        <v>-0.30029079706782846</v>
      </c>
      <c r="AI13" s="71">
        <v>0.23315730156156989</v>
      </c>
      <c r="AJ13" s="71">
        <v>-0.16347125609073948</v>
      </c>
    </row>
    <row r="14" spans="2:36">
      <c r="B14" s="25">
        <v>2</v>
      </c>
      <c r="C14" s="71">
        <v>-0.21308989822864532</v>
      </c>
      <c r="D14" s="71">
        <v>0.48383045196533203</v>
      </c>
      <c r="E14" s="71">
        <v>-0.42441746592521667</v>
      </c>
      <c r="F14" s="71">
        <v>0.12448707222938538</v>
      </c>
      <c r="G14" s="71">
        <v>-0.3593297004699707</v>
      </c>
      <c r="H14" s="71">
        <v>0.33817505836486816</v>
      </c>
      <c r="I14" s="71">
        <v>-0.21172238886356351</v>
      </c>
      <c r="K14" s="1">
        <v>2</v>
      </c>
      <c r="L14" s="71">
        <v>-0.44728814061303346</v>
      </c>
      <c r="M14" s="71">
        <v>5.9046361566187477E-2</v>
      </c>
      <c r="N14" s="71">
        <v>-0.35186848845141516</v>
      </c>
      <c r="O14" s="71">
        <v>6.6230170958722426E-2</v>
      </c>
      <c r="P14" s="71">
        <v>0.58306444080323494</v>
      </c>
      <c r="Q14" s="71">
        <v>0.41710178247974011</v>
      </c>
      <c r="R14" s="71">
        <v>-0.39282431017626457</v>
      </c>
      <c r="T14" s="1">
        <v>2</v>
      </c>
      <c r="U14" s="71">
        <v>0</v>
      </c>
      <c r="V14" s="71">
        <v>0</v>
      </c>
      <c r="W14" s="71">
        <v>0.92273198646086507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0.20568907396669872</v>
      </c>
      <c r="AE14" s="71">
        <v>-2.129780445002636E-2</v>
      </c>
      <c r="AF14" s="71">
        <v>0.16900546619693005</v>
      </c>
      <c r="AG14" s="71">
        <v>1.5562595188487859E-3</v>
      </c>
      <c r="AH14" s="71">
        <v>-0.78864654273294788</v>
      </c>
      <c r="AI14" s="71">
        <v>0.15773194979262975</v>
      </c>
      <c r="AJ14" s="71">
        <v>0.5308770116309226</v>
      </c>
    </row>
    <row r="15" spans="2:36">
      <c r="B15" s="25">
        <v>3</v>
      </c>
      <c r="C15" s="71">
        <v>-0.13668441772460938</v>
      </c>
      <c r="D15" s="71">
        <v>-0.26229161024093628</v>
      </c>
      <c r="E15" s="71">
        <v>-0.24504712224006653</v>
      </c>
      <c r="F15" s="71">
        <v>-0.1853005439043045</v>
      </c>
      <c r="G15" s="71">
        <v>-0.13029088079929352</v>
      </c>
      <c r="H15" s="71">
        <v>-0.14801901578903198</v>
      </c>
      <c r="I15" s="71">
        <v>-6.5354011952877045E-2</v>
      </c>
      <c r="K15" s="1">
        <v>3</v>
      </c>
      <c r="L15" s="71">
        <v>2.1203967586778581E-2</v>
      </c>
      <c r="M15" s="71">
        <v>-0.26415946759098197</v>
      </c>
      <c r="N15" s="71">
        <v>0.16584560873275814</v>
      </c>
      <c r="O15" s="71">
        <v>4.4795149686789382E-2</v>
      </c>
      <c r="P15" s="71">
        <v>0.72595948350721573</v>
      </c>
      <c r="Q15" s="71">
        <v>-0.52025997435642235</v>
      </c>
      <c r="R15" s="71">
        <v>0.3202673624611459</v>
      </c>
      <c r="T15" s="1">
        <v>3</v>
      </c>
      <c r="U15" s="71">
        <v>0</v>
      </c>
      <c r="V15" s="71">
        <v>0</v>
      </c>
      <c r="W15" s="71">
        <v>0</v>
      </c>
      <c r="X15" s="71">
        <v>0.59090694539799482</v>
      </c>
      <c r="Y15" s="71">
        <v>0</v>
      </c>
      <c r="Z15" s="71">
        <v>0</v>
      </c>
      <c r="AA15" s="71">
        <v>0</v>
      </c>
      <c r="AC15" s="1">
        <v>3</v>
      </c>
      <c r="AD15" s="71">
        <v>-0.1146553957126092</v>
      </c>
      <c r="AE15" s="71">
        <v>1.6013506900506649E-2</v>
      </c>
      <c r="AF15" s="71">
        <v>-0.20291138681129667</v>
      </c>
      <c r="AG15" s="71">
        <v>0.69643805375871004</v>
      </c>
      <c r="AH15" s="71">
        <v>-0.34419651963428421</v>
      </c>
      <c r="AI15" s="71">
        <v>0.310003053757886</v>
      </c>
      <c r="AJ15" s="71">
        <v>-0.49580800391104979</v>
      </c>
    </row>
    <row r="16" spans="2:36">
      <c r="B16" s="25">
        <v>4</v>
      </c>
      <c r="C16" s="71">
        <v>-0.38577422499656677</v>
      </c>
      <c r="D16" s="71">
        <v>-0.34449771046638489</v>
      </c>
      <c r="E16" s="71">
        <v>0.10400941222906113</v>
      </c>
      <c r="F16" s="71">
        <v>0.10675622522830963</v>
      </c>
      <c r="G16" s="71">
        <v>-0.18667873740196228</v>
      </c>
      <c r="H16" s="71">
        <v>-0.4992622435092926</v>
      </c>
      <c r="I16" s="71">
        <v>0.32370948791503906</v>
      </c>
      <c r="K16" s="1">
        <v>4</v>
      </c>
      <c r="L16" s="71">
        <v>0.19886273651705069</v>
      </c>
      <c r="M16" s="71">
        <v>-0.75399799395668421</v>
      </c>
      <c r="N16" s="71">
        <v>-6.397153063609512E-2</v>
      </c>
      <c r="O16" s="71">
        <v>0.28975484080929798</v>
      </c>
      <c r="P16" s="71">
        <v>-0.12438567570902627</v>
      </c>
      <c r="Q16" s="71">
        <v>-0.10257951198448147</v>
      </c>
      <c r="R16" s="71">
        <v>-0.52715847714831821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0.47624920353681616</v>
      </c>
      <c r="Z16" s="71">
        <v>0</v>
      </c>
      <c r="AA16" s="71">
        <v>0</v>
      </c>
      <c r="AC16" s="1">
        <v>4</v>
      </c>
      <c r="AD16" s="71">
        <v>0.23746492647019046</v>
      </c>
      <c r="AE16" s="71">
        <v>0.38283317423183827</v>
      </c>
      <c r="AF16" s="71">
        <v>0.12916642184263802</v>
      </c>
      <c r="AG16" s="71">
        <v>-0.16805998824346813</v>
      </c>
      <c r="AH16" s="71">
        <v>-0.36467750299278595</v>
      </c>
      <c r="AI16" s="71">
        <v>-0.6295894073705709</v>
      </c>
      <c r="AJ16" s="71">
        <v>-0.47196243723602888</v>
      </c>
    </row>
    <row r="17" spans="2:43">
      <c r="B17" s="25">
        <v>5</v>
      </c>
      <c r="C17" s="71">
        <v>-0.61556315422058105</v>
      </c>
      <c r="D17" s="71">
        <v>0.44080060720443726</v>
      </c>
      <c r="E17" s="71">
        <v>-7.2520717978477478E-2</v>
      </c>
      <c r="F17" s="71">
        <v>0.21573735773563385</v>
      </c>
      <c r="G17" s="71">
        <v>-0.42769446969032288</v>
      </c>
      <c r="H17" s="71">
        <v>-6.1812162399291992E-2</v>
      </c>
      <c r="I17" s="71">
        <v>-0.52150386571884155</v>
      </c>
      <c r="K17" s="1">
        <v>5</v>
      </c>
      <c r="L17" s="71">
        <v>-0.5481079405913617</v>
      </c>
      <c r="M17" s="71">
        <v>-0.46949073123972102</v>
      </c>
      <c r="N17" s="71">
        <v>1.7414895935203293E-2</v>
      </c>
      <c r="O17" s="71">
        <v>0.19025298111830502</v>
      </c>
      <c r="P17" s="71">
        <v>-0.21184638580134824</v>
      </c>
      <c r="Q17" s="71">
        <v>0.28783108810153157</v>
      </c>
      <c r="R17" s="71">
        <v>0.56118716740589092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0.23466502196172526</v>
      </c>
      <c r="AA17" s="71">
        <v>0</v>
      </c>
      <c r="AC17" s="1">
        <v>5</v>
      </c>
      <c r="AD17" s="71">
        <v>-0.24098003013831371</v>
      </c>
      <c r="AE17" s="71">
        <v>0.66444128340619224</v>
      </c>
      <c r="AF17" s="71">
        <v>-0.33809179068348089</v>
      </c>
      <c r="AG17" s="71">
        <v>0.33029745742692468</v>
      </c>
      <c r="AH17" s="71">
        <v>0.10404649417321829</v>
      </c>
      <c r="AI17" s="71">
        <v>-0.24504427083456995</v>
      </c>
      <c r="AJ17" s="71">
        <v>0.45406119527133337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0.35859564928706994</v>
      </c>
      <c r="M18" s="71">
        <v>-0.13668063327432983</v>
      </c>
      <c r="N18" s="71">
        <v>-0.84353400195039163</v>
      </c>
      <c r="O18" s="71">
        <v>-0.18982708651347535</v>
      </c>
      <c r="P18" s="71">
        <v>1.0487775898001173E-2</v>
      </c>
      <c r="Q18" s="71">
        <v>1.2758501899105851E-2</v>
      </c>
      <c r="R18" s="71">
        <v>0.32383770127253458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4.8261195264970816E-2</v>
      </c>
      <c r="AC18" s="1">
        <v>6</v>
      </c>
      <c r="AD18" s="110">
        <v>0.6032523657785489</v>
      </c>
      <c r="AE18" s="71">
        <v>-0.131865504751984</v>
      </c>
      <c r="AF18" s="71">
        <v>-0.77835580526696779</v>
      </c>
      <c r="AG18" s="71">
        <v>-0.11217014384547884</v>
      </c>
      <c r="AH18" s="71">
        <v>4.9947949182958702E-3</v>
      </c>
      <c r="AI18" s="71">
        <v>2.993974128352376E-3</v>
      </c>
      <c r="AJ18" s="71">
        <v>1.5628794535274774E-2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0.52076459981495038</v>
      </c>
      <c r="W20" s="48" t="s">
        <v>353</v>
      </c>
      <c r="X20" s="3">
        <f>+V20/V22</f>
        <v>0.8236208519236774</v>
      </c>
      <c r="Y20" s="148">
        <f>ATAN2(X20,X21)</f>
        <v>-0.60303019439711492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0.37134584667187259</v>
      </c>
      <c r="AO20" s="48" t="s">
        <v>353</v>
      </c>
      <c r="AP20" s="3">
        <f>+AN20/AN22</f>
        <v>0.5242137587340151</v>
      </c>
      <c r="AQ20" s="148">
        <f>ATAN2(AP20,AP21)</f>
        <v>-1.0190047425827935</v>
      </c>
    </row>
    <row r="21" spans="2:43">
      <c r="K21" s="1" cm="1">
        <f t="array" ref="K21:K27">$K$12:$K$18</f>
        <v>0</v>
      </c>
      <c r="L21" s="110">
        <f>X20</f>
        <v>0.8236208519236774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0.56714080463013417</v>
      </c>
      <c r="U21" s="48" t="s">
        <v>352</v>
      </c>
      <c r="V21" s="3">
        <f>L18</f>
        <v>0.35859564928706994</v>
      </c>
      <c r="W21" s="48" t="s">
        <v>354</v>
      </c>
      <c r="X21" s="3">
        <f>-V21/V22</f>
        <v>-0.56714080463013417</v>
      </c>
      <c r="Y21" s="117"/>
      <c r="AC21" s="1" cm="1">
        <f t="array" ref="AC21:AC27">$K$12:$K$18</f>
        <v>0</v>
      </c>
      <c r="AD21" s="110">
        <f>AP20</f>
        <v>0.5242137587340151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0.85158671616809267</v>
      </c>
      <c r="AM21" s="48" t="s">
        <v>352</v>
      </c>
      <c r="AN21" s="3">
        <f>AD18</f>
        <v>0.6032523657785489</v>
      </c>
      <c r="AO21" s="48" t="s">
        <v>354</v>
      </c>
      <c r="AP21" s="3">
        <f>-AN21/AN22</f>
        <v>-0.85158671616809267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0.63228680842481655</v>
      </c>
      <c r="W22" s="109">
        <v>1</v>
      </c>
      <c r="X22" s="108">
        <f>X20*X20+X21*X21</f>
        <v>1.0000000000000002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0.70838630326811525</v>
      </c>
      <c r="AO22" s="109">
        <v>1</v>
      </c>
      <c r="AP22" s="108">
        <f>AP20*AP20+AP21*AP21</f>
        <v>0.99999999999999978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-0.56714080463013417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0.8236208519236774</v>
      </c>
      <c r="AC27" s="1">
        <v>6</v>
      </c>
      <c r="AD27" s="110">
        <f>AP21</f>
        <v>-0.85158671616809267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0.5242137587340151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0.63228680842481655</v>
      </c>
      <c r="M30" s="71">
        <v>8.0071606320146205E-3</v>
      </c>
      <c r="N30" s="71">
        <v>-0.34552595383909002</v>
      </c>
      <c r="O30" s="71">
        <v>0.38629968681969168</v>
      </c>
      <c r="P30" s="71">
        <v>0.17769158254447506</v>
      </c>
      <c r="Q30" s="71">
        <v>0.41370292059559954</v>
      </c>
      <c r="R30" s="71">
        <v>0.35890004101515244</v>
      </c>
      <c r="AC30" s="1" cm="1">
        <f t="array" ref="AC30:AC36">$K$12:$K$18</f>
        <v>0</v>
      </c>
      <c r="AD30" s="110" cm="1">
        <f t="array" ref="AD30:AJ36">MMULT(AD21:AJ27,_xlfn.ANCHORARRAY(AD12))</f>
        <v>0.70838630326811514</v>
      </c>
      <c r="AE30" s="71">
        <v>0.20980309749234299</v>
      </c>
      <c r="AF30" s="71">
        <v>-0.55295147385065635</v>
      </c>
      <c r="AG30" s="71">
        <v>-0.18692158087980104</v>
      </c>
      <c r="AH30" s="71">
        <v>8.8046609247173349E-2</v>
      </c>
      <c r="AI30" s="71">
        <v>0.32064758726778458</v>
      </c>
      <c r="AJ30" s="71">
        <v>-5.3938994910540411E-2</v>
      </c>
    </row>
    <row r="31" spans="2:43">
      <c r="K31" s="1">
        <v>1</v>
      </c>
      <c r="L31" s="71">
        <v>0.24439394510322809</v>
      </c>
      <c r="M31" s="71">
        <v>-0.32914215351400511</v>
      </c>
      <c r="N31" s="71">
        <v>0.32666567121187035</v>
      </c>
      <c r="O31" s="71">
        <v>-0.69118051093717181</v>
      </c>
      <c r="P31" s="71">
        <v>0.17051786700350444</v>
      </c>
      <c r="Q31" s="71">
        <v>0.46719285299139157</v>
      </c>
      <c r="R31" s="71">
        <v>1.2271025862269682E-2</v>
      </c>
      <c r="AC31" s="1">
        <v>1</v>
      </c>
      <c r="AD31" s="71">
        <v>-0.57295202608759943</v>
      </c>
      <c r="AE31" s="71">
        <v>0.12775458980449633</v>
      </c>
      <c r="AF31" s="71">
        <v>-0.38664654700662637</v>
      </c>
      <c r="AG31" s="71">
        <v>-0.57848893388799061</v>
      </c>
      <c r="AH31" s="71">
        <v>-0.30029079706782846</v>
      </c>
      <c r="AI31" s="71">
        <v>0.23315730156156989</v>
      </c>
      <c r="AJ31" s="71">
        <v>-0.16347125609073948</v>
      </c>
    </row>
    <row r="32" spans="2:43">
      <c r="K32" s="1">
        <v>2</v>
      </c>
      <c r="L32" s="71">
        <v>-0.44728814061303346</v>
      </c>
      <c r="M32" s="71">
        <v>5.9046361566187477E-2</v>
      </c>
      <c r="N32" s="71">
        <v>-0.35186848845141516</v>
      </c>
      <c r="O32" s="71">
        <v>6.6230170958722426E-2</v>
      </c>
      <c r="P32" s="71">
        <v>0.58306444080323494</v>
      </c>
      <c r="Q32" s="71">
        <v>0.41710178247974011</v>
      </c>
      <c r="R32" s="71">
        <v>-0.39282431017626457</v>
      </c>
      <c r="AC32" s="1">
        <v>2</v>
      </c>
      <c r="AD32" s="71">
        <v>0.20568907396669872</v>
      </c>
      <c r="AE32" s="71">
        <v>-2.129780445002636E-2</v>
      </c>
      <c r="AF32" s="71">
        <v>0.16900546619693005</v>
      </c>
      <c r="AG32" s="71">
        <v>1.5562595188487859E-3</v>
      </c>
      <c r="AH32" s="71">
        <v>-0.78864654273294788</v>
      </c>
      <c r="AI32" s="71">
        <v>0.15773194979262975</v>
      </c>
      <c r="AJ32" s="71">
        <v>0.5308770116309226</v>
      </c>
    </row>
    <row r="33" spans="10:43">
      <c r="K33" s="1">
        <v>3</v>
      </c>
      <c r="L33" s="71">
        <v>2.1203967586778581E-2</v>
      </c>
      <c r="M33" s="71">
        <v>-0.26415946759098197</v>
      </c>
      <c r="N33" s="71">
        <v>0.16584560873275814</v>
      </c>
      <c r="O33" s="71">
        <v>4.4795149686789382E-2</v>
      </c>
      <c r="P33" s="71">
        <v>0.72595948350721573</v>
      </c>
      <c r="Q33" s="71">
        <v>-0.52025997435642235</v>
      </c>
      <c r="R33" s="71">
        <v>0.3202673624611459</v>
      </c>
      <c r="AC33" s="1">
        <v>3</v>
      </c>
      <c r="AD33" s="71">
        <v>-0.1146553957126092</v>
      </c>
      <c r="AE33" s="71">
        <v>1.6013506900506649E-2</v>
      </c>
      <c r="AF33" s="71">
        <v>-0.20291138681129667</v>
      </c>
      <c r="AG33" s="71">
        <v>0.69643805375871004</v>
      </c>
      <c r="AH33" s="71">
        <v>-0.34419651963428421</v>
      </c>
      <c r="AI33" s="71">
        <v>0.310003053757886</v>
      </c>
      <c r="AJ33" s="71">
        <v>-0.49580800391104979</v>
      </c>
    </row>
    <row r="34" spans="10:43">
      <c r="K34" s="1">
        <v>4</v>
      </c>
      <c r="L34" s="71">
        <v>0.19886273651705069</v>
      </c>
      <c r="M34" s="71">
        <v>-0.75399799395668421</v>
      </c>
      <c r="N34" s="71">
        <v>-6.397153063609512E-2</v>
      </c>
      <c r="O34" s="71">
        <v>0.28975484080929798</v>
      </c>
      <c r="P34" s="71">
        <v>-0.12438567570902627</v>
      </c>
      <c r="Q34" s="71">
        <v>-0.10257951198448147</v>
      </c>
      <c r="R34" s="71">
        <v>-0.52715847714831821</v>
      </c>
      <c r="AC34" s="1">
        <v>4</v>
      </c>
      <c r="AD34" s="71">
        <v>0.23746492647019046</v>
      </c>
      <c r="AE34" s="71">
        <v>0.38283317423183827</v>
      </c>
      <c r="AF34" s="71">
        <v>0.12916642184263802</v>
      </c>
      <c r="AG34" s="71">
        <v>-0.16805998824346813</v>
      </c>
      <c r="AH34" s="71">
        <v>-0.36467750299278595</v>
      </c>
      <c r="AI34" s="71">
        <v>-0.6295894073705709</v>
      </c>
      <c r="AJ34" s="71">
        <v>-0.47196243723602888</v>
      </c>
    </row>
    <row r="35" spans="10:43">
      <c r="K35" s="1">
        <v>5</v>
      </c>
      <c r="L35" s="110">
        <v>-0.5481079405913617</v>
      </c>
      <c r="M35" s="71">
        <v>-0.46949073123972102</v>
      </c>
      <c r="N35" s="71">
        <v>1.7414895935203293E-2</v>
      </c>
      <c r="O35" s="71">
        <v>0.19025298111830502</v>
      </c>
      <c r="P35" s="71">
        <v>-0.21184638580134824</v>
      </c>
      <c r="Q35" s="71">
        <v>0.28783108810153157</v>
      </c>
      <c r="R35" s="71">
        <v>0.56118716740589092</v>
      </c>
      <c r="AC35" s="1">
        <v>5</v>
      </c>
      <c r="AD35" s="110">
        <v>-0.24098003013831371</v>
      </c>
      <c r="AE35" s="71">
        <v>0.66444128340619224</v>
      </c>
      <c r="AF35" s="71">
        <v>-0.33809179068348089</v>
      </c>
      <c r="AG35" s="71">
        <v>0.33029745742692468</v>
      </c>
      <c r="AH35" s="71">
        <v>0.10404649417321829</v>
      </c>
      <c r="AI35" s="71">
        <v>-0.24504427083456995</v>
      </c>
      <c r="AJ35" s="71">
        <v>0.45406119527133337</v>
      </c>
    </row>
    <row r="36" spans="10:43">
      <c r="K36" s="1">
        <v>6</v>
      </c>
      <c r="L36" s="71">
        <v>0</v>
      </c>
      <c r="M36" s="71">
        <v>-0.17146460105779349</v>
      </c>
      <c r="N36" s="71">
        <v>-0.78625029096459098</v>
      </c>
      <c r="O36" s="71">
        <v>-0.49648257541038676</v>
      </c>
      <c r="P36" s="71">
        <v>-0.10962370730584792</v>
      </c>
      <c r="Q36" s="71">
        <v>-0.2693828171629134</v>
      </c>
      <c r="R36" s="71">
        <v>0.14605123577002385</v>
      </c>
      <c r="AC36" s="1">
        <v>6</v>
      </c>
      <c r="AD36" s="71">
        <v>0</v>
      </c>
      <c r="AE36" s="71">
        <v>-0.59237482880518078</v>
      </c>
      <c r="AF36" s="71">
        <v>-0.58653492077873848</v>
      </c>
      <c r="AG36" s="71">
        <v>8.9676759935544109E-2</v>
      </c>
      <c r="AH36" s="71">
        <v>-0.13350379831550682</v>
      </c>
      <c r="AI36" s="71">
        <v>-0.51518154047015907</v>
      </c>
      <c r="AJ36" s="71">
        <v>0.1174378296235945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0.63228680842481655</v>
      </c>
      <c r="W38" s="48" t="s">
        <v>353</v>
      </c>
      <c r="X38" s="3">
        <f>+V38/V40</f>
        <v>0.75561453044072102</v>
      </c>
      <c r="Y38" s="148">
        <f>ATAN2(X38,X39)</f>
        <v>0.71420452358974451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0.70838630326811514</v>
      </c>
      <c r="AO38" s="48" t="s">
        <v>353</v>
      </c>
      <c r="AP38" s="3">
        <f>+AN38/AN40</f>
        <v>0.94672031713211158</v>
      </c>
      <c r="AQ38" s="148">
        <f>ATAN2(AP38,AP39)</f>
        <v>0.32790133589437154</v>
      </c>
    </row>
    <row r="39" spans="10:43">
      <c r="K39" s="1" cm="1">
        <f t="array" ref="K39:K45">$K$12:$K$18</f>
        <v>0</v>
      </c>
      <c r="L39" s="110">
        <f>X38</f>
        <v>0.75561453044072102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-0.65501655046788598</v>
      </c>
      <c r="R39">
        <v>0</v>
      </c>
      <c r="U39" s="48" t="s">
        <v>352</v>
      </c>
      <c r="V39" s="3">
        <f>L35</f>
        <v>-0.5481079405913617</v>
      </c>
      <c r="W39" s="48" t="s">
        <v>354</v>
      </c>
      <c r="X39" s="3">
        <f>-V39/V40</f>
        <v>0.65501655046788598</v>
      </c>
      <c r="Y39" s="117"/>
      <c r="AC39" s="1" cm="1">
        <f t="array" ref="AC39:AC45">$K$12:$K$18</f>
        <v>0</v>
      </c>
      <c r="AD39" s="110">
        <f>AP38</f>
        <v>0.94672031713211158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-0.3220568911376902</v>
      </c>
      <c r="AJ39">
        <v>0</v>
      </c>
      <c r="AM39" s="48" t="s">
        <v>352</v>
      </c>
      <c r="AN39" s="3">
        <f>AD35</f>
        <v>-0.24098003013831371</v>
      </c>
      <c r="AO39" s="48" t="s">
        <v>354</v>
      </c>
      <c r="AP39" s="3">
        <f>-AN39/AN40</f>
        <v>0.3220568911376902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0.83678487238199062</v>
      </c>
      <c r="W40" s="109">
        <v>1</v>
      </c>
      <c r="X40" s="108">
        <f>X38*X38+X39*X39</f>
        <v>1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0.74825298501464632</v>
      </c>
      <c r="AO40" s="109">
        <v>1</v>
      </c>
      <c r="AP40" s="108">
        <f>AP38*AP38+AP39*AP39</f>
        <v>1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0.65501655046788598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0.75561453044072102</v>
      </c>
      <c r="R44" s="111">
        <v>0</v>
      </c>
      <c r="AC44" s="1">
        <v>5</v>
      </c>
      <c r="AD44" s="110">
        <f>AP39</f>
        <v>0.3220568911376902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0.94672031713211158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0.83678487238199062</v>
      </c>
      <c r="M48" s="71">
        <v>0.31357452617441056</v>
      </c>
      <c r="N48" s="71">
        <v>-0.27249147642744032</v>
      </c>
      <c r="O48" s="71">
        <v>0.1672748050573149</v>
      </c>
      <c r="P48" s="71">
        <v>0.27302923056430017</v>
      </c>
      <c r="Q48" s="71">
        <v>0.12406581164211544</v>
      </c>
      <c r="R48" s="71">
        <v>-9.6396796594230783E-2</v>
      </c>
      <c r="AC48" s="1" cm="1">
        <f t="array" ref="AC48:AC54">$K$12:$K$18</f>
        <v>0</v>
      </c>
      <c r="AD48" s="110" cm="1">
        <f t="array" ref="AD48:AJ54">MMULT(AD39:AJ45,_xlfn.ANCHORARRAY(AD30))</f>
        <v>0.74825298501464632</v>
      </c>
      <c r="AE48" s="71">
        <v>-1.5363039084084928E-2</v>
      </c>
      <c r="AF48" s="71">
        <v>-0.4146056036558653</v>
      </c>
      <c r="AG48" s="71">
        <v>-0.28333703061895982</v>
      </c>
      <c r="AH48" s="71">
        <v>4.9846623381688576E-2</v>
      </c>
      <c r="AI48" s="71">
        <v>0.38248178156188717</v>
      </c>
      <c r="AJ48" s="71">
        <v>-0.19729867930284345</v>
      </c>
    </row>
    <row r="49" spans="10:43">
      <c r="K49" s="1">
        <v>1</v>
      </c>
      <c r="L49" s="71">
        <v>0.24439394510322809</v>
      </c>
      <c r="M49" s="71">
        <v>-0.32914215351400511</v>
      </c>
      <c r="N49" s="71">
        <v>0.32666567121187035</v>
      </c>
      <c r="O49" s="71">
        <v>-0.69118051093717181</v>
      </c>
      <c r="P49" s="71">
        <v>0.17051786700350444</v>
      </c>
      <c r="Q49" s="71">
        <v>0.46719285299139157</v>
      </c>
      <c r="R49" s="71">
        <v>1.2271025862269682E-2</v>
      </c>
      <c r="AC49" s="1">
        <v>1</v>
      </c>
      <c r="AD49" s="71">
        <v>-0.57295202608759943</v>
      </c>
      <c r="AE49" s="71">
        <v>0.12775458980449633</v>
      </c>
      <c r="AF49" s="71">
        <v>-0.38664654700662637</v>
      </c>
      <c r="AG49" s="71">
        <v>-0.57848893388799061</v>
      </c>
      <c r="AH49" s="71">
        <v>-0.30029079706782846</v>
      </c>
      <c r="AI49" s="71">
        <v>0.23315730156156989</v>
      </c>
      <c r="AJ49" s="71">
        <v>-0.16347125609073948</v>
      </c>
    </row>
    <row r="50" spans="10:43">
      <c r="K50" s="1">
        <v>2</v>
      </c>
      <c r="L50" s="71">
        <v>-0.44728814061303346</v>
      </c>
      <c r="M50" s="71">
        <v>5.9046361566187477E-2</v>
      </c>
      <c r="N50" s="71">
        <v>-0.35186848845141516</v>
      </c>
      <c r="O50" s="71">
        <v>6.6230170958722426E-2</v>
      </c>
      <c r="P50" s="71">
        <v>0.58306444080323494</v>
      </c>
      <c r="Q50" s="71">
        <v>0.41710178247974011</v>
      </c>
      <c r="R50" s="71">
        <v>-0.39282431017626457</v>
      </c>
      <c r="AC50" s="1">
        <v>2</v>
      </c>
      <c r="AD50" s="71">
        <v>0.20568907396669872</v>
      </c>
      <c r="AE50" s="71">
        <v>-2.129780445002636E-2</v>
      </c>
      <c r="AF50" s="71">
        <v>0.16900546619693005</v>
      </c>
      <c r="AG50" s="71">
        <v>1.5562595188487859E-3</v>
      </c>
      <c r="AH50" s="71">
        <v>-0.78864654273294788</v>
      </c>
      <c r="AI50" s="71">
        <v>0.15773194979262975</v>
      </c>
      <c r="AJ50" s="71">
        <v>0.5308770116309226</v>
      </c>
    </row>
    <row r="51" spans="10:43">
      <c r="K51" s="1">
        <v>3</v>
      </c>
      <c r="L51" s="71">
        <v>2.1203967586778581E-2</v>
      </c>
      <c r="M51" s="71">
        <v>-0.26415946759098197</v>
      </c>
      <c r="N51" s="71">
        <v>0.16584560873275814</v>
      </c>
      <c r="O51" s="71">
        <v>4.4795149686789382E-2</v>
      </c>
      <c r="P51" s="71">
        <v>0.72595948350721573</v>
      </c>
      <c r="Q51" s="71">
        <v>-0.52025997435642235</v>
      </c>
      <c r="R51" s="71">
        <v>0.3202673624611459</v>
      </c>
      <c r="AC51" s="1">
        <v>3</v>
      </c>
      <c r="AD51" s="71">
        <v>-0.1146553957126092</v>
      </c>
      <c r="AE51" s="71">
        <v>1.6013506900506649E-2</v>
      </c>
      <c r="AF51" s="71">
        <v>-0.20291138681129667</v>
      </c>
      <c r="AG51" s="71">
        <v>0.69643805375871004</v>
      </c>
      <c r="AH51" s="71">
        <v>-0.34419651963428421</v>
      </c>
      <c r="AI51" s="71">
        <v>0.310003053757886</v>
      </c>
      <c r="AJ51" s="71">
        <v>-0.49580800391104979</v>
      </c>
    </row>
    <row r="52" spans="10:43">
      <c r="K52" s="1">
        <v>4</v>
      </c>
      <c r="L52" s="110">
        <v>0.19886273651705069</v>
      </c>
      <c r="M52" s="71">
        <v>-0.75399799395668421</v>
      </c>
      <c r="N52" s="71">
        <v>-6.397153063609512E-2</v>
      </c>
      <c r="O52" s="71">
        <v>0.28975484080929798</v>
      </c>
      <c r="P52" s="71">
        <v>-0.12438567570902627</v>
      </c>
      <c r="Q52" s="71">
        <v>-0.10257951198448147</v>
      </c>
      <c r="R52" s="71">
        <v>-0.52715847714831821</v>
      </c>
      <c r="AC52" s="1">
        <v>4</v>
      </c>
      <c r="AD52" s="110">
        <v>0.23746492647019046</v>
      </c>
      <c r="AE52" s="71">
        <v>0.38283317423183827</v>
      </c>
      <c r="AF52" s="71">
        <v>0.12916642184263802</v>
      </c>
      <c r="AG52" s="71">
        <v>-0.16805998824346813</v>
      </c>
      <c r="AH52" s="71">
        <v>-0.36467750299278595</v>
      </c>
      <c r="AI52" s="71">
        <v>-0.6295894073705709</v>
      </c>
      <c r="AJ52" s="71">
        <v>-0.47196243723602888</v>
      </c>
    </row>
    <row r="53" spans="10:43">
      <c r="K53" s="1">
        <v>5</v>
      </c>
      <c r="L53" s="71">
        <v>5.5511151231257827E-17</v>
      </c>
      <c r="M53" s="71">
        <v>-0.34950919569574812</v>
      </c>
      <c r="N53" s="71">
        <v>-0.21316626996605409</v>
      </c>
      <c r="O53" s="71">
        <v>0.39679060530011456</v>
      </c>
      <c r="P53" s="71">
        <v>-4.3683279887387905E-2</v>
      </c>
      <c r="Q53" s="71">
        <v>0.48847161244909998</v>
      </c>
      <c r="R53" s="71">
        <v>0.65912664481728855</v>
      </c>
      <c r="AC53" s="1">
        <v>5</v>
      </c>
      <c r="AD53" s="71">
        <v>0</v>
      </c>
      <c r="AE53" s="71">
        <v>0.69660859587141921</v>
      </c>
      <c r="AF53" s="71">
        <v>-0.49816019991397464</v>
      </c>
      <c r="AG53" s="71">
        <v>0.2524999304184572</v>
      </c>
      <c r="AH53" s="71">
        <v>0.12685894720951327</v>
      </c>
      <c r="AI53" s="71">
        <v>-0.12872162468964718</v>
      </c>
      <c r="AJ53" s="71">
        <v>0.412497533772682</v>
      </c>
    </row>
    <row r="54" spans="10:43">
      <c r="K54" s="1">
        <v>6</v>
      </c>
      <c r="L54" s="71">
        <v>0</v>
      </c>
      <c r="M54" s="71">
        <v>-0.17146460105779349</v>
      </c>
      <c r="N54" s="71">
        <v>-0.78625029096459098</v>
      </c>
      <c r="O54" s="71">
        <v>-0.49648257541038676</v>
      </c>
      <c r="P54" s="71">
        <v>-0.10962370730584792</v>
      </c>
      <c r="Q54" s="71">
        <v>-0.2693828171629134</v>
      </c>
      <c r="R54" s="71">
        <v>0.14605123577002385</v>
      </c>
      <c r="AC54" s="1">
        <v>6</v>
      </c>
      <c r="AD54" s="71">
        <v>0</v>
      </c>
      <c r="AE54" s="71">
        <v>-0.59237482880518078</v>
      </c>
      <c r="AF54" s="71">
        <v>-0.58653492077873848</v>
      </c>
      <c r="AG54" s="71">
        <v>8.9676759935544109E-2</v>
      </c>
      <c r="AH54" s="71">
        <v>-0.13350379831550682</v>
      </c>
      <c r="AI54" s="71">
        <v>-0.51518154047015907</v>
      </c>
      <c r="AJ54" s="71">
        <v>0.1174378296235945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0.83678487238199062</v>
      </c>
      <c r="W56" s="48" t="s">
        <v>353</v>
      </c>
      <c r="X56" s="3">
        <f>+V56/V58</f>
        <v>0.97290351959006716</v>
      </c>
      <c r="Y56" s="148">
        <f>ATAN2(X56,X57)</f>
        <v>-0.23332270473555536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0.74825298501464632</v>
      </c>
      <c r="AO56" s="48" t="s">
        <v>353</v>
      </c>
      <c r="AP56" s="3">
        <f>+AN56/AN58</f>
        <v>0.95315207429148718</v>
      </c>
      <c r="AQ56" s="148">
        <f>ATAN2(AP56,AP57)</f>
        <v>-0.30730555940484544</v>
      </c>
    </row>
    <row r="57" spans="10:43">
      <c r="K57" s="1" cm="1">
        <f t="array" ref="K57:K63">$K$12:$K$18</f>
        <v>0</v>
      </c>
      <c r="L57" s="110">
        <f>X56</f>
        <v>0.97290351959006716</v>
      </c>
      <c r="M57" s="111">
        <v>0</v>
      </c>
      <c r="N57" s="111">
        <v>0</v>
      </c>
      <c r="O57" s="111">
        <v>0</v>
      </c>
      <c r="P57" s="110">
        <f>-X57</f>
        <v>0.23121146504717188</v>
      </c>
      <c r="Q57">
        <v>0</v>
      </c>
      <c r="R57">
        <v>0</v>
      </c>
      <c r="U57" s="48" t="s">
        <v>352</v>
      </c>
      <c r="V57" s="3">
        <f>L52</f>
        <v>0.19886273651705069</v>
      </c>
      <c r="W57" s="48" t="s">
        <v>354</v>
      </c>
      <c r="X57" s="3">
        <f>-V57/V58</f>
        <v>-0.23121146504717188</v>
      </c>
      <c r="Y57" s="117"/>
      <c r="AC57" s="1" cm="1">
        <f t="array" ref="AC57:AC63">$K$12:$K$18</f>
        <v>0</v>
      </c>
      <c r="AD57" s="110">
        <f>AP56</f>
        <v>0.95315207429148718</v>
      </c>
      <c r="AE57" s="111">
        <v>0</v>
      </c>
      <c r="AF57" s="111">
        <v>0</v>
      </c>
      <c r="AG57" s="111">
        <v>0</v>
      </c>
      <c r="AH57" s="110">
        <f>-AP57</f>
        <v>0.30249152595376166</v>
      </c>
      <c r="AI57">
        <v>0</v>
      </c>
      <c r="AJ57">
        <v>0</v>
      </c>
      <c r="AM57" s="48" t="s">
        <v>352</v>
      </c>
      <c r="AN57" s="3">
        <f>AD52</f>
        <v>0.23746492647019046</v>
      </c>
      <c r="AO57" s="48" t="s">
        <v>354</v>
      </c>
      <c r="AP57" s="3">
        <f>-AN57/AN58</f>
        <v>-0.30249152595376166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0.86009029213356103</v>
      </c>
      <c r="W58" s="109">
        <v>1</v>
      </c>
      <c r="X58" s="108">
        <f>X56*X56+X57*X57</f>
        <v>0.99999999999999978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0.78503001272997297</v>
      </c>
      <c r="AO58" s="109">
        <v>1</v>
      </c>
      <c r="AP58" s="108">
        <f>AP56*AP56+AP57*AP57</f>
        <v>1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-0.23121146504717188</v>
      </c>
      <c r="M61" s="111">
        <v>0</v>
      </c>
      <c r="N61" s="111">
        <v>0</v>
      </c>
      <c r="O61" s="111">
        <v>0</v>
      </c>
      <c r="P61" s="110">
        <f>X56</f>
        <v>0.97290351959006716</v>
      </c>
      <c r="Q61" s="111">
        <v>0</v>
      </c>
      <c r="R61" s="111">
        <v>0</v>
      </c>
      <c r="AC61" s="1">
        <v>4</v>
      </c>
      <c r="AD61" s="110">
        <f>AP57</f>
        <v>-0.30249152595376166</v>
      </c>
      <c r="AE61" s="111">
        <v>0</v>
      </c>
      <c r="AF61" s="111">
        <v>0</v>
      </c>
      <c r="AG61" s="111">
        <v>0</v>
      </c>
      <c r="AH61" s="110">
        <f>AP56</f>
        <v>0.95315207429148718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0.86009029213356092</v>
      </c>
      <c r="M66" s="71">
        <v>0.13074477934351805</v>
      </c>
      <c r="N66" s="71">
        <v>-0.27989886779423212</v>
      </c>
      <c r="O66" s="71">
        <v>0.22973688782703189</v>
      </c>
      <c r="P66" s="71">
        <v>0.23687170505540922</v>
      </c>
      <c r="Q66" s="71">
        <v>9.698650555765656E-2</v>
      </c>
      <c r="R66" s="71">
        <v>-0.21566986649723366</v>
      </c>
      <c r="AC66" s="1" cm="1">
        <f t="array" ref="AC66:AC72">$K$12:$K$18</f>
        <v>0</v>
      </c>
      <c r="AD66" s="110" cm="1">
        <f t="array" ref="AD66:AJ72">MMULT(AD57:AJ63,_xlfn.ANCHORARRAY(AD48))</f>
        <v>0.78503001272997286</v>
      </c>
      <c r="AE66" s="71">
        <v>0.10116047848869433</v>
      </c>
      <c r="AF66" s="71">
        <v>-0.35611044309229534</v>
      </c>
      <c r="AG66" s="71">
        <v>-0.3209000007535901</v>
      </c>
      <c r="AH66" s="71">
        <v>-6.2800441888612307E-2</v>
      </c>
      <c r="AI66" s="71">
        <v>0.17411784291456775</v>
      </c>
      <c r="AJ66" s="71">
        <v>-0.33082028326485896</v>
      </c>
    </row>
    <row r="67" spans="10:43">
      <c r="K67" s="1">
        <v>1</v>
      </c>
      <c r="L67" s="71">
        <v>0.24439394510322809</v>
      </c>
      <c r="M67" s="71">
        <v>-0.32914215351400511</v>
      </c>
      <c r="N67" s="71">
        <v>0.32666567121187035</v>
      </c>
      <c r="O67" s="71">
        <v>-0.69118051093717181</v>
      </c>
      <c r="P67" s="71">
        <v>0.17051786700350444</v>
      </c>
      <c r="Q67" s="71">
        <v>0.46719285299139157</v>
      </c>
      <c r="R67" s="71">
        <v>1.2271025862269682E-2</v>
      </c>
      <c r="AC67" s="1">
        <v>1</v>
      </c>
      <c r="AD67" s="71">
        <v>-0.57295202608759943</v>
      </c>
      <c r="AE67" s="71">
        <v>0.12775458980449633</v>
      </c>
      <c r="AF67" s="71">
        <v>-0.38664654700662637</v>
      </c>
      <c r="AG67" s="71">
        <v>-0.57848893388799061</v>
      </c>
      <c r="AH67" s="71">
        <v>-0.30029079706782846</v>
      </c>
      <c r="AI67" s="71">
        <v>0.23315730156156989</v>
      </c>
      <c r="AJ67" s="71">
        <v>-0.16347125609073948</v>
      </c>
    </row>
    <row r="68" spans="10:43">
      <c r="K68" s="1">
        <v>2</v>
      </c>
      <c r="L68" s="71">
        <v>-0.44728814061303346</v>
      </c>
      <c r="M68" s="71">
        <v>5.9046361566187477E-2</v>
      </c>
      <c r="N68" s="71">
        <v>-0.35186848845141516</v>
      </c>
      <c r="O68" s="71">
        <v>6.6230170958722426E-2</v>
      </c>
      <c r="P68" s="71">
        <v>0.58306444080323494</v>
      </c>
      <c r="Q68" s="71">
        <v>0.41710178247974011</v>
      </c>
      <c r="R68" s="71">
        <v>-0.39282431017626457</v>
      </c>
      <c r="AC68" s="1">
        <v>2</v>
      </c>
      <c r="AD68" s="71">
        <v>0.20568907396669872</v>
      </c>
      <c r="AE68" s="71">
        <v>-2.129780445002636E-2</v>
      </c>
      <c r="AF68" s="71">
        <v>0.16900546619693005</v>
      </c>
      <c r="AG68" s="71">
        <v>1.5562595188487859E-3</v>
      </c>
      <c r="AH68" s="71">
        <v>-0.78864654273294788</v>
      </c>
      <c r="AI68" s="71">
        <v>0.15773194979262975</v>
      </c>
      <c r="AJ68" s="71">
        <v>0.5308770116309226</v>
      </c>
    </row>
    <row r="69" spans="10:43">
      <c r="K69" s="1">
        <v>3</v>
      </c>
      <c r="L69" s="110">
        <v>2.1203967586778581E-2</v>
      </c>
      <c r="M69" s="71">
        <v>-0.26415946759098197</v>
      </c>
      <c r="N69" s="71">
        <v>0.16584560873275814</v>
      </c>
      <c r="O69" s="71">
        <v>4.4795149686789382E-2</v>
      </c>
      <c r="P69" s="71">
        <v>0.72595948350721573</v>
      </c>
      <c r="Q69" s="71">
        <v>-0.52025997435642235</v>
      </c>
      <c r="R69" s="71">
        <v>0.3202673624611459</v>
      </c>
      <c r="AC69" s="1">
        <v>3</v>
      </c>
      <c r="AD69" s="110">
        <v>-0.1146553957126092</v>
      </c>
      <c r="AE69" s="71">
        <v>1.6013506900506649E-2</v>
      </c>
      <c r="AF69" s="71">
        <v>-0.20291138681129667</v>
      </c>
      <c r="AG69" s="71">
        <v>0.69643805375871004</v>
      </c>
      <c r="AH69" s="71">
        <v>-0.34419651963428421</v>
      </c>
      <c r="AI69" s="71">
        <v>0.310003053757886</v>
      </c>
      <c r="AJ69" s="71">
        <v>-0.49580800391104979</v>
      </c>
    </row>
    <row r="70" spans="10:43">
      <c r="K70" s="1">
        <v>4</v>
      </c>
      <c r="L70" s="71">
        <v>-2.7755575615628914E-17</v>
      </c>
      <c r="M70" s="71">
        <v>-0.80606932768256645</v>
      </c>
      <c r="N70" s="71">
        <v>7.650261682346296E-4</v>
      </c>
      <c r="O70" s="71">
        <v>0.24322765169884375</v>
      </c>
      <c r="P70" s="71">
        <v>-0.1841427500833743</v>
      </c>
      <c r="Q70" s="71">
        <v>-0.12848540631957348</v>
      </c>
      <c r="R70" s="71">
        <v>-0.49058629323293246</v>
      </c>
      <c r="AC70" s="1">
        <v>4</v>
      </c>
      <c r="AD70" s="71">
        <v>-2.7755575615628914E-17</v>
      </c>
      <c r="AE70" s="71">
        <v>0.36954542326250306</v>
      </c>
      <c r="AF70" s="71">
        <v>0.24852992462696288</v>
      </c>
      <c r="AG70" s="71">
        <v>-7.4479675648527768E-2</v>
      </c>
      <c r="AH70" s="71">
        <v>-0.36267129959538336</v>
      </c>
      <c r="AI70" s="71">
        <v>-0.71579194734137641</v>
      </c>
      <c r="AJ70" s="71">
        <v>-0.39017079746820776</v>
      </c>
    </row>
    <row r="71" spans="10:43">
      <c r="K71" s="1">
        <v>5</v>
      </c>
      <c r="L71" s="71">
        <v>5.5511151231257827E-17</v>
      </c>
      <c r="M71" s="71">
        <v>-0.34950919569574812</v>
      </c>
      <c r="N71" s="71">
        <v>-0.21316626996605409</v>
      </c>
      <c r="O71" s="71">
        <v>0.39679060530011456</v>
      </c>
      <c r="P71" s="71">
        <v>-4.3683279887387905E-2</v>
      </c>
      <c r="Q71" s="71">
        <v>0.48847161244909998</v>
      </c>
      <c r="R71" s="71">
        <v>0.65912664481728855</v>
      </c>
      <c r="AC71" s="1">
        <v>5</v>
      </c>
      <c r="AD71" s="71">
        <v>0</v>
      </c>
      <c r="AE71" s="71">
        <v>0.69660859587141921</v>
      </c>
      <c r="AF71" s="71">
        <v>-0.49816019991397464</v>
      </c>
      <c r="AG71" s="71">
        <v>0.2524999304184572</v>
      </c>
      <c r="AH71" s="71">
        <v>0.12685894720951327</v>
      </c>
      <c r="AI71" s="71">
        <v>-0.12872162468964718</v>
      </c>
      <c r="AJ71" s="71">
        <v>0.412497533772682</v>
      </c>
    </row>
    <row r="72" spans="10:43">
      <c r="K72" s="1">
        <v>6</v>
      </c>
      <c r="L72" s="71">
        <v>0</v>
      </c>
      <c r="M72" s="71">
        <v>-0.17146460105779349</v>
      </c>
      <c r="N72" s="71">
        <v>-0.78625029096459098</v>
      </c>
      <c r="O72" s="71">
        <v>-0.49648257541038676</v>
      </c>
      <c r="P72" s="71">
        <v>-0.10962370730584792</v>
      </c>
      <c r="Q72" s="71">
        <v>-0.2693828171629134</v>
      </c>
      <c r="R72" s="71">
        <v>0.14605123577002385</v>
      </c>
      <c r="AC72" s="1">
        <v>6</v>
      </c>
      <c r="AD72" s="71">
        <v>0</v>
      </c>
      <c r="AE72" s="71">
        <v>-0.59237482880518078</v>
      </c>
      <c r="AF72" s="71">
        <v>-0.58653492077873848</v>
      </c>
      <c r="AG72" s="71">
        <v>8.9676759935544109E-2</v>
      </c>
      <c r="AH72" s="71">
        <v>-0.13350379831550682</v>
      </c>
      <c r="AI72" s="71">
        <v>-0.51518154047015907</v>
      </c>
      <c r="AJ72" s="71">
        <v>0.1174378296235945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0.86009029213356092</v>
      </c>
      <c r="W74" s="48" t="s">
        <v>353</v>
      </c>
      <c r="X74" s="3">
        <f>+V74/V76</f>
        <v>0.99969624861650042</v>
      </c>
      <c r="Y74" s="148">
        <f>ATAN2(X74,X75)</f>
        <v>-2.464819515620276E-2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0.78503001272997286</v>
      </c>
      <c r="AO74" s="48" t="s">
        <v>353</v>
      </c>
      <c r="AP74" s="3">
        <f>+AN74/AN76</f>
        <v>0.98950202669869081</v>
      </c>
      <c r="AQ74" s="148">
        <f>ATAN2(AP74,AP75)</f>
        <v>0.14502684443179156</v>
      </c>
    </row>
    <row r="75" spans="10:43">
      <c r="K75" s="1" cm="1">
        <f t="array" ref="K75:K81">$K$12:$K$18</f>
        <v>0</v>
      </c>
      <c r="L75" s="110">
        <f>X74</f>
        <v>0.99969624861650042</v>
      </c>
      <c r="M75" s="111">
        <v>0</v>
      </c>
      <c r="N75" s="111">
        <v>0</v>
      </c>
      <c r="O75" s="110">
        <f>-X75</f>
        <v>2.4645699464535653E-2</v>
      </c>
      <c r="P75">
        <v>0</v>
      </c>
      <c r="Q75">
        <v>0</v>
      </c>
      <c r="R75">
        <v>0</v>
      </c>
      <c r="U75" s="48" t="s">
        <v>352</v>
      </c>
      <c r="V75" s="3">
        <f>L69</f>
        <v>2.1203967586778581E-2</v>
      </c>
      <c r="W75" s="48" t="s">
        <v>354</v>
      </c>
      <c r="X75" s="3">
        <f>-V75/V76</f>
        <v>-2.4645699464535653E-2</v>
      </c>
      <c r="Y75" s="117"/>
      <c r="AC75" s="1" cm="1">
        <f t="array" ref="AC75:AC81">$K$12:$K$18</f>
        <v>0</v>
      </c>
      <c r="AD75" s="110">
        <f>AP74</f>
        <v>0.98950202669869081</v>
      </c>
      <c r="AE75" s="111">
        <v>0</v>
      </c>
      <c r="AF75" s="111">
        <v>0</v>
      </c>
      <c r="AG75" s="110">
        <f>-AP75</f>
        <v>-0.14451899238225843</v>
      </c>
      <c r="AH75">
        <v>0</v>
      </c>
      <c r="AI75">
        <v>0</v>
      </c>
      <c r="AJ75">
        <v>0</v>
      </c>
      <c r="AM75" s="48" t="s">
        <v>352</v>
      </c>
      <c r="AN75" s="3">
        <f>AD69</f>
        <v>-0.1146553957126092</v>
      </c>
      <c r="AO75" s="48" t="s">
        <v>354</v>
      </c>
      <c r="AP75" s="3">
        <f>-AN75/AN76</f>
        <v>0.14451899238225843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0.86035162512999031</v>
      </c>
      <c r="W76" s="109">
        <v>1</v>
      </c>
      <c r="X76" s="108">
        <f>X74*X74+X75*X75</f>
        <v>1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0.79335867087518264</v>
      </c>
      <c r="AO76" s="109">
        <v>1</v>
      </c>
      <c r="AP76" s="108">
        <f>AP74*AP74+AP75*AP75</f>
        <v>0.99999999999999989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-2.4645699464535653E-2</v>
      </c>
      <c r="M78" s="111">
        <v>0</v>
      </c>
      <c r="N78" s="111">
        <v>0</v>
      </c>
      <c r="O78" s="110">
        <f>X74</f>
        <v>0.99969624861650042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0.14451899238225843</v>
      </c>
      <c r="AE78" s="111">
        <v>0</v>
      </c>
      <c r="AF78" s="111">
        <v>0</v>
      </c>
      <c r="AG78" s="110">
        <f>AP74</f>
        <v>0.98950202669869081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0.86035162512999031</v>
      </c>
      <c r="M84" s="71">
        <v>0.12419467058694804</v>
      </c>
      <c r="N84" s="71">
        <v>-0.27572646709555915</v>
      </c>
      <c r="O84" s="71">
        <v>0.23077111272616302</v>
      </c>
      <c r="P84" s="71">
        <v>0.25469153420123508</v>
      </c>
      <c r="Q84" s="71">
        <v>8.4134874800997211E-2</v>
      </c>
      <c r="R84" s="71">
        <v>-0.20771114331338905</v>
      </c>
      <c r="AC84" s="1" cm="1">
        <f t="array" ref="AC84:AC90">$K$12:$K$18</f>
        <v>0</v>
      </c>
      <c r="AD84" s="110" cm="1">
        <f t="array" ref="AD84:AJ90">MMULT(AD75:AJ81,_xlfn.ANCHORARRAY(AD66))</f>
        <v>0.79335867087518253</v>
      </c>
      <c r="AE84" s="71">
        <v>9.778424260460479E-2</v>
      </c>
      <c r="AF84" s="71">
        <v>-0.32304745600353973</v>
      </c>
      <c r="AG84" s="71">
        <v>-0.41817972689915872</v>
      </c>
      <c r="AH84" s="71">
        <v>-1.2398230327328251E-2</v>
      </c>
      <c r="AI84" s="71">
        <v>0.12748862948385628</v>
      </c>
      <c r="AJ84" s="71">
        <v>-0.25569366762332918</v>
      </c>
    </row>
    <row r="85" spans="10:43">
      <c r="K85" s="1">
        <v>1</v>
      </c>
      <c r="L85" s="71">
        <v>0.24439394510322809</v>
      </c>
      <c r="M85" s="71">
        <v>-0.32914215351400511</v>
      </c>
      <c r="N85" s="71">
        <v>0.32666567121187035</v>
      </c>
      <c r="O85" s="71">
        <v>-0.69118051093717181</v>
      </c>
      <c r="P85" s="71">
        <v>0.17051786700350444</v>
      </c>
      <c r="Q85" s="71">
        <v>0.46719285299139157</v>
      </c>
      <c r="R85" s="71">
        <v>1.2271025862269682E-2</v>
      </c>
      <c r="AC85" s="1">
        <v>1</v>
      </c>
      <c r="AD85" s="71">
        <v>-0.57295202608759943</v>
      </c>
      <c r="AE85" s="71">
        <v>0.12775458980449633</v>
      </c>
      <c r="AF85" s="71">
        <v>-0.38664654700662637</v>
      </c>
      <c r="AG85" s="71">
        <v>-0.57848893388799061</v>
      </c>
      <c r="AH85" s="71">
        <v>-0.30029079706782846</v>
      </c>
      <c r="AI85" s="71">
        <v>0.23315730156156989</v>
      </c>
      <c r="AJ85" s="71">
        <v>-0.16347125609073948</v>
      </c>
    </row>
    <row r="86" spans="10:43">
      <c r="K86" s="1">
        <v>2</v>
      </c>
      <c r="L86" s="110">
        <v>-0.44728814061303346</v>
      </c>
      <c r="M86" s="71">
        <v>5.9046361566187477E-2</v>
      </c>
      <c r="N86" s="71">
        <v>-0.35186848845141516</v>
      </c>
      <c r="O86" s="71">
        <v>6.6230170958722426E-2</v>
      </c>
      <c r="P86" s="71">
        <v>0.58306444080323494</v>
      </c>
      <c r="Q86" s="71">
        <v>0.41710178247974011</v>
      </c>
      <c r="R86" s="71">
        <v>-0.39282431017626457</v>
      </c>
      <c r="AC86" s="1">
        <v>2</v>
      </c>
      <c r="AD86" s="110">
        <v>0.20568907396669872</v>
      </c>
      <c r="AE86" s="71">
        <v>-2.129780445002636E-2</v>
      </c>
      <c r="AF86" s="71">
        <v>0.16900546619693005</v>
      </c>
      <c r="AG86" s="71">
        <v>1.5562595188487859E-3</v>
      </c>
      <c r="AH86" s="71">
        <v>-0.78864654273294788</v>
      </c>
      <c r="AI86" s="71">
        <v>0.15773194979262975</v>
      </c>
      <c r="AJ86" s="71">
        <v>0.5308770116309226</v>
      </c>
    </row>
    <row r="87" spans="10:43">
      <c r="K87" s="1">
        <v>3</v>
      </c>
      <c r="L87" s="71">
        <v>3.4694469519536142E-18</v>
      </c>
      <c r="M87" s="71">
        <v>-0.26730152532549412</v>
      </c>
      <c r="N87" s="71">
        <v>0.17269353627577866</v>
      </c>
      <c r="O87" s="71">
        <v>3.9119516804795182E-2</v>
      </c>
      <c r="P87" s="71">
        <v>0.71990110345528802</v>
      </c>
      <c r="Q87" s="71">
        <v>-0.52249224493752167</v>
      </c>
      <c r="R87" s="71">
        <v>0.32548541551995591</v>
      </c>
      <c r="AC87" s="1">
        <v>3</v>
      </c>
      <c r="AD87" s="71">
        <v>0</v>
      </c>
      <c r="AE87" s="71">
        <v>3.0465007952698034E-2</v>
      </c>
      <c r="AF87" s="71">
        <v>-0.25224595090251817</v>
      </c>
      <c r="AG87" s="71">
        <v>0.64275072089996055</v>
      </c>
      <c r="AH87" s="71">
        <v>-0.34965901034366276</v>
      </c>
      <c r="AI87" s="71">
        <v>0.33191198518999704</v>
      </c>
      <c r="AJ87" s="71">
        <v>-0.53841283872046686</v>
      </c>
    </row>
    <row r="88" spans="10:43">
      <c r="K88" s="1">
        <v>4</v>
      </c>
      <c r="L88" s="71">
        <v>-2.7755575615628914E-17</v>
      </c>
      <c r="M88" s="71">
        <v>-0.80606932768256645</v>
      </c>
      <c r="N88" s="71">
        <v>7.650261682346296E-4</v>
      </c>
      <c r="O88" s="71">
        <v>0.24322765169884375</v>
      </c>
      <c r="P88" s="71">
        <v>-0.1841427500833743</v>
      </c>
      <c r="Q88" s="71">
        <v>-0.12848540631957348</v>
      </c>
      <c r="R88" s="71">
        <v>-0.49058629323293246</v>
      </c>
      <c r="AC88" s="1">
        <v>4</v>
      </c>
      <c r="AD88" s="71">
        <v>-2.7755575615628914E-17</v>
      </c>
      <c r="AE88" s="71">
        <v>0.36954542326250306</v>
      </c>
      <c r="AF88" s="71">
        <v>0.24852992462696288</v>
      </c>
      <c r="AG88" s="71">
        <v>-7.4479675648527768E-2</v>
      </c>
      <c r="AH88" s="71">
        <v>-0.36267129959538336</v>
      </c>
      <c r="AI88" s="71">
        <v>-0.71579194734137641</v>
      </c>
      <c r="AJ88" s="71">
        <v>-0.39017079746820776</v>
      </c>
    </row>
    <row r="89" spans="10:43">
      <c r="K89" s="1">
        <v>5</v>
      </c>
      <c r="L89" s="71">
        <v>5.5511151231257827E-17</v>
      </c>
      <c r="M89" s="71">
        <v>-0.34950919569574812</v>
      </c>
      <c r="N89" s="71">
        <v>-0.21316626996605409</v>
      </c>
      <c r="O89" s="71">
        <v>0.39679060530011456</v>
      </c>
      <c r="P89" s="71">
        <v>-4.3683279887387905E-2</v>
      </c>
      <c r="Q89" s="71">
        <v>0.48847161244909998</v>
      </c>
      <c r="R89" s="71">
        <v>0.65912664481728855</v>
      </c>
      <c r="AC89" s="1">
        <v>5</v>
      </c>
      <c r="AD89" s="71">
        <v>0</v>
      </c>
      <c r="AE89" s="71">
        <v>0.69660859587141921</v>
      </c>
      <c r="AF89" s="71">
        <v>-0.49816019991397464</v>
      </c>
      <c r="AG89" s="71">
        <v>0.2524999304184572</v>
      </c>
      <c r="AH89" s="71">
        <v>0.12685894720951327</v>
      </c>
      <c r="AI89" s="71">
        <v>-0.12872162468964718</v>
      </c>
      <c r="AJ89" s="71">
        <v>0.412497533772682</v>
      </c>
    </row>
    <row r="90" spans="10:43">
      <c r="K90" s="1">
        <v>6</v>
      </c>
      <c r="L90" s="71">
        <v>0</v>
      </c>
      <c r="M90" s="71">
        <v>-0.17146460105779349</v>
      </c>
      <c r="N90" s="71">
        <v>-0.78625029096459098</v>
      </c>
      <c r="O90" s="71">
        <v>-0.49648257541038676</v>
      </c>
      <c r="P90" s="71">
        <v>-0.10962370730584792</v>
      </c>
      <c r="Q90" s="71">
        <v>-0.2693828171629134</v>
      </c>
      <c r="R90" s="71">
        <v>0.14605123577002385</v>
      </c>
      <c r="AC90" s="1">
        <v>6</v>
      </c>
      <c r="AD90" s="71">
        <v>0</v>
      </c>
      <c r="AE90" s="71">
        <v>-0.59237482880518078</v>
      </c>
      <c r="AF90" s="71">
        <v>-0.58653492077873848</v>
      </c>
      <c r="AG90" s="71">
        <v>8.9676759935544109E-2</v>
      </c>
      <c r="AH90" s="71">
        <v>-0.13350379831550682</v>
      </c>
      <c r="AI90" s="71">
        <v>-0.51518154047015907</v>
      </c>
      <c r="AJ90" s="71">
        <v>0.1174378296235945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0.86035162512999031</v>
      </c>
      <c r="W92" s="48" t="s">
        <v>353</v>
      </c>
      <c r="X92" s="3">
        <f>+V92/V94</f>
        <v>0.88725677457299856</v>
      </c>
      <c r="Y92" s="148">
        <f>ATAN2(X92,X93)</f>
        <v>0.479432641007212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0.79335867087518253</v>
      </c>
      <c r="AO92" s="48" t="s">
        <v>353</v>
      </c>
      <c r="AP92" s="3">
        <f>+AN92/AN94</f>
        <v>0.96799586292350381</v>
      </c>
      <c r="AQ92" s="148">
        <f>ATAN2(AP92,AP93)</f>
        <v>-0.25367822119903538</v>
      </c>
    </row>
    <row r="93" spans="10:43">
      <c r="K93" s="1" cm="1">
        <f t="array" ref="K93:K99">$K$12:$K$18</f>
        <v>0</v>
      </c>
      <c r="L93" s="110">
        <f>X92</f>
        <v>0.88725677457299856</v>
      </c>
      <c r="M93" s="111">
        <v>0</v>
      </c>
      <c r="N93" s="110">
        <f>-X93</f>
        <v>-0.46127585670000043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-0.44728814061303346</v>
      </c>
      <c r="W93" s="48" t="s">
        <v>354</v>
      </c>
      <c r="X93" s="3">
        <f>-V93/V94</f>
        <v>0.46127585670000043</v>
      </c>
      <c r="Y93" s="117"/>
      <c r="AC93" s="1" cm="1">
        <f t="array" ref="AC93:AC99">$K$12:$K$18</f>
        <v>0</v>
      </c>
      <c r="AD93" s="110">
        <f>AP92</f>
        <v>0.96799586292350381</v>
      </c>
      <c r="AE93" s="111">
        <v>0</v>
      </c>
      <c r="AF93" s="110">
        <f>-AP93</f>
        <v>0.25096615182725579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0.20568907396669872</v>
      </c>
      <c r="AO93" s="48" t="s">
        <v>354</v>
      </c>
      <c r="AP93" s="3">
        <f>-AN93/AN94</f>
        <v>-0.25096615182725579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0.96967602816449994</v>
      </c>
      <c r="W94" s="109">
        <v>1</v>
      </c>
      <c r="X94" s="108">
        <f>X92*X92+X93*X93</f>
        <v>1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0.81958890658800054</v>
      </c>
      <c r="AO94" s="109">
        <v>1</v>
      </c>
      <c r="AP94" s="108">
        <f>AP92*AP92+AP93*AP93</f>
        <v>1</v>
      </c>
    </row>
    <row r="95" spans="10:43">
      <c r="K95" s="1">
        <v>2</v>
      </c>
      <c r="L95" s="110">
        <f>X93</f>
        <v>0.46127585670000043</v>
      </c>
      <c r="M95" s="111">
        <v>0</v>
      </c>
      <c r="N95" s="110">
        <f>X92</f>
        <v>0.88725677457299856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-0.25096615182725579</v>
      </c>
      <c r="AE95" s="111">
        <v>0</v>
      </c>
      <c r="AF95" s="110">
        <f>AP92</f>
        <v>0.96799586292350381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0.96967602816450005</v>
      </c>
      <c r="M102" s="71">
        <v>8.2955901827670472E-2</v>
      </c>
      <c r="N102" s="71">
        <v>-8.2331737403453092E-2</v>
      </c>
      <c r="O102" s="71">
        <v>0.17420285429366508</v>
      </c>
      <c r="P102" s="71">
        <v>-4.2976760296382505E-2</v>
      </c>
      <c r="Q102" s="71">
        <v>-0.1177497443994035</v>
      </c>
      <c r="R102" s="71">
        <v>-3.0927488499642719E-3</v>
      </c>
      <c r="AC102" s="1" cm="1">
        <f t="array" ref="AC102:AC108">$K$12:$K$18</f>
        <v>0</v>
      </c>
      <c r="AD102" s="110" cm="1">
        <f t="array" ref="AD102:AJ108">MMULT(AD93:AJ99,_xlfn.ANCHORARRAY(AD84))</f>
        <v>0.81958890658800054</v>
      </c>
      <c r="AE102" s="71">
        <v>8.9309714275173147E-2</v>
      </c>
      <c r="AF102" s="71">
        <v>-0.27029394945017415</v>
      </c>
      <c r="AG102" s="71">
        <v>-0.4044056771341763</v>
      </c>
      <c r="AH102" s="71">
        <v>-0.20992502364598384</v>
      </c>
      <c r="AI102" s="71">
        <v>0.16299384636982653</v>
      </c>
      <c r="AJ102" s="71">
        <v>-0.11427825173255413</v>
      </c>
    </row>
    <row r="103" spans="10:43">
      <c r="K103" s="1">
        <v>1</v>
      </c>
      <c r="L103" s="110">
        <v>0.24439394510322809</v>
      </c>
      <c r="M103" s="71">
        <v>-0.32914215351400511</v>
      </c>
      <c r="N103" s="71">
        <v>0.32666567121187035</v>
      </c>
      <c r="O103" s="71">
        <v>-0.69118051093717181</v>
      </c>
      <c r="P103" s="71">
        <v>0.17051786700350444</v>
      </c>
      <c r="Q103" s="71">
        <v>0.46719285299139157</v>
      </c>
      <c r="R103" s="71">
        <v>1.2271025862269682E-2</v>
      </c>
      <c r="AC103" s="1">
        <v>1</v>
      </c>
      <c r="AD103" s="110">
        <v>-0.57295202608759943</v>
      </c>
      <c r="AE103" s="71">
        <v>0.12775458980449633</v>
      </c>
      <c r="AF103" s="71">
        <v>-0.38664654700662637</v>
      </c>
      <c r="AG103" s="71">
        <v>-0.57848893388799061</v>
      </c>
      <c r="AH103" s="71">
        <v>-0.30029079706782846</v>
      </c>
      <c r="AI103" s="71">
        <v>0.23315730156156989</v>
      </c>
      <c r="AJ103" s="71">
        <v>-0.16347125609073948</v>
      </c>
    </row>
    <row r="104" spans="10:43">
      <c r="K104" s="1">
        <v>2</v>
      </c>
      <c r="L104" s="71">
        <v>0</v>
      </c>
      <c r="M104" s="71">
        <v>0.10967728738605537</v>
      </c>
      <c r="N104" s="71">
        <v>-0.43938366246164751</v>
      </c>
      <c r="O104" s="71">
        <v>0.16521231058862756</v>
      </c>
      <c r="P104" s="71">
        <v>0.6348109307481995</v>
      </c>
      <c r="Q104" s="71">
        <v>0.40888576864379989</v>
      </c>
      <c r="R104" s="71">
        <v>-0.44434816599887572</v>
      </c>
      <c r="AC104" s="1">
        <v>2</v>
      </c>
      <c r="AD104" s="71">
        <v>2.7755575615628914E-17</v>
      </c>
      <c r="AE104" s="71">
        <v>-4.5156721672799764E-2</v>
      </c>
      <c r="AF104" s="71">
        <v>0.24467056898087947</v>
      </c>
      <c r="AG104" s="71">
        <v>0.10645540960793558</v>
      </c>
      <c r="AH104" s="71">
        <v>-0.76029505451970025</v>
      </c>
      <c r="AI104" s="71">
        <v>0.12068854410682918</v>
      </c>
      <c r="AJ104" s="71">
        <v>0.57805720678995021</v>
      </c>
    </row>
    <row r="105" spans="10:43">
      <c r="K105" s="1">
        <v>3</v>
      </c>
      <c r="L105" s="71">
        <v>3.4694469519536142E-18</v>
      </c>
      <c r="M105" s="71">
        <v>-0.26730152532549412</v>
      </c>
      <c r="N105" s="71">
        <v>0.17269353627577866</v>
      </c>
      <c r="O105" s="71">
        <v>3.9119516804795182E-2</v>
      </c>
      <c r="P105" s="71">
        <v>0.71990110345528802</v>
      </c>
      <c r="Q105" s="71">
        <v>-0.52249224493752167</v>
      </c>
      <c r="R105" s="71">
        <v>0.32548541551995591</v>
      </c>
      <c r="AC105" s="1">
        <v>3</v>
      </c>
      <c r="AD105" s="71">
        <v>0</v>
      </c>
      <c r="AE105" s="71">
        <v>3.0465007952698034E-2</v>
      </c>
      <c r="AF105" s="71">
        <v>-0.25224595090251817</v>
      </c>
      <c r="AG105" s="71">
        <v>0.64275072089996055</v>
      </c>
      <c r="AH105" s="71">
        <v>-0.34965901034366276</v>
      </c>
      <c r="AI105" s="71">
        <v>0.33191198518999704</v>
      </c>
      <c r="AJ105" s="71">
        <v>-0.53841283872046686</v>
      </c>
    </row>
    <row r="106" spans="10:43">
      <c r="K106" s="1">
        <v>4</v>
      </c>
      <c r="L106" s="71">
        <v>-2.7755575615628914E-17</v>
      </c>
      <c r="M106" s="71">
        <v>-0.80606932768256645</v>
      </c>
      <c r="N106" s="71">
        <v>7.650261682346296E-4</v>
      </c>
      <c r="O106" s="71">
        <v>0.24322765169884375</v>
      </c>
      <c r="P106" s="71">
        <v>-0.1841427500833743</v>
      </c>
      <c r="Q106" s="71">
        <v>-0.12848540631957348</v>
      </c>
      <c r="R106" s="71">
        <v>-0.49058629323293246</v>
      </c>
      <c r="AC106" s="1">
        <v>4</v>
      </c>
      <c r="AD106" s="71">
        <v>-2.7755575615628914E-17</v>
      </c>
      <c r="AE106" s="71">
        <v>0.36954542326250306</v>
      </c>
      <c r="AF106" s="71">
        <v>0.24852992462696288</v>
      </c>
      <c r="AG106" s="71">
        <v>-7.4479675648527768E-2</v>
      </c>
      <c r="AH106" s="71">
        <v>-0.36267129959538336</v>
      </c>
      <c r="AI106" s="71">
        <v>-0.71579194734137641</v>
      </c>
      <c r="AJ106" s="71">
        <v>-0.39017079746820776</v>
      </c>
    </row>
    <row r="107" spans="10:43">
      <c r="K107" s="1">
        <v>5</v>
      </c>
      <c r="L107" s="71">
        <v>5.5511151231257827E-17</v>
      </c>
      <c r="M107" s="71">
        <v>-0.34950919569574812</v>
      </c>
      <c r="N107" s="71">
        <v>-0.21316626996605409</v>
      </c>
      <c r="O107" s="71">
        <v>0.39679060530011456</v>
      </c>
      <c r="P107" s="71">
        <v>-4.3683279887387905E-2</v>
      </c>
      <c r="Q107" s="71">
        <v>0.48847161244909998</v>
      </c>
      <c r="R107" s="71">
        <v>0.65912664481728855</v>
      </c>
      <c r="AC107" s="1">
        <v>5</v>
      </c>
      <c r="AD107" s="71">
        <v>0</v>
      </c>
      <c r="AE107" s="71">
        <v>0.69660859587141921</v>
      </c>
      <c r="AF107" s="71">
        <v>-0.49816019991397464</v>
      </c>
      <c r="AG107" s="71">
        <v>0.2524999304184572</v>
      </c>
      <c r="AH107" s="71">
        <v>0.12685894720951327</v>
      </c>
      <c r="AI107" s="71">
        <v>-0.12872162468964718</v>
      </c>
      <c r="AJ107" s="71">
        <v>0.412497533772682</v>
      </c>
    </row>
    <row r="108" spans="10:43">
      <c r="K108" s="1">
        <v>6</v>
      </c>
      <c r="L108" s="71">
        <v>0</v>
      </c>
      <c r="M108" s="71">
        <v>-0.17146460105779349</v>
      </c>
      <c r="N108" s="71">
        <v>-0.78625029096459098</v>
      </c>
      <c r="O108" s="71">
        <v>-0.49648257541038676</v>
      </c>
      <c r="P108" s="71">
        <v>-0.10962370730584792</v>
      </c>
      <c r="Q108" s="71">
        <v>-0.2693828171629134</v>
      </c>
      <c r="R108" s="71">
        <v>0.14605123577002385</v>
      </c>
      <c r="AC108" s="1">
        <v>6</v>
      </c>
      <c r="AD108" s="71">
        <v>0</v>
      </c>
      <c r="AE108" s="71">
        <v>-0.59237482880518078</v>
      </c>
      <c r="AF108" s="71">
        <v>-0.58653492077873848</v>
      </c>
      <c r="AG108" s="71">
        <v>8.9676759935544109E-2</v>
      </c>
      <c r="AH108" s="71">
        <v>-0.13350379831550682</v>
      </c>
      <c r="AI108" s="71">
        <v>-0.51518154047015907</v>
      </c>
      <c r="AJ108" s="71">
        <v>0.1174378296235945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0.96967602816450005</v>
      </c>
      <c r="W110" s="48" t="s">
        <v>353</v>
      </c>
      <c r="X110" s="3">
        <f>+V110/V112</f>
        <v>0.96967602816450005</v>
      </c>
      <c r="Y110" s="148">
        <f>ATAN2(X110,X111)</f>
        <v>-0.24689463564830491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0.81958890658800054</v>
      </c>
      <c r="AO110" s="48" t="s">
        <v>353</v>
      </c>
      <c r="AP110" s="3">
        <f>+AN110/AN112</f>
        <v>0.81958890658800077</v>
      </c>
      <c r="AQ110" s="148">
        <f>ATAN2(AP110,AP111)</f>
        <v>0.61010317725983687</v>
      </c>
    </row>
    <row r="111" spans="10:43">
      <c r="K111" s="1" cm="1">
        <f t="array" ref="K111:K117">$K$12:$K$18</f>
        <v>0</v>
      </c>
      <c r="L111" s="110">
        <f>X110</f>
        <v>0.96967602816450005</v>
      </c>
      <c r="M111" s="110">
        <f>-X111</f>
        <v>0.24439394510322809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0.24439394510322809</v>
      </c>
      <c r="W111" s="48" t="s">
        <v>354</v>
      </c>
      <c r="X111" s="3">
        <f>-V111/V112</f>
        <v>-0.24439394510322809</v>
      </c>
      <c r="Y111" s="117"/>
      <c r="AC111" s="1" cm="1">
        <f t="array" ref="AC111:AC117">$K$12:$K$18</f>
        <v>0</v>
      </c>
      <c r="AD111" s="110">
        <f>AP110</f>
        <v>0.81958890658800077</v>
      </c>
      <c r="AE111" s="110">
        <f>-AP111</f>
        <v>-0.57295202608759954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-0.57295202608759943</v>
      </c>
      <c r="AO111" s="48" t="s">
        <v>354</v>
      </c>
      <c r="AP111" s="3">
        <f>-AN111/AN112</f>
        <v>0.57295202608759954</v>
      </c>
      <c r="AQ111" s="117"/>
    </row>
    <row r="112" spans="10:43">
      <c r="K112" s="1">
        <v>1</v>
      </c>
      <c r="L112" s="110">
        <f>X111</f>
        <v>-0.24439394510322809</v>
      </c>
      <c r="M112" s="110">
        <f>X110</f>
        <v>0.96967602816450005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1</v>
      </c>
      <c r="W112" s="109">
        <v>1</v>
      </c>
      <c r="X112" s="108">
        <f>X110*X110+X111*X111</f>
        <v>1</v>
      </c>
      <c r="AC112" s="1">
        <v>1</v>
      </c>
      <c r="AD112" s="110">
        <f>AP111</f>
        <v>0.57295202608759954</v>
      </c>
      <c r="AE112" s="110">
        <f>AP110</f>
        <v>0.81958890658800077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0.99999999999999978</v>
      </c>
      <c r="AO112" s="109">
        <v>1</v>
      </c>
      <c r="AP112" s="108">
        <f>AP110*AP110+AP111*AP111</f>
        <v>1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1</v>
      </c>
      <c r="M120" s="71">
        <v>-3.3306690738754696E-16</v>
      </c>
      <c r="N120" s="71">
        <v>0</v>
      </c>
      <c r="O120" s="71">
        <v>-2.7755575615628914E-17</v>
      </c>
      <c r="P120" s="71">
        <v>4.163336342344337E-17</v>
      </c>
      <c r="Q120" s="71">
        <v>0</v>
      </c>
      <c r="R120" s="71">
        <v>1.4875253806501121E-16</v>
      </c>
      <c r="AC120" s="1" cm="1">
        <f t="array" ref="AC120:AC126">$K$12:$K$18</f>
        <v>0</v>
      </c>
      <c r="AD120" s="71" cm="1">
        <f t="array" ref="AD120:AJ126">MMULT(AD111:AJ117,_xlfn.ANCHORARRAY(AD102))</f>
        <v>0.99999999999999978</v>
      </c>
      <c r="AE120" s="71">
        <v>-4.4408920985006262E-16</v>
      </c>
      <c r="AF120" s="71">
        <v>2.7755575615628914E-16</v>
      </c>
      <c r="AG120" s="71">
        <v>0</v>
      </c>
      <c r="AH120" s="71">
        <v>4.163336342344337E-16</v>
      </c>
      <c r="AI120" s="71">
        <v>-1.9428902930940239E-16</v>
      </c>
      <c r="AJ120" s="71">
        <v>1.6930901125533637E-15</v>
      </c>
    </row>
    <row r="121" spans="10:43">
      <c r="K121" s="1">
        <v>1</v>
      </c>
      <c r="L121" s="71">
        <v>0</v>
      </c>
      <c r="M121" s="110">
        <v>-0.33943517623823111</v>
      </c>
      <c r="N121" s="71">
        <v>0.33688124870964986</v>
      </c>
      <c r="O121" s="71">
        <v>-0.71279529539933817</v>
      </c>
      <c r="P121" s="71">
        <v>0.17585034800362934</v>
      </c>
      <c r="Q121" s="71">
        <v>0.48180303464420071</v>
      </c>
      <c r="R121" s="71">
        <v>1.2654768712285765E-2</v>
      </c>
      <c r="AC121" s="1">
        <v>1</v>
      </c>
      <c r="AD121" s="71">
        <v>-5.5511151231257827E-17</v>
      </c>
      <c r="AE121" s="110">
        <v>0.15587642631273077</v>
      </c>
      <c r="AF121" s="71">
        <v>-0.47175668667388343</v>
      </c>
      <c r="AG121" s="71">
        <v>-0.70582816487387046</v>
      </c>
      <c r="AH121" s="71">
        <v>-0.36639197365171444</v>
      </c>
      <c r="AI121" s="71">
        <v>0.28448079236725887</v>
      </c>
      <c r="AJ121" s="71">
        <v>-0.19945518390589184</v>
      </c>
    </row>
    <row r="122" spans="10:43">
      <c r="K122" s="1">
        <v>2</v>
      </c>
      <c r="L122" s="71">
        <v>0</v>
      </c>
      <c r="M122" s="71">
        <v>0.10967728738605537</v>
      </c>
      <c r="N122" s="71">
        <v>-0.43938366246164751</v>
      </c>
      <c r="O122" s="71">
        <v>0.16521231058862756</v>
      </c>
      <c r="P122" s="71">
        <v>0.6348109307481995</v>
      </c>
      <c r="Q122" s="71">
        <v>0.40888576864379989</v>
      </c>
      <c r="R122" s="71">
        <v>-0.44434816599887572</v>
      </c>
      <c r="AC122" s="1">
        <v>2</v>
      </c>
      <c r="AD122" s="71">
        <v>2.7755575615628914E-17</v>
      </c>
      <c r="AE122" s="71">
        <v>-4.5156721672799764E-2</v>
      </c>
      <c r="AF122" s="71">
        <v>0.24467056898087947</v>
      </c>
      <c r="AG122" s="71">
        <v>0.10645540960793558</v>
      </c>
      <c r="AH122" s="71">
        <v>-0.76029505451970025</v>
      </c>
      <c r="AI122" s="71">
        <v>0.12068854410682918</v>
      </c>
      <c r="AJ122" s="71">
        <v>0.57805720678995021</v>
      </c>
    </row>
    <row r="123" spans="10:43">
      <c r="K123" s="1">
        <v>3</v>
      </c>
      <c r="L123" s="71">
        <v>3.4694469519536142E-18</v>
      </c>
      <c r="M123" s="71">
        <v>-0.26730152532549412</v>
      </c>
      <c r="N123" s="71">
        <v>0.17269353627577866</v>
      </c>
      <c r="O123" s="71">
        <v>3.9119516804795182E-2</v>
      </c>
      <c r="P123" s="71">
        <v>0.71990110345528802</v>
      </c>
      <c r="Q123" s="71">
        <v>-0.52249224493752167</v>
      </c>
      <c r="R123" s="71">
        <v>0.32548541551995591</v>
      </c>
      <c r="AC123" s="1">
        <v>3</v>
      </c>
      <c r="AD123" s="71">
        <v>0</v>
      </c>
      <c r="AE123" s="71">
        <v>3.0465007952698034E-2</v>
      </c>
      <c r="AF123" s="71">
        <v>-0.25224595090251817</v>
      </c>
      <c r="AG123" s="71">
        <v>0.64275072089996055</v>
      </c>
      <c r="AH123" s="71">
        <v>-0.34965901034366276</v>
      </c>
      <c r="AI123" s="71">
        <v>0.33191198518999704</v>
      </c>
      <c r="AJ123" s="71">
        <v>-0.53841283872046686</v>
      </c>
    </row>
    <row r="124" spans="10:43">
      <c r="K124" s="1">
        <v>4</v>
      </c>
      <c r="L124" s="71">
        <v>-2.7755575615628914E-17</v>
      </c>
      <c r="M124" s="71">
        <v>-0.80606932768256645</v>
      </c>
      <c r="N124" s="71">
        <v>7.650261682346296E-4</v>
      </c>
      <c r="O124" s="71">
        <v>0.24322765169884375</v>
      </c>
      <c r="P124" s="71">
        <v>-0.1841427500833743</v>
      </c>
      <c r="Q124" s="71">
        <v>-0.12848540631957348</v>
      </c>
      <c r="R124" s="71">
        <v>-0.49058629323293246</v>
      </c>
      <c r="AC124" s="1">
        <v>4</v>
      </c>
      <c r="AD124" s="71">
        <v>-2.7755575615628914E-17</v>
      </c>
      <c r="AE124" s="71">
        <v>0.36954542326250306</v>
      </c>
      <c r="AF124" s="71">
        <v>0.24852992462696288</v>
      </c>
      <c r="AG124" s="71">
        <v>-7.4479675648527768E-2</v>
      </c>
      <c r="AH124" s="71">
        <v>-0.36267129959538336</v>
      </c>
      <c r="AI124" s="71">
        <v>-0.71579194734137641</v>
      </c>
      <c r="AJ124" s="71">
        <v>-0.39017079746820776</v>
      </c>
    </row>
    <row r="125" spans="10:43">
      <c r="K125" s="1">
        <v>5</v>
      </c>
      <c r="L125" s="71">
        <v>5.5511151231257827E-17</v>
      </c>
      <c r="M125" s="71">
        <v>-0.34950919569574812</v>
      </c>
      <c r="N125" s="71">
        <v>-0.21316626996605409</v>
      </c>
      <c r="O125" s="71">
        <v>0.39679060530011456</v>
      </c>
      <c r="P125" s="71">
        <v>-4.3683279887387905E-2</v>
      </c>
      <c r="Q125" s="71">
        <v>0.48847161244909998</v>
      </c>
      <c r="R125" s="71">
        <v>0.65912664481728855</v>
      </c>
      <c r="AC125" s="1">
        <v>5</v>
      </c>
      <c r="AD125" s="71">
        <v>0</v>
      </c>
      <c r="AE125" s="71">
        <v>0.69660859587141921</v>
      </c>
      <c r="AF125" s="71">
        <v>-0.49816019991397464</v>
      </c>
      <c r="AG125" s="71">
        <v>0.2524999304184572</v>
      </c>
      <c r="AH125" s="71">
        <v>0.12685894720951327</v>
      </c>
      <c r="AI125" s="71">
        <v>-0.12872162468964718</v>
      </c>
      <c r="AJ125" s="71">
        <v>0.412497533772682</v>
      </c>
    </row>
    <row r="126" spans="10:43">
      <c r="K126" s="1">
        <v>6</v>
      </c>
      <c r="L126" s="71">
        <v>0</v>
      </c>
      <c r="M126" s="110">
        <v>-0.17146460105779349</v>
      </c>
      <c r="N126" s="71">
        <v>-0.78625029096459098</v>
      </c>
      <c r="O126" s="71">
        <v>-0.49648257541038676</v>
      </c>
      <c r="P126" s="71">
        <v>-0.10962370730584792</v>
      </c>
      <c r="Q126" s="71">
        <v>-0.2693828171629134</v>
      </c>
      <c r="R126" s="71">
        <v>0.14605123577002385</v>
      </c>
      <c r="AC126" s="1">
        <v>6</v>
      </c>
      <c r="AD126" s="71">
        <v>0</v>
      </c>
      <c r="AE126" s="110">
        <v>-0.59237482880518078</v>
      </c>
      <c r="AF126" s="71">
        <v>-0.58653492077873848</v>
      </c>
      <c r="AG126" s="71">
        <v>8.9676759935544109E-2</v>
      </c>
      <c r="AH126" s="71">
        <v>-0.13350379831550682</v>
      </c>
      <c r="AI126" s="71">
        <v>-0.51518154047015907</v>
      </c>
      <c r="AJ126" s="71">
        <v>0.1174378296235945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-0.33943517623823111</v>
      </c>
      <c r="W128" s="48" t="s">
        <v>353</v>
      </c>
      <c r="X128" s="3">
        <f>+V128/V130</f>
        <v>-0.89258205548007474</v>
      </c>
      <c r="Y128" s="148">
        <f>ATAN2(X128,X129)</f>
        <v>2.6738360682393747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0.15587642631273077</v>
      </c>
      <c r="AO128" s="48" t="s">
        <v>353</v>
      </c>
      <c r="AP128" s="3">
        <f>+AN128/AN130</f>
        <v>0.25447545610943584</v>
      </c>
      <c r="AQ128" s="148">
        <f>ATAN2(AP128,AP129)</f>
        <v>1.3134910624459715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-0.17146460105779349</v>
      </c>
      <c r="W129" s="48" t="s">
        <v>354</v>
      </c>
      <c r="X129" s="3">
        <f>-V129/V130</f>
        <v>0.45088499003067817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-0.59237482880518078</v>
      </c>
      <c r="AO129" s="48" t="s">
        <v>354</v>
      </c>
      <c r="AP129" s="3">
        <f>-AN129/AN130</f>
        <v>0.96707923265774598</v>
      </c>
      <c r="AQ129" s="117"/>
    </row>
    <row r="130" spans="11:43">
      <c r="K130" s="1">
        <v>1</v>
      </c>
      <c r="L130" s="111">
        <v>0</v>
      </c>
      <c r="M130" s="110">
        <f>X128</f>
        <v>-0.89258205548007474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-0.45088499003067817</v>
      </c>
      <c r="U130" s="48" t="s">
        <v>355</v>
      </c>
      <c r="V130" s="3">
        <f>SQRT(V128*V128+V129*V129)</f>
        <v>0.38028456224751916</v>
      </c>
      <c r="W130" s="109">
        <v>1</v>
      </c>
      <c r="X130" s="108">
        <f>X128*X128+X129*X129</f>
        <v>1</v>
      </c>
      <c r="AC130" s="1">
        <v>1</v>
      </c>
      <c r="AD130" s="111">
        <v>0</v>
      </c>
      <c r="AE130" s="110">
        <f>AP128</f>
        <v>0.25447545610943584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-0.96707923265774598</v>
      </c>
      <c r="AM130" s="48" t="s">
        <v>355</v>
      </c>
      <c r="AN130" s="3">
        <f>SQRT(AN128*AN128+AN129*AN129)</f>
        <v>0.61254011956931875</v>
      </c>
      <c r="AO130" s="109">
        <v>1</v>
      </c>
      <c r="AP130" s="108">
        <f>AP128*AP128+AP129*AP129</f>
        <v>1.0000000000000002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0.45088499003067817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-0.89258205548007474</v>
      </c>
      <c r="AC135" s="1">
        <v>6</v>
      </c>
      <c r="AD135">
        <v>0</v>
      </c>
      <c r="AE135" s="110">
        <f>AP129</f>
        <v>0.96707923265774598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0.25447545610943584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1</v>
      </c>
      <c r="M138" s="71">
        <v>-3.3306690738754696E-16</v>
      </c>
      <c r="N138" s="71">
        <v>0</v>
      </c>
      <c r="O138" s="71">
        <v>-2.7755575615628914E-17</v>
      </c>
      <c r="P138" s="71">
        <v>4.163336342344337E-17</v>
      </c>
      <c r="Q138" s="71">
        <v>0</v>
      </c>
      <c r="R138" s="71">
        <v>1.4875253806501121E-16</v>
      </c>
      <c r="AC138" s="1" cm="1">
        <f t="array" ref="AC138:AC144">$K$12:$K$18</f>
        <v>0</v>
      </c>
      <c r="AD138" s="71" cm="1">
        <f t="array" ref="AD138:AJ144">MMULT(AD129:AJ135,_xlfn.ANCHORARRAY(AD120))</f>
        <v>0.99999999999999978</v>
      </c>
      <c r="AE138" s="71">
        <v>-4.4408920985006262E-16</v>
      </c>
      <c r="AF138" s="71">
        <v>2.7755575615628914E-16</v>
      </c>
      <c r="AG138" s="71">
        <v>0</v>
      </c>
      <c r="AH138" s="71">
        <v>4.163336342344337E-16</v>
      </c>
      <c r="AI138" s="71">
        <v>-1.9428902930940239E-16</v>
      </c>
      <c r="AJ138" s="71">
        <v>1.6930901125533637E-15</v>
      </c>
    </row>
    <row r="139" spans="11:43">
      <c r="K139" s="1">
        <v>1</v>
      </c>
      <c r="L139" s="71">
        <v>0</v>
      </c>
      <c r="M139" s="110">
        <v>0.38028456224751916</v>
      </c>
      <c r="N139" s="71">
        <v>5.381429717723385E-2</v>
      </c>
      <c r="O139" s="71">
        <v>0.86008483096838595</v>
      </c>
      <c r="P139" s="71">
        <v>-0.10753318090224273</v>
      </c>
      <c r="Q139" s="71">
        <v>-0.30858807416832212</v>
      </c>
      <c r="R139" s="71">
        <v>-7.7147729452972408E-2</v>
      </c>
      <c r="AC139" s="1">
        <v>1</v>
      </c>
      <c r="AD139" s="71">
        <v>-1.4126225528734206E-17</v>
      </c>
      <c r="AE139" s="110">
        <v>0.61254011956931886</v>
      </c>
      <c r="AF139" s="71">
        <v>0.4471752430996615</v>
      </c>
      <c r="AG139" s="71">
        <v>-0.26634047637686314</v>
      </c>
      <c r="AH139" s="71">
        <v>3.5870986221998399E-2</v>
      </c>
      <c r="AI139" s="71">
        <v>0.57061474822934888</v>
      </c>
      <c r="AJ139" s="71">
        <v>-0.16432813505522012</v>
      </c>
    </row>
    <row r="140" spans="11:43">
      <c r="K140" s="1">
        <v>2</v>
      </c>
      <c r="L140" s="71">
        <v>0</v>
      </c>
      <c r="M140" s="71">
        <v>0.10967728738605537</v>
      </c>
      <c r="N140" s="71">
        <v>-0.43938366246164751</v>
      </c>
      <c r="O140" s="71">
        <v>0.16521231058862756</v>
      </c>
      <c r="P140" s="71">
        <v>0.6348109307481995</v>
      </c>
      <c r="Q140" s="71">
        <v>0.40888576864379989</v>
      </c>
      <c r="R140" s="71">
        <v>-0.44434816599887572</v>
      </c>
      <c r="AC140" s="1">
        <v>2</v>
      </c>
      <c r="AD140" s="71">
        <v>2.7755575615628914E-17</v>
      </c>
      <c r="AE140" s="71">
        <v>-4.5156721672799764E-2</v>
      </c>
      <c r="AF140" s="71">
        <v>0.24467056898087947</v>
      </c>
      <c r="AG140" s="71">
        <v>0.10645540960793558</v>
      </c>
      <c r="AH140" s="71">
        <v>-0.76029505451970025</v>
      </c>
      <c r="AI140" s="71">
        <v>0.12068854410682918</v>
      </c>
      <c r="AJ140" s="71">
        <v>0.57805720678995021</v>
      </c>
    </row>
    <row r="141" spans="11:43">
      <c r="K141" s="1">
        <v>3</v>
      </c>
      <c r="L141" s="71">
        <v>3.4694469519536142E-18</v>
      </c>
      <c r="M141" s="71">
        <v>-0.26730152532549412</v>
      </c>
      <c r="N141" s="71">
        <v>0.17269353627577866</v>
      </c>
      <c r="O141" s="71">
        <v>3.9119516804795182E-2</v>
      </c>
      <c r="P141" s="71">
        <v>0.71990110345528802</v>
      </c>
      <c r="Q141" s="71">
        <v>-0.52249224493752167</v>
      </c>
      <c r="R141" s="71">
        <v>0.32548541551995591</v>
      </c>
      <c r="AC141" s="1">
        <v>3</v>
      </c>
      <c r="AD141" s="71">
        <v>0</v>
      </c>
      <c r="AE141" s="71">
        <v>3.0465007952698034E-2</v>
      </c>
      <c r="AF141" s="71">
        <v>-0.25224595090251817</v>
      </c>
      <c r="AG141" s="71">
        <v>0.64275072089996055</v>
      </c>
      <c r="AH141" s="71">
        <v>-0.34965901034366276</v>
      </c>
      <c r="AI141" s="71">
        <v>0.33191198518999704</v>
      </c>
      <c r="AJ141" s="71">
        <v>-0.53841283872046686</v>
      </c>
    </row>
    <row r="142" spans="11:43">
      <c r="K142" s="1">
        <v>4</v>
      </c>
      <c r="L142" s="71">
        <v>-2.7755575615628914E-17</v>
      </c>
      <c r="M142" s="71">
        <v>-0.80606932768256645</v>
      </c>
      <c r="N142" s="71">
        <v>7.650261682346296E-4</v>
      </c>
      <c r="O142" s="71">
        <v>0.24322765169884375</v>
      </c>
      <c r="P142" s="71">
        <v>-0.1841427500833743</v>
      </c>
      <c r="Q142" s="71">
        <v>-0.12848540631957348</v>
      </c>
      <c r="R142" s="71">
        <v>-0.49058629323293246</v>
      </c>
      <c r="AC142" s="1">
        <v>4</v>
      </c>
      <c r="AD142" s="71">
        <v>-2.7755575615628914E-17</v>
      </c>
      <c r="AE142" s="71">
        <v>0.36954542326250306</v>
      </c>
      <c r="AF142" s="71">
        <v>0.24852992462696288</v>
      </c>
      <c r="AG142" s="71">
        <v>-7.4479675648527768E-2</v>
      </c>
      <c r="AH142" s="71">
        <v>-0.36267129959538336</v>
      </c>
      <c r="AI142" s="71">
        <v>-0.71579194734137641</v>
      </c>
      <c r="AJ142" s="71">
        <v>-0.39017079746820776</v>
      </c>
    </row>
    <row r="143" spans="11:43">
      <c r="K143" s="1">
        <v>5</v>
      </c>
      <c r="L143" s="71">
        <v>5.5511151231257827E-17</v>
      </c>
      <c r="M143" s="110">
        <v>-0.34950919569574812</v>
      </c>
      <c r="N143" s="71">
        <v>-0.21316626996605409</v>
      </c>
      <c r="O143" s="71">
        <v>0.39679060530011456</v>
      </c>
      <c r="P143" s="71">
        <v>-4.3683279887387905E-2</v>
      </c>
      <c r="Q143" s="71">
        <v>0.48847161244909998</v>
      </c>
      <c r="R143" s="71">
        <v>0.65912664481728855</v>
      </c>
      <c r="AC143" s="1">
        <v>5</v>
      </c>
      <c r="AD143" s="71">
        <v>0</v>
      </c>
      <c r="AE143" s="110">
        <v>0.69660859587141921</v>
      </c>
      <c r="AF143" s="71">
        <v>-0.49816019991397464</v>
      </c>
      <c r="AG143" s="71">
        <v>0.2524999304184572</v>
      </c>
      <c r="AH143" s="71">
        <v>0.12685894720951327</v>
      </c>
      <c r="AI143" s="71">
        <v>-0.12872162468964718</v>
      </c>
      <c r="AJ143" s="71">
        <v>0.412497533772682</v>
      </c>
    </row>
    <row r="144" spans="11:43">
      <c r="K144" s="1">
        <v>6</v>
      </c>
      <c r="L144" s="71">
        <v>0</v>
      </c>
      <c r="M144" s="71">
        <v>0</v>
      </c>
      <c r="N144" s="71">
        <v>0.85368759929695437</v>
      </c>
      <c r="O144" s="71">
        <v>0.12176273800979931</v>
      </c>
      <c r="P144" s="71">
        <v>0.17713643640290752</v>
      </c>
      <c r="Q144" s="71">
        <v>0.45768402512658735</v>
      </c>
      <c r="R144" s="71">
        <v>-0.12465686696433341</v>
      </c>
      <c r="AC144" s="1">
        <v>6</v>
      </c>
      <c r="AD144" s="71">
        <v>-5.368368153667291E-17</v>
      </c>
      <c r="AE144" s="71">
        <v>0</v>
      </c>
      <c r="AF144" s="71">
        <v>-0.60548483603902115</v>
      </c>
      <c r="AG144" s="71">
        <v>-0.65977122568743374</v>
      </c>
      <c r="AH144" s="71">
        <v>-0.38830350869973784</v>
      </c>
      <c r="AI144" s="71">
        <v>0.14401440889809078</v>
      </c>
      <c r="AJ144" s="71">
        <v>-0.16300392094335306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0.38028456224751916</v>
      </c>
      <c r="W146" s="48" t="s">
        <v>353</v>
      </c>
      <c r="X146" s="3">
        <f>+V146/V148</f>
        <v>0.73627107268125846</v>
      </c>
      <c r="Y146" s="148">
        <f>ATAN2(X146,X147)</f>
        <v>0.74325318339849489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0.61254011956931886</v>
      </c>
      <c r="AO146" s="48" t="s">
        <v>353</v>
      </c>
      <c r="AP146" s="3">
        <f>+AN146/AN148</f>
        <v>0.66033899026772724</v>
      </c>
      <c r="AQ146" s="148">
        <f>ATAN2(AP146,AP147)</f>
        <v>-0.84952625084275069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-0.34950919569574812</v>
      </c>
      <c r="W147" s="48" t="s">
        <v>354</v>
      </c>
      <c r="X147" s="3">
        <f>-V147/V148</f>
        <v>0.67668671298673289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0.69660859587141921</v>
      </c>
      <c r="AO147" s="48" t="s">
        <v>354</v>
      </c>
      <c r="AP147" s="3">
        <f>-AN147/AN148</f>
        <v>-0.75096765438479329</v>
      </c>
      <c r="AQ147" s="117"/>
    </row>
    <row r="148" spans="10:43">
      <c r="K148" s="1">
        <v>1</v>
      </c>
      <c r="L148" s="111">
        <v>0</v>
      </c>
      <c r="M148" s="110">
        <f>X146</f>
        <v>0.73627107268125846</v>
      </c>
      <c r="N148" s="111">
        <v>0</v>
      </c>
      <c r="O148" s="111">
        <v>0</v>
      </c>
      <c r="P148" s="111">
        <v>0</v>
      </c>
      <c r="Q148" s="110">
        <f>-X147</f>
        <v>-0.67668671298673289</v>
      </c>
      <c r="R148" s="111">
        <v>0</v>
      </c>
      <c r="U148" s="48" t="s">
        <v>355</v>
      </c>
      <c r="V148" s="3">
        <f>SQRT(V146*V146+V147*V147)</f>
        <v>0.51650075136409634</v>
      </c>
      <c r="W148" s="109">
        <v>1</v>
      </c>
      <c r="X148" s="108">
        <f>X146*X146+X147*X147</f>
        <v>1</v>
      </c>
      <c r="AC148" s="1">
        <v>1</v>
      </c>
      <c r="AD148" s="111">
        <v>0</v>
      </c>
      <c r="AE148" s="110">
        <f>AP146</f>
        <v>0.66033899026772724</v>
      </c>
      <c r="AF148" s="111">
        <v>0</v>
      </c>
      <c r="AG148" s="111">
        <v>0</v>
      </c>
      <c r="AH148" s="111">
        <v>0</v>
      </c>
      <c r="AI148" s="110">
        <f>-AP147</f>
        <v>0.75096765438479329</v>
      </c>
      <c r="AJ148" s="111">
        <v>0</v>
      </c>
      <c r="AM148" s="48" t="s">
        <v>355</v>
      </c>
      <c r="AN148" s="3">
        <f>SQRT(AN146*AN146+AN147*AN147)</f>
        <v>0.92761464732072108</v>
      </c>
      <c r="AO148" s="109">
        <v>1</v>
      </c>
      <c r="AP148" s="108">
        <f>AP146*AP146+AP147*AP147</f>
        <v>0.99999999999999989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0.67668671298673289</v>
      </c>
      <c r="N152" s="111">
        <v>0</v>
      </c>
      <c r="O152" s="111">
        <v>0</v>
      </c>
      <c r="P152" s="111">
        <v>0</v>
      </c>
      <c r="Q152" s="110">
        <f>X146</f>
        <v>0.73627107268125846</v>
      </c>
      <c r="R152" s="111">
        <v>0</v>
      </c>
      <c r="AC152" s="1">
        <v>5</v>
      </c>
      <c r="AD152">
        <v>0</v>
      </c>
      <c r="AE152" s="110">
        <f>AP147</f>
        <v>-0.75096765438479329</v>
      </c>
      <c r="AF152" s="111">
        <v>0</v>
      </c>
      <c r="AG152" s="111">
        <v>0</v>
      </c>
      <c r="AH152" s="111">
        <v>0</v>
      </c>
      <c r="AI152" s="110">
        <f>AP146</f>
        <v>0.66033899026772724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1</v>
      </c>
      <c r="M156" s="71">
        <v>-3.3306690738754696E-16</v>
      </c>
      <c r="N156" s="71">
        <v>0</v>
      </c>
      <c r="O156" s="71">
        <v>-2.7755575615628914E-17</v>
      </c>
      <c r="P156" s="71">
        <v>4.163336342344337E-17</v>
      </c>
      <c r="Q156" s="71">
        <v>0</v>
      </c>
      <c r="R156" s="71">
        <v>1.4875253806501121E-16</v>
      </c>
      <c r="AC156" s="1" cm="1">
        <f t="array" ref="AC156:AC162">$K$12:$K$18</f>
        <v>0</v>
      </c>
      <c r="AD156" s="71" cm="1">
        <f t="array" ref="AD156:AJ162">MMULT(AD147:AJ153,_xlfn.ANCHORARRAY(AD138))</f>
        <v>0.99999999999999978</v>
      </c>
      <c r="AE156" s="71">
        <v>-4.4408920985006262E-16</v>
      </c>
      <c r="AF156" s="71">
        <v>2.7755575615628914E-16</v>
      </c>
      <c r="AG156" s="71">
        <v>0</v>
      </c>
      <c r="AH156" s="71">
        <v>4.163336342344337E-16</v>
      </c>
      <c r="AI156" s="71">
        <v>-1.9428902930940239E-16</v>
      </c>
      <c r="AJ156" s="71">
        <v>1.6930901125533637E-15</v>
      </c>
    </row>
    <row r="157" spans="10:43">
      <c r="K157" s="1">
        <v>1</v>
      </c>
      <c r="L157" s="71">
        <v>-3.7563658460789289E-17</v>
      </c>
      <c r="M157" s="110">
        <v>0.51650075136409634</v>
      </c>
      <c r="N157" s="71">
        <v>0.18386869285124163</v>
      </c>
      <c r="O157" s="71">
        <v>0.36475265064942175</v>
      </c>
      <c r="P157" s="71">
        <v>-4.9613675372246091E-2</v>
      </c>
      <c r="Q157" s="71">
        <v>-0.55774672220006494</v>
      </c>
      <c r="R157" s="71">
        <v>-0.50282388424264823</v>
      </c>
      <c r="AC157" s="1">
        <v>1</v>
      </c>
      <c r="AD157" s="71">
        <v>-9.3280975019385372E-18</v>
      </c>
      <c r="AE157" s="110">
        <v>0.92761464732072096</v>
      </c>
      <c r="AF157" s="71">
        <v>-7.8814948336101309E-2</v>
      </c>
      <c r="AG157" s="71">
        <v>1.3744279240549051E-2</v>
      </c>
      <c r="AH157" s="71">
        <v>0.11895397684539447</v>
      </c>
      <c r="AI157" s="71">
        <v>0.28013339011585758</v>
      </c>
      <c r="AJ157" s="71">
        <v>0.20126003060184031</v>
      </c>
    </row>
    <row r="158" spans="10:43">
      <c r="K158" s="1">
        <v>2</v>
      </c>
      <c r="L158" s="71">
        <v>0</v>
      </c>
      <c r="M158" s="71">
        <v>0.10967728738605537</v>
      </c>
      <c r="N158" s="71">
        <v>-0.43938366246164751</v>
      </c>
      <c r="O158" s="71">
        <v>0.16521231058862756</v>
      </c>
      <c r="P158" s="71">
        <v>0.6348109307481995</v>
      </c>
      <c r="Q158" s="71">
        <v>0.40888576864379989</v>
      </c>
      <c r="R158" s="71">
        <v>-0.44434816599887572</v>
      </c>
      <c r="AC158" s="1">
        <v>2</v>
      </c>
      <c r="AD158" s="71">
        <v>2.7755575615628914E-17</v>
      </c>
      <c r="AE158" s="71">
        <v>-4.5156721672799764E-2</v>
      </c>
      <c r="AF158" s="71">
        <v>0.24467056898087947</v>
      </c>
      <c r="AG158" s="71">
        <v>0.10645540960793558</v>
      </c>
      <c r="AH158" s="71">
        <v>-0.76029505451970025</v>
      </c>
      <c r="AI158" s="71">
        <v>0.12068854410682918</v>
      </c>
      <c r="AJ158" s="71">
        <v>0.57805720678995021</v>
      </c>
    </row>
    <row r="159" spans="10:43">
      <c r="K159" s="1">
        <v>3</v>
      </c>
      <c r="L159" s="71">
        <v>3.4694469519536142E-18</v>
      </c>
      <c r="M159" s="71">
        <v>-0.26730152532549412</v>
      </c>
      <c r="N159" s="71">
        <v>0.17269353627577866</v>
      </c>
      <c r="O159" s="71">
        <v>3.9119516804795182E-2</v>
      </c>
      <c r="P159" s="71">
        <v>0.71990110345528802</v>
      </c>
      <c r="Q159" s="71">
        <v>-0.52249224493752167</v>
      </c>
      <c r="R159" s="71">
        <v>0.32548541551995591</v>
      </c>
      <c r="AC159" s="1">
        <v>3</v>
      </c>
      <c r="AD159" s="71">
        <v>0</v>
      </c>
      <c r="AE159" s="71">
        <v>3.0465007952698034E-2</v>
      </c>
      <c r="AF159" s="71">
        <v>-0.25224595090251817</v>
      </c>
      <c r="AG159" s="71">
        <v>0.64275072089996055</v>
      </c>
      <c r="AH159" s="71">
        <v>-0.34965901034366276</v>
      </c>
      <c r="AI159" s="71">
        <v>0.33191198518999704</v>
      </c>
      <c r="AJ159" s="71">
        <v>-0.53841283872046686</v>
      </c>
    </row>
    <row r="160" spans="10:43">
      <c r="K160" s="1">
        <v>4</v>
      </c>
      <c r="L160" s="71">
        <v>-2.7755575615628914E-17</v>
      </c>
      <c r="M160" s="110">
        <v>-0.80606932768256645</v>
      </c>
      <c r="N160" s="71">
        <v>7.650261682346296E-4</v>
      </c>
      <c r="O160" s="71">
        <v>0.24322765169884375</v>
      </c>
      <c r="P160" s="71">
        <v>-0.1841427500833743</v>
      </c>
      <c r="Q160" s="71">
        <v>-0.12848540631957348</v>
      </c>
      <c r="R160" s="71">
        <v>-0.49058629323293246</v>
      </c>
      <c r="AC160" s="1">
        <v>4</v>
      </c>
      <c r="AD160" s="71">
        <v>-2.7755575615628914E-17</v>
      </c>
      <c r="AE160" s="110">
        <v>0.36954542326250306</v>
      </c>
      <c r="AF160" s="71">
        <v>0.24852992462696288</v>
      </c>
      <c r="AG160" s="71">
        <v>-7.4479675648527768E-2</v>
      </c>
      <c r="AH160" s="71">
        <v>-0.36267129959538336</v>
      </c>
      <c r="AI160" s="71">
        <v>-0.71579194734137641</v>
      </c>
      <c r="AJ160" s="71">
        <v>-0.39017079746820776</v>
      </c>
    </row>
    <row r="161" spans="10:43">
      <c r="K161" s="1">
        <v>5</v>
      </c>
      <c r="L161" s="71">
        <v>4.0871254862809762E-17</v>
      </c>
      <c r="M161" s="71">
        <v>0</v>
      </c>
      <c r="N161" s="71">
        <v>-0.12053273837881578</v>
      </c>
      <c r="O161" s="71">
        <v>0.87415342175190802</v>
      </c>
      <c r="P161" s="71">
        <v>-0.10492901006266908</v>
      </c>
      <c r="Q161" s="71">
        <v>0.15083006849637479</v>
      </c>
      <c r="R161" s="71">
        <v>0.43309103835450224</v>
      </c>
      <c r="AC161" s="1">
        <v>5</v>
      </c>
      <c r="AD161" s="71">
        <v>1.0608338450624114E-17</v>
      </c>
      <c r="AE161" s="71">
        <v>0</v>
      </c>
      <c r="AF161" s="71">
        <v>-0.66476874681226561</v>
      </c>
      <c r="AG161" s="71">
        <v>0.36674863190765677</v>
      </c>
      <c r="AH161" s="71">
        <v>5.6831958723153539E-2</v>
      </c>
      <c r="AI161" s="71">
        <v>-0.51351312670834648</v>
      </c>
      <c r="AJ161" s="71">
        <v>0.39579331907122672</v>
      </c>
    </row>
    <row r="162" spans="10:43">
      <c r="K162" s="1">
        <v>6</v>
      </c>
      <c r="L162" s="71">
        <v>0</v>
      </c>
      <c r="M162" s="71">
        <v>0</v>
      </c>
      <c r="N162" s="71">
        <v>0.85368759929695437</v>
      </c>
      <c r="O162" s="71">
        <v>0.12176273800979931</v>
      </c>
      <c r="P162" s="71">
        <v>0.17713643640290752</v>
      </c>
      <c r="Q162" s="71">
        <v>0.45768402512658735</v>
      </c>
      <c r="R162" s="71">
        <v>-0.12465686696433341</v>
      </c>
      <c r="AC162" s="1">
        <v>6</v>
      </c>
      <c r="AD162" s="71">
        <v>-5.368368153667291E-17</v>
      </c>
      <c r="AE162" s="71">
        <v>0</v>
      </c>
      <c r="AF162" s="71">
        <v>-0.60548483603902115</v>
      </c>
      <c r="AG162" s="71">
        <v>-0.65977122568743374</v>
      </c>
      <c r="AH162" s="71">
        <v>-0.38830350869973784</v>
      </c>
      <c r="AI162" s="71">
        <v>0.14401440889809078</v>
      </c>
      <c r="AJ162" s="71">
        <v>-0.16300392094335306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0.51650075136409634</v>
      </c>
      <c r="W164" s="48" t="s">
        <v>353</v>
      </c>
      <c r="X164" s="3">
        <f>+V164/V166</f>
        <v>0.53951037146562542</v>
      </c>
      <c r="Y164" s="148">
        <f>ATAN2(X164,X165)</f>
        <v>1.0009408469189511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0.92761464732072096</v>
      </c>
      <c r="AO164" s="48" t="s">
        <v>353</v>
      </c>
      <c r="AP164" s="3">
        <f>+AN164/AN166</f>
        <v>0.9289939481535161</v>
      </c>
      <c r="AQ164" s="148">
        <f>ATAN2(AP164,AP165)</f>
        <v>-0.37911118564244983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-0.80606932768256645</v>
      </c>
      <c r="W165" s="48" t="s">
        <v>354</v>
      </c>
      <c r="X165" s="3">
        <f>-V165/V166</f>
        <v>0.84197895406062429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0.36954542326250306</v>
      </c>
      <c r="AO165" s="48" t="s">
        <v>354</v>
      </c>
      <c r="AP165" s="3">
        <f>-AN165/AN166</f>
        <v>-0.37009491254831139</v>
      </c>
      <c r="AQ165" s="117"/>
    </row>
    <row r="166" spans="10:43">
      <c r="K166" s="1">
        <v>1</v>
      </c>
      <c r="L166" s="111">
        <v>0</v>
      </c>
      <c r="M166" s="110">
        <f>X164</f>
        <v>0.53951037146562542</v>
      </c>
      <c r="N166" s="111">
        <v>0</v>
      </c>
      <c r="O166" s="111">
        <v>0</v>
      </c>
      <c r="P166" s="110">
        <f>-X165</f>
        <v>-0.84197895406062429</v>
      </c>
      <c r="Q166" s="111">
        <v>0</v>
      </c>
      <c r="R166" s="111">
        <v>0</v>
      </c>
      <c r="U166" s="48" t="s">
        <v>355</v>
      </c>
      <c r="V166" s="3">
        <f>SQRT(V164*V164+V165*V165)</f>
        <v>0.95735092165323621</v>
      </c>
      <c r="W166" s="109">
        <v>1</v>
      </c>
      <c r="X166" s="108">
        <f>X164*X164+X165*X165</f>
        <v>1</v>
      </c>
      <c r="AC166" s="1">
        <v>1</v>
      </c>
      <c r="AD166" s="111">
        <v>0</v>
      </c>
      <c r="AE166" s="110">
        <f>AP164</f>
        <v>0.9289939481535161</v>
      </c>
      <c r="AF166" s="111">
        <v>0</v>
      </c>
      <c r="AG166" s="111">
        <v>0</v>
      </c>
      <c r="AH166" s="110">
        <f>-AP165</f>
        <v>0.37009491254831139</v>
      </c>
      <c r="AI166" s="111">
        <v>0</v>
      </c>
      <c r="AJ166" s="111">
        <v>0</v>
      </c>
      <c r="AM166" s="48" t="s">
        <v>355</v>
      </c>
      <c r="AN166" s="3">
        <f>SQRT(AN164*AN164+AN165*AN165)</f>
        <v>0.99851527468447276</v>
      </c>
      <c r="AO166" s="109">
        <v>1</v>
      </c>
      <c r="AP166" s="108">
        <f>AP164*AP164+AP165*AP165</f>
        <v>1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0.84197895406062429</v>
      </c>
      <c r="N169" s="111">
        <v>0</v>
      </c>
      <c r="O169" s="111">
        <v>0</v>
      </c>
      <c r="P169" s="110">
        <f>X164</f>
        <v>0.53951037146562542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-0.37009491254831139</v>
      </c>
      <c r="AF169" s="111">
        <v>0</v>
      </c>
      <c r="AG169" s="111">
        <v>0</v>
      </c>
      <c r="AH169" s="110">
        <f>AP164</f>
        <v>0.9289939481535161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1</v>
      </c>
      <c r="M174" s="71">
        <v>-3.3306690738754696E-16</v>
      </c>
      <c r="N174" s="71">
        <v>0</v>
      </c>
      <c r="O174" s="71">
        <v>-2.7755575615628914E-17</v>
      </c>
      <c r="P174" s="71">
        <v>4.163336342344337E-17</v>
      </c>
      <c r="Q174" s="71">
        <v>0</v>
      </c>
      <c r="R174" s="71">
        <v>1.4875253806501121E-16</v>
      </c>
      <c r="AC174" s="1" cm="1">
        <f t="array" ref="AC174:AC180">$K$12:$K$18</f>
        <v>0</v>
      </c>
      <c r="AD174" s="71" cm="1">
        <f t="array" ref="AD174:AJ180">MMULT(AD165:AJ171,_xlfn.ANCHORARRAY(AD156))</f>
        <v>0.99999999999999978</v>
      </c>
      <c r="AE174" s="71">
        <v>-4.4408920985006262E-16</v>
      </c>
      <c r="AF174" s="71">
        <v>2.7755575615628914E-16</v>
      </c>
      <c r="AG174" s="71">
        <v>0</v>
      </c>
      <c r="AH174" s="71">
        <v>4.163336342344337E-16</v>
      </c>
      <c r="AI174" s="71">
        <v>-1.9428902930940239E-16</v>
      </c>
      <c r="AJ174" s="71">
        <v>1.6930901125533637E-15</v>
      </c>
    </row>
    <row r="175" spans="10:43">
      <c r="K175" s="1">
        <v>1</v>
      </c>
      <c r="L175" s="71">
        <v>3.1036271964094882E-18</v>
      </c>
      <c r="M175" s="110">
        <v>0.9573509216532361</v>
      </c>
      <c r="N175" s="71">
        <v>9.8554930848113162E-2</v>
      </c>
      <c r="O175" s="71">
        <v>-8.0047257310732756E-3</v>
      </c>
      <c r="P175" s="71">
        <v>0.12827722768319097</v>
      </c>
      <c r="Q175" s="71">
        <v>-0.19272813325288321</v>
      </c>
      <c r="R175" s="71">
        <v>0.14178463348320341</v>
      </c>
      <c r="AC175" s="1">
        <v>1</v>
      </c>
      <c r="AD175" s="71">
        <v>-1.893794345728106E-17</v>
      </c>
      <c r="AE175" s="110">
        <v>0.99851527468447276</v>
      </c>
      <c r="AF175" s="71">
        <v>1.8761050692184103E-2</v>
      </c>
      <c r="AG175" s="71">
        <v>-1.4796196809566411E-2</v>
      </c>
      <c r="AH175" s="71">
        <v>-2.371527830937091E-2</v>
      </c>
      <c r="AI175" s="71">
        <v>-4.6687340607325378E-3</v>
      </c>
      <c r="AJ175" s="71">
        <v>4.2569123266399833E-2</v>
      </c>
    </row>
    <row r="176" spans="10:43">
      <c r="K176" s="1">
        <v>2</v>
      </c>
      <c r="L176" s="71">
        <v>0</v>
      </c>
      <c r="M176" s="71">
        <v>0.10967728738605537</v>
      </c>
      <c r="N176" s="71">
        <v>-0.43938366246164751</v>
      </c>
      <c r="O176" s="71">
        <v>0.16521231058862756</v>
      </c>
      <c r="P176" s="71">
        <v>0.6348109307481995</v>
      </c>
      <c r="Q176" s="71">
        <v>0.40888576864379989</v>
      </c>
      <c r="R176" s="71">
        <v>-0.44434816599887572</v>
      </c>
      <c r="AC176" s="1">
        <v>2</v>
      </c>
      <c r="AD176" s="71">
        <v>2.7755575615628914E-17</v>
      </c>
      <c r="AE176" s="71">
        <v>-4.5156721672799764E-2</v>
      </c>
      <c r="AF176" s="71">
        <v>0.24467056898087947</v>
      </c>
      <c r="AG176" s="71">
        <v>0.10645540960793558</v>
      </c>
      <c r="AH176" s="71">
        <v>-0.76029505451970025</v>
      </c>
      <c r="AI176" s="71">
        <v>0.12068854410682918</v>
      </c>
      <c r="AJ176" s="71">
        <v>0.57805720678995021</v>
      </c>
    </row>
    <row r="177" spans="10:43">
      <c r="K177" s="1">
        <v>3</v>
      </c>
      <c r="L177" s="71">
        <v>3.4694469519536142E-18</v>
      </c>
      <c r="M177" s="110">
        <v>-0.26730152532549412</v>
      </c>
      <c r="N177" s="71">
        <v>0.17269353627577866</v>
      </c>
      <c r="O177" s="71">
        <v>3.9119516804795182E-2</v>
      </c>
      <c r="P177" s="71">
        <v>0.71990110345528802</v>
      </c>
      <c r="Q177" s="71">
        <v>-0.52249224493752167</v>
      </c>
      <c r="R177" s="71">
        <v>0.32548541551995591</v>
      </c>
      <c r="AC177" s="1">
        <v>3</v>
      </c>
      <c r="AD177" s="71">
        <v>0</v>
      </c>
      <c r="AE177" s="110">
        <v>3.0465007952698034E-2</v>
      </c>
      <c r="AF177" s="71">
        <v>-0.25224595090251817</v>
      </c>
      <c r="AG177" s="71">
        <v>0.64275072089996055</v>
      </c>
      <c r="AH177" s="71">
        <v>-0.34965901034366276</v>
      </c>
      <c r="AI177" s="71">
        <v>0.33191198518999704</v>
      </c>
      <c r="AJ177" s="71">
        <v>-0.53841283872046686</v>
      </c>
    </row>
    <row r="178" spans="10:43">
      <c r="K178" s="1">
        <v>4</v>
      </c>
      <c r="L178" s="71">
        <v>-4.6602230772136093E-17</v>
      </c>
      <c r="M178" s="71">
        <v>5.5511151231257827E-17</v>
      </c>
      <c r="N178" s="71">
        <v>0.1552263092435878</v>
      </c>
      <c r="O178" s="71">
        <v>0.43833789600339534</v>
      </c>
      <c r="P178" s="71">
        <v>-0.14112059399721022</v>
      </c>
      <c r="Q178" s="71">
        <v>-0.53893021108013717</v>
      </c>
      <c r="R178" s="71">
        <v>-0.68804352142936898</v>
      </c>
      <c r="AC178" s="1">
        <v>4</v>
      </c>
      <c r="AD178" s="71">
        <v>-2.2332480345214497E-17</v>
      </c>
      <c r="AE178" s="71">
        <v>0</v>
      </c>
      <c r="AF178" s="71">
        <v>0.26005180732544714</v>
      </c>
      <c r="AG178" s="71">
        <v>-7.4277855761489681E-2</v>
      </c>
      <c r="AH178" s="71">
        <v>-0.38094370415095197</v>
      </c>
      <c r="AI178" s="71">
        <v>-0.7686423297339493</v>
      </c>
      <c r="AJ178" s="71">
        <v>-0.43695162301925483</v>
      </c>
    </row>
    <row r="179" spans="10:43">
      <c r="K179" s="1">
        <v>5</v>
      </c>
      <c r="L179" s="71">
        <v>4.0871254862809762E-17</v>
      </c>
      <c r="M179" s="71">
        <v>0</v>
      </c>
      <c r="N179" s="71">
        <v>-0.12053273837881578</v>
      </c>
      <c r="O179" s="71">
        <v>0.87415342175190802</v>
      </c>
      <c r="P179" s="71">
        <v>-0.10492901006266908</v>
      </c>
      <c r="Q179" s="71">
        <v>0.15083006849637479</v>
      </c>
      <c r="R179" s="71">
        <v>0.43309103835450224</v>
      </c>
      <c r="AC179" s="1">
        <v>5</v>
      </c>
      <c r="AD179" s="71">
        <v>1.0608338450624114E-17</v>
      </c>
      <c r="AE179" s="71">
        <v>0</v>
      </c>
      <c r="AF179" s="71">
        <v>-0.66476874681226561</v>
      </c>
      <c r="AG179" s="71">
        <v>0.36674863190765677</v>
      </c>
      <c r="AH179" s="71">
        <v>5.6831958723153539E-2</v>
      </c>
      <c r="AI179" s="71">
        <v>-0.51351312670834648</v>
      </c>
      <c r="AJ179" s="71">
        <v>0.39579331907122672</v>
      </c>
    </row>
    <row r="180" spans="10:43">
      <c r="K180" s="1">
        <v>6</v>
      </c>
      <c r="L180" s="71">
        <v>0</v>
      </c>
      <c r="M180" s="71">
        <v>0</v>
      </c>
      <c r="N180" s="71">
        <v>0.85368759929695437</v>
      </c>
      <c r="O180" s="71">
        <v>0.12176273800979931</v>
      </c>
      <c r="P180" s="71">
        <v>0.17713643640290752</v>
      </c>
      <c r="Q180" s="71">
        <v>0.45768402512658735</v>
      </c>
      <c r="R180" s="71">
        <v>-0.12465686696433341</v>
      </c>
      <c r="AC180" s="1">
        <v>6</v>
      </c>
      <c r="AD180" s="71">
        <v>-5.368368153667291E-17</v>
      </c>
      <c r="AE180" s="71">
        <v>0</v>
      </c>
      <c r="AF180" s="71">
        <v>-0.60548483603902115</v>
      </c>
      <c r="AG180" s="71">
        <v>-0.65977122568743374</v>
      </c>
      <c r="AH180" s="71">
        <v>-0.38830350869973784</v>
      </c>
      <c r="AI180" s="71">
        <v>0.14401440889809078</v>
      </c>
      <c r="AJ180" s="71">
        <v>-0.16300392094335306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0.9573509216532361</v>
      </c>
      <c r="W182" s="48" t="s">
        <v>353</v>
      </c>
      <c r="X182" s="3">
        <f>+V182/V184</f>
        <v>0.96316143449532166</v>
      </c>
      <c r="Y182" s="148">
        <f>ATAN2(X182,X183)</f>
        <v>0.27227557383675161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0.99851527468447276</v>
      </c>
      <c r="AO182" s="48" t="s">
        <v>353</v>
      </c>
      <c r="AP182" s="3">
        <f>+AN182/AN184</f>
        <v>0.99953488527075862</v>
      </c>
      <c r="AQ182" s="148">
        <f>ATAN2(AP182,AP183)</f>
        <v>-3.0500845529240386E-2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-0.26730152532549412</v>
      </c>
      <c r="W183" s="48" t="s">
        <v>354</v>
      </c>
      <c r="X183" s="3">
        <f>-V183/V184</f>
        <v>0.26892387603356122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3.0465007952698034E-2</v>
      </c>
      <c r="AO183" s="48" t="s">
        <v>354</v>
      </c>
      <c r="AP183" s="3">
        <f>-AN183/AN184</f>
        <v>-3.0496116585091933E-2</v>
      </c>
      <c r="AQ183" s="117"/>
    </row>
    <row r="184" spans="10:43">
      <c r="K184" s="1">
        <v>1</v>
      </c>
      <c r="L184" s="111">
        <v>0</v>
      </c>
      <c r="M184" s="110">
        <f>X182</f>
        <v>0.96316143449532166</v>
      </c>
      <c r="N184" s="111">
        <v>0</v>
      </c>
      <c r="O184" s="110">
        <f>-X183</f>
        <v>-0.26892387603356122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0.99396724927516422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0.99953488527075862</v>
      </c>
      <c r="AF184" s="111">
        <v>0</v>
      </c>
      <c r="AG184" s="110">
        <f>-AP183</f>
        <v>3.0496116585091933E-2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0.99897991495713567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0.26892387603356122</v>
      </c>
      <c r="N186" s="111">
        <v>0</v>
      </c>
      <c r="O186" s="110">
        <f>X182</f>
        <v>0.96316143449532166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-3.0496116585091933E-2</v>
      </c>
      <c r="AF186" s="111">
        <v>0</v>
      </c>
      <c r="AG186" s="110">
        <f>AP182</f>
        <v>0.99953488527075862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1</v>
      </c>
      <c r="M192" s="71">
        <v>-3.3306690738754696E-16</v>
      </c>
      <c r="N192" s="71">
        <v>0</v>
      </c>
      <c r="O192" s="71">
        <v>-2.7755575615628914E-17</v>
      </c>
      <c r="P192" s="71">
        <v>4.163336342344337E-17</v>
      </c>
      <c r="Q192" s="71">
        <v>0</v>
      </c>
      <c r="R192" s="71">
        <v>1.4875253806501121E-16</v>
      </c>
      <c r="AC192" s="1" cm="1">
        <f t="array" ref="AC192:AC198">$K$12:$K$18</f>
        <v>0</v>
      </c>
      <c r="AD192" s="71" cm="1">
        <f t="array" ref="AD192:AJ198">MMULT(AD183:AJ189,_xlfn.ANCHORARRAY(AD174))</f>
        <v>0.99999999999999978</v>
      </c>
      <c r="AE192" s="71">
        <v>-4.4408920985006262E-16</v>
      </c>
      <c r="AF192" s="71">
        <v>2.7755575615628914E-16</v>
      </c>
      <c r="AG192" s="71">
        <v>0</v>
      </c>
      <c r="AH192" s="71">
        <v>4.163336342344337E-16</v>
      </c>
      <c r="AI192" s="71">
        <v>-1.9428902930940239E-16</v>
      </c>
      <c r="AJ192" s="71">
        <v>1.6930901125533637E-15</v>
      </c>
    </row>
    <row r="193" spans="10:43">
      <c r="K193" s="1">
        <v>1</v>
      </c>
      <c r="L193" s="71">
        <v>2.0562769006202654E-18</v>
      </c>
      <c r="M193" s="110">
        <v>0.99396724927516411</v>
      </c>
      <c r="N193" s="71">
        <v>4.8482893431031085E-2</v>
      </c>
      <c r="O193" s="71">
        <v>-1.8230015205587702E-2</v>
      </c>
      <c r="P193" s="71">
        <v>-7.0046916473608611E-2</v>
      </c>
      <c r="Q193" s="71">
        <v>-4.5117665585377303E-2</v>
      </c>
      <c r="R193" s="71">
        <v>4.9030691441054833E-2</v>
      </c>
      <c r="AC193" s="1">
        <v>1</v>
      </c>
      <c r="AD193" s="71">
        <v>-1.8929135140837539E-17</v>
      </c>
      <c r="AE193" s="110">
        <v>0.99897991495713567</v>
      </c>
      <c r="AF193" s="71">
        <v>1.1059802724330554E-2</v>
      </c>
      <c r="AG193" s="71">
        <v>4.8120860392235534E-3</v>
      </c>
      <c r="AH193" s="71">
        <v>-3.4367489928589373E-2</v>
      </c>
      <c r="AI193" s="71">
        <v>5.4554640325894764E-3</v>
      </c>
      <c r="AJ193" s="71">
        <v>2.6129823039628082E-2</v>
      </c>
    </row>
    <row r="194" spans="10:43">
      <c r="K194" s="1">
        <v>2</v>
      </c>
      <c r="L194" s="71">
        <v>0</v>
      </c>
      <c r="M194" s="110">
        <v>0.10967728738605537</v>
      </c>
      <c r="N194" s="71">
        <v>-0.43938366246164751</v>
      </c>
      <c r="O194" s="71">
        <v>0.16521231058862756</v>
      </c>
      <c r="P194" s="71">
        <v>0.6348109307481995</v>
      </c>
      <c r="Q194" s="71">
        <v>0.40888576864379989</v>
      </c>
      <c r="R194" s="71">
        <v>-0.44434816599887572</v>
      </c>
      <c r="AC194" s="1">
        <v>2</v>
      </c>
      <c r="AD194" s="71">
        <v>2.7755575615628914E-17</v>
      </c>
      <c r="AE194" s="110">
        <v>-4.5156721672799764E-2</v>
      </c>
      <c r="AF194" s="71">
        <v>0.24467056898087947</v>
      </c>
      <c r="AG194" s="71">
        <v>0.10645540960793558</v>
      </c>
      <c r="AH194" s="71">
        <v>-0.76029505451970025</v>
      </c>
      <c r="AI194" s="71">
        <v>0.12068854410682918</v>
      </c>
      <c r="AJ194" s="71">
        <v>0.57805720678995021</v>
      </c>
    </row>
    <row r="195" spans="10:43">
      <c r="K195" s="1">
        <v>3</v>
      </c>
      <c r="L195" s="71">
        <v>4.1762769585706788E-18</v>
      </c>
      <c r="M195" s="71">
        <v>0</v>
      </c>
      <c r="N195" s="71">
        <v>0.19283552813334301</v>
      </c>
      <c r="O195" s="71">
        <v>3.5525748052284561E-2</v>
      </c>
      <c r="P195" s="71">
        <v>0.72787778877416354</v>
      </c>
      <c r="Q195" s="71">
        <v>-0.55507357676178237</v>
      </c>
      <c r="R195" s="71">
        <v>0.35162427291780746</v>
      </c>
      <c r="AC195" s="1">
        <v>3</v>
      </c>
      <c r="AD195" s="71">
        <v>5.7753373155512221E-19</v>
      </c>
      <c r="AE195" s="71">
        <v>3.4694469519536142E-18</v>
      </c>
      <c r="AF195" s="71">
        <v>-0.25270076678452957</v>
      </c>
      <c r="AG195" s="71">
        <v>0.64290299461535994</v>
      </c>
      <c r="AH195" s="71">
        <v>-0.34877315489556948</v>
      </c>
      <c r="AI195" s="71">
        <v>0.33189998629509432</v>
      </c>
      <c r="AJ195" s="71">
        <v>-0.53946060792482253</v>
      </c>
    </row>
    <row r="196" spans="10:43">
      <c r="K196" s="1">
        <v>4</v>
      </c>
      <c r="L196" s="71">
        <v>-4.6602230772136093E-17</v>
      </c>
      <c r="M196" s="71">
        <v>5.5511151231257827E-17</v>
      </c>
      <c r="N196" s="71">
        <v>0.1552263092435878</v>
      </c>
      <c r="O196" s="71">
        <v>0.43833789600339534</v>
      </c>
      <c r="P196" s="71">
        <v>-0.14112059399721022</v>
      </c>
      <c r="Q196" s="71">
        <v>-0.53893021108013717</v>
      </c>
      <c r="R196" s="71">
        <v>-0.68804352142936898</v>
      </c>
      <c r="AC196" s="1">
        <v>4</v>
      </c>
      <c r="AD196" s="71">
        <v>-2.2332480345214497E-17</v>
      </c>
      <c r="AE196" s="71">
        <v>0</v>
      </c>
      <c r="AF196" s="71">
        <v>0.26005180732544714</v>
      </c>
      <c r="AG196" s="71">
        <v>-7.4277855761489681E-2</v>
      </c>
      <c r="AH196" s="71">
        <v>-0.38094370415095197</v>
      </c>
      <c r="AI196" s="71">
        <v>-0.7686423297339493</v>
      </c>
      <c r="AJ196" s="71">
        <v>-0.43695162301925483</v>
      </c>
    </row>
    <row r="197" spans="10:43">
      <c r="K197" s="1">
        <v>5</v>
      </c>
      <c r="L197" s="71">
        <v>4.0871254862809762E-17</v>
      </c>
      <c r="M197" s="71">
        <v>0</v>
      </c>
      <c r="N197" s="71">
        <v>-0.12053273837881578</v>
      </c>
      <c r="O197" s="71">
        <v>0.87415342175190802</v>
      </c>
      <c r="P197" s="71">
        <v>-0.10492901006266908</v>
      </c>
      <c r="Q197" s="71">
        <v>0.15083006849637479</v>
      </c>
      <c r="R197" s="71">
        <v>0.43309103835450224</v>
      </c>
      <c r="AC197" s="1">
        <v>5</v>
      </c>
      <c r="AD197" s="71">
        <v>1.0608338450624114E-17</v>
      </c>
      <c r="AE197" s="71">
        <v>0</v>
      </c>
      <c r="AF197" s="71">
        <v>-0.66476874681226561</v>
      </c>
      <c r="AG197" s="71">
        <v>0.36674863190765677</v>
      </c>
      <c r="AH197" s="71">
        <v>5.6831958723153539E-2</v>
      </c>
      <c r="AI197" s="71">
        <v>-0.51351312670834648</v>
      </c>
      <c r="AJ197" s="71">
        <v>0.39579331907122672</v>
      </c>
    </row>
    <row r="198" spans="10:43">
      <c r="K198" s="1">
        <v>6</v>
      </c>
      <c r="L198" s="71">
        <v>0</v>
      </c>
      <c r="M198" s="71">
        <v>0</v>
      </c>
      <c r="N198" s="71">
        <v>0.85368759929695437</v>
      </c>
      <c r="O198" s="71">
        <v>0.12176273800979931</v>
      </c>
      <c r="P198" s="71">
        <v>0.17713643640290752</v>
      </c>
      <c r="Q198" s="71">
        <v>0.45768402512658735</v>
      </c>
      <c r="R198" s="71">
        <v>-0.12465686696433341</v>
      </c>
      <c r="AC198" s="1">
        <v>6</v>
      </c>
      <c r="AD198" s="71">
        <v>-5.368368153667291E-17</v>
      </c>
      <c r="AE198" s="71">
        <v>0</v>
      </c>
      <c r="AF198" s="71">
        <v>-0.60548483603902115</v>
      </c>
      <c r="AG198" s="71">
        <v>-0.65977122568743374</v>
      </c>
      <c r="AH198" s="71">
        <v>-0.38830350869973784</v>
      </c>
      <c r="AI198" s="71">
        <v>0.14401440889809078</v>
      </c>
      <c r="AJ198" s="71">
        <v>-0.16300392094335306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0.99396724927516411</v>
      </c>
      <c r="W200" s="48" t="s">
        <v>353</v>
      </c>
      <c r="X200" s="3">
        <f>+V200/V202</f>
        <v>0.99396724927516433</v>
      </c>
      <c r="Y200" s="148">
        <f>ATAN2(X200,X201)</f>
        <v>-0.10989837289131582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0.99897991495713567</v>
      </c>
      <c r="AO200" s="48" t="s">
        <v>353</v>
      </c>
      <c r="AP200" s="3">
        <f>+AN200/AN202</f>
        <v>0.99897991495713523</v>
      </c>
      <c r="AQ200" s="148">
        <f>ATAN2(AP200,AP201)</f>
        <v>4.5172082506179434E-2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0.10967728738605537</v>
      </c>
      <c r="W201" s="48" t="s">
        <v>354</v>
      </c>
      <c r="X201" s="3">
        <f>-V201/V202</f>
        <v>-0.10967728738605539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-4.5156721672799764E-2</v>
      </c>
      <c r="AO201" s="48" t="s">
        <v>354</v>
      </c>
      <c r="AP201" s="3">
        <f>-AN201/AN202</f>
        <v>4.5156721672799743E-2</v>
      </c>
      <c r="AQ201" s="117"/>
    </row>
    <row r="202" spans="10:43">
      <c r="K202" s="1">
        <v>1</v>
      </c>
      <c r="L202" s="111">
        <v>0</v>
      </c>
      <c r="M202" s="110">
        <f>X200</f>
        <v>0.99396724927516433</v>
      </c>
      <c r="N202" s="110">
        <f>-X201</f>
        <v>0.10967728738605539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0.99999999999999978</v>
      </c>
      <c r="W202" s="109">
        <v>1</v>
      </c>
      <c r="X202" s="108">
        <f>X200*X200+X201*X201</f>
        <v>1</v>
      </c>
      <c r="AC202" s="1">
        <v>1</v>
      </c>
      <c r="AD202" s="111">
        <v>0</v>
      </c>
      <c r="AE202" s="110">
        <f>AP200</f>
        <v>0.99897991495713523</v>
      </c>
      <c r="AF202" s="110">
        <f>-AP201</f>
        <v>-4.5156721672799743E-2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1.0000000000000004</v>
      </c>
      <c r="AO202" s="109">
        <v>1</v>
      </c>
      <c r="AP202" s="108">
        <f>AP200*AP200+AP201*AP201</f>
        <v>0.99999999999999989</v>
      </c>
    </row>
    <row r="203" spans="10:43">
      <c r="K203" s="1">
        <v>2</v>
      </c>
      <c r="L203">
        <v>0</v>
      </c>
      <c r="M203" s="110">
        <f>X201</f>
        <v>-0.10967728738605539</v>
      </c>
      <c r="N203" s="110">
        <f>X200</f>
        <v>0.99396724927516433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4.5156721672799743E-2</v>
      </c>
      <c r="AF203" s="110">
        <f>AP200</f>
        <v>0.99897991495713523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1</v>
      </c>
      <c r="M210" s="71">
        <v>-3.3306690738754696E-16</v>
      </c>
      <c r="N210" s="71">
        <v>0</v>
      </c>
      <c r="O210" s="71">
        <v>-2.7755575615628914E-17</v>
      </c>
      <c r="P210" s="71">
        <v>4.163336342344337E-17</v>
      </c>
      <c r="Q210" s="71">
        <v>0</v>
      </c>
      <c r="R210" s="71">
        <v>1.4875253806501121E-16</v>
      </c>
      <c r="AC210" s="1" cm="1">
        <f t="array" ref="AC210:AC216">$K$12:$K$18</f>
        <v>0</v>
      </c>
      <c r="AD210" s="71" cm="1">
        <f t="array" ref="AD210:AJ216">MMULT(AD201:AJ207,_xlfn.ANCHORARRAY(AD192))</f>
        <v>0.99999999999999978</v>
      </c>
      <c r="AE210" s="71">
        <v>-4.4408920985006262E-16</v>
      </c>
      <c r="AF210" s="71">
        <v>2.7755575615628914E-16</v>
      </c>
      <c r="AG210" s="71">
        <v>0</v>
      </c>
      <c r="AH210" s="71">
        <v>4.163336342344337E-16</v>
      </c>
      <c r="AI210" s="71">
        <v>-1.9428902930940239E-16</v>
      </c>
      <c r="AJ210" s="71">
        <v>1.6930901125533637E-15</v>
      </c>
    </row>
    <row r="211" spans="10:43">
      <c r="K211" s="1">
        <v>1</v>
      </c>
      <c r="L211" s="71">
        <v>2.0438718946575856E-18</v>
      </c>
      <c r="M211" s="71">
        <v>0.99999999999999978</v>
      </c>
      <c r="N211" s="71">
        <v>-7.7021722333370235E-16</v>
      </c>
      <c r="O211" s="71">
        <v>7.2164496600635175E-16</v>
      </c>
      <c r="P211" s="71">
        <v>-3.6082248300317588E-16</v>
      </c>
      <c r="Q211" s="71">
        <v>-2.7755575615628914E-17</v>
      </c>
      <c r="R211" s="71">
        <v>-7.2164496600635175E-16</v>
      </c>
      <c r="AC211" s="1">
        <v>1</v>
      </c>
      <c r="AD211" s="71">
        <v>-2.0163176616149307E-17</v>
      </c>
      <c r="AE211" s="71">
        <v>1.0000000000000002</v>
      </c>
      <c r="AF211" s="71">
        <v>-6.9388939039072284E-16</v>
      </c>
      <c r="AG211" s="71">
        <v>5.2475385148298415E-16</v>
      </c>
      <c r="AH211" s="71">
        <v>-2.0122792321330962E-16</v>
      </c>
      <c r="AI211" s="71">
        <v>4.4408920985006262E-16</v>
      </c>
      <c r="AJ211" s="71">
        <v>2.8275992658421956E-15</v>
      </c>
    </row>
    <row r="212" spans="10:43">
      <c r="K212" s="1">
        <v>2</v>
      </c>
      <c r="L212" s="71">
        <v>-2.2552687257463612E-19</v>
      </c>
      <c r="M212" s="71">
        <v>0</v>
      </c>
      <c r="N212" s="110">
        <v>-0.44205044258959375</v>
      </c>
      <c r="O212" s="71">
        <v>0.16621504451892766</v>
      </c>
      <c r="P212" s="71">
        <v>0.63866383043417774</v>
      </c>
      <c r="Q212" s="71">
        <v>0.41136744590123442</v>
      </c>
      <c r="R212" s="71">
        <v>-0.44704507751428418</v>
      </c>
      <c r="AC212" s="1">
        <v>2</v>
      </c>
      <c r="AD212" s="71">
        <v>2.6872484881025695E-17</v>
      </c>
      <c r="AE212" s="71">
        <v>0</v>
      </c>
      <c r="AF212" s="110">
        <v>0.24492040862641151</v>
      </c>
      <c r="AG212" s="71">
        <v>0.10656411406680126</v>
      </c>
      <c r="AH212" s="71">
        <v>-0.76107141208371865</v>
      </c>
      <c r="AI212" s="71">
        <v>0.12081178239905628</v>
      </c>
      <c r="AJ212" s="71">
        <v>0.57864747642574355</v>
      </c>
    </row>
    <row r="213" spans="10:43">
      <c r="K213" s="1">
        <v>3</v>
      </c>
      <c r="L213" s="71">
        <v>4.1762769585706788E-18</v>
      </c>
      <c r="M213" s="71">
        <v>0</v>
      </c>
      <c r="N213" s="71">
        <v>0.19283552813334301</v>
      </c>
      <c r="O213" s="71">
        <v>3.5525748052284561E-2</v>
      </c>
      <c r="P213" s="71">
        <v>0.72787778877416354</v>
      </c>
      <c r="Q213" s="71">
        <v>-0.55507357676178237</v>
      </c>
      <c r="R213" s="71">
        <v>0.35162427291780746</v>
      </c>
      <c r="AC213" s="1">
        <v>3</v>
      </c>
      <c r="AD213" s="71">
        <v>5.7753373155512221E-19</v>
      </c>
      <c r="AE213" s="71">
        <v>3.4694469519536142E-18</v>
      </c>
      <c r="AF213" s="71">
        <v>-0.25270076678452957</v>
      </c>
      <c r="AG213" s="71">
        <v>0.64290299461535994</v>
      </c>
      <c r="AH213" s="71">
        <v>-0.34877315489556948</v>
      </c>
      <c r="AI213" s="71">
        <v>0.33189998629509432</v>
      </c>
      <c r="AJ213" s="71">
        <v>-0.53946060792482253</v>
      </c>
    </row>
    <row r="214" spans="10:43">
      <c r="K214" s="1">
        <v>4</v>
      </c>
      <c r="L214" s="71">
        <v>-4.6602230772136093E-17</v>
      </c>
      <c r="M214" s="71">
        <v>5.5511151231257827E-17</v>
      </c>
      <c r="N214" s="71">
        <v>0.1552263092435878</v>
      </c>
      <c r="O214" s="71">
        <v>0.43833789600339534</v>
      </c>
      <c r="P214" s="71">
        <v>-0.14112059399721022</v>
      </c>
      <c r="Q214" s="71">
        <v>-0.53893021108013717</v>
      </c>
      <c r="R214" s="71">
        <v>-0.68804352142936898</v>
      </c>
      <c r="AC214" s="1">
        <v>4</v>
      </c>
      <c r="AD214" s="71">
        <v>-2.2332480345214497E-17</v>
      </c>
      <c r="AE214" s="71">
        <v>0</v>
      </c>
      <c r="AF214" s="71">
        <v>0.26005180732544714</v>
      </c>
      <c r="AG214" s="71">
        <v>-7.4277855761489681E-2</v>
      </c>
      <c r="AH214" s="71">
        <v>-0.38094370415095197</v>
      </c>
      <c r="AI214" s="71">
        <v>-0.7686423297339493</v>
      </c>
      <c r="AJ214" s="71">
        <v>-0.43695162301925483</v>
      </c>
    </row>
    <row r="215" spans="10:43">
      <c r="K215" s="1">
        <v>5</v>
      </c>
      <c r="L215" s="71">
        <v>4.0871254862809762E-17</v>
      </c>
      <c r="M215" s="71">
        <v>0</v>
      </c>
      <c r="N215" s="71">
        <v>-0.12053273837881578</v>
      </c>
      <c r="O215" s="71">
        <v>0.87415342175190802</v>
      </c>
      <c r="P215" s="71">
        <v>-0.10492901006266908</v>
      </c>
      <c r="Q215" s="71">
        <v>0.15083006849637479</v>
      </c>
      <c r="R215" s="71">
        <v>0.43309103835450224</v>
      </c>
      <c r="AC215" s="1">
        <v>5</v>
      </c>
      <c r="AD215" s="71">
        <v>1.0608338450624114E-17</v>
      </c>
      <c r="AE215" s="71">
        <v>0</v>
      </c>
      <c r="AF215" s="71">
        <v>-0.66476874681226561</v>
      </c>
      <c r="AG215" s="71">
        <v>0.36674863190765677</v>
      </c>
      <c r="AH215" s="71">
        <v>5.6831958723153539E-2</v>
      </c>
      <c r="AI215" s="71">
        <v>-0.51351312670834648</v>
      </c>
      <c r="AJ215" s="71">
        <v>0.39579331907122672</v>
      </c>
    </row>
    <row r="216" spans="10:43">
      <c r="K216" s="1">
        <v>6</v>
      </c>
      <c r="L216" s="71">
        <v>0</v>
      </c>
      <c r="M216" s="71">
        <v>0</v>
      </c>
      <c r="N216" s="110">
        <v>0.85368759929695437</v>
      </c>
      <c r="O216" s="71">
        <v>0.12176273800979931</v>
      </c>
      <c r="P216" s="71">
        <v>0.17713643640290752</v>
      </c>
      <c r="Q216" s="71">
        <v>0.45768402512658735</v>
      </c>
      <c r="R216" s="71">
        <v>-0.12465686696433341</v>
      </c>
      <c r="AC216" s="1">
        <v>6</v>
      </c>
      <c r="AD216" s="71">
        <v>-5.368368153667291E-17</v>
      </c>
      <c r="AE216" s="71">
        <v>0</v>
      </c>
      <c r="AF216" s="110">
        <v>-0.60548483603902115</v>
      </c>
      <c r="AG216" s="71">
        <v>-0.65977122568743374</v>
      </c>
      <c r="AH216" s="71">
        <v>-0.38830350869973784</v>
      </c>
      <c r="AI216" s="71">
        <v>0.14401440889809078</v>
      </c>
      <c r="AJ216" s="71">
        <v>-0.16300392094335306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-0.44205044258959375</v>
      </c>
      <c r="W218" s="48" t="s">
        <v>353</v>
      </c>
      <c r="X218" s="3">
        <f>+V218/V220</f>
        <v>-0.45982326006331287</v>
      </c>
      <c r="Y218" s="148">
        <f>ATAN2(X218,X219)</f>
        <v>-2.0485924859387543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0.24492040862641151</v>
      </c>
      <c r="AO218" s="48" t="s">
        <v>353</v>
      </c>
      <c r="AP218" s="3">
        <f>+AN218/AN220</f>
        <v>0.37498649078408292</v>
      </c>
      <c r="AQ218" s="148">
        <f>ATAN2(AP218,AP219)</f>
        <v>1.1864141249147271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0.85368759929695437</v>
      </c>
      <c r="W219" s="48" t="s">
        <v>354</v>
      </c>
      <c r="X219" s="3">
        <f>-V219/V220</f>
        <v>-0.88801045574066695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-0.60548483603902115</v>
      </c>
      <c r="AO219" s="48" t="s">
        <v>354</v>
      </c>
      <c r="AP219" s="3">
        <f>-AN219/AN220</f>
        <v>0.92703027551932682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0.9613485897358216</v>
      </c>
      <c r="W220" s="109">
        <v>1</v>
      </c>
      <c r="X220" s="108">
        <f>X218*X218+X219*X219</f>
        <v>1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0.65314461892824982</v>
      </c>
      <c r="AO220" s="109">
        <v>1</v>
      </c>
      <c r="AP220" s="108">
        <f>AP218*AP218+AP219*AP219</f>
        <v>1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-0.45982326006331287</v>
      </c>
      <c r="O221" s="111">
        <v>0</v>
      </c>
      <c r="P221" s="111">
        <v>0</v>
      </c>
      <c r="Q221" s="111">
        <v>0</v>
      </c>
      <c r="R221" s="110">
        <f>-X219</f>
        <v>0.88801045574066695</v>
      </c>
      <c r="AC221" s="1">
        <v>2</v>
      </c>
      <c r="AD221" s="111">
        <v>0</v>
      </c>
      <c r="AE221" s="111">
        <v>0</v>
      </c>
      <c r="AF221" s="110">
        <f>AP218</f>
        <v>0.37498649078408292</v>
      </c>
      <c r="AG221" s="111">
        <v>0</v>
      </c>
      <c r="AH221" s="111">
        <v>0</v>
      </c>
      <c r="AI221" s="111">
        <v>0</v>
      </c>
      <c r="AJ221" s="110">
        <f>-AP219</f>
        <v>-0.92703027551932682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-0.88801045574066695</v>
      </c>
      <c r="O225" s="111">
        <v>0</v>
      </c>
      <c r="P225" s="111">
        <v>0</v>
      </c>
      <c r="Q225" s="111">
        <v>0</v>
      </c>
      <c r="R225" s="110">
        <f>X218</f>
        <v>-0.45982326006331287</v>
      </c>
      <c r="AC225" s="1">
        <v>6</v>
      </c>
      <c r="AD225">
        <v>0</v>
      </c>
      <c r="AE225">
        <v>0</v>
      </c>
      <c r="AF225" s="110">
        <f>AP219</f>
        <v>0.92703027551932682</v>
      </c>
      <c r="AG225" s="111">
        <v>0</v>
      </c>
      <c r="AH225" s="111">
        <v>0</v>
      </c>
      <c r="AI225" s="111">
        <v>0</v>
      </c>
      <c r="AJ225" s="110">
        <f>AP218</f>
        <v>0.37498649078408292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1</v>
      </c>
      <c r="M228" s="71">
        <v>-3.3306690738754696E-16</v>
      </c>
      <c r="N228" s="71">
        <v>0</v>
      </c>
      <c r="O228" s="71">
        <v>-2.7755575615628914E-17</v>
      </c>
      <c r="P228" s="71">
        <v>4.163336342344337E-17</v>
      </c>
      <c r="Q228" s="71">
        <v>0</v>
      </c>
      <c r="R228" s="71">
        <v>1.4875253806501121E-16</v>
      </c>
      <c r="AC228" s="1" cm="1">
        <f t="array" ref="AC228:AC234">$K$12:$K$18</f>
        <v>0</v>
      </c>
      <c r="AD228" s="71" cm="1">
        <f t="array" ref="AD228:AJ234">MMULT(AD219:AJ225,_xlfn.ANCHORARRAY(AD210))</f>
        <v>0.99999999999999978</v>
      </c>
      <c r="AE228" s="71">
        <v>-4.4408920985006262E-16</v>
      </c>
      <c r="AF228" s="71">
        <v>2.7755575615628914E-16</v>
      </c>
      <c r="AG228" s="71">
        <v>0</v>
      </c>
      <c r="AH228" s="71">
        <v>4.163336342344337E-16</v>
      </c>
      <c r="AI228" s="71">
        <v>-1.9428902930940239E-16</v>
      </c>
      <c r="AJ228" s="71">
        <v>1.6930901125533637E-15</v>
      </c>
    </row>
    <row r="229" spans="10:43">
      <c r="K229" s="1">
        <v>1</v>
      </c>
      <c r="L229" s="71">
        <v>2.0438718946575856E-18</v>
      </c>
      <c r="M229" s="71">
        <v>0.99999999999999978</v>
      </c>
      <c r="N229" s="71">
        <v>-7.7021722333370235E-16</v>
      </c>
      <c r="O229" s="71">
        <v>7.2164496600635175E-16</v>
      </c>
      <c r="P229" s="71">
        <v>-3.6082248300317588E-16</v>
      </c>
      <c r="Q229" s="71">
        <v>-2.7755575615628914E-17</v>
      </c>
      <c r="R229" s="71">
        <v>-7.2164496600635175E-16</v>
      </c>
      <c r="AC229" s="1">
        <v>1</v>
      </c>
      <c r="AD229" s="71">
        <v>-2.0163176616149307E-17</v>
      </c>
      <c r="AE229" s="71">
        <v>1.0000000000000002</v>
      </c>
      <c r="AF229" s="71">
        <v>-6.9388939039072284E-16</v>
      </c>
      <c r="AG229" s="71">
        <v>5.2475385148298415E-16</v>
      </c>
      <c r="AH229" s="71">
        <v>-2.0122792321330962E-16</v>
      </c>
      <c r="AI229" s="71">
        <v>4.4408920985006262E-16</v>
      </c>
      <c r="AJ229" s="71">
        <v>2.8275992658421956E-15</v>
      </c>
    </row>
    <row r="230" spans="10:43">
      <c r="K230" s="1">
        <v>2</v>
      </c>
      <c r="L230" s="71">
        <v>1.0370250177915253E-19</v>
      </c>
      <c r="M230" s="71">
        <v>0</v>
      </c>
      <c r="N230" s="110">
        <v>0.9613485897358216</v>
      </c>
      <c r="O230" s="71">
        <v>3.1697040830051315E-2</v>
      </c>
      <c r="P230" s="71">
        <v>-0.13637347697634289</v>
      </c>
      <c r="Q230" s="71">
        <v>0.21727187967965958</v>
      </c>
      <c r="R230" s="71">
        <v>9.4865123693673156E-2</v>
      </c>
      <c r="AC230" s="1">
        <v>2</v>
      </c>
      <c r="AD230" s="71">
        <v>5.9843216890017831E-17</v>
      </c>
      <c r="AE230" s="71">
        <v>0</v>
      </c>
      <c r="AF230" s="110">
        <v>0.65314461892824982</v>
      </c>
      <c r="AG230" s="71">
        <v>0.65158800430617014</v>
      </c>
      <c r="AH230" s="71">
        <v>7.4577610601678945E-2</v>
      </c>
      <c r="AI230" s="71">
        <v>-8.8202930832357751E-2</v>
      </c>
      <c r="AJ230" s="71">
        <v>0.36809455632880206</v>
      </c>
    </row>
    <row r="231" spans="10:43">
      <c r="K231" s="1">
        <v>3</v>
      </c>
      <c r="L231" s="71">
        <v>4.1762769585706788E-18</v>
      </c>
      <c r="M231" s="71">
        <v>0</v>
      </c>
      <c r="N231" s="71">
        <v>0.19283552813334301</v>
      </c>
      <c r="O231" s="71">
        <v>3.5525748052284561E-2</v>
      </c>
      <c r="P231" s="71">
        <v>0.72787778877416354</v>
      </c>
      <c r="Q231" s="71">
        <v>-0.55507357676178237</v>
      </c>
      <c r="R231" s="71">
        <v>0.35162427291780746</v>
      </c>
      <c r="AC231" s="1">
        <v>3</v>
      </c>
      <c r="AD231" s="71">
        <v>5.7753373155512221E-19</v>
      </c>
      <c r="AE231" s="71">
        <v>3.4694469519536142E-18</v>
      </c>
      <c r="AF231" s="71">
        <v>-0.25270076678452957</v>
      </c>
      <c r="AG231" s="71">
        <v>0.64290299461535994</v>
      </c>
      <c r="AH231" s="71">
        <v>-0.34877315489556948</v>
      </c>
      <c r="AI231" s="71">
        <v>0.33189998629509432</v>
      </c>
      <c r="AJ231" s="71">
        <v>-0.53946060792482253</v>
      </c>
    </row>
    <row r="232" spans="10:43">
      <c r="K232" s="1">
        <v>4</v>
      </c>
      <c r="L232" s="71">
        <v>-4.6602230772136093E-17</v>
      </c>
      <c r="M232" s="71">
        <v>5.5511151231257827E-17</v>
      </c>
      <c r="N232" s="71">
        <v>0.1552263092435878</v>
      </c>
      <c r="O232" s="71">
        <v>0.43833789600339534</v>
      </c>
      <c r="P232" s="71">
        <v>-0.14112059399721022</v>
      </c>
      <c r="Q232" s="71">
        <v>-0.53893021108013717</v>
      </c>
      <c r="R232" s="71">
        <v>-0.68804352142936898</v>
      </c>
      <c r="AC232" s="1">
        <v>4</v>
      </c>
      <c r="AD232" s="71">
        <v>-2.2332480345214497E-17</v>
      </c>
      <c r="AE232" s="71">
        <v>0</v>
      </c>
      <c r="AF232" s="71">
        <v>0.26005180732544714</v>
      </c>
      <c r="AG232" s="71">
        <v>-7.4277855761489681E-2</v>
      </c>
      <c r="AH232" s="71">
        <v>-0.38094370415095197</v>
      </c>
      <c r="AI232" s="71">
        <v>-0.7686423297339493</v>
      </c>
      <c r="AJ232" s="71">
        <v>-0.43695162301925483</v>
      </c>
    </row>
    <row r="233" spans="10:43">
      <c r="K233" s="1">
        <v>5</v>
      </c>
      <c r="L233" s="71">
        <v>4.0871254862809762E-17</v>
      </c>
      <c r="M233" s="71">
        <v>0</v>
      </c>
      <c r="N233" s="110">
        <v>-0.12053273837881578</v>
      </c>
      <c r="O233" s="71">
        <v>0.87415342175190802</v>
      </c>
      <c r="P233" s="71">
        <v>-0.10492901006266908</v>
      </c>
      <c r="Q233" s="71">
        <v>0.15083006849637479</v>
      </c>
      <c r="R233" s="71">
        <v>0.43309103835450224</v>
      </c>
      <c r="AC233" s="1">
        <v>5</v>
      </c>
      <c r="AD233" s="71">
        <v>1.0608338450624114E-17</v>
      </c>
      <c r="AE233" s="71">
        <v>0</v>
      </c>
      <c r="AF233" s="110">
        <v>-0.66476874681226561</v>
      </c>
      <c r="AG233" s="71">
        <v>0.36674863190765677</v>
      </c>
      <c r="AH233" s="71">
        <v>5.6831958723153539E-2</v>
      </c>
      <c r="AI233" s="71">
        <v>-0.51351312670834648</v>
      </c>
      <c r="AJ233" s="71">
        <v>0.39579331907122672</v>
      </c>
    </row>
    <row r="234" spans="10:43">
      <c r="K234" s="1">
        <v>6</v>
      </c>
      <c r="L234" s="71">
        <v>2.0027022089676995E-19</v>
      </c>
      <c r="M234" s="71">
        <v>0</v>
      </c>
      <c r="N234" s="71">
        <v>0</v>
      </c>
      <c r="O234" s="71">
        <v>-0.20359003658010918</v>
      </c>
      <c r="P234" s="71">
        <v>-0.64859161279171684</v>
      </c>
      <c r="Q234" s="71">
        <v>-0.57575235362423594</v>
      </c>
      <c r="R234" s="71">
        <v>0.45430082997689974</v>
      </c>
      <c r="AC234" s="1">
        <v>6</v>
      </c>
      <c r="AD234" s="71">
        <v>4.7809517113389588E-18</v>
      </c>
      <c r="AE234" s="71">
        <v>0</v>
      </c>
      <c r="AF234" s="71">
        <v>0</v>
      </c>
      <c r="AG234" s="71">
        <v>-0.14861713661702422</v>
      </c>
      <c r="AH234" s="71">
        <v>-0.85114481092031413</v>
      </c>
      <c r="AI234" s="71">
        <v>0.16599963773841717</v>
      </c>
      <c r="AJ234" s="71">
        <v>0.4752994612009262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0.9613485897358216</v>
      </c>
      <c r="W236" s="48" t="s">
        <v>353</v>
      </c>
      <c r="X236" s="3">
        <f>+V236/V238</f>
        <v>0.99223154760076449</v>
      </c>
      <c r="Y236" s="148">
        <f>ATAN2(X236,X237)</f>
        <v>0.1247279554056808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0.65314461892824982</v>
      </c>
      <c r="AO236" s="48" t="s">
        <v>353</v>
      </c>
      <c r="AP236" s="3">
        <f>+AN236/AN238</f>
        <v>0.70084276834538073</v>
      </c>
      <c r="AQ236" s="148">
        <f>ATAN2(AP236,AP237)</f>
        <v>0.79421803484762699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-0.12053273837881578</v>
      </c>
      <c r="W237" s="48" t="s">
        <v>354</v>
      </c>
      <c r="X237" s="3">
        <f>-V237/V238</f>
        <v>0.12440480676321115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-0.66476874681226561</v>
      </c>
      <c r="AO237" s="48" t="s">
        <v>354</v>
      </c>
      <c r="AP237" s="3">
        <f>-AN237/AN238</f>
        <v>0.7133157884541621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0.96887525100404392</v>
      </c>
      <c r="W238" s="109">
        <v>1</v>
      </c>
      <c r="X238" s="108">
        <f>X236*X236+X237*X237</f>
        <v>1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0.93194172563163991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0.99223154760076449</v>
      </c>
      <c r="O239" s="111">
        <v>0</v>
      </c>
      <c r="P239" s="111">
        <v>0</v>
      </c>
      <c r="Q239" s="110">
        <f>-X237</f>
        <v>-0.12440480676321115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0.70084276834538073</v>
      </c>
      <c r="AG239" s="111">
        <v>0</v>
      </c>
      <c r="AH239" s="111">
        <v>0</v>
      </c>
      <c r="AI239" s="110">
        <f>-AP237</f>
        <v>-0.7133157884541621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0.12440480676321115</v>
      </c>
      <c r="O242" s="111">
        <v>0</v>
      </c>
      <c r="P242" s="111">
        <v>0</v>
      </c>
      <c r="Q242" s="110">
        <f>X236</f>
        <v>0.99223154760076449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0.7133157884541621</v>
      </c>
      <c r="AG242" s="111">
        <v>0</v>
      </c>
      <c r="AH242" s="111">
        <v>0</v>
      </c>
      <c r="AI242" s="110">
        <f>AP236</f>
        <v>0.70084276834538073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1</v>
      </c>
      <c r="M246" s="71">
        <v>-3.3306690738754696E-16</v>
      </c>
      <c r="N246" s="71">
        <v>0</v>
      </c>
      <c r="O246" s="71">
        <v>-2.7755575615628914E-17</v>
      </c>
      <c r="P246" s="71">
        <v>4.163336342344337E-17</v>
      </c>
      <c r="Q246" s="71">
        <v>0</v>
      </c>
      <c r="R246" s="71">
        <v>1.4875253806501121E-16</v>
      </c>
      <c r="AC246" s="1" cm="1">
        <f t="array" ref="AC246:AC252">$K$12:$K$18</f>
        <v>0</v>
      </c>
      <c r="AD246" s="71" cm="1">
        <f t="array" ref="AD246:AJ252">MMULT(AD237:AJ243,_xlfn.ANCHORARRAY(AD228))</f>
        <v>0.99999999999999978</v>
      </c>
      <c r="AE246" s="71">
        <v>-4.4408920985006262E-16</v>
      </c>
      <c r="AF246" s="71">
        <v>2.7755575615628914E-16</v>
      </c>
      <c r="AG246" s="71">
        <v>0</v>
      </c>
      <c r="AH246" s="71">
        <v>4.163336342344337E-16</v>
      </c>
      <c r="AI246" s="71">
        <v>-1.9428902930940239E-16</v>
      </c>
      <c r="AJ246" s="71">
        <v>1.6930901125533637E-15</v>
      </c>
    </row>
    <row r="247" spans="10:43">
      <c r="K247" s="1">
        <v>1</v>
      </c>
      <c r="L247" s="71">
        <v>2.0438718946575856E-18</v>
      </c>
      <c r="M247" s="71">
        <v>0.99999999999999978</v>
      </c>
      <c r="N247" s="71">
        <v>-7.7021722333370235E-16</v>
      </c>
      <c r="O247" s="71">
        <v>7.2164496600635175E-16</v>
      </c>
      <c r="P247" s="71">
        <v>-3.6082248300317588E-16</v>
      </c>
      <c r="Q247" s="71">
        <v>-2.7755575615628914E-17</v>
      </c>
      <c r="R247" s="71">
        <v>-7.2164496600635175E-16</v>
      </c>
      <c r="AC247" s="1">
        <v>1</v>
      </c>
      <c r="AD247" s="71">
        <v>-2.0163176616149307E-17</v>
      </c>
      <c r="AE247" s="71">
        <v>1.0000000000000002</v>
      </c>
      <c r="AF247" s="71">
        <v>-6.9388939039072284E-16</v>
      </c>
      <c r="AG247" s="71">
        <v>5.2475385148298415E-16</v>
      </c>
      <c r="AH247" s="71">
        <v>-2.0122792321330962E-16</v>
      </c>
      <c r="AI247" s="71">
        <v>4.4408920985006262E-16</v>
      </c>
      <c r="AJ247" s="71">
        <v>2.8275992658421956E-15</v>
      </c>
    </row>
    <row r="248" spans="10:43">
      <c r="K248" s="1">
        <v>2</v>
      </c>
      <c r="L248" s="71">
        <v>-4.9816836695474028E-18</v>
      </c>
      <c r="M248" s="71">
        <v>0</v>
      </c>
      <c r="N248" s="110">
        <v>0.96887525100404392</v>
      </c>
      <c r="O248" s="71">
        <v>-7.7298083637279497E-2</v>
      </c>
      <c r="P248" s="71">
        <v>-0.12226039289123253</v>
      </c>
      <c r="Q248" s="71">
        <v>0.19682002789930231</v>
      </c>
      <c r="R248" s="71">
        <v>4.0249561558540946E-2</v>
      </c>
      <c r="AC248" s="1">
        <v>2</v>
      </c>
      <c r="AD248" s="71">
        <v>3.4373590485797597E-17</v>
      </c>
      <c r="AE248" s="71">
        <v>0</v>
      </c>
      <c r="AF248" s="110">
        <v>0.93194172563163979</v>
      </c>
      <c r="AG248" s="71">
        <v>0.1950531512248827</v>
      </c>
      <c r="AH248" s="71">
        <v>1.172804562466382E-2</v>
      </c>
      <c r="AI248" s="71">
        <v>0.30448063463880048</v>
      </c>
      <c r="AJ248" s="71">
        <v>-2.4349215587839534E-2</v>
      </c>
    </row>
    <row r="249" spans="10:43">
      <c r="K249" s="1">
        <v>3</v>
      </c>
      <c r="L249" s="71">
        <v>4.1762769585706788E-18</v>
      </c>
      <c r="M249" s="71">
        <v>0</v>
      </c>
      <c r="N249" s="71">
        <v>0.19283552813334301</v>
      </c>
      <c r="O249" s="71">
        <v>3.5525748052284561E-2</v>
      </c>
      <c r="P249" s="71">
        <v>0.72787778877416354</v>
      </c>
      <c r="Q249" s="71">
        <v>-0.55507357676178237</v>
      </c>
      <c r="R249" s="71">
        <v>0.35162427291780746</v>
      </c>
      <c r="AC249" s="1">
        <v>3</v>
      </c>
      <c r="AD249" s="71">
        <v>5.7753373155512221E-19</v>
      </c>
      <c r="AE249" s="71">
        <v>3.4694469519536142E-18</v>
      </c>
      <c r="AF249" s="71">
        <v>-0.25270076678452957</v>
      </c>
      <c r="AG249" s="71">
        <v>0.64290299461535994</v>
      </c>
      <c r="AH249" s="71">
        <v>-0.34877315489556948</v>
      </c>
      <c r="AI249" s="71">
        <v>0.33189998629509432</v>
      </c>
      <c r="AJ249" s="71">
        <v>-0.53946060792482253</v>
      </c>
    </row>
    <row r="250" spans="10:43">
      <c r="K250" s="1">
        <v>4</v>
      </c>
      <c r="L250" s="71">
        <v>-4.6602230772136093E-17</v>
      </c>
      <c r="M250" s="71">
        <v>5.5511151231257827E-17</v>
      </c>
      <c r="N250" s="110">
        <v>0.1552263092435878</v>
      </c>
      <c r="O250" s="71">
        <v>0.43833789600339534</v>
      </c>
      <c r="P250" s="71">
        <v>-0.14112059399721022</v>
      </c>
      <c r="Q250" s="71">
        <v>-0.53893021108013717</v>
      </c>
      <c r="R250" s="71">
        <v>-0.68804352142936898</v>
      </c>
      <c r="AC250" s="1">
        <v>4</v>
      </c>
      <c r="AD250" s="71">
        <v>-2.2332480345214497E-17</v>
      </c>
      <c r="AE250" s="71">
        <v>0</v>
      </c>
      <c r="AF250" s="110">
        <v>0.26005180732544714</v>
      </c>
      <c r="AG250" s="71">
        <v>-7.4277855761489681E-2</v>
      </c>
      <c r="AH250" s="71">
        <v>-0.38094370415095197</v>
      </c>
      <c r="AI250" s="71">
        <v>-0.7686423297339493</v>
      </c>
      <c r="AJ250" s="71">
        <v>-0.43695162301925483</v>
      </c>
    </row>
    <row r="251" spans="10:43">
      <c r="K251" s="1">
        <v>5</v>
      </c>
      <c r="L251" s="71">
        <v>4.0566649554605698E-17</v>
      </c>
      <c r="M251" s="71">
        <v>0</v>
      </c>
      <c r="N251" s="71">
        <v>-1.3877787807814457E-17</v>
      </c>
      <c r="O251" s="71">
        <v>0.87130586674482757</v>
      </c>
      <c r="P251" s="71">
        <v>-0.1210793900935675</v>
      </c>
      <c r="Q251" s="71">
        <v>0.17668801849551499</v>
      </c>
      <c r="R251" s="71">
        <v>0.44152826862018935</v>
      </c>
      <c r="AC251" s="1">
        <v>5</v>
      </c>
      <c r="AD251" s="71">
        <v>5.0121888726816648E-17</v>
      </c>
      <c r="AE251" s="71">
        <v>0</v>
      </c>
      <c r="AF251" s="71">
        <v>5.5511151231257827E-17</v>
      </c>
      <c r="AG251" s="71">
        <v>0.72182113751197297</v>
      </c>
      <c r="AH251" s="71">
        <v>9.3027654389389425E-2</v>
      </c>
      <c r="AI251" s="71">
        <v>-0.42280850445462104</v>
      </c>
      <c r="AJ251" s="71">
        <v>0.53995654410384952</v>
      </c>
    </row>
    <row r="252" spans="10:43">
      <c r="K252" s="1">
        <v>6</v>
      </c>
      <c r="L252" s="71">
        <v>2.0027022089676995E-19</v>
      </c>
      <c r="M252" s="71">
        <v>0</v>
      </c>
      <c r="N252" s="71">
        <v>0</v>
      </c>
      <c r="O252" s="71">
        <v>-0.20359003658010918</v>
      </c>
      <c r="P252" s="71">
        <v>-0.64859161279171684</v>
      </c>
      <c r="Q252" s="71">
        <v>-0.57575235362423594</v>
      </c>
      <c r="R252" s="71">
        <v>0.45430082997689974</v>
      </c>
      <c r="AC252" s="1">
        <v>6</v>
      </c>
      <c r="AD252" s="71">
        <v>4.7809517113389588E-18</v>
      </c>
      <c r="AE252" s="71">
        <v>0</v>
      </c>
      <c r="AF252" s="71">
        <v>0</v>
      </c>
      <c r="AG252" s="71">
        <v>-0.14861713661702422</v>
      </c>
      <c r="AH252" s="71">
        <v>-0.85114481092031413</v>
      </c>
      <c r="AI252" s="71">
        <v>0.16599963773841717</v>
      </c>
      <c r="AJ252" s="71">
        <v>0.4752994612009262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0.96887525100404392</v>
      </c>
      <c r="W254" s="48" t="s">
        <v>353</v>
      </c>
      <c r="X254" s="3">
        <f>+V254/V256</f>
        <v>0.98740781585732451</v>
      </c>
      <c r="Y254" s="148">
        <f>ATAN2(X254,X255)</f>
        <v>-0.15886283660632203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0.93194172563163979</v>
      </c>
      <c r="AO254" s="48" t="s">
        <v>353</v>
      </c>
      <c r="AP254" s="3">
        <f>+AN254/AN256</f>
        <v>0.96320297831827562</v>
      </c>
      <c r="AQ254" s="148">
        <f>ATAN2(AP254,AP255)</f>
        <v>-0.27212104935633935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0.1552263092435878</v>
      </c>
      <c r="W255" s="48" t="s">
        <v>354</v>
      </c>
      <c r="X255" s="3">
        <f>-V255/V256</f>
        <v>-0.15819546511789773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0.26005180732544714</v>
      </c>
      <c r="AO255" s="48" t="s">
        <v>354</v>
      </c>
      <c r="AP255" s="3">
        <f>-AN255/AN256</f>
        <v>-0.26877504080327774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0.98123109362144401</v>
      </c>
      <c r="W256" s="109">
        <v>1</v>
      </c>
      <c r="X256" s="108">
        <f>X254*X254+X255*X255</f>
        <v>1.0000000000000002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0.9675444808723318</v>
      </c>
      <c r="AO256" s="109">
        <v>1</v>
      </c>
      <c r="AP256" s="108">
        <f>AP254*AP254+AP255*AP255</f>
        <v>1.0000000000000002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0.98740781585732451</v>
      </c>
      <c r="O257" s="111">
        <v>0</v>
      </c>
      <c r="P257" s="110">
        <f>-X255</f>
        <v>0.15819546511789773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0.96320297831827562</v>
      </c>
      <c r="AG257" s="111">
        <v>0</v>
      </c>
      <c r="AH257" s="110">
        <f>-AP255</f>
        <v>0.26877504080327774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-0.15819546511789773</v>
      </c>
      <c r="O259" s="111">
        <v>0</v>
      </c>
      <c r="P259" s="110">
        <f>X254</f>
        <v>0.98740781585732451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-0.26877504080327774</v>
      </c>
      <c r="AG259" s="111">
        <v>0</v>
      </c>
      <c r="AH259" s="110">
        <f>AP254</f>
        <v>0.96320297831827562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1</v>
      </c>
      <c r="M264" s="71">
        <v>-3.3306690738754696E-16</v>
      </c>
      <c r="N264" s="71">
        <v>0</v>
      </c>
      <c r="O264" s="71">
        <v>-2.7755575615628914E-17</v>
      </c>
      <c r="P264" s="71">
        <v>4.163336342344337E-17</v>
      </c>
      <c r="Q264" s="71">
        <v>0</v>
      </c>
      <c r="R264" s="71">
        <v>1.4875253806501121E-16</v>
      </c>
      <c r="AC264" s="1" cm="1">
        <f t="array" ref="AC264:AC270">$K$12:$K$18</f>
        <v>0</v>
      </c>
      <c r="AD264" s="71" cm="1">
        <f t="array" ref="AD264:AJ270">MMULT(AD255:AJ261,_xlfn.ANCHORARRAY(AD246))</f>
        <v>0.99999999999999978</v>
      </c>
      <c r="AE264" s="71">
        <v>-4.4408920985006262E-16</v>
      </c>
      <c r="AF264" s="71">
        <v>2.7755575615628914E-16</v>
      </c>
      <c r="AG264" s="71">
        <v>0</v>
      </c>
      <c r="AH264" s="71">
        <v>4.163336342344337E-16</v>
      </c>
      <c r="AI264" s="71">
        <v>-1.9428902930940239E-16</v>
      </c>
      <c r="AJ264" s="71">
        <v>1.6930901125533637E-15</v>
      </c>
    </row>
    <row r="265" spans="10:43">
      <c r="K265" s="1">
        <v>1</v>
      </c>
      <c r="L265" s="71">
        <v>2.0438718946575856E-18</v>
      </c>
      <c r="M265" s="71">
        <v>0.99999999999999978</v>
      </c>
      <c r="N265" s="71">
        <v>-7.7021722333370235E-16</v>
      </c>
      <c r="O265" s="71">
        <v>7.2164496600635175E-16</v>
      </c>
      <c r="P265" s="71">
        <v>-3.6082248300317588E-16</v>
      </c>
      <c r="Q265" s="71">
        <v>-2.7755575615628914E-17</v>
      </c>
      <c r="R265" s="71">
        <v>-7.2164496600635175E-16</v>
      </c>
      <c r="AC265" s="1">
        <v>1</v>
      </c>
      <c r="AD265" s="71">
        <v>-2.0163176616149307E-17</v>
      </c>
      <c r="AE265" s="71">
        <v>1.0000000000000002</v>
      </c>
      <c r="AF265" s="71">
        <v>-6.9388939039072284E-16</v>
      </c>
      <c r="AG265" s="71">
        <v>5.2475385148298415E-16</v>
      </c>
      <c r="AH265" s="71">
        <v>-2.0122792321330962E-16</v>
      </c>
      <c r="AI265" s="71">
        <v>4.4408920985006262E-16</v>
      </c>
      <c r="AJ265" s="71">
        <v>2.8275992658421956E-15</v>
      </c>
    </row>
    <row r="266" spans="10:43">
      <c r="K266" s="1">
        <v>2</v>
      </c>
      <c r="L266" s="71">
        <v>-1.2291214963969578E-17</v>
      </c>
      <c r="M266" s="71">
        <v>8.781612388258793E-18</v>
      </c>
      <c r="N266" s="110">
        <v>0.98123109362144412</v>
      </c>
      <c r="O266" s="71">
        <v>-6.9816645971851332E-3</v>
      </c>
      <c r="P266" s="71">
        <v>-0.14304550551569295</v>
      </c>
      <c r="Q266" s="71">
        <v>0.10908531845711866</v>
      </c>
      <c r="R266" s="71">
        <v>-6.9102633226141408E-2</v>
      </c>
      <c r="AC266" s="1">
        <v>2</v>
      </c>
      <c r="AD266" s="71">
        <v>2.710633141538956E-17</v>
      </c>
      <c r="AE266" s="71">
        <v>0</v>
      </c>
      <c r="AF266" s="110">
        <v>0.96754448087233191</v>
      </c>
      <c r="AG266" s="71">
        <v>0.16791174247709767</v>
      </c>
      <c r="AH266" s="71">
        <v>-9.1091671151395062E-2</v>
      </c>
      <c r="AI266" s="71">
        <v>8.6684780586962662E-2</v>
      </c>
      <c r="AJ266" s="71">
        <v>-0.14089492727997949</v>
      </c>
    </row>
    <row r="267" spans="10:43">
      <c r="K267" s="1">
        <v>3</v>
      </c>
      <c r="L267" s="71">
        <v>4.1762769585706788E-18</v>
      </c>
      <c r="M267" s="71">
        <v>0</v>
      </c>
      <c r="N267" s="110">
        <v>0.19283552813334301</v>
      </c>
      <c r="O267" s="71">
        <v>3.5525748052284561E-2</v>
      </c>
      <c r="P267" s="71">
        <v>0.72787778877416354</v>
      </c>
      <c r="Q267" s="71">
        <v>-0.55507357676178237</v>
      </c>
      <c r="R267" s="71">
        <v>0.35162427291780746</v>
      </c>
      <c r="AC267" s="1">
        <v>3</v>
      </c>
      <c r="AD267" s="71">
        <v>5.7753373155512221E-19</v>
      </c>
      <c r="AE267" s="71">
        <v>3.4694469519536142E-18</v>
      </c>
      <c r="AF267" s="110">
        <v>-0.25270076678452957</v>
      </c>
      <c r="AG267" s="71">
        <v>0.64290299461535994</v>
      </c>
      <c r="AH267" s="71">
        <v>-0.34877315489556948</v>
      </c>
      <c r="AI267" s="71">
        <v>0.33189998629509432</v>
      </c>
      <c r="AJ267" s="71">
        <v>-0.53946060792482253</v>
      </c>
    </row>
    <row r="268" spans="10:43">
      <c r="K268" s="1">
        <v>4</v>
      </c>
      <c r="L268" s="71">
        <v>-4.5227327135619611E-17</v>
      </c>
      <c r="M268" s="71">
        <v>5.4812144592981921E-17</v>
      </c>
      <c r="N268" s="71">
        <v>0</v>
      </c>
      <c r="O268" s="71">
        <v>0.44504647079392923</v>
      </c>
      <c r="P268" s="71">
        <v>-0.12000253777234815</v>
      </c>
      <c r="Q268" s="71">
        <v>-0.56327993848021285</v>
      </c>
      <c r="R268" s="71">
        <v>-0.68574684882090031</v>
      </c>
      <c r="AC268" s="1">
        <v>4</v>
      </c>
      <c r="AD268" s="71">
        <v>-3.0749474767120362E-17</v>
      </c>
      <c r="AE268" s="71">
        <v>0</v>
      </c>
      <c r="AF268" s="71">
        <v>0</v>
      </c>
      <c r="AG268" s="71">
        <v>-0.1239700705718379</v>
      </c>
      <c r="AH268" s="71">
        <v>-0.37007831635110472</v>
      </c>
      <c r="AI268" s="71">
        <v>-0.82219537626008954</v>
      </c>
      <c r="AJ268" s="71">
        <v>-0.41432864326000129</v>
      </c>
    </row>
    <row r="269" spans="10:43">
      <c r="K269" s="1">
        <v>5</v>
      </c>
      <c r="L269" s="71">
        <v>4.0566649554605698E-17</v>
      </c>
      <c r="M269" s="71">
        <v>0</v>
      </c>
      <c r="N269" s="71">
        <v>-1.3877787807814457E-17</v>
      </c>
      <c r="O269" s="71">
        <v>0.87130586674482757</v>
      </c>
      <c r="P269" s="71">
        <v>-0.1210793900935675</v>
      </c>
      <c r="Q269" s="71">
        <v>0.17668801849551499</v>
      </c>
      <c r="R269" s="71">
        <v>0.44152826862018935</v>
      </c>
      <c r="AC269" s="1">
        <v>5</v>
      </c>
      <c r="AD269" s="71">
        <v>5.0121888726816648E-17</v>
      </c>
      <c r="AE269" s="71">
        <v>0</v>
      </c>
      <c r="AF269" s="71">
        <v>5.5511151231257827E-17</v>
      </c>
      <c r="AG269" s="71">
        <v>0.72182113751197297</v>
      </c>
      <c r="AH269" s="71">
        <v>9.3027654389389425E-2</v>
      </c>
      <c r="AI269" s="71">
        <v>-0.42280850445462104</v>
      </c>
      <c r="AJ269" s="71">
        <v>0.53995654410384952</v>
      </c>
    </row>
    <row r="270" spans="10:43">
      <c r="K270" s="1">
        <v>6</v>
      </c>
      <c r="L270" s="71">
        <v>2.0027022089676995E-19</v>
      </c>
      <c r="M270" s="71">
        <v>0</v>
      </c>
      <c r="N270" s="71">
        <v>0</v>
      </c>
      <c r="O270" s="71">
        <v>-0.20359003658010918</v>
      </c>
      <c r="P270" s="71">
        <v>-0.64859161279171684</v>
      </c>
      <c r="Q270" s="71">
        <v>-0.57575235362423594</v>
      </c>
      <c r="R270" s="71">
        <v>0.45430082997689974</v>
      </c>
      <c r="AC270" s="1">
        <v>6</v>
      </c>
      <c r="AD270" s="71">
        <v>4.7809517113389588E-18</v>
      </c>
      <c r="AE270" s="71">
        <v>0</v>
      </c>
      <c r="AF270" s="71">
        <v>0</v>
      </c>
      <c r="AG270" s="71">
        <v>-0.14861713661702422</v>
      </c>
      <c r="AH270" s="71">
        <v>-0.85114481092031413</v>
      </c>
      <c r="AI270" s="71">
        <v>0.16599963773841717</v>
      </c>
      <c r="AJ270" s="71">
        <v>0.4752994612009262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0.98123109362144412</v>
      </c>
      <c r="W272" s="48" t="s">
        <v>353</v>
      </c>
      <c r="X272" s="3">
        <f>+V272/V274</f>
        <v>0.9812310936214439</v>
      </c>
      <c r="Y272" s="148">
        <f>ATAN2(X272,X273)</f>
        <v>-0.19405109633076137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0.96754448087233191</v>
      </c>
      <c r="AO272" s="48" t="s">
        <v>353</v>
      </c>
      <c r="AP272" s="3">
        <f>+AN272/AN274</f>
        <v>0.96754448087233214</v>
      </c>
      <c r="AQ272" s="148">
        <f>ATAN2(AP272,AP273)</f>
        <v>0.25547060387754011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0.19283552813334301</v>
      </c>
      <c r="W273" s="48" t="s">
        <v>354</v>
      </c>
      <c r="X273" s="3">
        <f>-V273/V274</f>
        <v>-0.19283552813334295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-0.25270076678452957</v>
      </c>
      <c r="AO273" s="48" t="s">
        <v>354</v>
      </c>
      <c r="AP273" s="3">
        <f>-AN273/AN274</f>
        <v>0.25270076678452963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1.0000000000000002</v>
      </c>
      <c r="W274" s="109">
        <v>1</v>
      </c>
      <c r="X274" s="108">
        <f>X272*X272+X273*X273</f>
        <v>1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0.99999999999999978</v>
      </c>
      <c r="AO274" s="109">
        <v>1</v>
      </c>
      <c r="AP274" s="108">
        <f>AP272*AP272+AP273*AP273</f>
        <v>0.99999999999999989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0.9812310936214439</v>
      </c>
      <c r="O275" s="110">
        <f>-X273</f>
        <v>0.19283552813334295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0.96754448087233214</v>
      </c>
      <c r="AG275" s="110">
        <f>-AP273</f>
        <v>-0.25270076678452963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-0.19283552813334295</v>
      </c>
      <c r="O276" s="110">
        <f>X272</f>
        <v>0.9812310936214439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0.25270076678452963</v>
      </c>
      <c r="AG276" s="110">
        <f>AP272</f>
        <v>0.96754448087233214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1</v>
      </c>
      <c r="M282" s="71">
        <v>-3.3306690738754696E-16</v>
      </c>
      <c r="N282" s="71">
        <v>0</v>
      </c>
      <c r="O282" s="71">
        <v>-2.7755575615628914E-17</v>
      </c>
      <c r="P282" s="71">
        <v>4.163336342344337E-17</v>
      </c>
      <c r="Q282" s="71">
        <v>0</v>
      </c>
      <c r="R282" s="71">
        <v>1.4875253806501121E-16</v>
      </c>
      <c r="AC282" s="1" cm="1">
        <f t="array" ref="AC282:AC288">$K$12:$K$18</f>
        <v>0</v>
      </c>
      <c r="AD282" s="71" cm="1">
        <f t="array" ref="AD282:AJ288">MMULT(AD273:AJ279,_xlfn.ANCHORARRAY(AD264))</f>
        <v>0.99999999999999978</v>
      </c>
      <c r="AE282" s="71">
        <v>-4.4408920985006262E-16</v>
      </c>
      <c r="AF282" s="71">
        <v>2.7755575615628914E-16</v>
      </c>
      <c r="AG282" s="71">
        <v>0</v>
      </c>
      <c r="AH282" s="71">
        <v>4.163336342344337E-16</v>
      </c>
      <c r="AI282" s="71">
        <v>-1.9428902930940239E-16</v>
      </c>
      <c r="AJ282" s="71">
        <v>1.6930901125533637E-15</v>
      </c>
    </row>
    <row r="283" spans="11:43">
      <c r="K283" s="1">
        <v>1</v>
      </c>
      <c r="L283" s="71">
        <v>2.0438718946575856E-18</v>
      </c>
      <c r="M283" s="71">
        <v>0.99999999999999978</v>
      </c>
      <c r="N283" s="71">
        <v>-7.7021722333370235E-16</v>
      </c>
      <c r="O283" s="71">
        <v>7.2164496600635175E-16</v>
      </c>
      <c r="P283" s="71">
        <v>-3.6082248300317588E-16</v>
      </c>
      <c r="Q283" s="71">
        <v>-2.7755575615628914E-17</v>
      </c>
      <c r="R283" s="71">
        <v>-7.2164496600635175E-16</v>
      </c>
      <c r="AC283" s="1">
        <v>1</v>
      </c>
      <c r="AD283" s="71">
        <v>-2.0163176616149307E-17</v>
      </c>
      <c r="AE283" s="71">
        <v>1.0000000000000002</v>
      </c>
      <c r="AF283" s="71">
        <v>-6.9388939039072284E-16</v>
      </c>
      <c r="AG283" s="71">
        <v>5.2475385148298415E-16</v>
      </c>
      <c r="AH283" s="71">
        <v>-2.0122792321330962E-16</v>
      </c>
      <c r="AI283" s="71">
        <v>4.4408920985006262E-16</v>
      </c>
      <c r="AJ283" s="71">
        <v>2.8275992658421956E-15</v>
      </c>
    </row>
    <row r="284" spans="11:43">
      <c r="K284" s="1">
        <v>2</v>
      </c>
      <c r="L284" s="71">
        <v>-1.1255187728095038E-17</v>
      </c>
      <c r="M284" s="71">
        <v>8.6167911274907953E-18</v>
      </c>
      <c r="N284" s="71">
        <v>1.0000000000000002</v>
      </c>
      <c r="O284" s="71">
        <v>2.8709673527416157E-16</v>
      </c>
      <c r="P284" s="71">
        <v>0</v>
      </c>
      <c r="Q284" s="71">
        <v>2.7755575615628914E-17</v>
      </c>
      <c r="R284" s="71">
        <v>-1.3877787807814457E-16</v>
      </c>
      <c r="AC284" s="1">
        <v>2</v>
      </c>
      <c r="AD284" s="71">
        <v>2.6080638140848569E-17</v>
      </c>
      <c r="AE284" s="71">
        <v>-8.7673190507692743E-19</v>
      </c>
      <c r="AF284" s="71">
        <v>0.99999999999999978</v>
      </c>
      <c r="AG284" s="71">
        <v>4.163336342344337E-16</v>
      </c>
      <c r="AH284" s="71">
        <v>2.0816681711721685E-16</v>
      </c>
      <c r="AI284" s="71">
        <v>-4.0245584642661925E-16</v>
      </c>
      <c r="AJ284" s="71">
        <v>-1.5820678100908481E-15</v>
      </c>
    </row>
    <row r="285" spans="11:43">
      <c r="K285" s="1">
        <v>3</v>
      </c>
      <c r="L285" s="71">
        <v>6.4680757363018658E-18</v>
      </c>
      <c r="M285" s="71">
        <v>-1.6934068627521915E-18</v>
      </c>
      <c r="N285" s="71">
        <v>0</v>
      </c>
      <c r="O285" s="110">
        <v>3.6205281592911122E-2</v>
      </c>
      <c r="P285" s="71">
        <v>0.74180057430485047</v>
      </c>
      <c r="Q285" s="71">
        <v>-0.56569097776260258</v>
      </c>
      <c r="R285" s="71">
        <v>0.35835011263255295</v>
      </c>
      <c r="AC285" s="1">
        <v>3</v>
      </c>
      <c r="AD285" s="71">
        <v>7.4085803078682876E-18</v>
      </c>
      <c r="AE285" s="71">
        <v>3.3568442500420547E-18</v>
      </c>
      <c r="AF285" s="71">
        <v>-2.7755575615628914E-17</v>
      </c>
      <c r="AG285" s="110">
        <v>0.66446867025247525</v>
      </c>
      <c r="AH285" s="71">
        <v>-0.36047247624328099</v>
      </c>
      <c r="AI285" s="71">
        <v>0.3430333104642953</v>
      </c>
      <c r="AJ285" s="71">
        <v>-0.55755639000539647</v>
      </c>
    </row>
    <row r="286" spans="11:43">
      <c r="K286" s="1">
        <v>4</v>
      </c>
      <c r="L286" s="71">
        <v>-4.5227327135619611E-17</v>
      </c>
      <c r="M286" s="71">
        <v>5.4812144592981921E-17</v>
      </c>
      <c r="N286" s="71">
        <v>0</v>
      </c>
      <c r="O286" s="71">
        <v>0.44504647079392923</v>
      </c>
      <c r="P286" s="71">
        <v>-0.12000253777234815</v>
      </c>
      <c r="Q286" s="71">
        <v>-0.56327993848021285</v>
      </c>
      <c r="R286" s="71">
        <v>-0.68574684882090031</v>
      </c>
      <c r="AC286" s="1">
        <v>4</v>
      </c>
      <c r="AD286" s="71">
        <v>-3.0749474767120362E-17</v>
      </c>
      <c r="AE286" s="71">
        <v>0</v>
      </c>
      <c r="AF286" s="71">
        <v>0</v>
      </c>
      <c r="AG286" s="71">
        <v>-0.1239700705718379</v>
      </c>
      <c r="AH286" s="71">
        <v>-0.37007831635110472</v>
      </c>
      <c r="AI286" s="71">
        <v>-0.82219537626008954</v>
      </c>
      <c r="AJ286" s="71">
        <v>-0.41432864326000129</v>
      </c>
    </row>
    <row r="287" spans="11:43">
      <c r="K287" s="1">
        <v>5</v>
      </c>
      <c r="L287" s="71">
        <v>4.0566649554605698E-17</v>
      </c>
      <c r="M287" s="71">
        <v>0</v>
      </c>
      <c r="N287" s="71">
        <v>-1.3877787807814457E-17</v>
      </c>
      <c r="O287" s="71">
        <v>0.87130586674482757</v>
      </c>
      <c r="P287" s="71">
        <v>-0.1210793900935675</v>
      </c>
      <c r="Q287" s="71">
        <v>0.17668801849551499</v>
      </c>
      <c r="R287" s="71">
        <v>0.44152826862018935</v>
      </c>
      <c r="AC287" s="1">
        <v>5</v>
      </c>
      <c r="AD287" s="71">
        <v>5.0121888726816648E-17</v>
      </c>
      <c r="AE287" s="71">
        <v>0</v>
      </c>
      <c r="AF287" s="71">
        <v>5.5511151231257827E-17</v>
      </c>
      <c r="AG287" s="71">
        <v>0.72182113751197297</v>
      </c>
      <c r="AH287" s="71">
        <v>9.3027654389389425E-2</v>
      </c>
      <c r="AI287" s="71">
        <v>-0.42280850445462104</v>
      </c>
      <c r="AJ287" s="71">
        <v>0.53995654410384952</v>
      </c>
    </row>
    <row r="288" spans="11:43">
      <c r="K288" s="1">
        <v>6</v>
      </c>
      <c r="L288" s="71">
        <v>2.0027022089676995E-19</v>
      </c>
      <c r="M288" s="71">
        <v>0</v>
      </c>
      <c r="N288" s="71">
        <v>0</v>
      </c>
      <c r="O288" s="110">
        <v>-0.20359003658010918</v>
      </c>
      <c r="P288" s="71">
        <v>-0.64859161279171684</v>
      </c>
      <c r="Q288" s="71">
        <v>-0.57575235362423594</v>
      </c>
      <c r="R288" s="71">
        <v>0.45430082997689974</v>
      </c>
      <c r="AC288" s="1">
        <v>6</v>
      </c>
      <c r="AD288" s="71">
        <v>4.7809517113389588E-18</v>
      </c>
      <c r="AE288" s="71">
        <v>0</v>
      </c>
      <c r="AF288" s="71">
        <v>0</v>
      </c>
      <c r="AG288" s="110">
        <v>-0.14861713661702422</v>
      </c>
      <c r="AH288" s="71">
        <v>-0.85114481092031413</v>
      </c>
      <c r="AI288" s="71">
        <v>0.16599963773841717</v>
      </c>
      <c r="AJ288" s="71">
        <v>0.4752994612009262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3.6205281592911122E-2</v>
      </c>
      <c r="W290" s="48" t="s">
        <v>353</v>
      </c>
      <c r="X290" s="3">
        <f>+V290/V292</f>
        <v>0.17508723156176884</v>
      </c>
      <c r="Y290" s="148">
        <f>ATAN2(X290,X291)</f>
        <v>1.3948019591536942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0.66446867025247525</v>
      </c>
      <c r="AO290" s="48" t="s">
        <v>353</v>
      </c>
      <c r="AP290" s="3">
        <f>+AN290/AN292</f>
        <v>0.97588836621077901</v>
      </c>
      <c r="AQ290" s="148">
        <f>ATAN2(AP290,AP291)</f>
        <v>0.22004161797352051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-0.20359003658010918</v>
      </c>
      <c r="W291" s="48" t="s">
        <v>354</v>
      </c>
      <c r="X291" s="3">
        <f>-V291/V292</f>
        <v>0.98455292460285526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-0.14861713661702422</v>
      </c>
      <c r="AO291" s="48" t="s">
        <v>354</v>
      </c>
      <c r="AP291" s="3">
        <f>-AN291/AN292</f>
        <v>0.21827023776606966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0.20678424845696586</v>
      </c>
      <c r="W292" s="109">
        <v>1</v>
      </c>
      <c r="X292" s="108">
        <f>X290*X290+X291*X291</f>
        <v>1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0.6808859427564472</v>
      </c>
      <c r="AO292" s="109">
        <v>1</v>
      </c>
      <c r="AP292" s="108">
        <f>AP290*AP290+AP291*AP291</f>
        <v>1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0.17508723156176884</v>
      </c>
      <c r="P294" s="111">
        <v>0</v>
      </c>
      <c r="Q294" s="111">
        <v>0</v>
      </c>
      <c r="R294" s="110">
        <f>-X291</f>
        <v>-0.98455292460285526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0.97588836621077901</v>
      </c>
      <c r="AH294" s="111">
        <v>0</v>
      </c>
      <c r="AI294" s="111">
        <v>0</v>
      </c>
      <c r="AJ294" s="110">
        <f>-AP291</f>
        <v>-0.21827023776606966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0.98455292460285526</v>
      </c>
      <c r="P297" s="111">
        <v>0</v>
      </c>
      <c r="Q297" s="111">
        <v>0</v>
      </c>
      <c r="R297" s="110">
        <f>X290</f>
        <v>0.17508723156176884</v>
      </c>
      <c r="AC297" s="1">
        <v>6</v>
      </c>
      <c r="AD297">
        <v>0</v>
      </c>
      <c r="AE297">
        <v>0</v>
      </c>
      <c r="AF297">
        <v>0</v>
      </c>
      <c r="AG297" s="110">
        <f>AP291</f>
        <v>0.21827023776606966</v>
      </c>
      <c r="AH297" s="111">
        <v>0</v>
      </c>
      <c r="AI297" s="111">
        <v>0</v>
      </c>
      <c r="AJ297" s="110">
        <f>AP290</f>
        <v>0.97588836621077901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1</v>
      </c>
      <c r="M300" s="71">
        <v>-3.3306690738754696E-16</v>
      </c>
      <c r="N300" s="71">
        <v>0</v>
      </c>
      <c r="O300" s="71">
        <v>-2.7755575615628914E-17</v>
      </c>
      <c r="P300" s="71">
        <v>4.163336342344337E-17</v>
      </c>
      <c r="Q300" s="71">
        <v>0</v>
      </c>
      <c r="R300" s="71">
        <v>1.4875253806501121E-16</v>
      </c>
      <c r="AC300" s="1" cm="1">
        <f t="array" ref="AC300:AC306">$K$12:$K$18</f>
        <v>0</v>
      </c>
      <c r="AD300" s="71" cm="1">
        <f t="array" ref="AD300:AJ306">MMULT(AD291:AJ297,_xlfn.ANCHORARRAY(AD282))</f>
        <v>0.99999999999999978</v>
      </c>
      <c r="AE300" s="71">
        <v>-4.4408920985006262E-16</v>
      </c>
      <c r="AF300" s="71">
        <v>2.7755575615628914E-16</v>
      </c>
      <c r="AG300" s="71">
        <v>0</v>
      </c>
      <c r="AH300" s="71">
        <v>4.163336342344337E-16</v>
      </c>
      <c r="AI300" s="71">
        <v>-1.9428902930940239E-16</v>
      </c>
      <c r="AJ300" s="71">
        <v>1.6930901125533637E-15</v>
      </c>
    </row>
    <row r="301" spans="10:43">
      <c r="K301" s="1">
        <v>1</v>
      </c>
      <c r="L301" s="71">
        <v>2.0438718946575856E-18</v>
      </c>
      <c r="M301" s="71">
        <v>0.99999999999999978</v>
      </c>
      <c r="N301" s="71">
        <v>-7.7021722333370235E-16</v>
      </c>
      <c r="O301" s="71">
        <v>7.2164496600635175E-16</v>
      </c>
      <c r="P301" s="71">
        <v>-3.6082248300317588E-16</v>
      </c>
      <c r="Q301" s="71">
        <v>-2.7755575615628914E-17</v>
      </c>
      <c r="R301" s="71">
        <v>-7.2164496600635175E-16</v>
      </c>
      <c r="AC301" s="1">
        <v>1</v>
      </c>
      <c r="AD301" s="71">
        <v>-2.0163176616149307E-17</v>
      </c>
      <c r="AE301" s="71">
        <v>1.0000000000000002</v>
      </c>
      <c r="AF301" s="71">
        <v>-6.9388939039072284E-16</v>
      </c>
      <c r="AG301" s="71">
        <v>5.2475385148298415E-16</v>
      </c>
      <c r="AH301" s="71">
        <v>-2.0122792321330962E-16</v>
      </c>
      <c r="AI301" s="71">
        <v>4.4408920985006262E-16</v>
      </c>
      <c r="AJ301" s="71">
        <v>2.8275992658421956E-15</v>
      </c>
    </row>
    <row r="302" spans="10:43">
      <c r="K302" s="1">
        <v>2</v>
      </c>
      <c r="L302" s="71">
        <v>-1.1255187728095038E-17</v>
      </c>
      <c r="M302" s="71">
        <v>8.6167911274907953E-18</v>
      </c>
      <c r="N302" s="71">
        <v>1.0000000000000002</v>
      </c>
      <c r="O302" s="71">
        <v>2.8709673527416157E-16</v>
      </c>
      <c r="P302" s="71">
        <v>0</v>
      </c>
      <c r="Q302" s="71">
        <v>2.7755575615628914E-17</v>
      </c>
      <c r="R302" s="71">
        <v>-1.3877787807814457E-16</v>
      </c>
      <c r="AC302" s="1">
        <v>2</v>
      </c>
      <c r="AD302" s="71">
        <v>2.6080638140848569E-17</v>
      </c>
      <c r="AE302" s="71">
        <v>-8.7673190507692743E-19</v>
      </c>
      <c r="AF302" s="71">
        <v>0.99999999999999978</v>
      </c>
      <c r="AG302" s="71">
        <v>4.163336342344337E-16</v>
      </c>
      <c r="AH302" s="71">
        <v>2.0816681711721685E-16</v>
      </c>
      <c r="AI302" s="71">
        <v>-4.0245584642661925E-16</v>
      </c>
      <c r="AJ302" s="71">
        <v>-1.5820678100908481E-15</v>
      </c>
    </row>
    <row r="303" spans="10:43">
      <c r="K303" s="1">
        <v>3</v>
      </c>
      <c r="L303" s="71">
        <v>9.3530084250616845E-19</v>
      </c>
      <c r="M303" s="71">
        <v>-2.9649391950698143E-19</v>
      </c>
      <c r="N303" s="71">
        <v>0</v>
      </c>
      <c r="O303" s="110">
        <v>0.20678424845696586</v>
      </c>
      <c r="P303" s="71">
        <v>0.76845257817293389</v>
      </c>
      <c r="Q303" s="71">
        <v>0.46781339639179464</v>
      </c>
      <c r="R303" s="71">
        <v>-0.38454068165257943</v>
      </c>
      <c r="AC303" s="1">
        <v>3</v>
      </c>
      <c r="AD303" s="71">
        <v>6.1864078658048812E-18</v>
      </c>
      <c r="AE303" s="71">
        <v>3.2759052507975886E-18</v>
      </c>
      <c r="AF303" s="71">
        <v>-2.7086343340775837E-17</v>
      </c>
      <c r="AG303" s="110">
        <v>0.68088594275644732</v>
      </c>
      <c r="AH303" s="71">
        <v>-0.16600131565207596</v>
      </c>
      <c r="AI303" s="71">
        <v>0.29852943650663033</v>
      </c>
      <c r="AJ303" s="71">
        <v>-0.64785652091915724</v>
      </c>
    </row>
    <row r="304" spans="10:43">
      <c r="K304" s="1">
        <v>4</v>
      </c>
      <c r="L304" s="71">
        <v>-4.5227327135619611E-17</v>
      </c>
      <c r="M304" s="71">
        <v>5.4812144592981921E-17</v>
      </c>
      <c r="N304" s="71">
        <v>0</v>
      </c>
      <c r="O304" s="71">
        <v>0.44504647079392923</v>
      </c>
      <c r="P304" s="71">
        <v>-0.12000253777234815</v>
      </c>
      <c r="Q304" s="71">
        <v>-0.56327993848021285</v>
      </c>
      <c r="R304" s="71">
        <v>-0.68574684882090031</v>
      </c>
      <c r="AC304" s="1">
        <v>4</v>
      </c>
      <c r="AD304" s="71">
        <v>-3.0749474767120362E-17</v>
      </c>
      <c r="AE304" s="71">
        <v>0</v>
      </c>
      <c r="AF304" s="71">
        <v>0</v>
      </c>
      <c r="AG304" s="71">
        <v>-0.1239700705718379</v>
      </c>
      <c r="AH304" s="71">
        <v>-0.37007831635110472</v>
      </c>
      <c r="AI304" s="71">
        <v>-0.82219537626008954</v>
      </c>
      <c r="AJ304" s="71">
        <v>-0.41432864326000129</v>
      </c>
    </row>
    <row r="305" spans="10:43">
      <c r="K305" s="1">
        <v>5</v>
      </c>
      <c r="L305" s="71">
        <v>4.0566649554605698E-17</v>
      </c>
      <c r="M305" s="71">
        <v>0</v>
      </c>
      <c r="N305" s="71">
        <v>-1.3877787807814457E-17</v>
      </c>
      <c r="O305" s="110">
        <v>0.87130586674482757</v>
      </c>
      <c r="P305" s="71">
        <v>-0.1210793900935675</v>
      </c>
      <c r="Q305" s="71">
        <v>0.17668801849551499</v>
      </c>
      <c r="R305" s="71">
        <v>0.44152826862018935</v>
      </c>
      <c r="AC305" s="1">
        <v>5</v>
      </c>
      <c r="AD305" s="71">
        <v>5.0121888726816648E-17</v>
      </c>
      <c r="AE305" s="71">
        <v>0</v>
      </c>
      <c r="AF305" s="71">
        <v>5.5511151231257827E-17</v>
      </c>
      <c r="AG305" s="110">
        <v>0.72182113751197297</v>
      </c>
      <c r="AH305" s="71">
        <v>9.3027654389389425E-2</v>
      </c>
      <c r="AI305" s="71">
        <v>-0.42280850445462104</v>
      </c>
      <c r="AJ305" s="71">
        <v>0.53995654410384952</v>
      </c>
    </row>
    <row r="306" spans="10:43">
      <c r="K306" s="1">
        <v>6</v>
      </c>
      <c r="L306" s="71">
        <v>6.4032276412698476E-18</v>
      </c>
      <c r="M306" s="71">
        <v>-1.6672486792652161E-18</v>
      </c>
      <c r="N306" s="71">
        <v>0</v>
      </c>
      <c r="O306" s="71">
        <v>0</v>
      </c>
      <c r="P306" s="71">
        <v>0.61678181500603368</v>
      </c>
      <c r="Q306" s="71">
        <v>-0.65775959223885905</v>
      </c>
      <c r="R306" s="71">
        <v>0.43235692604101184</v>
      </c>
      <c r="AC306" s="1">
        <v>6</v>
      </c>
      <c r="AD306" s="71">
        <v>6.2827477398186375E-18</v>
      </c>
      <c r="AE306" s="71">
        <v>7.3269919260034308E-19</v>
      </c>
      <c r="AF306" s="71">
        <v>-6.0582160889574482E-18</v>
      </c>
      <c r="AG306" s="71">
        <v>0</v>
      </c>
      <c r="AH306" s="71">
        <v>-0.90930273203555267</v>
      </c>
      <c r="AI306" s="71">
        <v>0.23687107750084885</v>
      </c>
      <c r="AJ306" s="71">
        <v>0.34214124883776609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0.20678424845696586</v>
      </c>
      <c r="W308" s="48" t="s">
        <v>353</v>
      </c>
      <c r="X308" s="3">
        <f>+V308/V310</f>
        <v>0.23091292266567084</v>
      </c>
      <c r="Y308" s="148">
        <f>ATAN2(X308,X309)</f>
        <v>-1.3377804680059149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0.68088594275644732</v>
      </c>
      <c r="AO308" s="48" t="s">
        <v>353</v>
      </c>
      <c r="AP308" s="3">
        <f>+AN308/AN310</f>
        <v>0.68617915789091866</v>
      </c>
      <c r="AQ308" s="148">
        <f>ATAN2(AP308,AP309)</f>
        <v>-0.81457287883431773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0.87130586674482757</v>
      </c>
      <c r="W309" s="48" t="s">
        <v>354</v>
      </c>
      <c r="X309" s="3">
        <f>-V309/V310</f>
        <v>-0.97297442008821478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0.72182113751197297</v>
      </c>
      <c r="AO309" s="48" t="s">
        <v>354</v>
      </c>
      <c r="AP309" s="3">
        <f>-AN309/AN310</f>
        <v>-0.72743258332034433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0.8955074755879302</v>
      </c>
      <c r="W310" s="109">
        <v>1</v>
      </c>
      <c r="X310" s="108">
        <f>X308*X308+X309*X309</f>
        <v>1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0.99228595757594729</v>
      </c>
      <c r="AO310" s="109">
        <v>1</v>
      </c>
      <c r="AP310" s="108">
        <f>AP308*AP308+AP309*AP309</f>
        <v>1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0.23091292266567084</v>
      </c>
      <c r="P312" s="111">
        <v>0</v>
      </c>
      <c r="Q312" s="110">
        <f>-X309</f>
        <v>0.97297442008821478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0.68617915789091866</v>
      </c>
      <c r="AH312" s="111">
        <v>0</v>
      </c>
      <c r="AI312" s="110">
        <f>-AP309</f>
        <v>0.72743258332034433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-0.97297442008821478</v>
      </c>
      <c r="P314" s="111">
        <v>0</v>
      </c>
      <c r="Q314" s="110">
        <f>X308</f>
        <v>0.23091292266567084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-0.72743258332034433</v>
      </c>
      <c r="AH314" s="111">
        <v>0</v>
      </c>
      <c r="AI314" s="110">
        <f>AP308</f>
        <v>0.68617915789091866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1</v>
      </c>
      <c r="M318" s="71">
        <v>-3.3306690738754696E-16</v>
      </c>
      <c r="N318" s="71">
        <v>0</v>
      </c>
      <c r="O318" s="71">
        <v>-2.7755575615628914E-17</v>
      </c>
      <c r="P318" s="71">
        <v>4.163336342344337E-17</v>
      </c>
      <c r="Q318" s="71">
        <v>0</v>
      </c>
      <c r="R318" s="71">
        <v>1.4875253806501121E-16</v>
      </c>
      <c r="AC318" s="1" cm="1">
        <f t="array" ref="AC318:AC324">$K$12:$K$18</f>
        <v>0</v>
      </c>
      <c r="AD318" s="71" cm="1">
        <f t="array" ref="AD318:AJ324">MMULT(AD309:AJ315,_xlfn.ANCHORARRAY(AD300))</f>
        <v>0.99999999999999978</v>
      </c>
      <c r="AE318" s="71">
        <v>-4.4408920985006262E-16</v>
      </c>
      <c r="AF318" s="71">
        <v>2.7755575615628914E-16</v>
      </c>
      <c r="AG318" s="71">
        <v>0</v>
      </c>
      <c r="AH318" s="71">
        <v>4.163336342344337E-16</v>
      </c>
      <c r="AI318" s="71">
        <v>-1.9428902930940239E-16</v>
      </c>
      <c r="AJ318" s="71">
        <v>1.6930901125533637E-15</v>
      </c>
    </row>
    <row r="319" spans="10:43">
      <c r="K319" s="1">
        <v>1</v>
      </c>
      <c r="L319" s="71">
        <v>2.0438718946575856E-18</v>
      </c>
      <c r="M319" s="71">
        <v>0.99999999999999978</v>
      </c>
      <c r="N319" s="71">
        <v>-7.7021722333370235E-16</v>
      </c>
      <c r="O319" s="71">
        <v>7.2164496600635175E-16</v>
      </c>
      <c r="P319" s="71">
        <v>-3.6082248300317588E-16</v>
      </c>
      <c r="Q319" s="71">
        <v>-2.7755575615628914E-17</v>
      </c>
      <c r="R319" s="71">
        <v>-7.2164496600635175E-16</v>
      </c>
      <c r="AC319" s="1">
        <v>1</v>
      </c>
      <c r="AD319" s="71">
        <v>-2.0163176616149307E-17</v>
      </c>
      <c r="AE319" s="71">
        <v>1.0000000000000002</v>
      </c>
      <c r="AF319" s="71">
        <v>-6.9388939039072284E-16</v>
      </c>
      <c r="AG319" s="71">
        <v>5.2475385148298415E-16</v>
      </c>
      <c r="AH319" s="71">
        <v>-2.0122792321330962E-16</v>
      </c>
      <c r="AI319" s="71">
        <v>4.4408920985006262E-16</v>
      </c>
      <c r="AJ319" s="71">
        <v>2.8275992658421956E-15</v>
      </c>
    </row>
    <row r="320" spans="10:43">
      <c r="K320" s="1">
        <v>2</v>
      </c>
      <c r="L320" s="71">
        <v>-1.1255187728095038E-17</v>
      </c>
      <c r="M320" s="71">
        <v>8.6167911274907953E-18</v>
      </c>
      <c r="N320" s="71">
        <v>1.0000000000000002</v>
      </c>
      <c r="O320" s="71">
        <v>2.8709673527416157E-16</v>
      </c>
      <c r="P320" s="71">
        <v>0</v>
      </c>
      <c r="Q320" s="71">
        <v>2.7755575615628914E-17</v>
      </c>
      <c r="R320" s="71">
        <v>-1.3877787807814457E-16</v>
      </c>
      <c r="AC320" s="1">
        <v>2</v>
      </c>
      <c r="AD320" s="71">
        <v>2.6080638140848569E-17</v>
      </c>
      <c r="AE320" s="71">
        <v>-8.7673190507692743E-19</v>
      </c>
      <c r="AF320" s="71">
        <v>0.99999999999999978</v>
      </c>
      <c r="AG320" s="71">
        <v>4.163336342344337E-16</v>
      </c>
      <c r="AH320" s="71">
        <v>2.0816681711721685E-16</v>
      </c>
      <c r="AI320" s="71">
        <v>-4.0245584642661925E-16</v>
      </c>
      <c r="AJ320" s="71">
        <v>-1.5820678100908481E-15</v>
      </c>
    </row>
    <row r="321" spans="10:43">
      <c r="K321" s="1">
        <v>3</v>
      </c>
      <c r="L321" s="71">
        <v>3.9686285376429079E-17</v>
      </c>
      <c r="M321" s="71">
        <v>-6.8464277505957239E-20</v>
      </c>
      <c r="N321" s="71">
        <v>-1.3502732544415568E-17</v>
      </c>
      <c r="O321" s="110">
        <v>0.89550747558793009</v>
      </c>
      <c r="P321" s="71">
        <v>5.9638481394958504E-2</v>
      </c>
      <c r="Q321" s="71">
        <v>0.27993708095519276</v>
      </c>
      <c r="R321" s="71">
        <v>0.34080029842903581</v>
      </c>
      <c r="AC321" s="1">
        <v>3</v>
      </c>
      <c r="AD321" s="71">
        <v>4.070527913717083E-17</v>
      </c>
      <c r="AE321" s="71">
        <v>2.2478579063227281E-18</v>
      </c>
      <c r="AF321" s="71">
        <v>2.1794535879322339E-17</v>
      </c>
      <c r="AG321" s="110">
        <v>0.99228595757594729</v>
      </c>
      <c r="AH321" s="71">
        <v>-4.6235296030220349E-2</v>
      </c>
      <c r="AI321" s="71">
        <v>-0.10272000529746622</v>
      </c>
      <c r="AJ321" s="71">
        <v>-5.1763658200258966E-2</v>
      </c>
    </row>
    <row r="322" spans="10:43">
      <c r="K322" s="1">
        <v>4</v>
      </c>
      <c r="L322" s="71">
        <v>-4.5227327135619611E-17</v>
      </c>
      <c r="M322" s="71">
        <v>5.4812144592981921E-17</v>
      </c>
      <c r="N322" s="71">
        <v>0</v>
      </c>
      <c r="O322" s="110">
        <v>0.44504647079392923</v>
      </c>
      <c r="P322" s="71">
        <v>-0.12000253777234815</v>
      </c>
      <c r="Q322" s="71">
        <v>-0.56327993848021285</v>
      </c>
      <c r="R322" s="71">
        <v>-0.68574684882090031</v>
      </c>
      <c r="AC322" s="1">
        <v>4</v>
      </c>
      <c r="AD322" s="71">
        <v>-3.0749474767120362E-17</v>
      </c>
      <c r="AE322" s="71">
        <v>0</v>
      </c>
      <c r="AF322" s="71">
        <v>0</v>
      </c>
      <c r="AG322" s="110">
        <v>-0.1239700705718379</v>
      </c>
      <c r="AH322" s="71">
        <v>-0.37007831635110472</v>
      </c>
      <c r="AI322" s="71">
        <v>-0.82219537626008954</v>
      </c>
      <c r="AJ322" s="71">
        <v>-0.41432864326000129</v>
      </c>
    </row>
    <row r="323" spans="10:43">
      <c r="K323" s="1">
        <v>5</v>
      </c>
      <c r="L323" s="71">
        <v>8.4573398165625786E-18</v>
      </c>
      <c r="M323" s="71">
        <v>2.8848099939198707E-19</v>
      </c>
      <c r="N323" s="71">
        <v>-3.2045605428364494E-18</v>
      </c>
      <c r="O323" s="71">
        <v>0</v>
      </c>
      <c r="P323" s="71">
        <v>-0.77564349745418637</v>
      </c>
      <c r="Q323" s="71">
        <v>-0.41437092131299907</v>
      </c>
      <c r="R323" s="71">
        <v>0.47610282967784662</v>
      </c>
      <c r="AC323" s="1">
        <v>5</v>
      </c>
      <c r="AD323" s="71">
        <v>2.9892400743173634E-17</v>
      </c>
      <c r="AE323" s="71">
        <v>-2.3830002193003703E-18</v>
      </c>
      <c r="AF323" s="71">
        <v>5.7794083714502297E-17</v>
      </c>
      <c r="AG323" s="71">
        <v>5.5511151231257827E-17</v>
      </c>
      <c r="AH323" s="71">
        <v>0.18458840342884419</v>
      </c>
      <c r="AI323" s="71">
        <v>-0.50728242273097546</v>
      </c>
      <c r="AJ323" s="71">
        <v>0.84177886936402335</v>
      </c>
    </row>
    <row r="324" spans="10:43">
      <c r="K324" s="1">
        <v>6</v>
      </c>
      <c r="L324" s="71">
        <v>6.4032276412698476E-18</v>
      </c>
      <c r="M324" s="71">
        <v>-1.6672486792652161E-18</v>
      </c>
      <c r="N324" s="71">
        <v>0</v>
      </c>
      <c r="O324" s="71">
        <v>0</v>
      </c>
      <c r="P324" s="71">
        <v>0.61678181500603368</v>
      </c>
      <c r="Q324" s="71">
        <v>-0.65775959223885905</v>
      </c>
      <c r="R324" s="71">
        <v>0.43235692604101184</v>
      </c>
      <c r="AC324" s="1">
        <v>6</v>
      </c>
      <c r="AD324" s="71">
        <v>6.2827477398186375E-18</v>
      </c>
      <c r="AE324" s="71">
        <v>7.3269919260034308E-19</v>
      </c>
      <c r="AF324" s="71">
        <v>-6.0582160889574482E-18</v>
      </c>
      <c r="AG324" s="71">
        <v>0</v>
      </c>
      <c r="AH324" s="71">
        <v>-0.90930273203555267</v>
      </c>
      <c r="AI324" s="71">
        <v>0.23687107750084885</v>
      </c>
      <c r="AJ324" s="71">
        <v>0.34214124883776609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0.89550747558793009</v>
      </c>
      <c r="W326" s="48" t="s">
        <v>353</v>
      </c>
      <c r="X326" s="3">
        <f>+V326/V328</f>
        <v>0.89550747558793053</v>
      </c>
      <c r="Y326" s="148">
        <f>ATAN2(X326,X327)</f>
        <v>-0.46122615341633189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0.99228595757594729</v>
      </c>
      <c r="AO326" s="48" t="s">
        <v>353</v>
      </c>
      <c r="AP326" s="3">
        <f>+AN326/AN328</f>
        <v>0.99228595757594684</v>
      </c>
      <c r="AQ326" s="148">
        <f>ATAN2(AP326,AP327)</f>
        <v>0.12428982756525098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0.44504647079392923</v>
      </c>
      <c r="W327" s="48" t="s">
        <v>354</v>
      </c>
      <c r="X327" s="3">
        <f>-V327/V328</f>
        <v>-0.44504647079392945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-0.1239700705718379</v>
      </c>
      <c r="AO327" s="48" t="s">
        <v>354</v>
      </c>
      <c r="AP327" s="3">
        <f>-AN327/AN328</f>
        <v>0.12397007057183784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0.99999999999999944</v>
      </c>
      <c r="W328" s="109">
        <v>1</v>
      </c>
      <c r="X328" s="108">
        <f>X326*X326+X327*X327</f>
        <v>1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1.0000000000000004</v>
      </c>
      <c r="AO328" s="109">
        <v>1</v>
      </c>
      <c r="AP328" s="108">
        <f>AP326*AP326+AP327*AP327</f>
        <v>1.0000000000000002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0.89550747558793053</v>
      </c>
      <c r="P330" s="110">
        <f>-X327</f>
        <v>0.44504647079392945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0.99228595757594684</v>
      </c>
      <c r="AH330" s="110">
        <f>-AP327</f>
        <v>-0.12397007057183784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-0.44504647079392945</v>
      </c>
      <c r="P331" s="110">
        <f>X326</f>
        <v>0.89550747558793053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0.12397007057183784</v>
      </c>
      <c r="AH331" s="110">
        <f>AP326</f>
        <v>0.99228595757594684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1</v>
      </c>
      <c r="M336" s="71">
        <v>-3.3306690738754696E-16</v>
      </c>
      <c r="N336" s="71">
        <v>0</v>
      </c>
      <c r="O336" s="71">
        <v>-2.7755575615628914E-17</v>
      </c>
      <c r="P336" s="71">
        <v>4.163336342344337E-17</v>
      </c>
      <c r="Q336" s="71">
        <v>0</v>
      </c>
      <c r="R336" s="71">
        <v>1.4875253806501121E-16</v>
      </c>
      <c r="AC336" s="1" cm="1">
        <f t="array" ref="AC336:AC342">$K$12:$K$18</f>
        <v>0</v>
      </c>
      <c r="AD336" s="71" cm="1">
        <f t="array" ref="AD336:AJ342">MMULT(AD327:AJ333,_xlfn.ANCHORARRAY(AD318))</f>
        <v>0.99999999999999978</v>
      </c>
      <c r="AE336" s="71">
        <v>-4.4408920985006262E-16</v>
      </c>
      <c r="AF336" s="71">
        <v>2.7755575615628914E-16</v>
      </c>
      <c r="AG336" s="71">
        <v>0</v>
      </c>
      <c r="AH336" s="71">
        <v>4.163336342344337E-16</v>
      </c>
      <c r="AI336" s="71">
        <v>-1.9428902930940239E-16</v>
      </c>
      <c r="AJ336" s="71">
        <v>1.6930901125533637E-15</v>
      </c>
    </row>
    <row r="337" spans="10:43">
      <c r="K337" s="1">
        <v>1</v>
      </c>
      <c r="L337" s="71">
        <v>2.0438718946575856E-18</v>
      </c>
      <c r="M337" s="71">
        <v>0.99999999999999978</v>
      </c>
      <c r="N337" s="71">
        <v>-7.7021722333370235E-16</v>
      </c>
      <c r="O337" s="71">
        <v>7.2164496600635175E-16</v>
      </c>
      <c r="P337" s="71">
        <v>-3.6082248300317588E-16</v>
      </c>
      <c r="Q337" s="71">
        <v>-2.7755575615628914E-17</v>
      </c>
      <c r="R337" s="71">
        <v>-7.2164496600635175E-16</v>
      </c>
      <c r="AC337" s="1">
        <v>1</v>
      </c>
      <c r="AD337" s="71">
        <v>-2.0163176616149307E-17</v>
      </c>
      <c r="AE337" s="71">
        <v>1.0000000000000002</v>
      </c>
      <c r="AF337" s="71">
        <v>-6.9388939039072284E-16</v>
      </c>
      <c r="AG337" s="71">
        <v>5.2475385148298415E-16</v>
      </c>
      <c r="AH337" s="71">
        <v>-2.0122792321330962E-16</v>
      </c>
      <c r="AI337" s="71">
        <v>4.4408920985006262E-16</v>
      </c>
      <c r="AJ337" s="71">
        <v>2.8275992658421956E-15</v>
      </c>
    </row>
    <row r="338" spans="10:43">
      <c r="K338" s="1">
        <v>2</v>
      </c>
      <c r="L338" s="71">
        <v>-1.1255187728095038E-17</v>
      </c>
      <c r="M338" s="71">
        <v>8.6167911274907953E-18</v>
      </c>
      <c r="N338" s="71">
        <v>1.0000000000000002</v>
      </c>
      <c r="O338" s="71">
        <v>2.8709673527416157E-16</v>
      </c>
      <c r="P338" s="71">
        <v>0</v>
      </c>
      <c r="Q338" s="71">
        <v>2.7755575615628914E-17</v>
      </c>
      <c r="R338" s="71">
        <v>-1.3877787807814457E-16</v>
      </c>
      <c r="AC338" s="1">
        <v>2</v>
      </c>
      <c r="AD338" s="71">
        <v>2.6080638140848569E-17</v>
      </c>
      <c r="AE338" s="71">
        <v>-8.7673190507692743E-19</v>
      </c>
      <c r="AF338" s="71">
        <v>0.99999999999999978</v>
      </c>
      <c r="AG338" s="71">
        <v>4.163336342344337E-16</v>
      </c>
      <c r="AH338" s="71">
        <v>2.0816681711721685E-16</v>
      </c>
      <c r="AI338" s="71">
        <v>-4.0245584642661925E-16</v>
      </c>
      <c r="AJ338" s="71">
        <v>-1.5820678100908481E-15</v>
      </c>
    </row>
    <row r="339" spans="10:43">
      <c r="K339" s="1">
        <v>3</v>
      </c>
      <c r="L339" s="71">
        <v>1.5411102907758183E-17</v>
      </c>
      <c r="M339" s="71">
        <v>2.4332641235435857E-17</v>
      </c>
      <c r="N339" s="71">
        <v>-1.209179793438858E-17</v>
      </c>
      <c r="O339" s="71">
        <v>0.99999999999999933</v>
      </c>
      <c r="P339" s="71">
        <v>-1.7069679003611782E-15</v>
      </c>
      <c r="Q339" s="71">
        <v>-1.609823385706477E-15</v>
      </c>
      <c r="R339" s="71">
        <v>-7.7715611723760958E-16</v>
      </c>
      <c r="AC339" s="1">
        <v>3</v>
      </c>
      <c r="AD339" s="71">
        <v>4.4203291443950625E-17</v>
      </c>
      <c r="AE339" s="71">
        <v>2.2305178350701114E-18</v>
      </c>
      <c r="AF339" s="71">
        <v>2.1626411904936697E-17</v>
      </c>
      <c r="AG339" s="71">
        <v>1.0000000000000007</v>
      </c>
      <c r="AH339" s="71">
        <v>-1.1865508575681361E-15</v>
      </c>
      <c r="AI339" s="71">
        <v>-5.4123372450476381E-16</v>
      </c>
      <c r="AJ339" s="71">
        <v>-1.7971735211119721E-15</v>
      </c>
    </row>
    <row r="340" spans="10:43">
      <c r="K340" s="1">
        <v>4</v>
      </c>
      <c r="L340" s="71">
        <v>-5.8163650796508715E-17</v>
      </c>
      <c r="M340" s="71">
        <v>4.9115155021101358E-17</v>
      </c>
      <c r="N340" s="71">
        <v>6.0093434649664842E-18</v>
      </c>
      <c r="O340" s="71">
        <v>0</v>
      </c>
      <c r="P340" s="110">
        <v>-0.13400506533299647</v>
      </c>
      <c r="Q340" s="71">
        <v>-0.62900640568120336</v>
      </c>
      <c r="R340" s="71">
        <v>-0.76576339954134298</v>
      </c>
      <c r="AC340" s="1">
        <v>4</v>
      </c>
      <c r="AD340" s="71">
        <v>-2.5466035686968016E-17</v>
      </c>
      <c r="AE340" s="71">
        <v>2.7866710328229227E-19</v>
      </c>
      <c r="AF340" s="71">
        <v>2.7018701510400423E-18</v>
      </c>
      <c r="AG340" s="71">
        <v>0</v>
      </c>
      <c r="AH340" s="110">
        <v>-0.37295530943032634</v>
      </c>
      <c r="AI340" s="71">
        <v>-0.82858713255262528</v>
      </c>
      <c r="AJ340" s="71">
        <v>-0.41754963888853586</v>
      </c>
    </row>
    <row r="341" spans="10:43">
      <c r="K341" s="1">
        <v>5</v>
      </c>
      <c r="L341" s="71">
        <v>8.4573398165625786E-18</v>
      </c>
      <c r="M341" s="71">
        <v>2.8848099939198707E-19</v>
      </c>
      <c r="N341" s="71">
        <v>-3.2045605428364494E-18</v>
      </c>
      <c r="O341" s="71">
        <v>0</v>
      </c>
      <c r="P341" s="71">
        <v>-0.77564349745418637</v>
      </c>
      <c r="Q341" s="71">
        <v>-0.41437092131299907</v>
      </c>
      <c r="R341" s="71">
        <v>0.47610282967784662</v>
      </c>
      <c r="AC341" s="1">
        <v>5</v>
      </c>
      <c r="AD341" s="71">
        <v>2.9892400743173634E-17</v>
      </c>
      <c r="AE341" s="71">
        <v>-2.3830002193003703E-18</v>
      </c>
      <c r="AF341" s="71">
        <v>5.7794083714502297E-17</v>
      </c>
      <c r="AG341" s="71">
        <v>5.5511151231257827E-17</v>
      </c>
      <c r="AH341" s="71">
        <v>0.18458840342884419</v>
      </c>
      <c r="AI341" s="71">
        <v>-0.50728242273097546</v>
      </c>
      <c r="AJ341" s="71">
        <v>0.84177886936402335</v>
      </c>
    </row>
    <row r="342" spans="10:43">
      <c r="K342" s="1">
        <v>6</v>
      </c>
      <c r="L342" s="71">
        <v>6.4032276412698476E-18</v>
      </c>
      <c r="M342" s="71">
        <v>-1.6672486792652161E-18</v>
      </c>
      <c r="N342" s="71">
        <v>0</v>
      </c>
      <c r="O342" s="71">
        <v>0</v>
      </c>
      <c r="P342" s="110">
        <v>0.61678181500603368</v>
      </c>
      <c r="Q342" s="71">
        <v>-0.65775959223885905</v>
      </c>
      <c r="R342" s="71">
        <v>0.43235692604101184</v>
      </c>
      <c r="AC342" s="1">
        <v>6</v>
      </c>
      <c r="AD342" s="71">
        <v>6.2827477398186375E-18</v>
      </c>
      <c r="AE342" s="71">
        <v>7.3269919260034308E-19</v>
      </c>
      <c r="AF342" s="71">
        <v>-6.0582160889574482E-18</v>
      </c>
      <c r="AG342" s="71">
        <v>0</v>
      </c>
      <c r="AH342" s="110">
        <v>-0.90930273203555267</v>
      </c>
      <c r="AI342" s="71">
        <v>0.23687107750084885</v>
      </c>
      <c r="AJ342" s="71">
        <v>0.34214124883776609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-0.13400506533299647</v>
      </c>
      <c r="W344" s="48" t="s">
        <v>353</v>
      </c>
      <c r="X344" s="3">
        <f>+V344/V346</f>
        <v>-0.21231173362296599</v>
      </c>
      <c r="Y344" s="148">
        <f>ATAN2(X344,X345)</f>
        <v>-1.7847363472253548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-0.37295530943032634</v>
      </c>
      <c r="AO344" s="48" t="s">
        <v>353</v>
      </c>
      <c r="AP344" s="3">
        <f>+AN344/AN346</f>
        <v>-0.37947626205436741</v>
      </c>
      <c r="AQ344" s="148">
        <f>ATAN2(AP344,AP345)</f>
        <v>1.9600264776201715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0.61678181500603368</v>
      </c>
      <c r="W345" s="48" t="s">
        <v>354</v>
      </c>
      <c r="X345" s="3">
        <f>-V345/V346</f>
        <v>-0.97720198923559864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-0.90930273203555267</v>
      </c>
      <c r="AO345" s="48" t="s">
        <v>354</v>
      </c>
      <c r="AP345" s="3">
        <f>-AN345/AN346</f>
        <v>0.92520147348415149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0.63117126428334624</v>
      </c>
      <c r="W346" s="109">
        <v>1</v>
      </c>
      <c r="X346" s="108">
        <f>X344*X344+X345*X345</f>
        <v>1.0000000000000004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0.98281591425840809</v>
      </c>
      <c r="AO346" s="109">
        <v>1</v>
      </c>
      <c r="AP346" s="108">
        <f>AP344*AP344+AP345*AP345</f>
        <v>1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-0.21231173362296599</v>
      </c>
      <c r="Q349" s="111">
        <v>0</v>
      </c>
      <c r="R349" s="110">
        <f>-X345</f>
        <v>0.97720198923559864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-0.37947626205436741</v>
      </c>
      <c r="AI349" s="111">
        <v>0</v>
      </c>
      <c r="AJ349" s="110">
        <f>-AP345</f>
        <v>-0.92520147348415149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-0.97720198923559864</v>
      </c>
      <c r="Q351" s="111">
        <v>0</v>
      </c>
      <c r="R351" s="110">
        <f>X344</f>
        <v>-0.21231173362296599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0.92520147348415149</v>
      </c>
      <c r="AI351" s="111">
        <v>0</v>
      </c>
      <c r="AJ351" s="110">
        <f>AP344</f>
        <v>-0.37947626205436741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1</v>
      </c>
      <c r="M354" s="71">
        <v>-3.3306690738754696E-16</v>
      </c>
      <c r="N354" s="71">
        <v>0</v>
      </c>
      <c r="O354" s="71">
        <v>-2.7755575615628914E-17</v>
      </c>
      <c r="P354" s="71">
        <v>4.163336342344337E-17</v>
      </c>
      <c r="Q354" s="71">
        <v>0</v>
      </c>
      <c r="R354" s="71">
        <v>1.4875253806501121E-16</v>
      </c>
      <c r="AC354" s="1" cm="1">
        <f t="array" ref="AC354:AC360">$K$12:$K$18</f>
        <v>0</v>
      </c>
      <c r="AD354" s="71" cm="1">
        <f t="array" ref="AD354:AJ360">MMULT(AD345:AJ351,_xlfn.ANCHORARRAY(AD336))</f>
        <v>0.99999999999999978</v>
      </c>
      <c r="AE354" s="71">
        <v>-4.4408920985006262E-16</v>
      </c>
      <c r="AF354" s="71">
        <v>2.7755575615628914E-16</v>
      </c>
      <c r="AG354" s="71">
        <v>0</v>
      </c>
      <c r="AH354" s="71">
        <v>4.163336342344337E-16</v>
      </c>
      <c r="AI354" s="71">
        <v>-1.9428902930940239E-16</v>
      </c>
      <c r="AJ354" s="71">
        <v>1.6930901125533637E-15</v>
      </c>
    </row>
    <row r="355" spans="10:43">
      <c r="K355" s="1">
        <v>1</v>
      </c>
      <c r="L355" s="71">
        <v>2.0438718946575856E-18</v>
      </c>
      <c r="M355" s="71">
        <v>0.99999999999999978</v>
      </c>
      <c r="N355" s="71">
        <v>-7.7021722333370235E-16</v>
      </c>
      <c r="O355" s="71">
        <v>7.2164496600635175E-16</v>
      </c>
      <c r="P355" s="71">
        <v>-3.6082248300317588E-16</v>
      </c>
      <c r="Q355" s="71">
        <v>-2.7755575615628914E-17</v>
      </c>
      <c r="R355" s="71">
        <v>-7.2164496600635175E-16</v>
      </c>
      <c r="AC355" s="1">
        <v>1</v>
      </c>
      <c r="AD355" s="71">
        <v>-2.0163176616149307E-17</v>
      </c>
      <c r="AE355" s="71">
        <v>1.0000000000000002</v>
      </c>
      <c r="AF355" s="71">
        <v>-6.9388939039072284E-16</v>
      </c>
      <c r="AG355" s="71">
        <v>5.2475385148298415E-16</v>
      </c>
      <c r="AH355" s="71">
        <v>-2.0122792321330962E-16</v>
      </c>
      <c r="AI355" s="71">
        <v>4.4408920985006262E-16</v>
      </c>
      <c r="AJ355" s="71">
        <v>2.8275992658421956E-15</v>
      </c>
    </row>
    <row r="356" spans="10:43">
      <c r="K356" s="1">
        <v>2</v>
      </c>
      <c r="L356" s="71">
        <v>-1.1255187728095038E-17</v>
      </c>
      <c r="M356" s="71">
        <v>8.6167911274907953E-18</v>
      </c>
      <c r="N356" s="71">
        <v>1.0000000000000002</v>
      </c>
      <c r="O356" s="71">
        <v>2.8709673527416157E-16</v>
      </c>
      <c r="P356" s="71">
        <v>0</v>
      </c>
      <c r="Q356" s="71">
        <v>2.7755575615628914E-17</v>
      </c>
      <c r="R356" s="71">
        <v>-1.3877787807814457E-16</v>
      </c>
      <c r="AC356" s="1">
        <v>2</v>
      </c>
      <c r="AD356" s="71">
        <v>2.6080638140848569E-17</v>
      </c>
      <c r="AE356" s="71">
        <v>-8.7673190507692743E-19</v>
      </c>
      <c r="AF356" s="71">
        <v>0.99999999999999978</v>
      </c>
      <c r="AG356" s="71">
        <v>4.163336342344337E-16</v>
      </c>
      <c r="AH356" s="71">
        <v>2.0816681711721685E-16</v>
      </c>
      <c r="AI356" s="71">
        <v>-4.0245584642661925E-16</v>
      </c>
      <c r="AJ356" s="71">
        <v>-1.5820678100908481E-15</v>
      </c>
    </row>
    <row r="357" spans="10:43">
      <c r="K357" s="1">
        <v>3</v>
      </c>
      <c r="L357" s="71">
        <v>1.5411102907758183E-17</v>
      </c>
      <c r="M357" s="71">
        <v>2.4332641235435857E-17</v>
      </c>
      <c r="N357" s="71">
        <v>-1.209179793438858E-17</v>
      </c>
      <c r="O357" s="71">
        <v>0.99999999999999933</v>
      </c>
      <c r="P357" s="71">
        <v>-1.7069679003611782E-15</v>
      </c>
      <c r="Q357" s="71">
        <v>-1.609823385706477E-15</v>
      </c>
      <c r="R357" s="71">
        <v>-7.7715611723760958E-16</v>
      </c>
      <c r="AC357" s="1">
        <v>3</v>
      </c>
      <c r="AD357" s="71">
        <v>4.4203291443950625E-17</v>
      </c>
      <c r="AE357" s="71">
        <v>2.2305178350701114E-18</v>
      </c>
      <c r="AF357" s="71">
        <v>2.1626411904936697E-17</v>
      </c>
      <c r="AG357" s="71">
        <v>1.0000000000000007</v>
      </c>
      <c r="AH357" s="71">
        <v>-1.1865508575681361E-15</v>
      </c>
      <c r="AI357" s="71">
        <v>-5.4123372450476381E-16</v>
      </c>
      <c r="AJ357" s="71">
        <v>-1.7971735211119721E-15</v>
      </c>
    </row>
    <row r="358" spans="10:43">
      <c r="K358" s="1">
        <v>4</v>
      </c>
      <c r="L358" s="71">
        <v>1.8606072323024837E-17</v>
      </c>
      <c r="M358" s="71">
        <v>-1.2056962435619145E-17</v>
      </c>
      <c r="N358" s="71">
        <v>-1.2758541289828756E-18</v>
      </c>
      <c r="O358" s="71">
        <v>0</v>
      </c>
      <c r="P358" s="110">
        <v>0.63117126428334647</v>
      </c>
      <c r="Q358" s="71">
        <v>-0.50921854152448232</v>
      </c>
      <c r="R358" s="71">
        <v>0.58508060308870391</v>
      </c>
      <c r="AC358" s="1">
        <v>4</v>
      </c>
      <c r="AD358" s="71">
        <v>3.850948565424322E-18</v>
      </c>
      <c r="AE358" s="71">
        <v>-7.836419233255681E-19</v>
      </c>
      <c r="AF358" s="71">
        <v>4.5797748667158803E-18</v>
      </c>
      <c r="AG358" s="71">
        <v>0</v>
      </c>
      <c r="AH358" s="110">
        <v>0.98281591425840809</v>
      </c>
      <c r="AI358" s="71">
        <v>9.527567791785288E-2</v>
      </c>
      <c r="AJ358" s="71">
        <v>-0.15809941137683642</v>
      </c>
    </row>
    <row r="359" spans="10:43">
      <c r="K359" s="1">
        <v>5</v>
      </c>
      <c r="L359" s="71">
        <v>8.4573398165625786E-18</v>
      </c>
      <c r="M359" s="71">
        <v>2.8848099939198707E-19</v>
      </c>
      <c r="N359" s="71">
        <v>-3.2045605428364494E-18</v>
      </c>
      <c r="O359" s="71">
        <v>0</v>
      </c>
      <c r="P359" s="110">
        <v>-0.77564349745418637</v>
      </c>
      <c r="Q359" s="71">
        <v>-0.41437092131299907</v>
      </c>
      <c r="R359" s="71">
        <v>0.47610282967784662</v>
      </c>
      <c r="AC359" s="1">
        <v>5</v>
      </c>
      <c r="AD359" s="71">
        <v>2.9892400743173634E-17</v>
      </c>
      <c r="AE359" s="71">
        <v>-2.3830002193003703E-18</v>
      </c>
      <c r="AF359" s="71">
        <v>5.7794083714502297E-17</v>
      </c>
      <c r="AG359" s="71">
        <v>5.5511151231257827E-17</v>
      </c>
      <c r="AH359" s="110">
        <v>0.18458840342884419</v>
      </c>
      <c r="AI359" s="71">
        <v>-0.50728242273097546</v>
      </c>
      <c r="AJ359" s="71">
        <v>0.84177886936402335</v>
      </c>
    </row>
    <row r="360" spans="10:43">
      <c r="K360" s="1">
        <v>6</v>
      </c>
      <c r="L360" s="71">
        <v>5.5478154898252539E-17</v>
      </c>
      <c r="M360" s="71">
        <v>-4.7641450730759648E-17</v>
      </c>
      <c r="N360" s="71">
        <v>-5.8723423879651931E-18</v>
      </c>
      <c r="O360" s="71">
        <v>0</v>
      </c>
      <c r="P360" s="71">
        <v>0</v>
      </c>
      <c r="Q360" s="71">
        <v>0.75431639020897323</v>
      </c>
      <c r="R360" s="71">
        <v>0.65651106880395116</v>
      </c>
      <c r="AC360" s="1">
        <v>6</v>
      </c>
      <c r="AD360" s="71">
        <v>-2.5945367369119696E-17</v>
      </c>
      <c r="AE360" s="71">
        <v>-2.0218736249894172E-20</v>
      </c>
      <c r="AF360" s="71">
        <v>4.798723441060295E-18</v>
      </c>
      <c r="AG360" s="71">
        <v>0</v>
      </c>
      <c r="AH360" s="71">
        <v>0</v>
      </c>
      <c r="AI360" s="71">
        <v>-0.85649698702650934</v>
      </c>
      <c r="AJ360" s="71">
        <v>-0.5161520233560174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0.63117126428334647</v>
      </c>
      <c r="W362" s="48" t="s">
        <v>353</v>
      </c>
      <c r="X362" s="3">
        <f>+V362/V364</f>
        <v>0.63117126428334636</v>
      </c>
      <c r="Y362" s="148">
        <f>ATAN2(X362,X363)</f>
        <v>0.88773398636671397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0.98281591425840809</v>
      </c>
      <c r="AO362" s="48" t="s">
        <v>353</v>
      </c>
      <c r="AP362" s="3">
        <f>+AN362/AN364</f>
        <v>0.98281591425840809</v>
      </c>
      <c r="AQ362" s="148">
        <f>ATAN2(AP362,AP363)</f>
        <v>-0.18565305269856067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-0.77564349745418637</v>
      </c>
      <c r="W363" s="48" t="s">
        <v>354</v>
      </c>
      <c r="X363" s="3">
        <f>-V363/V364</f>
        <v>0.77564349745418615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0.18458840342884419</v>
      </c>
      <c r="AO363" s="48" t="s">
        <v>354</v>
      </c>
      <c r="AP363" s="3">
        <f>-AN363/AN364</f>
        <v>-0.18458840342884419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1.0000000000000002</v>
      </c>
      <c r="W364" s="109">
        <v>1</v>
      </c>
      <c r="X364" s="108">
        <f>X362*X362+X363*X363</f>
        <v>1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1</v>
      </c>
      <c r="AO364" s="109">
        <v>1</v>
      </c>
      <c r="AP364" s="108">
        <f>AP362*AP362+AP363*AP363</f>
        <v>1.0000000000000002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0.63117126428334636</v>
      </c>
      <c r="Q367" s="110">
        <f>-X363</f>
        <v>-0.77564349745418615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0.98281591425840809</v>
      </c>
      <c r="AI367" s="110">
        <f>-AP363</f>
        <v>0.18458840342884419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0.77564349745418615</v>
      </c>
      <c r="Q368" s="110">
        <f>X362</f>
        <v>0.63117126428334636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-0.18458840342884419</v>
      </c>
      <c r="AI368" s="110">
        <f>AP362</f>
        <v>0.98281591425840809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1</v>
      </c>
      <c r="M372" s="71">
        <v>-3.3306690738754696E-16</v>
      </c>
      <c r="N372" s="71">
        <v>0</v>
      </c>
      <c r="O372" s="71">
        <v>-2.7755575615628914E-17</v>
      </c>
      <c r="P372" s="71">
        <v>4.163336342344337E-17</v>
      </c>
      <c r="Q372" s="71">
        <v>0</v>
      </c>
      <c r="R372" s="71">
        <v>1.4875253806501121E-16</v>
      </c>
      <c r="AC372" s="1" cm="1">
        <f t="array" ref="AC372:AC378">$K$12:$K$18</f>
        <v>0</v>
      </c>
      <c r="AD372" s="71" cm="1">
        <f t="array" ref="AD372:AJ378">MMULT(AD363:AJ369,_xlfn.ANCHORARRAY(AD354))</f>
        <v>0.99999999999999978</v>
      </c>
      <c r="AE372" s="71">
        <v>-4.4408920985006262E-16</v>
      </c>
      <c r="AF372" s="71">
        <v>2.7755575615628914E-16</v>
      </c>
      <c r="AG372" s="71">
        <v>0</v>
      </c>
      <c r="AH372" s="71">
        <v>4.163336342344337E-16</v>
      </c>
      <c r="AI372" s="71">
        <v>-1.9428902930940239E-16</v>
      </c>
      <c r="AJ372" s="71">
        <v>1.6930901125533637E-15</v>
      </c>
    </row>
    <row r="373" spans="10:43">
      <c r="K373" s="1">
        <v>1</v>
      </c>
      <c r="L373" s="71">
        <v>2.0438718946575856E-18</v>
      </c>
      <c r="M373" s="71">
        <v>0.99999999999999978</v>
      </c>
      <c r="N373" s="71">
        <v>-7.7021722333370235E-16</v>
      </c>
      <c r="O373" s="71">
        <v>7.2164496600635175E-16</v>
      </c>
      <c r="P373" s="71">
        <v>-3.6082248300317588E-16</v>
      </c>
      <c r="Q373" s="71">
        <v>-2.7755575615628914E-17</v>
      </c>
      <c r="R373" s="71">
        <v>-7.2164496600635175E-16</v>
      </c>
      <c r="AC373" s="1">
        <v>1</v>
      </c>
      <c r="AD373" s="71">
        <v>-2.0163176616149307E-17</v>
      </c>
      <c r="AE373" s="71">
        <v>1.0000000000000002</v>
      </c>
      <c r="AF373" s="71">
        <v>-6.9388939039072284E-16</v>
      </c>
      <c r="AG373" s="71">
        <v>5.2475385148298415E-16</v>
      </c>
      <c r="AH373" s="71">
        <v>-2.0122792321330962E-16</v>
      </c>
      <c r="AI373" s="71">
        <v>4.4408920985006262E-16</v>
      </c>
      <c r="AJ373" s="71">
        <v>2.8275992658421956E-15</v>
      </c>
    </row>
    <row r="374" spans="10:43">
      <c r="K374" s="1">
        <v>2</v>
      </c>
      <c r="L374" s="71">
        <v>-1.1255187728095038E-17</v>
      </c>
      <c r="M374" s="71">
        <v>8.6167911274907953E-18</v>
      </c>
      <c r="N374" s="71">
        <v>1.0000000000000002</v>
      </c>
      <c r="O374" s="71">
        <v>2.8709673527416157E-16</v>
      </c>
      <c r="P374" s="71">
        <v>0</v>
      </c>
      <c r="Q374" s="71">
        <v>2.7755575615628914E-17</v>
      </c>
      <c r="R374" s="71">
        <v>-1.3877787807814457E-16</v>
      </c>
      <c r="AC374" s="1">
        <v>2</v>
      </c>
      <c r="AD374" s="71">
        <v>2.6080638140848569E-17</v>
      </c>
      <c r="AE374" s="71">
        <v>-8.7673190507692743E-19</v>
      </c>
      <c r="AF374" s="71">
        <v>0.99999999999999978</v>
      </c>
      <c r="AG374" s="71">
        <v>4.163336342344337E-16</v>
      </c>
      <c r="AH374" s="71">
        <v>2.0816681711721685E-16</v>
      </c>
      <c r="AI374" s="71">
        <v>-4.0245584642661925E-16</v>
      </c>
      <c r="AJ374" s="71">
        <v>-1.5820678100908481E-15</v>
      </c>
    </row>
    <row r="375" spans="10:43">
      <c r="K375" s="1">
        <v>3</v>
      </c>
      <c r="L375" s="71">
        <v>1.5411102907758183E-17</v>
      </c>
      <c r="M375" s="71">
        <v>2.4332641235435857E-17</v>
      </c>
      <c r="N375" s="71">
        <v>-1.209179793438858E-17</v>
      </c>
      <c r="O375" s="71">
        <v>0.99999999999999933</v>
      </c>
      <c r="P375" s="71">
        <v>-1.7069679003611782E-15</v>
      </c>
      <c r="Q375" s="71">
        <v>-1.609823385706477E-15</v>
      </c>
      <c r="R375" s="71">
        <v>-7.7715611723760958E-16</v>
      </c>
      <c r="AC375" s="1">
        <v>3</v>
      </c>
      <c r="AD375" s="71">
        <v>4.4203291443950625E-17</v>
      </c>
      <c r="AE375" s="71">
        <v>2.2305178350701114E-18</v>
      </c>
      <c r="AF375" s="71">
        <v>2.1626411904936697E-17</v>
      </c>
      <c r="AG375" s="71">
        <v>1.0000000000000007</v>
      </c>
      <c r="AH375" s="71">
        <v>-1.1865508575681361E-15</v>
      </c>
      <c r="AI375" s="71">
        <v>-5.4123372450476381E-16</v>
      </c>
      <c r="AJ375" s="71">
        <v>-1.7971735211119721E-15</v>
      </c>
    </row>
    <row r="376" spans="10:43">
      <c r="K376" s="1">
        <v>4</v>
      </c>
      <c r="L376" s="71">
        <v>5.1837375569938228E-18</v>
      </c>
      <c r="M376" s="71">
        <v>-7.8337666352240304E-18</v>
      </c>
      <c r="N376" s="71">
        <v>1.6803140836180996E-18</v>
      </c>
      <c r="O376" s="71">
        <v>0</v>
      </c>
      <c r="P376" s="71">
        <v>1.0000000000000002</v>
      </c>
      <c r="Q376" s="71">
        <v>-1.2212453270876722E-15</v>
      </c>
      <c r="R376" s="71">
        <v>3.8857805861880479E-16</v>
      </c>
      <c r="AC376" s="1">
        <v>4</v>
      </c>
      <c r="AD376" s="71">
        <v>9.3025640629272271E-18</v>
      </c>
      <c r="AE376" s="71">
        <v>-1.2100499591756766E-18</v>
      </c>
      <c r="AF376" s="71">
        <v>1.5169193263221991E-17</v>
      </c>
      <c r="AG376" s="71">
        <v>1.0246714778275001E-17</v>
      </c>
      <c r="AH376" s="71">
        <v>1.0000000000000002</v>
      </c>
      <c r="AI376" s="71">
        <v>-2.5673907444456745E-15</v>
      </c>
      <c r="AJ376" s="71">
        <v>1.0269562977782698E-15</v>
      </c>
    </row>
    <row r="377" spans="10:43">
      <c r="K377" s="1">
        <v>5</v>
      </c>
      <c r="L377" s="71">
        <v>1.9769708875010207E-17</v>
      </c>
      <c r="M377" s="71">
        <v>-9.1698235951294118E-18</v>
      </c>
      <c r="N377" s="71">
        <v>-3.0122344881402503E-18</v>
      </c>
      <c r="O377" s="71">
        <v>0</v>
      </c>
      <c r="P377" s="71">
        <v>-5.5511151231257827E-17</v>
      </c>
      <c r="Q377" s="110">
        <v>-0.65651106880394983</v>
      </c>
      <c r="R377" s="71">
        <v>0.75431639020897201</v>
      </c>
      <c r="AC377" s="1">
        <v>5</v>
      </c>
      <c r="AD377" s="71">
        <v>2.866788671840264E-17</v>
      </c>
      <c r="AE377" s="71">
        <v>-2.197399327723105E-18</v>
      </c>
      <c r="AF377" s="71">
        <v>5.5955571893884921E-17</v>
      </c>
      <c r="AG377" s="71">
        <v>5.4557242848885417E-17</v>
      </c>
      <c r="AH377" s="71">
        <v>0</v>
      </c>
      <c r="AI377" s="110">
        <v>-0.51615202335602117</v>
      </c>
      <c r="AJ377" s="71">
        <v>0.8564969870265019</v>
      </c>
    </row>
    <row r="378" spans="10:43">
      <c r="K378" s="1">
        <v>6</v>
      </c>
      <c r="L378" s="71">
        <v>5.5478154898252539E-17</v>
      </c>
      <c r="M378" s="71">
        <v>-4.7641450730759648E-17</v>
      </c>
      <c r="N378" s="71">
        <v>-5.8723423879651931E-18</v>
      </c>
      <c r="O378" s="71">
        <v>0</v>
      </c>
      <c r="P378" s="71">
        <v>0</v>
      </c>
      <c r="Q378" s="110">
        <v>0.75431639020897323</v>
      </c>
      <c r="R378" s="71">
        <v>0.65651106880395116</v>
      </c>
      <c r="AC378" s="1">
        <v>6</v>
      </c>
      <c r="AD378" s="71">
        <v>-2.5945367369119696E-17</v>
      </c>
      <c r="AE378" s="71">
        <v>-2.0218736249894172E-20</v>
      </c>
      <c r="AF378" s="71">
        <v>4.798723441060295E-18</v>
      </c>
      <c r="AG378" s="71">
        <v>0</v>
      </c>
      <c r="AH378" s="71">
        <v>0</v>
      </c>
      <c r="AI378" s="110">
        <v>-0.85649698702650934</v>
      </c>
      <c r="AJ378" s="71">
        <v>-0.5161520233560174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-0.65651106880394983</v>
      </c>
      <c r="W380" s="48" t="s">
        <v>353</v>
      </c>
      <c r="X380" s="3">
        <f>+V380/V382</f>
        <v>-0.65651106880394972</v>
      </c>
      <c r="Y380" s="148">
        <f>ATAN2(X380,X381)</f>
        <v>-2.2869804347849216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-0.51615202335602117</v>
      </c>
      <c r="AO380" s="48" t="s">
        <v>353</v>
      </c>
      <c r="AP380" s="3">
        <f>+AN380/AN382</f>
        <v>-0.5161520233560204</v>
      </c>
      <c r="AQ380" s="148">
        <f>ATAN2(AP380,AP381)</f>
        <v>2.1131484725269902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0.75431639020897323</v>
      </c>
      <c r="W381" s="48" t="s">
        <v>354</v>
      </c>
      <c r="X381" s="3">
        <f>-V381/V382</f>
        <v>-0.75431639020897301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-0.85649698702650934</v>
      </c>
      <c r="AO381" s="48" t="s">
        <v>354</v>
      </c>
      <c r="AP381" s="3">
        <f>-AN381/AN382</f>
        <v>0.85649698702650801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1.0000000000000002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1.0000000000000016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-0.65651106880394972</v>
      </c>
      <c r="R386" s="110">
        <f>-X381</f>
        <v>0.75431639020897301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-0.5161520233560204</v>
      </c>
      <c r="AJ386" s="110">
        <f>-AP381</f>
        <v>-0.85649698702650801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-0.75431639020897301</v>
      </c>
      <c r="R387" s="110">
        <f>X380</f>
        <v>-0.65651106880394972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0.85649698702650801</v>
      </c>
      <c r="AJ387" s="110">
        <f>AP380</f>
        <v>-0.5161520233560204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1</v>
      </c>
      <c r="M390" s="71">
        <v>-3.3306690738754696E-16</v>
      </c>
      <c r="N390" s="71">
        <v>0</v>
      </c>
      <c r="O390" s="71">
        <v>-2.7755575615628914E-17</v>
      </c>
      <c r="P390" s="71">
        <v>4.163336342344337E-17</v>
      </c>
      <c r="Q390" s="71">
        <v>0</v>
      </c>
      <c r="R390" s="71">
        <v>1.4875253806501121E-16</v>
      </c>
      <c r="AC390" s="1" cm="1">
        <f t="array" ref="AC390:AC396">$K$12:$K$18</f>
        <v>0</v>
      </c>
      <c r="AD390" s="71" cm="1">
        <f t="array" ref="AD390:AJ396">MMULT(AD381:AJ387,_xlfn.ANCHORARRAY(AD372))</f>
        <v>0.99999999999999978</v>
      </c>
      <c r="AE390" s="71">
        <v>-4.4408920985006262E-16</v>
      </c>
      <c r="AF390" s="71">
        <v>2.7755575615628914E-16</v>
      </c>
      <c r="AG390" s="71">
        <v>0</v>
      </c>
      <c r="AH390" s="71">
        <v>4.163336342344337E-16</v>
      </c>
      <c r="AI390" s="71">
        <v>-1.9428902930940239E-16</v>
      </c>
      <c r="AJ390" s="71">
        <v>1.6930901125533637E-15</v>
      </c>
    </row>
    <row r="391" spans="11:36">
      <c r="K391" s="1">
        <v>1</v>
      </c>
      <c r="L391" s="71">
        <v>2.0438718946575856E-18</v>
      </c>
      <c r="M391" s="71">
        <v>0.99999999999999978</v>
      </c>
      <c r="N391" s="71">
        <v>-7.7021722333370235E-16</v>
      </c>
      <c r="O391" s="71">
        <v>7.2164496600635175E-16</v>
      </c>
      <c r="P391" s="71">
        <v>-3.6082248300317588E-16</v>
      </c>
      <c r="Q391" s="71">
        <v>-2.7755575615628914E-17</v>
      </c>
      <c r="R391" s="71">
        <v>-7.2164496600635175E-16</v>
      </c>
      <c r="AC391" s="1">
        <v>1</v>
      </c>
      <c r="AD391" s="71">
        <v>-2.0163176616149307E-17</v>
      </c>
      <c r="AE391" s="71">
        <v>1.0000000000000002</v>
      </c>
      <c r="AF391" s="71">
        <v>-6.9388939039072284E-16</v>
      </c>
      <c r="AG391" s="71">
        <v>5.2475385148298415E-16</v>
      </c>
      <c r="AH391" s="71">
        <v>-2.0122792321330962E-16</v>
      </c>
      <c r="AI391" s="71">
        <v>4.4408920985006262E-16</v>
      </c>
      <c r="AJ391" s="71">
        <v>2.8275992658421956E-15</v>
      </c>
    </row>
    <row r="392" spans="11:36">
      <c r="K392" s="1">
        <v>2</v>
      </c>
      <c r="L392" s="71">
        <v>-1.1255187728095038E-17</v>
      </c>
      <c r="M392" s="71">
        <v>8.6167911274907953E-18</v>
      </c>
      <c r="N392" s="71">
        <v>1.0000000000000002</v>
      </c>
      <c r="O392" s="71">
        <v>2.8709673527416157E-16</v>
      </c>
      <c r="P392" s="71">
        <v>0</v>
      </c>
      <c r="Q392" s="71">
        <v>2.7755575615628914E-17</v>
      </c>
      <c r="R392" s="71">
        <v>-1.3877787807814457E-16</v>
      </c>
      <c r="AC392" s="1">
        <v>2</v>
      </c>
      <c r="AD392" s="71">
        <v>2.6080638140848569E-17</v>
      </c>
      <c r="AE392" s="71">
        <v>-8.7673190507692743E-19</v>
      </c>
      <c r="AF392" s="71">
        <v>0.99999999999999978</v>
      </c>
      <c r="AG392" s="71">
        <v>4.163336342344337E-16</v>
      </c>
      <c r="AH392" s="71">
        <v>2.0816681711721685E-16</v>
      </c>
      <c r="AI392" s="71">
        <v>-4.0245584642661925E-16</v>
      </c>
      <c r="AJ392" s="71">
        <v>-1.5820678100908481E-15</v>
      </c>
    </row>
    <row r="393" spans="11:36">
      <c r="K393" s="1">
        <v>3</v>
      </c>
      <c r="L393" s="71">
        <v>1.5411102907758183E-17</v>
      </c>
      <c r="M393" s="71">
        <v>2.4332641235435857E-17</v>
      </c>
      <c r="N393" s="71">
        <v>-1.209179793438858E-17</v>
      </c>
      <c r="O393" s="71">
        <v>0.99999999999999933</v>
      </c>
      <c r="P393" s="71">
        <v>-1.7069679003611782E-15</v>
      </c>
      <c r="Q393" s="71">
        <v>-1.609823385706477E-15</v>
      </c>
      <c r="R393" s="71">
        <v>-7.7715611723760958E-16</v>
      </c>
      <c r="AC393" s="1">
        <v>3</v>
      </c>
      <c r="AD393" s="71">
        <v>4.4203291443950625E-17</v>
      </c>
      <c r="AE393" s="71">
        <v>2.2305178350701114E-18</v>
      </c>
      <c r="AF393" s="71">
        <v>2.1626411904936697E-17</v>
      </c>
      <c r="AG393" s="71">
        <v>1.0000000000000007</v>
      </c>
      <c r="AH393" s="71">
        <v>-1.1865508575681361E-15</v>
      </c>
      <c r="AI393" s="71">
        <v>-5.4123372450476381E-16</v>
      </c>
      <c r="AJ393" s="71">
        <v>-1.7971735211119721E-15</v>
      </c>
    </row>
    <row r="394" spans="11:36">
      <c r="K394" s="1">
        <v>4</v>
      </c>
      <c r="L394" s="71">
        <v>5.1837375569938228E-18</v>
      </c>
      <c r="M394" s="71">
        <v>-7.8337666352240304E-18</v>
      </c>
      <c r="N394" s="71">
        <v>1.6803140836180996E-18</v>
      </c>
      <c r="O394" s="71">
        <v>0</v>
      </c>
      <c r="P394" s="71">
        <v>1.0000000000000002</v>
      </c>
      <c r="Q394" s="71">
        <v>-1.2212453270876722E-15</v>
      </c>
      <c r="R394" s="71">
        <v>3.8857805861880479E-16</v>
      </c>
      <c r="AC394" s="1">
        <v>4</v>
      </c>
      <c r="AD394" s="71">
        <v>9.3025640629272271E-18</v>
      </c>
      <c r="AE394" s="71">
        <v>-1.2100499591756766E-18</v>
      </c>
      <c r="AF394" s="71">
        <v>1.5169193263221991E-17</v>
      </c>
      <c r="AG394" s="71">
        <v>1.0246714778275001E-17</v>
      </c>
      <c r="AH394" s="71">
        <v>1.0000000000000002</v>
      </c>
      <c r="AI394" s="71">
        <v>-2.5673907444456745E-15</v>
      </c>
      <c r="AJ394" s="71">
        <v>1.0269562977782698E-15</v>
      </c>
    </row>
    <row r="395" spans="11:36">
      <c r="K395" s="1">
        <v>5</v>
      </c>
      <c r="L395" s="71">
        <v>2.8869048834828222E-17</v>
      </c>
      <c r="M395" s="71">
        <v>-2.9916636450363172E-17</v>
      </c>
      <c r="N395" s="71">
        <v>-2.4520388288639709E-18</v>
      </c>
      <c r="O395" s="71">
        <v>0</v>
      </c>
      <c r="P395" s="71">
        <v>3.6443685225370765E-17</v>
      </c>
      <c r="Q395" s="71">
        <v>1.0000000000000002</v>
      </c>
      <c r="R395" s="71">
        <v>1.7763568394002505E-15</v>
      </c>
      <c r="AC395" s="1">
        <v>5</v>
      </c>
      <c r="AD395" s="71">
        <v>7.4251412439021893E-18</v>
      </c>
      <c r="AE395" s="71">
        <v>1.1515093958049575E-18</v>
      </c>
      <c r="AF395" s="71">
        <v>-3.2991673819913588E-17</v>
      </c>
      <c r="AG395" s="71">
        <v>-2.815983128517798E-17</v>
      </c>
      <c r="AH395" s="71">
        <v>0</v>
      </c>
      <c r="AI395" s="71">
        <v>1.0000000000000016</v>
      </c>
      <c r="AJ395" s="71">
        <v>6.106226635438361E-16</v>
      </c>
    </row>
    <row r="396" spans="11:36">
      <c r="K396" s="1">
        <v>6</v>
      </c>
      <c r="L396" s="71">
        <v>-5.1334638201602847E-17</v>
      </c>
      <c r="M396" s="71">
        <v>3.8194087971752813E-17</v>
      </c>
      <c r="N396" s="71">
        <v>6.1274356230626947E-18</v>
      </c>
      <c r="O396" s="71">
        <v>0</v>
      </c>
      <c r="P396" s="71">
        <v>4.1872971213106792E-17</v>
      </c>
      <c r="Q396" s="71">
        <v>-1.1102230246251565E-16</v>
      </c>
      <c r="R396" s="110">
        <v>-1.0000000000000002</v>
      </c>
      <c r="AC396" s="1">
        <v>6</v>
      </c>
      <c r="AD396" s="71">
        <v>3.7945712463015502E-17</v>
      </c>
      <c r="AE396" s="71">
        <v>-1.8716299618638289E-18</v>
      </c>
      <c r="AF396" s="71">
        <v>4.5448907920828355E-17</v>
      </c>
      <c r="AG396" s="71">
        <v>4.6728114120543859E-17</v>
      </c>
      <c r="AH396" s="71">
        <v>0</v>
      </c>
      <c r="AI396" s="71">
        <v>0</v>
      </c>
      <c r="AJ396" s="110">
        <v>0.99999999999999323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9F5F-5218-4C06-8160-DF9F8919BC82}">
  <dimension ref="B2:BB396"/>
  <sheetViews>
    <sheetView workbookViewId="0">
      <selection activeCell="AW14" sqref="AW14"/>
    </sheetView>
  </sheetViews>
  <sheetFormatPr defaultRowHeight="15"/>
  <cols>
    <col min="2" max="2" width="2.85546875" customWidth="1"/>
    <col min="3" max="9" width="7.140625" customWidth="1"/>
    <col min="11" max="11" width="2.85546875" customWidth="1"/>
    <col min="12" max="18" width="7.140625" customWidth="1"/>
    <col min="20" max="20" width="2.85546875" customWidth="1"/>
    <col min="21" max="27" width="7.140625" customWidth="1"/>
    <col min="29" max="29" width="2.85546875" customWidth="1"/>
    <col min="30" max="36" width="7.140625" customWidth="1"/>
    <col min="38" max="38" width="2.85546875" customWidth="1"/>
    <col min="39" max="45" width="7.140625" customWidth="1"/>
  </cols>
  <sheetData>
    <row r="2" spans="2:54" ht="14.25" customHeight="1">
      <c r="K2" t="s">
        <v>356</v>
      </c>
      <c r="L2" s="1" cm="1">
        <f t="array" ref="L2:R2">$L$11:$R$11</f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T2" s="47" t="s">
        <v>350</v>
      </c>
      <c r="U2" s="1" cm="1">
        <f t="array" ref="U2:AA2">$L$11:$R$11</f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C2" t="s">
        <v>357</v>
      </c>
      <c r="AD2" s="1" cm="1">
        <f t="array" ref="AD2:AJ2">$L$11:$R$11</f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2:54">
      <c r="C3" s="3" cm="1">
        <f t="array" ref="C3:I9">L3:R9/PI()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K3" s="1" cm="1">
        <f t="array" ref="K3:K9">$K$12:$K$18</f>
        <v>0</v>
      </c>
      <c r="U3" s="71" cm="1">
        <f t="array" ref="U3:AA3">[1]!DIAG(_xlfn.ANCHORARRAY(U12))</f>
        <v>1.714754996619521</v>
      </c>
      <c r="V3" s="71">
        <v>1.4819723944947589</v>
      </c>
      <c r="W3" s="71">
        <v>1.4075310239526544</v>
      </c>
      <c r="X3" s="71">
        <v>1.2848215514491734</v>
      </c>
      <c r="Y3" s="71">
        <v>0.9864088977552754</v>
      </c>
      <c r="Z3" s="71">
        <v>0.44083323175983047</v>
      </c>
      <c r="AA3" s="71">
        <v>0.12389824949806987</v>
      </c>
      <c r="AC3" s="1" cm="1">
        <f t="array" ref="AC3:AC9">$K$12:$K$18</f>
        <v>0</v>
      </c>
      <c r="AM3" s="3" cm="1">
        <f t="array" ref="AM3:AS9">AD3:AJ9/PI()</f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V3" s="3"/>
      <c r="AW3" s="3"/>
      <c r="AX3" s="3"/>
      <c r="AY3" s="3"/>
      <c r="AZ3" s="3"/>
      <c r="BA3" s="3"/>
      <c r="BB3" s="3"/>
    </row>
    <row r="4" spans="2:54">
      <c r="C4" s="3">
        <v>2.3151436612724278E-2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K4" s="1">
        <v>1</v>
      </c>
      <c r="L4" s="3">
        <f>Y110</f>
        <v>7.2732383182584362E-2</v>
      </c>
      <c r="AC4" s="1">
        <v>1</v>
      </c>
      <c r="AD4" s="3">
        <f>AQ110</f>
        <v>2.6159520537235071E-2</v>
      </c>
      <c r="AM4" s="3">
        <v>8.326834004829831E-3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V4" s="3"/>
      <c r="AW4" s="3"/>
      <c r="AX4" s="3"/>
      <c r="AY4" s="3"/>
      <c r="AZ4" s="3"/>
      <c r="BA4" s="3"/>
      <c r="BB4" s="3"/>
    </row>
    <row r="5" spans="2:54">
      <c r="C5" s="3">
        <v>2.2117832062600228E-2</v>
      </c>
      <c r="D5" s="3">
        <v>-4.8371667295697675E-2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>
        <v>2</v>
      </c>
      <c r="L5" s="3">
        <f>Y92</f>
        <v>6.9485218721197659E-2</v>
      </c>
      <c r="M5" s="3">
        <f>Y200</f>
        <v>-0.15196407461805347</v>
      </c>
      <c r="AC5" s="1">
        <v>2</v>
      </c>
      <c r="AD5" s="3">
        <f>AQ92</f>
        <v>0.61150391121023917</v>
      </c>
      <c r="AE5" s="3">
        <f>AQ200</f>
        <v>0.11879890026771164</v>
      </c>
      <c r="AM5" s="3">
        <v>0.19464774037827406</v>
      </c>
      <c r="AN5" s="3">
        <v>3.7814864422974791E-2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V5" s="3"/>
      <c r="AW5" s="3"/>
      <c r="AX5" s="3"/>
      <c r="AY5" s="3"/>
      <c r="AZ5" s="3"/>
      <c r="BA5" s="3"/>
      <c r="BB5" s="3"/>
    </row>
    <row r="6" spans="2:54">
      <c r="C6" s="3">
        <v>2.5618210969186473E-3</v>
      </c>
      <c r="D6" s="3">
        <v>-0.13751693729536821</v>
      </c>
      <c r="E6" s="3">
        <v>0.25661645420883133</v>
      </c>
      <c r="F6" s="3">
        <v>0</v>
      </c>
      <c r="G6" s="3">
        <v>0</v>
      </c>
      <c r="H6" s="3">
        <v>0</v>
      </c>
      <c r="I6" s="3">
        <v>0</v>
      </c>
      <c r="K6" s="1">
        <v>3</v>
      </c>
      <c r="L6" s="3">
        <f>Y74</f>
        <v>8.0481983378909681E-3</v>
      </c>
      <c r="M6" s="3">
        <f>Y182</f>
        <v>-0.43202219995129698</v>
      </c>
      <c r="N6" s="3">
        <f>Y272</f>
        <v>0.80618436733272603</v>
      </c>
      <c r="AC6" s="1">
        <v>3</v>
      </c>
      <c r="AD6" s="3">
        <f>AQ74</f>
        <v>0.11047025553303558</v>
      </c>
      <c r="AE6" s="3">
        <f>AQ182</f>
        <v>1.2621125361461927</v>
      </c>
      <c r="AF6" s="3">
        <f>AQ272</f>
        <v>0.17097291580217069</v>
      </c>
      <c r="AM6" s="3">
        <v>3.5163774465414827E-2</v>
      </c>
      <c r="AN6" s="3">
        <v>0.40174289773182997</v>
      </c>
      <c r="AO6" s="3">
        <v>5.4422369369499783E-2</v>
      </c>
      <c r="AP6" s="3">
        <v>0</v>
      </c>
      <c r="AQ6" s="3">
        <v>0</v>
      </c>
      <c r="AR6" s="3">
        <v>0</v>
      </c>
      <c r="AS6" s="3">
        <v>0</v>
      </c>
      <c r="AV6" s="3"/>
      <c r="AW6" s="3"/>
      <c r="AX6" s="3"/>
      <c r="AY6" s="3"/>
      <c r="AZ6" s="3"/>
      <c r="BA6" s="3"/>
      <c r="BB6" s="3"/>
    </row>
    <row r="7" spans="2:54">
      <c r="C7" s="3">
        <v>0.13897794548679046</v>
      </c>
      <c r="D7" s="3">
        <v>-0.27327299858690884</v>
      </c>
      <c r="E7" s="3">
        <v>-0.19117550891247609</v>
      </c>
      <c r="F7" s="3">
        <v>-3.2572778501895536E-2</v>
      </c>
      <c r="G7" s="3">
        <v>0</v>
      </c>
      <c r="H7" s="3">
        <v>0</v>
      </c>
      <c r="I7" s="3">
        <v>0</v>
      </c>
      <c r="K7" s="1">
        <v>4</v>
      </c>
      <c r="L7" s="3">
        <f>Y56</f>
        <v>0.43661209255230365</v>
      </c>
      <c r="M7" s="3">
        <f>Y164</f>
        <v>-0.85851244478508681</v>
      </c>
      <c r="N7" s="3">
        <f>Y254</f>
        <v>-0.60059557434572486</v>
      </c>
      <c r="O7" s="3">
        <f>Y326</f>
        <v>-0.10233040164856257</v>
      </c>
      <c r="AC7" s="1">
        <v>4</v>
      </c>
      <c r="AD7" s="3">
        <f>AQ56</f>
        <v>0.1921432799641262</v>
      </c>
      <c r="AE7" s="3">
        <f>AQ164</f>
        <v>-3.1336907950516225E-2</v>
      </c>
      <c r="AF7" s="3">
        <f>AQ254</f>
        <v>-6.2710234501297341E-2</v>
      </c>
      <c r="AG7" s="3">
        <f>AQ326</f>
        <v>0.93843989175912979</v>
      </c>
      <c r="AM7" s="3">
        <v>6.1161105576361237E-2</v>
      </c>
      <c r="AN7" s="3">
        <v>-9.9748476030807453E-3</v>
      </c>
      <c r="AO7" s="3">
        <v>-1.996128760666678E-2</v>
      </c>
      <c r="AP7" s="3">
        <v>0.29871469513617743</v>
      </c>
      <c r="AQ7" s="3">
        <v>0</v>
      </c>
      <c r="AR7" s="3">
        <v>0</v>
      </c>
      <c r="AS7" s="3">
        <v>0</v>
      </c>
      <c r="AV7" s="3"/>
      <c r="AW7" s="3"/>
      <c r="AX7" s="3"/>
      <c r="AY7" s="3"/>
      <c r="AZ7" s="3"/>
      <c r="BA7" s="3"/>
      <c r="BB7" s="3"/>
    </row>
    <row r="8" spans="2:54">
      <c r="C8" s="3">
        <v>0.20190825968878695</v>
      </c>
      <c r="D8" s="3">
        <v>0.12663061382851956</v>
      </c>
      <c r="E8" s="3">
        <v>-4.0770030642477424E-2</v>
      </c>
      <c r="F8" s="3">
        <v>-2.459798716114095E-2</v>
      </c>
      <c r="G8" s="3">
        <v>4.1086189275491118E-3</v>
      </c>
      <c r="H8" s="3">
        <v>0</v>
      </c>
      <c r="I8" s="3">
        <v>0</v>
      </c>
      <c r="K8" s="1">
        <v>5</v>
      </c>
      <c r="L8" s="3">
        <f>Y38</f>
        <v>0.63431350533739328</v>
      </c>
      <c r="M8" s="3">
        <f>Y146</f>
        <v>0.39782180612324308</v>
      </c>
      <c r="N8" s="3">
        <f>Y236</f>
        <v>-0.12808282875303784</v>
      </c>
      <c r="O8" s="3">
        <f>Y308</f>
        <v>-7.7276855758536461E-2</v>
      </c>
      <c r="P8" s="3">
        <f>Y362</f>
        <v>1.2907607039188264E-2</v>
      </c>
      <c r="AC8" s="1">
        <v>5</v>
      </c>
      <c r="AD8" s="3">
        <f>AQ38</f>
        <v>-0.88274109852878901</v>
      </c>
      <c r="AE8" s="3">
        <f>AQ146</f>
        <v>-0.77681470584403089</v>
      </c>
      <c r="AF8" s="3">
        <f>AQ236</f>
        <v>1.1036259980641283</v>
      </c>
      <c r="AG8" s="3">
        <f>AQ308</f>
        <v>0.57379893162786866</v>
      </c>
      <c r="AH8" s="3">
        <f>AQ362</f>
        <v>-0.9652536957050788</v>
      </c>
      <c r="AM8" s="3">
        <v>-0.28098521860245318</v>
      </c>
      <c r="AN8" s="3">
        <v>-0.24726780060310832</v>
      </c>
      <c r="AO8" s="3">
        <v>0.35129506583326509</v>
      </c>
      <c r="AP8" s="3">
        <v>0.18264587261884757</v>
      </c>
      <c r="AQ8" s="3">
        <v>-0.30724979401836694</v>
      </c>
      <c r="AR8" s="3">
        <v>0</v>
      </c>
      <c r="AS8" s="3">
        <v>0</v>
      </c>
      <c r="AV8" s="3"/>
      <c r="AW8" s="3"/>
      <c r="AX8" s="3"/>
      <c r="AY8" s="3"/>
      <c r="AZ8" s="3"/>
      <c r="BA8" s="3"/>
      <c r="BB8" s="3"/>
    </row>
    <row r="9" spans="2:54">
      <c r="C9" s="3">
        <v>-2.9769884687984433E-2</v>
      </c>
      <c r="D9" s="3">
        <v>-0.99539806023638699</v>
      </c>
      <c r="E9" s="3">
        <v>-2.1981411987402565E-2</v>
      </c>
      <c r="F9" s="3">
        <v>6.1659188996538598E-2</v>
      </c>
      <c r="G9" s="3">
        <v>-0.49860720427765332</v>
      </c>
      <c r="H9" s="3">
        <v>-0.27307767937744093</v>
      </c>
      <c r="I9" s="3">
        <v>0</v>
      </c>
      <c r="K9" s="1">
        <v>6</v>
      </c>
      <c r="L9" s="3">
        <f>Y20</f>
        <v>-9.3524851033987166E-2</v>
      </c>
      <c r="M9" s="3">
        <f>Y128</f>
        <v>-3.1271352334361637</v>
      </c>
      <c r="N9" s="3">
        <f>Y218</f>
        <v>-6.9056642415154509E-2</v>
      </c>
      <c r="O9" s="3">
        <f>Y290</f>
        <v>0.19370805517783027</v>
      </c>
      <c r="P9" s="3">
        <f>Y344</f>
        <v>-1.566420729985621</v>
      </c>
      <c r="Q9" s="3">
        <f>Y380</f>
        <v>-0.85789883139151746</v>
      </c>
      <c r="AC9" s="1">
        <v>6</v>
      </c>
      <c r="AD9" s="3">
        <f>AQ20</f>
        <v>-2.9102049457183963</v>
      </c>
      <c r="AE9" s="3">
        <f>AQ128</f>
        <v>0.41047924566422811</v>
      </c>
      <c r="AF9" s="3">
        <f>AQ218</f>
        <v>-1.1836228425634951</v>
      </c>
      <c r="AG9" s="3">
        <f>AQ290</f>
        <v>-0.54478251993083793</v>
      </c>
      <c r="AH9" s="3">
        <f>AQ344</f>
        <v>-2.2559418994509208</v>
      </c>
      <c r="AI9" s="3">
        <f>AQ380</f>
        <v>1.0045417282300646</v>
      </c>
      <c r="AM9" s="3">
        <v>-0.9263470050431275</v>
      </c>
      <c r="AN9" s="3">
        <v>0.13065960196818871</v>
      </c>
      <c r="AO9" s="3">
        <v>-0.37675885230092093</v>
      </c>
      <c r="AP9" s="3">
        <v>-0.1734096619141037</v>
      </c>
      <c r="AQ9" s="3">
        <v>-0.71808860925146722</v>
      </c>
      <c r="AR9" s="3">
        <v>0.31975556317978027</v>
      </c>
      <c r="AS9" s="3">
        <v>0</v>
      </c>
      <c r="AV9" s="3"/>
      <c r="AW9" s="3"/>
      <c r="AX9" s="3"/>
      <c r="AY9" s="3"/>
      <c r="AZ9" s="3"/>
      <c r="BA9" s="3"/>
      <c r="BB9" s="3"/>
    </row>
    <row r="11" spans="2:54">
      <c r="B11" s="47" t="s">
        <v>73</v>
      </c>
      <c r="C11" s="25" cm="1">
        <f t="array" ref="C11:I11">enc0!C4:I4</f>
        <v>0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 t="str">
        <v>B</v>
      </c>
      <c r="K11" s="47" t="s">
        <v>349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T11" s="47" t="s">
        <v>350</v>
      </c>
      <c r="U11" s="1">
        <v>0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C11" s="47" t="s">
        <v>73</v>
      </c>
      <c r="AD11" s="1">
        <v>0</v>
      </c>
      <c r="AE11" s="1">
        <v>1</v>
      </c>
      <c r="AF11" s="1">
        <v>2</v>
      </c>
      <c r="AG11" s="1">
        <v>3</v>
      </c>
      <c r="AH11" s="1">
        <v>4</v>
      </c>
      <c r="AI11" s="1">
        <v>5</v>
      </c>
      <c r="AJ11" s="1">
        <v>6</v>
      </c>
    </row>
    <row r="12" spans="2:54">
      <c r="B12" s="25" cm="1">
        <f t="array" ref="B12:B17">enc0!B6:B11</f>
        <v>0</v>
      </c>
      <c r="C12" s="71" cm="1">
        <f t="array" ref="C12:I17">dec0!AB18:AH23</f>
        <v>-0.66471117734909058</v>
      </c>
      <c r="D12" s="71">
        <v>0.41128328442573547</v>
      </c>
      <c r="E12" s="71">
        <v>-0.77536708116531372</v>
      </c>
      <c r="F12" s="71">
        <v>-0.16240265965461731</v>
      </c>
      <c r="G12" s="71">
        <v>-0.42711204290390015</v>
      </c>
      <c r="H12" s="71">
        <v>0.62462204694747925</v>
      </c>
      <c r="I12" s="71">
        <v>9.6206694841384874E-2</v>
      </c>
      <c r="K12" s="1">
        <v>0</v>
      </c>
      <c r="L12" s="110" cm="1">
        <f t="array" ref="L12:R18">[1]!SVD_U($C$12:$I$18)</f>
        <v>0.72303263422016828</v>
      </c>
      <c r="M12" s="71">
        <v>7.7137711391340735E-2</v>
      </c>
      <c r="N12" s="71">
        <v>0.25183133682071146</v>
      </c>
      <c r="O12" s="71">
        <v>0.27122005036469088</v>
      </c>
      <c r="P12" s="71">
        <v>0.1260826203980514</v>
      </c>
      <c r="Q12" s="71">
        <v>0.12366315909953074</v>
      </c>
      <c r="R12" s="71">
        <v>0.55054958116804142</v>
      </c>
      <c r="T12" s="1">
        <v>0</v>
      </c>
      <c r="U12" s="71" cm="1">
        <f t="array" ref="U12:AA18">[1]!SVD_D($C$12:$I$18)</f>
        <v>1.714754996619521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C12" s="1">
        <v>0</v>
      </c>
      <c r="AD12" s="110" cm="1">
        <f t="array" ref="AD12:AJ18">[1]!SVD_V($C$12:$I$18)</f>
        <v>-0.49359016032310221</v>
      </c>
      <c r="AE12" s="71">
        <v>0.27925192166201385</v>
      </c>
      <c r="AF12" s="71">
        <v>-0.66186052262972594</v>
      </c>
      <c r="AG12" s="71">
        <v>0.33756204155519687</v>
      </c>
      <c r="AH12" s="71">
        <v>4.1475085148431561E-2</v>
      </c>
      <c r="AI12" s="71">
        <v>0.32483390921892052</v>
      </c>
      <c r="AJ12" s="71">
        <v>0.13835600203519416</v>
      </c>
    </row>
    <row r="13" spans="2:54">
      <c r="B13" s="25">
        <v>1</v>
      </c>
      <c r="C13" s="71">
        <v>-0.14018592238426208</v>
      </c>
      <c r="D13" s="71">
        <v>5.7718433439731598E-2</v>
      </c>
      <c r="E13" s="71">
        <v>0.12836658954620361</v>
      </c>
      <c r="F13" s="71">
        <v>0.78154683113098145</v>
      </c>
      <c r="G13" s="71">
        <v>-0.67622584104537964</v>
      </c>
      <c r="H13" s="71">
        <v>-0.25419005751609802</v>
      </c>
      <c r="I13" s="71">
        <v>3.1374610960483551E-2</v>
      </c>
      <c r="K13" s="1">
        <v>1</v>
      </c>
      <c r="L13" s="71">
        <v>-7.2668274429150748E-2</v>
      </c>
      <c r="M13" s="71">
        <v>-0.53937379436893618</v>
      </c>
      <c r="N13" s="71">
        <v>0.10859828377431012</v>
      </c>
      <c r="O13" s="71">
        <v>0.49433171827674716</v>
      </c>
      <c r="P13" s="71">
        <v>7.9797604260913368E-2</v>
      </c>
      <c r="Q13" s="71">
        <v>-0.66422432433159206</v>
      </c>
      <c r="R13" s="71">
        <v>8.7284721937665091E-3</v>
      </c>
      <c r="T13" s="1">
        <v>1</v>
      </c>
      <c r="U13" s="71">
        <v>0</v>
      </c>
      <c r="V13" s="71">
        <v>1.4819723944947589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C13" s="1">
        <v>1</v>
      </c>
      <c r="AD13" s="71">
        <v>-2.6156537056559865E-2</v>
      </c>
      <c r="AE13" s="71">
        <v>0.19709607820231304</v>
      </c>
      <c r="AF13" s="71">
        <v>0.62459827640509125</v>
      </c>
      <c r="AG13" s="71">
        <v>0.38568596904416674</v>
      </c>
      <c r="AH13" s="71">
        <v>7.6393427053613835E-2</v>
      </c>
      <c r="AI13" s="71">
        <v>0.46080335642708359</v>
      </c>
      <c r="AJ13" s="71">
        <v>0.4510173044676708</v>
      </c>
    </row>
    <row r="14" spans="2:54">
      <c r="B14" s="25">
        <v>2</v>
      </c>
      <c r="C14" s="71">
        <v>-0.13207997381687164</v>
      </c>
      <c r="D14" s="71">
        <v>0.83544927835464478</v>
      </c>
      <c r="E14" s="71">
        <v>-0.14924333989620209</v>
      </c>
      <c r="F14" s="71">
        <v>-0.10916770249605179</v>
      </c>
      <c r="G14" s="71">
        <v>-0.34051591157913208</v>
      </c>
      <c r="H14" s="71">
        <v>-0.5176129937171936</v>
      </c>
      <c r="I14" s="71">
        <v>7.578732818365097E-2</v>
      </c>
      <c r="K14" s="1">
        <v>2</v>
      </c>
      <c r="L14" s="71">
        <v>-6.9245757924133261E-2</v>
      </c>
      <c r="M14" s="71">
        <v>0.15374308543715134</v>
      </c>
      <c r="N14" s="71">
        <v>0.55667372621034727</v>
      </c>
      <c r="O14" s="71">
        <v>0.50985954556873625</v>
      </c>
      <c r="P14" s="71">
        <v>4.4184904130981549E-2</v>
      </c>
      <c r="Q14" s="71">
        <v>0.35159741037225889</v>
      </c>
      <c r="R14" s="71">
        <v>-0.52550228381593589</v>
      </c>
      <c r="T14" s="1">
        <v>2</v>
      </c>
      <c r="U14" s="71">
        <v>0</v>
      </c>
      <c r="V14" s="71">
        <v>0</v>
      </c>
      <c r="W14" s="71">
        <v>1.4075310239526544</v>
      </c>
      <c r="X14" s="71">
        <v>0</v>
      </c>
      <c r="Y14" s="71">
        <v>0</v>
      </c>
      <c r="Z14" s="71">
        <v>0</v>
      </c>
      <c r="AA14" s="71">
        <v>0</v>
      </c>
      <c r="AC14" s="1">
        <v>2</v>
      </c>
      <c r="AD14" s="71">
        <v>-0.57390306680984282</v>
      </c>
      <c r="AE14" s="71">
        <v>-0.10000288142722188</v>
      </c>
      <c r="AF14" s="71">
        <v>0.1265824721014133</v>
      </c>
      <c r="AG14" s="71">
        <v>-0.27043573306323809</v>
      </c>
      <c r="AH14" s="71">
        <v>-0.13082936395016309</v>
      </c>
      <c r="AI14" s="71">
        <v>-0.4747333338239802</v>
      </c>
      <c r="AJ14" s="71">
        <v>0.57357477710977323</v>
      </c>
    </row>
    <row r="15" spans="2:54">
      <c r="B15" s="25">
        <v>3</v>
      </c>
      <c r="C15" s="71">
        <v>1.0766682624816895</v>
      </c>
      <c r="D15" s="71">
        <v>-0.19438157975673676</v>
      </c>
      <c r="E15" s="71">
        <v>-0.39499861001968384</v>
      </c>
      <c r="F15" s="71">
        <v>-0.35562771558761597</v>
      </c>
      <c r="G15" s="71">
        <v>-0.58410704135894775</v>
      </c>
      <c r="H15" s="71">
        <v>0.24757300317287445</v>
      </c>
      <c r="I15" s="71">
        <v>8.9219942688941956E-2</v>
      </c>
      <c r="K15" s="1">
        <v>3</v>
      </c>
      <c r="L15" s="71">
        <v>-8.0074638165438614E-3</v>
      </c>
      <c r="M15" s="71">
        <v>0.41410025679219326</v>
      </c>
      <c r="N15" s="71">
        <v>-0.69151685932934981</v>
      </c>
      <c r="O15" s="71">
        <v>0.57830854850409064</v>
      </c>
      <c r="P15" s="71">
        <v>0.11840204269897098</v>
      </c>
      <c r="Q15" s="71">
        <v>-4.387837478084731E-3</v>
      </c>
      <c r="R15" s="71">
        <v>-4.2216312074854365E-2</v>
      </c>
      <c r="T15" s="1">
        <v>3</v>
      </c>
      <c r="U15" s="71">
        <v>0</v>
      </c>
      <c r="V15" s="71">
        <v>0</v>
      </c>
      <c r="W15" s="71">
        <v>0</v>
      </c>
      <c r="X15" s="71">
        <v>1.2848215514491734</v>
      </c>
      <c r="Y15" s="71">
        <v>0</v>
      </c>
      <c r="Z15" s="71">
        <v>0</v>
      </c>
      <c r="AA15" s="71">
        <v>0</v>
      </c>
      <c r="AC15" s="1">
        <v>3</v>
      </c>
      <c r="AD15" s="71">
        <v>-9.0236703497300494E-2</v>
      </c>
      <c r="AE15" s="71">
        <v>-0.93321670063268625</v>
      </c>
      <c r="AF15" s="71">
        <v>-8.2128693858150609E-2</v>
      </c>
      <c r="AG15" s="71">
        <v>0.18239668425135194</v>
      </c>
      <c r="AH15" s="71">
        <v>1.1261761303316043E-2</v>
      </c>
      <c r="AI15" s="71">
        <v>0.27292606176329143</v>
      </c>
      <c r="AJ15" s="71">
        <v>7.9591405089862927E-2</v>
      </c>
    </row>
    <row r="16" spans="2:54">
      <c r="B16" s="25">
        <v>4</v>
      </c>
      <c r="C16" s="71">
        <v>0.22747568786144257</v>
      </c>
      <c r="D16" s="71">
        <v>0.47284561395645142</v>
      </c>
      <c r="E16" s="71">
        <v>0.49140867590904236</v>
      </c>
      <c r="F16" s="71">
        <v>-0.88449400663375854</v>
      </c>
      <c r="G16" s="71">
        <v>5.1336269825696945E-2</v>
      </c>
      <c r="H16" s="71">
        <v>-0.61286729574203491</v>
      </c>
      <c r="I16" s="71">
        <v>-7.3531337082386017E-2</v>
      </c>
      <c r="K16" s="1">
        <v>4</v>
      </c>
      <c r="L16" s="71">
        <v>-0.42072243716176139</v>
      </c>
      <c r="M16" s="71">
        <v>0.62639878684966033</v>
      </c>
      <c r="N16" s="71">
        <v>0.36827817550630432</v>
      </c>
      <c r="O16" s="71">
        <v>1.0272942316208513E-2</v>
      </c>
      <c r="P16" s="71">
        <v>1.9441845588682065E-3</v>
      </c>
      <c r="Q16" s="71">
        <v>-0.38956735434856965</v>
      </c>
      <c r="R16" s="71">
        <v>0.37830720238466975</v>
      </c>
      <c r="T16" s="1">
        <v>4</v>
      </c>
      <c r="U16" s="71">
        <v>0</v>
      </c>
      <c r="V16" s="71">
        <v>0</v>
      </c>
      <c r="W16" s="71">
        <v>0</v>
      </c>
      <c r="X16" s="71">
        <v>0</v>
      </c>
      <c r="Y16" s="71">
        <v>0.9864088977552754</v>
      </c>
      <c r="Z16" s="71">
        <v>0</v>
      </c>
      <c r="AA16" s="71">
        <v>0</v>
      </c>
      <c r="AC16" s="1">
        <v>4</v>
      </c>
      <c r="AD16" s="71">
        <v>-0.15535161271822062</v>
      </c>
      <c r="AE16" s="71">
        <v>4.1307022740827315E-2</v>
      </c>
      <c r="AF16" s="71">
        <v>3.6640834673986836E-2</v>
      </c>
      <c r="AG16" s="71">
        <v>-0.74330892253619707</v>
      </c>
      <c r="AH16" s="71">
        <v>-0.19389498460026444</v>
      </c>
      <c r="AI16" s="71">
        <v>0.61734022973066927</v>
      </c>
      <c r="AJ16" s="71">
        <v>-4.0058418760054726E-2</v>
      </c>
    </row>
    <row r="17" spans="2:43">
      <c r="B17" s="25">
        <v>5</v>
      </c>
      <c r="C17" s="71">
        <v>0.52552032470703125</v>
      </c>
      <c r="D17" s="71">
        <v>0.15496408939361572</v>
      </c>
      <c r="E17" s="71">
        <v>0.41345638036727905</v>
      </c>
      <c r="F17" s="71">
        <v>0.67948877811431885</v>
      </c>
      <c r="G17" s="71">
        <v>2.5027764961123466E-2</v>
      </c>
      <c r="H17" s="71">
        <v>-0.55393272638320923</v>
      </c>
      <c r="I17" s="71">
        <v>-7.3631055653095245E-2</v>
      </c>
      <c r="K17" s="1">
        <v>5</v>
      </c>
      <c r="L17" s="71">
        <v>-0.53430066539218157</v>
      </c>
      <c r="M17" s="71">
        <v>-0.33971548330156887</v>
      </c>
      <c r="N17" s="71">
        <v>-2.7943331918947809E-2</v>
      </c>
      <c r="O17" s="71">
        <v>0.23909115905919368</v>
      </c>
      <c r="P17" s="71">
        <v>2.6298479535633315E-2</v>
      </c>
      <c r="Q17" s="71">
        <v>0.51770269903362709</v>
      </c>
      <c r="R17" s="71">
        <v>0.52197996380614631</v>
      </c>
      <c r="T17" s="1">
        <v>5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0.44083323175983047</v>
      </c>
      <c r="AA17" s="71">
        <v>0</v>
      </c>
      <c r="AC17" s="1">
        <v>5</v>
      </c>
      <c r="AD17" s="71">
        <v>0.61686211601383756</v>
      </c>
      <c r="AE17" s="71">
        <v>8.4388817398500082E-3</v>
      </c>
      <c r="AF17" s="71">
        <v>-0.38356140841409864</v>
      </c>
      <c r="AG17" s="71">
        <v>-0.16789638548430516</v>
      </c>
      <c r="AH17" s="71">
        <v>4.983083599426183E-2</v>
      </c>
      <c r="AI17" s="71">
        <v>3.3992174055983301E-2</v>
      </c>
      <c r="AJ17" s="71">
        <v>0.66367370349117294</v>
      </c>
    </row>
    <row r="18" spans="2:43">
      <c r="B18" s="25" t="s">
        <v>74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1</v>
      </c>
      <c r="K18" s="1">
        <v>6</v>
      </c>
      <c r="L18" s="110">
        <v>6.7819371178245921E-2</v>
      </c>
      <c r="M18" s="71">
        <v>1.508889236234273E-2</v>
      </c>
      <c r="N18" s="71">
        <v>-1.7220395284142428E-2</v>
      </c>
      <c r="O18" s="71">
        <v>0.17437943520142124</v>
      </c>
      <c r="P18" s="71">
        <v>-0.98034115278302036</v>
      </c>
      <c r="Q18" s="71">
        <v>-9.7298401171459405E-3</v>
      </c>
      <c r="R18" s="71">
        <v>5.7486373661152161E-2</v>
      </c>
      <c r="T18" s="1">
        <v>6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0.12389824949806987</v>
      </c>
      <c r="AC18" s="1">
        <v>6</v>
      </c>
      <c r="AD18" s="110">
        <v>0.11629360559549111</v>
      </c>
      <c r="AE18" s="71">
        <v>2.2361321944494746E-2</v>
      </c>
      <c r="AF18" s="71">
        <v>-2.4238240607158457E-2</v>
      </c>
      <c r="AG18" s="71">
        <v>0.22404645647632063</v>
      </c>
      <c r="AH18" s="71">
        <v>-0.96701723594083577</v>
      </c>
      <c r="AI18" s="71">
        <v>-4.2892368633478993E-3</v>
      </c>
      <c r="AJ18" s="71">
        <v>7.1224610666089068E-3</v>
      </c>
    </row>
    <row r="20" spans="2:43">
      <c r="J20">
        <v>0</v>
      </c>
      <c r="K20" s="47">
        <v>6</v>
      </c>
      <c r="L20" s="1" cm="1">
        <f t="array" ref="L20:R20">$L$11:$R$11</f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U20" s="48" t="s">
        <v>351</v>
      </c>
      <c r="V20" s="3">
        <f>L12</f>
        <v>0.72303263422016828</v>
      </c>
      <c r="W20" s="48" t="s">
        <v>353</v>
      </c>
      <c r="X20" s="3">
        <f>+V20/V22</f>
        <v>0.99562973803274113</v>
      </c>
      <c r="Y20" s="148">
        <f>ATAN2(X20,X21)</f>
        <v>-9.3524851033987166E-2</v>
      </c>
      <c r="AB20">
        <v>0</v>
      </c>
      <c r="AC20" s="47">
        <v>6</v>
      </c>
      <c r="AD20" s="1" cm="1">
        <f t="array" ref="AD20:AJ20">$L$11:$R$11</f>
        <v>0</v>
      </c>
      <c r="AE20" s="1">
        <v>1</v>
      </c>
      <c r="AF20" s="1">
        <v>2</v>
      </c>
      <c r="AG20" s="1">
        <v>3</v>
      </c>
      <c r="AH20" s="1">
        <v>4</v>
      </c>
      <c r="AI20" s="1">
        <v>5</v>
      </c>
      <c r="AJ20" s="1">
        <v>6</v>
      </c>
      <c r="AM20" s="48" t="s">
        <v>351</v>
      </c>
      <c r="AN20" s="3">
        <f>AD12</f>
        <v>-0.49359016032310221</v>
      </c>
      <c r="AO20" s="48" t="s">
        <v>353</v>
      </c>
      <c r="AP20" s="3">
        <f>+AN20/AN22</f>
        <v>-0.97334909139233305</v>
      </c>
      <c r="AQ20" s="148">
        <f>ATAN2(AP20,AP21)</f>
        <v>-2.9102049457183963</v>
      </c>
    </row>
    <row r="21" spans="2:43">
      <c r="K21" s="1" cm="1">
        <f t="array" ref="K21:K27">$K$12:$K$18</f>
        <v>0</v>
      </c>
      <c r="L21" s="110">
        <f>X20</f>
        <v>0.99562973803274113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0">
        <f>-X21</f>
        <v>9.3388568598386415E-2</v>
      </c>
      <c r="U21" s="48" t="s">
        <v>352</v>
      </c>
      <c r="V21" s="3">
        <f>L18</f>
        <v>6.7819371178245921E-2</v>
      </c>
      <c r="W21" s="48" t="s">
        <v>354</v>
      </c>
      <c r="X21" s="3">
        <f>-V21/V22</f>
        <v>-9.3388568598386415E-2</v>
      </c>
      <c r="Y21" s="117"/>
      <c r="AC21" s="1" cm="1">
        <f t="array" ref="AC21:AC27">$K$12:$K$18</f>
        <v>0</v>
      </c>
      <c r="AD21" s="110">
        <f>AP20</f>
        <v>-0.97334909139233305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0">
        <f>-AP21</f>
        <v>0.22932846811008767</v>
      </c>
      <c r="AM21" s="48" t="s">
        <v>352</v>
      </c>
      <c r="AN21" s="3">
        <f>AD18</f>
        <v>0.11629360559549111</v>
      </c>
      <c r="AO21" s="48" t="s">
        <v>354</v>
      </c>
      <c r="AP21" s="3">
        <f>-AN21/AN22</f>
        <v>-0.22932846811008767</v>
      </c>
      <c r="AQ21" s="117"/>
    </row>
    <row r="22" spans="2:43">
      <c r="K22" s="1">
        <v>1</v>
      </c>
      <c r="L22" s="111">
        <v>0</v>
      </c>
      <c r="M22" s="111">
        <v>1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U22" s="48" t="s">
        <v>355</v>
      </c>
      <c r="V22" s="3">
        <f>SQRT(V20*V20+V21*V21)</f>
        <v>0.72620634619532776</v>
      </c>
      <c r="W22" s="109">
        <v>1</v>
      </c>
      <c r="X22" s="108">
        <f>X20*X20+X21*X21</f>
        <v>1.0000000000000002</v>
      </c>
      <c r="AC22" s="1">
        <v>1</v>
      </c>
      <c r="AD22" s="111">
        <v>0</v>
      </c>
      <c r="AE22" s="111">
        <v>1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M22" s="48" t="s">
        <v>355</v>
      </c>
      <c r="AN22" s="3">
        <f>SQRT(AN20*AN20+AN21*AN21)</f>
        <v>0.50710496849290032</v>
      </c>
      <c r="AO22" s="109">
        <v>1</v>
      </c>
      <c r="AP22" s="108">
        <f>AP20*AP20+AP21*AP21</f>
        <v>0.99999999999999978</v>
      </c>
    </row>
    <row r="23" spans="2:43">
      <c r="K23" s="1">
        <v>2</v>
      </c>
      <c r="L23" s="111">
        <v>0</v>
      </c>
      <c r="M23" s="111">
        <v>0</v>
      </c>
      <c r="N23" s="111">
        <v>1</v>
      </c>
      <c r="O23" s="111">
        <v>0</v>
      </c>
      <c r="P23" s="111">
        <v>0</v>
      </c>
      <c r="Q23" s="111">
        <v>0</v>
      </c>
      <c r="R23" s="111">
        <v>0</v>
      </c>
      <c r="AC23" s="1">
        <v>2</v>
      </c>
      <c r="AD23" s="111">
        <v>0</v>
      </c>
      <c r="AE23" s="111">
        <v>0</v>
      </c>
      <c r="AF23" s="111">
        <v>1</v>
      </c>
      <c r="AG23" s="111">
        <v>0</v>
      </c>
      <c r="AH23" s="111">
        <v>0</v>
      </c>
      <c r="AI23" s="111">
        <v>0</v>
      </c>
      <c r="AJ23" s="111">
        <v>0</v>
      </c>
    </row>
    <row r="24" spans="2:43">
      <c r="K24" s="1">
        <v>3</v>
      </c>
      <c r="L24" s="111">
        <v>0</v>
      </c>
      <c r="M24" s="111">
        <v>0</v>
      </c>
      <c r="N24" s="111">
        <v>0</v>
      </c>
      <c r="O24" s="111">
        <v>1</v>
      </c>
      <c r="P24" s="111">
        <v>0</v>
      </c>
      <c r="Q24" s="111">
        <v>0</v>
      </c>
      <c r="R24" s="111">
        <v>0</v>
      </c>
      <c r="AC24" s="1">
        <v>3</v>
      </c>
      <c r="AD24" s="111">
        <v>0</v>
      </c>
      <c r="AE24" s="111">
        <v>0</v>
      </c>
      <c r="AF24" s="111">
        <v>0</v>
      </c>
      <c r="AG24" s="111">
        <v>1</v>
      </c>
      <c r="AH24" s="111">
        <v>0</v>
      </c>
      <c r="AI24" s="111">
        <v>0</v>
      </c>
      <c r="AJ24" s="111">
        <v>0</v>
      </c>
    </row>
    <row r="25" spans="2:43">
      <c r="K25" s="1">
        <v>4</v>
      </c>
      <c r="L25" s="111">
        <v>0</v>
      </c>
      <c r="M25" s="111">
        <v>0</v>
      </c>
      <c r="N25" s="111">
        <v>0</v>
      </c>
      <c r="O25" s="111">
        <v>0</v>
      </c>
      <c r="P25" s="111">
        <v>1</v>
      </c>
      <c r="Q25" s="111">
        <v>0</v>
      </c>
      <c r="R25" s="111">
        <v>0</v>
      </c>
      <c r="AC25" s="1">
        <v>4</v>
      </c>
      <c r="AD25" s="111">
        <v>0</v>
      </c>
      <c r="AE25" s="111">
        <v>0</v>
      </c>
      <c r="AF25" s="111">
        <v>0</v>
      </c>
      <c r="AG25" s="111">
        <v>0</v>
      </c>
      <c r="AH25" s="111">
        <v>1</v>
      </c>
      <c r="AI25" s="111">
        <v>0</v>
      </c>
      <c r="AJ25" s="111">
        <v>0</v>
      </c>
    </row>
    <row r="26" spans="2:43">
      <c r="K26" s="1">
        <v>5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1</v>
      </c>
      <c r="R26" s="111">
        <v>0</v>
      </c>
      <c r="AC26" s="1">
        <v>5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1</v>
      </c>
      <c r="AJ26" s="111">
        <v>0</v>
      </c>
    </row>
    <row r="27" spans="2:43">
      <c r="K27" s="1">
        <v>6</v>
      </c>
      <c r="L27" s="110">
        <f>X21</f>
        <v>-9.3388568598386415E-2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0">
        <f>X20</f>
        <v>0.99562973803274113</v>
      </c>
      <c r="AC27" s="1">
        <v>6</v>
      </c>
      <c r="AD27" s="110">
        <f>AP21</f>
        <v>-0.22932846811008767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0">
        <f>AP20</f>
        <v>-0.97334909139233305</v>
      </c>
    </row>
    <row r="29" spans="2:43">
      <c r="L29" s="1" cm="1">
        <f t="array" ref="L29:R29">$L$11:$R$11</f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AD29" s="1" cm="1">
        <f t="array" ref="AD29:AJ29">$L$11:$R$11</f>
        <v>0</v>
      </c>
      <c r="AE29" s="1">
        <v>1</v>
      </c>
      <c r="AF29" s="1">
        <v>2</v>
      </c>
      <c r="AG29" s="1">
        <v>3</v>
      </c>
      <c r="AH29" s="1">
        <v>4</v>
      </c>
      <c r="AI29" s="1">
        <v>5</v>
      </c>
      <c r="AJ29" s="1">
        <v>6</v>
      </c>
    </row>
    <row r="30" spans="2:43">
      <c r="K30" s="1" cm="1">
        <f t="array" ref="K30:K36">$K$12:$K$18</f>
        <v>0</v>
      </c>
      <c r="L30" s="110" cm="1">
        <f t="array" ref="L30:R36">MMULT(L21:R27,_xlfn.ANCHORARRAY(L12))</f>
        <v>0.72620634619532798</v>
      </c>
      <c r="M30" s="71">
        <v>7.8209729444460085E-2</v>
      </c>
      <c r="N30" s="71">
        <v>0.24912257984095551</v>
      </c>
      <c r="O30" s="71">
        <v>0.28631979354027981</v>
      </c>
      <c r="P30" s="71">
        <v>3.3978949320895152E-2</v>
      </c>
      <c r="Q30" s="71">
        <v>0.12221406285733556</v>
      </c>
      <c r="R30" s="71">
        <v>0.5535121054224994</v>
      </c>
      <c r="AC30" s="1" cm="1">
        <f t="array" ref="AC30:AC36">$K$12:$K$18</f>
        <v>0</v>
      </c>
      <c r="AD30" s="110" cm="1">
        <f t="array" ref="AD30:AJ36">MMULT(AD21:AJ27,_xlfn.ANCHORARRAY(AD12))</f>
        <v>0.50710496849290021</v>
      </c>
      <c r="AE30" s="71">
        <v>-0.26668151651283667</v>
      </c>
      <c r="AF30" s="71">
        <v>0.63866281974197503</v>
      </c>
      <c r="AG30" s="71">
        <v>-0.2771854757870838</v>
      </c>
      <c r="AH30" s="71">
        <v>-0.26213431779900859</v>
      </c>
      <c r="AI30" s="71">
        <v>-0.31716043451088882</v>
      </c>
      <c r="AJ30" s="71">
        <v>-0.13303530578405284</v>
      </c>
    </row>
    <row r="31" spans="2:43">
      <c r="K31" s="1">
        <v>1</v>
      </c>
      <c r="L31" s="71">
        <v>-7.2668274429150748E-2</v>
      </c>
      <c r="M31" s="71">
        <v>-0.53937379436893618</v>
      </c>
      <c r="N31" s="71">
        <v>0.10859828377431012</v>
      </c>
      <c r="O31" s="71">
        <v>0.49433171827674716</v>
      </c>
      <c r="P31" s="71">
        <v>7.9797604260913368E-2</v>
      </c>
      <c r="Q31" s="71">
        <v>-0.66422432433159206</v>
      </c>
      <c r="R31" s="71">
        <v>8.7284721937665091E-3</v>
      </c>
      <c r="AC31" s="1">
        <v>1</v>
      </c>
      <c r="AD31" s="71">
        <v>-2.6156537056559865E-2</v>
      </c>
      <c r="AE31" s="71">
        <v>0.19709607820231304</v>
      </c>
      <c r="AF31" s="71">
        <v>0.62459827640509125</v>
      </c>
      <c r="AG31" s="71">
        <v>0.38568596904416674</v>
      </c>
      <c r="AH31" s="71">
        <v>7.6393427053613835E-2</v>
      </c>
      <c r="AI31" s="71">
        <v>0.46080335642708359</v>
      </c>
      <c r="AJ31" s="71">
        <v>0.4510173044676708</v>
      </c>
    </row>
    <row r="32" spans="2:43">
      <c r="K32" s="1">
        <v>2</v>
      </c>
      <c r="L32" s="71">
        <v>-6.9245757924133261E-2</v>
      </c>
      <c r="M32" s="71">
        <v>0.15374308543715134</v>
      </c>
      <c r="N32" s="71">
        <v>0.55667372621034727</v>
      </c>
      <c r="O32" s="71">
        <v>0.50985954556873625</v>
      </c>
      <c r="P32" s="71">
        <v>4.4184904130981549E-2</v>
      </c>
      <c r="Q32" s="71">
        <v>0.35159741037225889</v>
      </c>
      <c r="R32" s="71">
        <v>-0.52550228381593589</v>
      </c>
      <c r="AC32" s="1">
        <v>2</v>
      </c>
      <c r="AD32" s="71">
        <v>-0.57390306680984282</v>
      </c>
      <c r="AE32" s="71">
        <v>-0.10000288142722188</v>
      </c>
      <c r="AF32" s="71">
        <v>0.1265824721014133</v>
      </c>
      <c r="AG32" s="71">
        <v>-0.27043573306323809</v>
      </c>
      <c r="AH32" s="71">
        <v>-0.13082936395016309</v>
      </c>
      <c r="AI32" s="71">
        <v>-0.4747333338239802</v>
      </c>
      <c r="AJ32" s="71">
        <v>0.57357477710977323</v>
      </c>
    </row>
    <row r="33" spans="10:43">
      <c r="K33" s="1">
        <v>3</v>
      </c>
      <c r="L33" s="71">
        <v>-8.0074638165438614E-3</v>
      </c>
      <c r="M33" s="71">
        <v>0.41410025679219326</v>
      </c>
      <c r="N33" s="71">
        <v>-0.69151685932934981</v>
      </c>
      <c r="O33" s="71">
        <v>0.57830854850409064</v>
      </c>
      <c r="P33" s="71">
        <v>0.11840204269897098</v>
      </c>
      <c r="Q33" s="71">
        <v>-4.387837478084731E-3</v>
      </c>
      <c r="R33" s="71">
        <v>-4.2216312074854365E-2</v>
      </c>
      <c r="AC33" s="1">
        <v>3</v>
      </c>
      <c r="AD33" s="71">
        <v>-9.0236703497300494E-2</v>
      </c>
      <c r="AE33" s="71">
        <v>-0.93321670063268625</v>
      </c>
      <c r="AF33" s="71">
        <v>-8.2128693858150609E-2</v>
      </c>
      <c r="AG33" s="71">
        <v>0.18239668425135194</v>
      </c>
      <c r="AH33" s="71">
        <v>1.1261761303316043E-2</v>
      </c>
      <c r="AI33" s="71">
        <v>0.27292606176329143</v>
      </c>
      <c r="AJ33" s="71">
        <v>7.9591405089862927E-2</v>
      </c>
    </row>
    <row r="34" spans="10:43">
      <c r="K34" s="1">
        <v>4</v>
      </c>
      <c r="L34" s="71">
        <v>-0.42072243716176139</v>
      </c>
      <c r="M34" s="71">
        <v>0.62639878684966033</v>
      </c>
      <c r="N34" s="71">
        <v>0.36827817550630432</v>
      </c>
      <c r="O34" s="71">
        <v>1.0272942316208513E-2</v>
      </c>
      <c r="P34" s="71">
        <v>1.9441845588682065E-3</v>
      </c>
      <c r="Q34" s="71">
        <v>-0.38956735434856965</v>
      </c>
      <c r="R34" s="71">
        <v>0.37830720238466975</v>
      </c>
      <c r="AC34" s="1">
        <v>4</v>
      </c>
      <c r="AD34" s="71">
        <v>-0.15535161271822062</v>
      </c>
      <c r="AE34" s="71">
        <v>4.1307022740827315E-2</v>
      </c>
      <c r="AF34" s="71">
        <v>3.6640834673986836E-2</v>
      </c>
      <c r="AG34" s="71">
        <v>-0.74330892253619707</v>
      </c>
      <c r="AH34" s="71">
        <v>-0.19389498460026444</v>
      </c>
      <c r="AI34" s="71">
        <v>0.61734022973066927</v>
      </c>
      <c r="AJ34" s="71">
        <v>-4.0058418760054726E-2</v>
      </c>
    </row>
    <row r="35" spans="10:43">
      <c r="K35" s="1">
        <v>5</v>
      </c>
      <c r="L35" s="110">
        <v>-0.53430066539218157</v>
      </c>
      <c r="M35" s="71">
        <v>-0.33971548330156887</v>
      </c>
      <c r="N35" s="71">
        <v>-2.7943331918947809E-2</v>
      </c>
      <c r="O35" s="71">
        <v>0.23909115905919368</v>
      </c>
      <c r="P35" s="71">
        <v>2.6298479535633315E-2</v>
      </c>
      <c r="Q35" s="71">
        <v>0.51770269903362709</v>
      </c>
      <c r="R35" s="71">
        <v>0.52197996380614631</v>
      </c>
      <c r="AC35" s="1">
        <v>5</v>
      </c>
      <c r="AD35" s="110">
        <v>0.61686211601383756</v>
      </c>
      <c r="AE35" s="71">
        <v>8.4388817398500082E-3</v>
      </c>
      <c r="AF35" s="71">
        <v>-0.38356140841409864</v>
      </c>
      <c r="AG35" s="71">
        <v>-0.16789638548430516</v>
      </c>
      <c r="AH35" s="71">
        <v>4.983083599426183E-2</v>
      </c>
      <c r="AI35" s="71">
        <v>3.3992174055983301E-2</v>
      </c>
      <c r="AJ35" s="71">
        <v>0.66367370349117294</v>
      </c>
    </row>
    <row r="36" spans="10:43">
      <c r="K36" s="1">
        <v>6</v>
      </c>
      <c r="L36" s="71">
        <v>0</v>
      </c>
      <c r="M36" s="71">
        <v>7.8191694981307631E-3</v>
      </c>
      <c r="N36" s="71">
        <v>-4.0663305719475344E-2</v>
      </c>
      <c r="O36" s="71">
        <v>0.14828849910914765</v>
      </c>
      <c r="P36" s="71">
        <v>-0.98783148057218173</v>
      </c>
      <c r="Q36" s="71">
        <v>-2.1236043583594169E-2</v>
      </c>
      <c r="R36" s="71">
        <v>5.8201058209806505E-3</v>
      </c>
      <c r="AC36" s="1">
        <v>6</v>
      </c>
      <c r="AD36" s="71">
        <v>0</v>
      </c>
      <c r="AE36" s="71">
        <v>-8.5805787808553247E-2</v>
      </c>
      <c r="AF36" s="71">
        <v>0.17537572922914352</v>
      </c>
      <c r="AG36" s="71">
        <v>-0.29548800072286563</v>
      </c>
      <c r="AH36" s="71">
        <v>0.93173393022191253</v>
      </c>
      <c r="AI36" s="71">
        <v>-7.0318737987680152E-2</v>
      </c>
      <c r="AJ36" s="71">
        <v>-3.8661611008228298E-2</v>
      </c>
    </row>
    <row r="38" spans="10:43">
      <c r="J38">
        <v>0</v>
      </c>
      <c r="K38" s="47">
        <v>5</v>
      </c>
      <c r="L38" s="1" cm="1">
        <f t="array" ref="L38:R38">$L$11:$R$11</f>
        <v>0</v>
      </c>
      <c r="M38" s="1">
        <v>1</v>
      </c>
      <c r="N38" s="1">
        <v>2</v>
      </c>
      <c r="O38" s="1">
        <v>3</v>
      </c>
      <c r="P38" s="1">
        <v>4</v>
      </c>
      <c r="Q38" s="1">
        <v>5</v>
      </c>
      <c r="R38" s="1">
        <v>6</v>
      </c>
      <c r="U38" s="48" t="s">
        <v>351</v>
      </c>
      <c r="V38" s="3">
        <f>L30</f>
        <v>0.72620634619532798</v>
      </c>
      <c r="W38" s="48" t="s">
        <v>353</v>
      </c>
      <c r="X38" s="3">
        <f>+V38/V40</f>
        <v>0.80547871993401854</v>
      </c>
      <c r="Y38" s="148">
        <f>ATAN2(X38,X39)</f>
        <v>0.63431350533739328</v>
      </c>
      <c r="AB38">
        <v>0</v>
      </c>
      <c r="AC38" s="47">
        <v>5</v>
      </c>
      <c r="AD38" s="1" cm="1">
        <f t="array" ref="AD38:AJ38">$L$11:$R$11</f>
        <v>0</v>
      </c>
      <c r="AE38" s="1">
        <v>1</v>
      </c>
      <c r="AF38" s="1">
        <v>2</v>
      </c>
      <c r="AG38" s="1">
        <v>3</v>
      </c>
      <c r="AH38" s="1">
        <v>4</v>
      </c>
      <c r="AI38" s="1">
        <v>5</v>
      </c>
      <c r="AJ38" s="1">
        <v>6</v>
      </c>
      <c r="AM38" s="48" t="s">
        <v>351</v>
      </c>
      <c r="AN38" s="3">
        <f>AD30</f>
        <v>0.50710496849290021</v>
      </c>
      <c r="AO38" s="48" t="s">
        <v>353</v>
      </c>
      <c r="AP38" s="3">
        <f>+AN38/AN40</f>
        <v>0.63503608198252792</v>
      </c>
      <c r="AQ38" s="148">
        <f>ATAN2(AP38,AP39)</f>
        <v>-0.88274109852878901</v>
      </c>
    </row>
    <row r="39" spans="10:43">
      <c r="K39" s="1" cm="1">
        <f t="array" ref="K39:K45">$K$12:$K$18</f>
        <v>0</v>
      </c>
      <c r="L39" s="110">
        <f>X38</f>
        <v>0.80547871993401854</v>
      </c>
      <c r="M39" s="111">
        <v>0</v>
      </c>
      <c r="N39" s="111">
        <v>0</v>
      </c>
      <c r="O39" s="111">
        <v>0</v>
      </c>
      <c r="P39" s="111">
        <v>0</v>
      </c>
      <c r="Q39" s="110">
        <f>-X39</f>
        <v>-0.59262469720174082</v>
      </c>
      <c r="R39">
        <v>0</v>
      </c>
      <c r="U39" s="48" t="s">
        <v>352</v>
      </c>
      <c r="V39" s="3">
        <f>L35</f>
        <v>-0.53430066539218157</v>
      </c>
      <c r="W39" s="48" t="s">
        <v>354</v>
      </c>
      <c r="X39" s="3">
        <f>-V39/V40</f>
        <v>0.59262469720174082</v>
      </c>
      <c r="Y39" s="117"/>
      <c r="AC39" s="1" cm="1">
        <f t="array" ref="AC39:AC45">$K$12:$K$18</f>
        <v>0</v>
      </c>
      <c r="AD39" s="110">
        <f>AP38</f>
        <v>0.63503608198252792</v>
      </c>
      <c r="AE39" s="111">
        <v>0</v>
      </c>
      <c r="AF39" s="111">
        <v>0</v>
      </c>
      <c r="AG39" s="111">
        <v>0</v>
      </c>
      <c r="AH39" s="111">
        <v>0</v>
      </c>
      <c r="AI39" s="110">
        <f>-AP39</f>
        <v>0.77248247525771085</v>
      </c>
      <c r="AJ39">
        <v>0</v>
      </c>
      <c r="AM39" s="48" t="s">
        <v>352</v>
      </c>
      <c r="AN39" s="3">
        <f>AD35</f>
        <v>0.61686211601383756</v>
      </c>
      <c r="AO39" s="48" t="s">
        <v>354</v>
      </c>
      <c r="AP39" s="3">
        <f>-AN39/AN40</f>
        <v>-0.77248247525771085</v>
      </c>
      <c r="AQ39" s="117"/>
    </row>
    <row r="40" spans="10:43">
      <c r="K40" s="1">
        <v>1</v>
      </c>
      <c r="L40" s="111">
        <v>0</v>
      </c>
      <c r="M40" s="111">
        <v>1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U40" s="48" t="s">
        <v>355</v>
      </c>
      <c r="V40" s="3">
        <f>SQRT(V38*V38+V39*V39)</f>
        <v>0.9015835281841037</v>
      </c>
      <c r="W40" s="109">
        <v>1</v>
      </c>
      <c r="X40" s="108">
        <f>X38*X38+X39*X39</f>
        <v>1</v>
      </c>
      <c r="AC40" s="1">
        <v>1</v>
      </c>
      <c r="AD40" s="111">
        <v>0</v>
      </c>
      <c r="AE40" s="111">
        <v>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M40" s="48" t="s">
        <v>355</v>
      </c>
      <c r="AN40" s="3">
        <f>SQRT(AN38*AN38+AN39*AN39)</f>
        <v>0.7985451266166832</v>
      </c>
      <c r="AO40" s="109">
        <v>1</v>
      </c>
      <c r="AP40" s="108">
        <f>AP38*AP38+AP39*AP39</f>
        <v>0.99999999999999978</v>
      </c>
    </row>
    <row r="41" spans="10:43">
      <c r="K41" s="1">
        <v>2</v>
      </c>
      <c r="L41" s="111">
        <v>0</v>
      </c>
      <c r="M41" s="111">
        <v>0</v>
      </c>
      <c r="N41" s="111">
        <v>1</v>
      </c>
      <c r="O41" s="111">
        <v>0</v>
      </c>
      <c r="P41" s="111">
        <v>0</v>
      </c>
      <c r="Q41" s="111">
        <v>0</v>
      </c>
      <c r="R41" s="111">
        <v>0</v>
      </c>
      <c r="AC41" s="1">
        <v>2</v>
      </c>
      <c r="AD41" s="111">
        <v>0</v>
      </c>
      <c r="AE41" s="111">
        <v>0</v>
      </c>
      <c r="AF41" s="111">
        <v>1</v>
      </c>
      <c r="AG41" s="111">
        <v>0</v>
      </c>
      <c r="AH41" s="111">
        <v>0</v>
      </c>
      <c r="AI41" s="111">
        <v>0</v>
      </c>
      <c r="AJ41" s="111">
        <v>0</v>
      </c>
    </row>
    <row r="42" spans="10:43">
      <c r="K42" s="1">
        <v>3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AC42" s="1">
        <v>3</v>
      </c>
      <c r="AD42" s="111">
        <v>0</v>
      </c>
      <c r="AE42" s="111">
        <v>0</v>
      </c>
      <c r="AF42" s="111">
        <v>0</v>
      </c>
      <c r="AG42" s="111">
        <v>1</v>
      </c>
      <c r="AH42" s="111">
        <v>0</v>
      </c>
      <c r="AI42" s="111">
        <v>0</v>
      </c>
      <c r="AJ42" s="111">
        <v>0</v>
      </c>
    </row>
    <row r="43" spans="10:43">
      <c r="K43" s="1">
        <v>4</v>
      </c>
      <c r="L43" s="111">
        <v>0</v>
      </c>
      <c r="M43" s="111">
        <v>0</v>
      </c>
      <c r="N43" s="111">
        <v>0</v>
      </c>
      <c r="O43" s="111">
        <v>0</v>
      </c>
      <c r="P43" s="111">
        <v>1</v>
      </c>
      <c r="Q43" s="111">
        <v>0</v>
      </c>
      <c r="R43" s="111">
        <v>0</v>
      </c>
      <c r="AC43" s="1">
        <v>4</v>
      </c>
      <c r="AD43" s="111">
        <v>0</v>
      </c>
      <c r="AE43" s="111">
        <v>0</v>
      </c>
      <c r="AF43" s="111">
        <v>0</v>
      </c>
      <c r="AG43" s="111">
        <v>0</v>
      </c>
      <c r="AH43" s="111">
        <v>1</v>
      </c>
      <c r="AI43" s="111">
        <v>0</v>
      </c>
      <c r="AJ43" s="111">
        <v>0</v>
      </c>
    </row>
    <row r="44" spans="10:43">
      <c r="K44" s="1">
        <v>5</v>
      </c>
      <c r="L44" s="110">
        <f>X39</f>
        <v>0.59262469720174082</v>
      </c>
      <c r="M44" s="111">
        <v>0</v>
      </c>
      <c r="N44" s="111">
        <v>0</v>
      </c>
      <c r="O44" s="111">
        <v>0</v>
      </c>
      <c r="P44" s="111">
        <v>0</v>
      </c>
      <c r="Q44" s="110">
        <f>X38</f>
        <v>0.80547871993401854</v>
      </c>
      <c r="R44" s="111">
        <v>0</v>
      </c>
      <c r="AC44" s="1">
        <v>5</v>
      </c>
      <c r="AD44" s="110">
        <f>AP39</f>
        <v>-0.77248247525771085</v>
      </c>
      <c r="AE44" s="111">
        <v>0</v>
      </c>
      <c r="AF44" s="111">
        <v>0</v>
      </c>
      <c r="AG44" s="111">
        <v>0</v>
      </c>
      <c r="AH44" s="111">
        <v>0</v>
      </c>
      <c r="AI44" s="110">
        <f>AP38</f>
        <v>0.63503608198252792</v>
      </c>
      <c r="AJ44" s="111">
        <v>0</v>
      </c>
    </row>
    <row r="45" spans="10:43">
      <c r="K45" s="1">
        <v>6</v>
      </c>
      <c r="L45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>
        <v>1</v>
      </c>
      <c r="AC45" s="1">
        <v>6</v>
      </c>
      <c r="AD45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>
        <v>1</v>
      </c>
    </row>
    <row r="47" spans="10:43">
      <c r="L47" s="1" cm="1">
        <f t="array" ref="L47:R47">$L$11:$R$11</f>
        <v>0</v>
      </c>
      <c r="M47" s="1">
        <v>1</v>
      </c>
      <c r="N47" s="1">
        <v>2</v>
      </c>
      <c r="O47" s="1">
        <v>3</v>
      </c>
      <c r="P47" s="1">
        <v>4</v>
      </c>
      <c r="Q47" s="1">
        <v>5</v>
      </c>
      <c r="R47" s="1">
        <v>6</v>
      </c>
      <c r="AD47" s="1" cm="1">
        <f t="array" ref="AD47:AJ47">$L$11:$R$11</f>
        <v>0</v>
      </c>
      <c r="AE47" s="1">
        <v>1</v>
      </c>
      <c r="AF47" s="1">
        <v>2</v>
      </c>
      <c r="AG47" s="1">
        <v>3</v>
      </c>
      <c r="AH47" s="1">
        <v>4</v>
      </c>
      <c r="AI47" s="1">
        <v>5</v>
      </c>
      <c r="AJ47" s="1">
        <v>6</v>
      </c>
    </row>
    <row r="48" spans="10:43">
      <c r="K48" s="1" cm="1">
        <f t="array" ref="K48:K54">$K$12:$K$18</f>
        <v>0</v>
      </c>
      <c r="L48" s="110" cm="1">
        <f t="array" ref="L48:R54">MMULT(L39:R45,_xlfn.ANCHORARRAY(L30))</f>
        <v>0.9015835281841037</v>
      </c>
      <c r="M48" s="71">
        <v>0.26432005818564491</v>
      </c>
      <c r="N48" s="71">
        <v>0.21722284533422737</v>
      </c>
      <c r="O48" s="71">
        <v>8.8933175051529145E-2</v>
      </c>
      <c r="P48" s="71">
        <v>1.1784192132026644E-2</v>
      </c>
      <c r="Q48" s="71">
        <v>-0.2083625783470649</v>
      </c>
      <c r="R48" s="71">
        <v>0.13650400414770525</v>
      </c>
      <c r="AC48" s="1" cm="1">
        <f t="array" ref="AC48:AC54">$K$12:$K$18</f>
        <v>0</v>
      </c>
      <c r="AD48" s="110" cm="1">
        <f t="array" ref="AD48:AJ54">MMULT(AD39:AJ45,_xlfn.ANCHORARRAY(AD30))</f>
        <v>0.79854512661668298</v>
      </c>
      <c r="AE48" s="71">
        <v>-0.16283349712866418</v>
      </c>
      <c r="AF48" s="71">
        <v>0.10927946857180065</v>
      </c>
      <c r="AG48" s="71">
        <v>-0.30571979397203142</v>
      </c>
      <c r="AH48" s="71">
        <v>-0.12797130259523684</v>
      </c>
      <c r="AI48" s="71">
        <v>-0.17514996093751406</v>
      </c>
      <c r="AJ48" s="71">
        <v>0.42819408588586089</v>
      </c>
    </row>
    <row r="49" spans="10:43">
      <c r="K49" s="1">
        <v>1</v>
      </c>
      <c r="L49" s="71">
        <v>-7.2668274429150748E-2</v>
      </c>
      <c r="M49" s="71">
        <v>-0.53937379436893618</v>
      </c>
      <c r="N49" s="71">
        <v>0.10859828377431012</v>
      </c>
      <c r="O49" s="71">
        <v>0.49433171827674716</v>
      </c>
      <c r="P49" s="71">
        <v>7.9797604260913368E-2</v>
      </c>
      <c r="Q49" s="71">
        <v>-0.66422432433159206</v>
      </c>
      <c r="R49" s="71">
        <v>8.7284721937665091E-3</v>
      </c>
      <c r="AC49" s="1">
        <v>1</v>
      </c>
      <c r="AD49" s="71">
        <v>-2.6156537056559865E-2</v>
      </c>
      <c r="AE49" s="71">
        <v>0.19709607820231304</v>
      </c>
      <c r="AF49" s="71">
        <v>0.62459827640509125</v>
      </c>
      <c r="AG49" s="71">
        <v>0.38568596904416674</v>
      </c>
      <c r="AH49" s="71">
        <v>7.6393427053613835E-2</v>
      </c>
      <c r="AI49" s="71">
        <v>0.46080335642708359</v>
      </c>
      <c r="AJ49" s="71">
        <v>0.4510173044676708</v>
      </c>
    </row>
    <row r="50" spans="10:43">
      <c r="K50" s="1">
        <v>2</v>
      </c>
      <c r="L50" s="71">
        <v>-6.9245757924133261E-2</v>
      </c>
      <c r="M50" s="71">
        <v>0.15374308543715134</v>
      </c>
      <c r="N50" s="71">
        <v>0.55667372621034727</v>
      </c>
      <c r="O50" s="71">
        <v>0.50985954556873625</v>
      </c>
      <c r="P50" s="71">
        <v>4.4184904130981549E-2</v>
      </c>
      <c r="Q50" s="71">
        <v>0.35159741037225889</v>
      </c>
      <c r="R50" s="71">
        <v>-0.52550228381593589</v>
      </c>
      <c r="AC50" s="1">
        <v>2</v>
      </c>
      <c r="AD50" s="71">
        <v>-0.57390306680984282</v>
      </c>
      <c r="AE50" s="71">
        <v>-0.10000288142722188</v>
      </c>
      <c r="AF50" s="71">
        <v>0.1265824721014133</v>
      </c>
      <c r="AG50" s="71">
        <v>-0.27043573306323809</v>
      </c>
      <c r="AH50" s="71">
        <v>-0.13082936395016309</v>
      </c>
      <c r="AI50" s="71">
        <v>-0.4747333338239802</v>
      </c>
      <c r="AJ50" s="71">
        <v>0.57357477710977323</v>
      </c>
    </row>
    <row r="51" spans="10:43">
      <c r="K51" s="1">
        <v>3</v>
      </c>
      <c r="L51" s="71">
        <v>-8.0074638165438614E-3</v>
      </c>
      <c r="M51" s="71">
        <v>0.41410025679219326</v>
      </c>
      <c r="N51" s="71">
        <v>-0.69151685932934981</v>
      </c>
      <c r="O51" s="71">
        <v>0.57830854850409064</v>
      </c>
      <c r="P51" s="71">
        <v>0.11840204269897098</v>
      </c>
      <c r="Q51" s="71">
        <v>-4.387837478084731E-3</v>
      </c>
      <c r="R51" s="71">
        <v>-4.2216312074854365E-2</v>
      </c>
      <c r="AC51" s="1">
        <v>3</v>
      </c>
      <c r="AD51" s="71">
        <v>-9.0236703497300494E-2</v>
      </c>
      <c r="AE51" s="71">
        <v>-0.93321670063268625</v>
      </c>
      <c r="AF51" s="71">
        <v>-8.2128693858150609E-2</v>
      </c>
      <c r="AG51" s="71">
        <v>0.18239668425135194</v>
      </c>
      <c r="AH51" s="71">
        <v>1.1261761303316043E-2</v>
      </c>
      <c r="AI51" s="71">
        <v>0.27292606176329143</v>
      </c>
      <c r="AJ51" s="71">
        <v>7.9591405089862927E-2</v>
      </c>
    </row>
    <row r="52" spans="10:43">
      <c r="K52" s="1">
        <v>4</v>
      </c>
      <c r="L52" s="110">
        <v>-0.42072243716176139</v>
      </c>
      <c r="M52" s="71">
        <v>0.62639878684966033</v>
      </c>
      <c r="N52" s="71">
        <v>0.36827817550630432</v>
      </c>
      <c r="O52" s="71">
        <v>1.0272942316208513E-2</v>
      </c>
      <c r="P52" s="71">
        <v>1.9441845588682065E-3</v>
      </c>
      <c r="Q52" s="71">
        <v>-0.38956735434856965</v>
      </c>
      <c r="R52" s="71">
        <v>0.37830720238466975</v>
      </c>
      <c r="AC52" s="1">
        <v>4</v>
      </c>
      <c r="AD52" s="110">
        <v>-0.15535161271822062</v>
      </c>
      <c r="AE52" s="71">
        <v>4.1307022740827315E-2</v>
      </c>
      <c r="AF52" s="71">
        <v>3.6640834673986836E-2</v>
      </c>
      <c r="AG52" s="71">
        <v>-0.74330892253619707</v>
      </c>
      <c r="AH52" s="71">
        <v>-0.19389498460026444</v>
      </c>
      <c r="AI52" s="71">
        <v>0.61734022973066927</v>
      </c>
      <c r="AJ52" s="71">
        <v>-4.0058418760054726E-2</v>
      </c>
    </row>
    <row r="53" spans="10:43">
      <c r="K53" s="1">
        <v>5</v>
      </c>
      <c r="L53" s="71">
        <v>5.5511151231257827E-17</v>
      </c>
      <c r="M53" s="71">
        <v>-0.22728457540126093</v>
      </c>
      <c r="N53" s="71">
        <v>0.1251284342195973</v>
      </c>
      <c r="O53" s="71">
        <v>0.36226302169621338</v>
      </c>
      <c r="P53" s="71">
        <v>4.1319630185101694E-2</v>
      </c>
      <c r="Q53" s="71">
        <v>0.48942557931861541</v>
      </c>
      <c r="R53" s="71">
        <v>0.74846869695128682</v>
      </c>
      <c r="AC53" s="1">
        <v>5</v>
      </c>
      <c r="AD53" s="71">
        <v>0</v>
      </c>
      <c r="AE53" s="71">
        <v>0.21136579237770442</v>
      </c>
      <c r="AF53" s="71">
        <v>-0.73693116984833951</v>
      </c>
      <c r="AG53" s="71">
        <v>0.10750065962451145</v>
      </c>
      <c r="AH53" s="71">
        <v>0.23413854551507951</v>
      </c>
      <c r="AI53" s="71">
        <v>0.26658713453536226</v>
      </c>
      <c r="AJ53" s="71">
        <v>0.52422419068860004</v>
      </c>
    </row>
    <row r="54" spans="10:43">
      <c r="K54" s="1">
        <v>6</v>
      </c>
      <c r="L54" s="71">
        <v>0</v>
      </c>
      <c r="M54" s="71">
        <v>7.8191694981307631E-3</v>
      </c>
      <c r="N54" s="71">
        <v>-4.0663305719475344E-2</v>
      </c>
      <c r="O54" s="71">
        <v>0.14828849910914765</v>
      </c>
      <c r="P54" s="71">
        <v>-0.98783148057218173</v>
      </c>
      <c r="Q54" s="71">
        <v>-2.1236043583594169E-2</v>
      </c>
      <c r="R54" s="71">
        <v>5.8201058209806505E-3</v>
      </c>
      <c r="AC54" s="1">
        <v>6</v>
      </c>
      <c r="AD54" s="71">
        <v>0</v>
      </c>
      <c r="AE54" s="71">
        <v>-8.5805787808553247E-2</v>
      </c>
      <c r="AF54" s="71">
        <v>0.17537572922914352</v>
      </c>
      <c r="AG54" s="71">
        <v>-0.29548800072286563</v>
      </c>
      <c r="AH54" s="71">
        <v>0.93173393022191253</v>
      </c>
      <c r="AI54" s="71">
        <v>-7.0318737987680152E-2</v>
      </c>
      <c r="AJ54" s="71">
        <v>-3.8661611008228298E-2</v>
      </c>
    </row>
    <row r="56" spans="10:43">
      <c r="J56">
        <v>0</v>
      </c>
      <c r="K56" s="47">
        <v>4</v>
      </c>
      <c r="L56" s="1" cm="1">
        <f t="array" ref="L56:R56">$L$11:$R$11</f>
        <v>0</v>
      </c>
      <c r="M56" s="1">
        <v>1</v>
      </c>
      <c r="N56" s="1">
        <v>2</v>
      </c>
      <c r="O56" s="1">
        <v>3</v>
      </c>
      <c r="P56" s="1">
        <v>4</v>
      </c>
      <c r="Q56" s="1">
        <v>5</v>
      </c>
      <c r="R56" s="1">
        <v>6</v>
      </c>
      <c r="U56" s="48" t="s">
        <v>351</v>
      </c>
      <c r="V56" s="3">
        <f>L48</f>
        <v>0.9015835281841037</v>
      </c>
      <c r="W56" s="48" t="s">
        <v>353</v>
      </c>
      <c r="X56" s="3">
        <f>+V56/V58</f>
        <v>0.90618951161818306</v>
      </c>
      <c r="Y56" s="148">
        <f>ATAN2(X56,X57)</f>
        <v>0.43661209255230365</v>
      </c>
      <c r="AB56">
        <v>0</v>
      </c>
      <c r="AC56" s="47">
        <v>4</v>
      </c>
      <c r="AD56" s="1" cm="1">
        <f t="array" ref="AD56:AJ56">$L$11:$R$11</f>
        <v>0</v>
      </c>
      <c r="AE56" s="1">
        <v>1</v>
      </c>
      <c r="AF56" s="1">
        <v>2</v>
      </c>
      <c r="AG56" s="1">
        <v>3</v>
      </c>
      <c r="AH56" s="1">
        <v>4</v>
      </c>
      <c r="AI56" s="1">
        <v>5</v>
      </c>
      <c r="AJ56" s="1">
        <v>6</v>
      </c>
      <c r="AM56" s="48" t="s">
        <v>351</v>
      </c>
      <c r="AN56" s="3">
        <f>AD48</f>
        <v>0.79854512661668298</v>
      </c>
      <c r="AO56" s="48" t="s">
        <v>353</v>
      </c>
      <c r="AP56" s="3">
        <f>+AN56/AN58</f>
        <v>0.98159720245099591</v>
      </c>
      <c r="AQ56" s="148">
        <f>ATAN2(AP56,AP57)</f>
        <v>0.1921432799641262</v>
      </c>
    </row>
    <row r="57" spans="10:43">
      <c r="K57" s="1" cm="1">
        <f t="array" ref="K57:K63">$K$12:$K$18</f>
        <v>0</v>
      </c>
      <c r="L57" s="110">
        <f>X56</f>
        <v>0.90618951161818306</v>
      </c>
      <c r="M57" s="111">
        <v>0</v>
      </c>
      <c r="N57" s="111">
        <v>0</v>
      </c>
      <c r="O57" s="111">
        <v>0</v>
      </c>
      <c r="P57" s="110">
        <f>-X57</f>
        <v>-0.42287181158502268</v>
      </c>
      <c r="Q57">
        <v>0</v>
      </c>
      <c r="R57">
        <v>0</v>
      </c>
      <c r="U57" s="48" t="s">
        <v>352</v>
      </c>
      <c r="V57" s="3">
        <f>L52</f>
        <v>-0.42072243716176139</v>
      </c>
      <c r="W57" s="48" t="s">
        <v>354</v>
      </c>
      <c r="X57" s="3">
        <f>-V57/V58</f>
        <v>0.42287181158502268</v>
      </c>
      <c r="Y57" s="117"/>
      <c r="AC57" s="1" cm="1">
        <f t="array" ref="AC57:AC63">$K$12:$K$18</f>
        <v>0</v>
      </c>
      <c r="AD57" s="110">
        <f>AP56</f>
        <v>0.98159720245099591</v>
      </c>
      <c r="AE57" s="111">
        <v>0</v>
      </c>
      <c r="AF57" s="111">
        <v>0</v>
      </c>
      <c r="AG57" s="111">
        <v>0</v>
      </c>
      <c r="AH57" s="110">
        <f>-AP57</f>
        <v>-0.19096316959136028</v>
      </c>
      <c r="AI57">
        <v>0</v>
      </c>
      <c r="AJ57">
        <v>0</v>
      </c>
      <c r="AM57" s="48" t="s">
        <v>352</v>
      </c>
      <c r="AN57" s="3">
        <f>AD52</f>
        <v>-0.15535161271822062</v>
      </c>
      <c r="AO57" s="48" t="s">
        <v>354</v>
      </c>
      <c r="AP57" s="3">
        <f>-AN57/AN58</f>
        <v>0.19096316959136028</v>
      </c>
      <c r="AQ57" s="117"/>
    </row>
    <row r="58" spans="10:43">
      <c r="K58" s="1">
        <v>1</v>
      </c>
      <c r="L58" s="111">
        <v>0</v>
      </c>
      <c r="M58" s="111">
        <v>1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U58" s="48" t="s">
        <v>355</v>
      </c>
      <c r="V58" s="3">
        <f>SQRT(V56*V56+V57*V57)</f>
        <v>0.99491719626521113</v>
      </c>
      <c r="W58" s="109">
        <v>1</v>
      </c>
      <c r="X58" s="108">
        <f>X56*X56+X57*X57</f>
        <v>1</v>
      </c>
      <c r="AC58" s="1">
        <v>1</v>
      </c>
      <c r="AD58" s="111">
        <v>0</v>
      </c>
      <c r="AE58" s="111">
        <v>1</v>
      </c>
      <c r="AF58" s="111">
        <v>0</v>
      </c>
      <c r="AG58" s="111">
        <v>0</v>
      </c>
      <c r="AH58" s="111">
        <v>0</v>
      </c>
      <c r="AI58" s="111">
        <v>0</v>
      </c>
      <c r="AJ58" s="111">
        <v>0</v>
      </c>
      <c r="AM58" s="48" t="s">
        <v>355</v>
      </c>
      <c r="AN58" s="3">
        <f>SQRT(AN56*AN56+AN57*AN57)</f>
        <v>0.81351609868361319</v>
      </c>
      <c r="AO58" s="109">
        <v>1</v>
      </c>
      <c r="AP58" s="108">
        <f>AP56*AP56+AP57*AP57</f>
        <v>1</v>
      </c>
    </row>
    <row r="59" spans="10:43">
      <c r="K59" s="1">
        <v>2</v>
      </c>
      <c r="L59" s="111">
        <v>0</v>
      </c>
      <c r="M59" s="111">
        <v>0</v>
      </c>
      <c r="N59" s="111">
        <v>1</v>
      </c>
      <c r="O59" s="111">
        <v>0</v>
      </c>
      <c r="P59" s="111">
        <v>0</v>
      </c>
      <c r="Q59" s="111">
        <v>0</v>
      </c>
      <c r="R59" s="111">
        <v>0</v>
      </c>
      <c r="AC59" s="1">
        <v>2</v>
      </c>
      <c r="AD59" s="111">
        <v>0</v>
      </c>
      <c r="AE59" s="111">
        <v>0</v>
      </c>
      <c r="AF59" s="111">
        <v>1</v>
      </c>
      <c r="AG59" s="111">
        <v>0</v>
      </c>
      <c r="AH59" s="111">
        <v>0</v>
      </c>
      <c r="AI59" s="111">
        <v>0</v>
      </c>
      <c r="AJ59" s="111">
        <v>0</v>
      </c>
    </row>
    <row r="60" spans="10:43">
      <c r="K60" s="1">
        <v>3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AC60" s="1">
        <v>3</v>
      </c>
      <c r="AD60" s="111">
        <v>0</v>
      </c>
      <c r="AE60" s="111">
        <v>0</v>
      </c>
      <c r="AF60" s="111">
        <v>0</v>
      </c>
      <c r="AG60" s="111">
        <v>1</v>
      </c>
      <c r="AH60" s="111">
        <v>0</v>
      </c>
      <c r="AI60" s="111">
        <v>0</v>
      </c>
      <c r="AJ60" s="111">
        <v>0</v>
      </c>
    </row>
    <row r="61" spans="10:43">
      <c r="K61" s="1">
        <v>4</v>
      </c>
      <c r="L61" s="110">
        <f>X57</f>
        <v>0.42287181158502268</v>
      </c>
      <c r="M61" s="111">
        <v>0</v>
      </c>
      <c r="N61" s="111">
        <v>0</v>
      </c>
      <c r="O61" s="111">
        <v>0</v>
      </c>
      <c r="P61" s="110">
        <f>X56</f>
        <v>0.90618951161818306</v>
      </c>
      <c r="Q61" s="111">
        <v>0</v>
      </c>
      <c r="R61" s="111">
        <v>0</v>
      </c>
      <c r="AC61" s="1">
        <v>4</v>
      </c>
      <c r="AD61" s="110">
        <f>AP57</f>
        <v>0.19096316959136028</v>
      </c>
      <c r="AE61" s="111">
        <v>0</v>
      </c>
      <c r="AF61" s="111">
        <v>0</v>
      </c>
      <c r="AG61" s="111">
        <v>0</v>
      </c>
      <c r="AH61" s="110">
        <f>AP56</f>
        <v>0.98159720245099591</v>
      </c>
      <c r="AI61" s="111">
        <v>0</v>
      </c>
      <c r="AJ61" s="111">
        <v>0</v>
      </c>
    </row>
    <row r="62" spans="10:43">
      <c r="K62" s="1">
        <v>5</v>
      </c>
      <c r="L62">
        <v>0</v>
      </c>
      <c r="M62" s="111">
        <v>0</v>
      </c>
      <c r="N62" s="111">
        <v>0</v>
      </c>
      <c r="O62" s="111">
        <v>0</v>
      </c>
      <c r="P62" s="111">
        <v>0</v>
      </c>
      <c r="Q62">
        <v>1</v>
      </c>
      <c r="R62" s="111">
        <v>0</v>
      </c>
      <c r="AC62" s="1">
        <v>5</v>
      </c>
      <c r="AD62">
        <v>0</v>
      </c>
      <c r="AE62" s="111">
        <v>0</v>
      </c>
      <c r="AF62" s="111">
        <v>0</v>
      </c>
      <c r="AG62" s="111">
        <v>0</v>
      </c>
      <c r="AH62" s="111">
        <v>0</v>
      </c>
      <c r="AI62">
        <v>1</v>
      </c>
      <c r="AJ62" s="111">
        <v>0</v>
      </c>
    </row>
    <row r="63" spans="10:43">
      <c r="K63" s="1">
        <v>6</v>
      </c>
      <c r="L6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>
        <v>1</v>
      </c>
      <c r="AC63" s="1">
        <v>6</v>
      </c>
      <c r="AD63">
        <v>0</v>
      </c>
      <c r="AE63" s="111">
        <v>0</v>
      </c>
      <c r="AF63" s="111">
        <v>0</v>
      </c>
      <c r="AG63" s="111">
        <v>0</v>
      </c>
      <c r="AH63" s="111">
        <v>0</v>
      </c>
      <c r="AI63" s="111">
        <v>0</v>
      </c>
      <c r="AJ63">
        <v>1</v>
      </c>
    </row>
    <row r="65" spans="10:43">
      <c r="L65" s="1" cm="1">
        <f t="array" ref="L65:R65">$L$11:$R$11</f>
        <v>0</v>
      </c>
      <c r="M65" s="1">
        <v>1</v>
      </c>
      <c r="N65" s="1">
        <v>2</v>
      </c>
      <c r="O65" s="1">
        <v>3</v>
      </c>
      <c r="P65" s="1">
        <v>4</v>
      </c>
      <c r="Q65" s="1">
        <v>5</v>
      </c>
      <c r="R65" s="1">
        <v>6</v>
      </c>
      <c r="AD65" s="1" cm="1">
        <f t="array" ref="AD65:AJ65">$L$11:$R$11</f>
        <v>0</v>
      </c>
      <c r="AE65" s="1">
        <v>1</v>
      </c>
      <c r="AF65" s="1">
        <v>2</v>
      </c>
      <c r="AG65" s="1">
        <v>3</v>
      </c>
      <c r="AH65" s="1">
        <v>4</v>
      </c>
      <c r="AI65" s="1">
        <v>5</v>
      </c>
      <c r="AJ65" s="1">
        <v>6</v>
      </c>
    </row>
    <row r="66" spans="10:43">
      <c r="K66" s="1" cm="1">
        <f t="array" ref="K66:K72">$K$12:$K$18</f>
        <v>0</v>
      </c>
      <c r="L66" s="110" cm="1">
        <f t="array" ref="L66:R72">MMULT(L57:R63,_xlfn.ANCHORARRAY(L48))</f>
        <v>0.99491719626521113</v>
      </c>
      <c r="M66" s="71">
        <v>-2.536232533163707E-2</v>
      </c>
      <c r="N66" s="71">
        <v>4.1110604882157759E-2</v>
      </c>
      <c r="O66" s="71">
        <v>7.6246172739036042E-2</v>
      </c>
      <c r="P66" s="71">
        <v>9.8565704664718319E-3</v>
      </c>
      <c r="Q66" s="71">
        <v>-2.4078930244068042E-2</v>
      </c>
      <c r="R66" s="71">
        <v>-3.627695515553167E-2</v>
      </c>
      <c r="AC66" s="1" cm="1">
        <f t="array" ref="AC66:AC72">$K$12:$K$18</f>
        <v>0</v>
      </c>
      <c r="AD66" s="110" cm="1">
        <f t="array" ref="AD66:AJ72">MMULT(AD57:AJ63,_xlfn.ANCHORARRAY(AD48))</f>
        <v>0.81351609868361319</v>
      </c>
      <c r="AE66" s="71">
        <v>-0.16772502523577984</v>
      </c>
      <c r="AF66" s="71">
        <v>0.10027137070959351</v>
      </c>
      <c r="AG66" s="71">
        <v>-0.15814906666378978</v>
      </c>
      <c r="AH66" s="71">
        <v>-8.8589471794359859E-2</v>
      </c>
      <c r="AI66" s="71">
        <v>-0.28981595865129212</v>
      </c>
      <c r="AJ66" s="71">
        <v>0.42796379942686058</v>
      </c>
    </row>
    <row r="67" spans="10:43">
      <c r="K67" s="1">
        <v>1</v>
      </c>
      <c r="L67" s="71">
        <v>-7.2668274429150748E-2</v>
      </c>
      <c r="M67" s="71">
        <v>-0.53937379436893618</v>
      </c>
      <c r="N67" s="71">
        <v>0.10859828377431012</v>
      </c>
      <c r="O67" s="71">
        <v>0.49433171827674716</v>
      </c>
      <c r="P67" s="71">
        <v>7.9797604260913368E-2</v>
      </c>
      <c r="Q67" s="71">
        <v>-0.66422432433159206</v>
      </c>
      <c r="R67" s="71">
        <v>8.7284721937665091E-3</v>
      </c>
      <c r="AC67" s="1">
        <v>1</v>
      </c>
      <c r="AD67" s="71">
        <v>-2.6156537056559865E-2</v>
      </c>
      <c r="AE67" s="71">
        <v>0.19709607820231304</v>
      </c>
      <c r="AF67" s="71">
        <v>0.62459827640509125</v>
      </c>
      <c r="AG67" s="71">
        <v>0.38568596904416674</v>
      </c>
      <c r="AH67" s="71">
        <v>7.6393427053613835E-2</v>
      </c>
      <c r="AI67" s="71">
        <v>0.46080335642708359</v>
      </c>
      <c r="AJ67" s="71">
        <v>0.4510173044676708</v>
      </c>
    </row>
    <row r="68" spans="10:43">
      <c r="K68" s="1">
        <v>2</v>
      </c>
      <c r="L68" s="71">
        <v>-6.9245757924133261E-2</v>
      </c>
      <c r="M68" s="71">
        <v>0.15374308543715134</v>
      </c>
      <c r="N68" s="71">
        <v>0.55667372621034727</v>
      </c>
      <c r="O68" s="71">
        <v>0.50985954556873625</v>
      </c>
      <c r="P68" s="71">
        <v>4.4184904130981549E-2</v>
      </c>
      <c r="Q68" s="71">
        <v>0.35159741037225889</v>
      </c>
      <c r="R68" s="71">
        <v>-0.52550228381593589</v>
      </c>
      <c r="AC68" s="1">
        <v>2</v>
      </c>
      <c r="AD68" s="71">
        <v>-0.57390306680984282</v>
      </c>
      <c r="AE68" s="71">
        <v>-0.10000288142722188</v>
      </c>
      <c r="AF68" s="71">
        <v>0.1265824721014133</v>
      </c>
      <c r="AG68" s="71">
        <v>-0.27043573306323809</v>
      </c>
      <c r="AH68" s="71">
        <v>-0.13082936395016309</v>
      </c>
      <c r="AI68" s="71">
        <v>-0.4747333338239802</v>
      </c>
      <c r="AJ68" s="71">
        <v>0.57357477710977323</v>
      </c>
    </row>
    <row r="69" spans="10:43">
      <c r="K69" s="1">
        <v>3</v>
      </c>
      <c r="L69" s="110">
        <v>-8.0074638165438614E-3</v>
      </c>
      <c r="M69" s="71">
        <v>0.41410025679219326</v>
      </c>
      <c r="N69" s="71">
        <v>-0.69151685932934981</v>
      </c>
      <c r="O69" s="71">
        <v>0.57830854850409064</v>
      </c>
      <c r="P69" s="71">
        <v>0.11840204269897098</v>
      </c>
      <c r="Q69" s="71">
        <v>-4.387837478084731E-3</v>
      </c>
      <c r="R69" s="71">
        <v>-4.2216312074854365E-2</v>
      </c>
      <c r="AC69" s="1">
        <v>3</v>
      </c>
      <c r="AD69" s="110">
        <v>-9.0236703497300494E-2</v>
      </c>
      <c r="AE69" s="71">
        <v>-0.93321670063268625</v>
      </c>
      <c r="AF69" s="71">
        <v>-8.2128693858150609E-2</v>
      </c>
      <c r="AG69" s="71">
        <v>0.18239668425135194</v>
      </c>
      <c r="AH69" s="71">
        <v>1.1261761303316043E-2</v>
      </c>
      <c r="AI69" s="71">
        <v>0.27292606176329143</v>
      </c>
      <c r="AJ69" s="71">
        <v>7.9591405089862927E-2</v>
      </c>
    </row>
    <row r="70" spans="10:43">
      <c r="K70" s="1">
        <v>4</v>
      </c>
      <c r="L70" s="71">
        <v>5.5511151231257827E-17</v>
      </c>
      <c r="M70" s="71">
        <v>0.67940951257673832</v>
      </c>
      <c r="N70" s="71">
        <v>0.42558723812583132</v>
      </c>
      <c r="O70" s="71">
        <v>4.6916565424454833E-2</v>
      </c>
      <c r="P70" s="71">
        <v>6.7450023308324707E-3</v>
      </c>
      <c r="Q70" s="71">
        <v>-0.44113251155166755</v>
      </c>
      <c r="R70" s="71">
        <v>0.40054171449315462</v>
      </c>
      <c r="AC70" s="1">
        <v>4</v>
      </c>
      <c r="AD70" s="71">
        <v>-2.7755575615628914E-17</v>
      </c>
      <c r="AE70" s="71">
        <v>9.4516572366403831E-3</v>
      </c>
      <c r="AF70" s="71">
        <v>5.6834894501185423E-2</v>
      </c>
      <c r="AG70" s="71">
        <v>-0.78801117978211188</v>
      </c>
      <c r="AH70" s="71">
        <v>-0.21476458001321999</v>
      </c>
      <c r="AI70" s="71">
        <v>0.57253225076964942</v>
      </c>
      <c r="AJ70" s="71">
        <v>4.2448068051558936E-2</v>
      </c>
    </row>
    <row r="71" spans="10:43">
      <c r="K71" s="1">
        <v>5</v>
      </c>
      <c r="L71" s="71">
        <v>5.5511151231257827E-17</v>
      </c>
      <c r="M71" s="71">
        <v>-0.22728457540126093</v>
      </c>
      <c r="N71" s="71">
        <v>0.1251284342195973</v>
      </c>
      <c r="O71" s="71">
        <v>0.36226302169621338</v>
      </c>
      <c r="P71" s="71">
        <v>4.1319630185101694E-2</v>
      </c>
      <c r="Q71" s="71">
        <v>0.48942557931861541</v>
      </c>
      <c r="R71" s="71">
        <v>0.74846869695128682</v>
      </c>
      <c r="AC71" s="1">
        <v>5</v>
      </c>
      <c r="AD71" s="71">
        <v>0</v>
      </c>
      <c r="AE71" s="71">
        <v>0.21136579237770442</v>
      </c>
      <c r="AF71" s="71">
        <v>-0.73693116984833951</v>
      </c>
      <c r="AG71" s="71">
        <v>0.10750065962451145</v>
      </c>
      <c r="AH71" s="71">
        <v>0.23413854551507951</v>
      </c>
      <c r="AI71" s="71">
        <v>0.26658713453536226</v>
      </c>
      <c r="AJ71" s="71">
        <v>0.52422419068860004</v>
      </c>
    </row>
    <row r="72" spans="10:43">
      <c r="K72" s="1">
        <v>6</v>
      </c>
      <c r="L72" s="71">
        <v>0</v>
      </c>
      <c r="M72" s="71">
        <v>7.8191694981307631E-3</v>
      </c>
      <c r="N72" s="71">
        <v>-4.0663305719475344E-2</v>
      </c>
      <c r="O72" s="71">
        <v>0.14828849910914765</v>
      </c>
      <c r="P72" s="71">
        <v>-0.98783148057218173</v>
      </c>
      <c r="Q72" s="71">
        <v>-2.1236043583594169E-2</v>
      </c>
      <c r="R72" s="71">
        <v>5.8201058209806505E-3</v>
      </c>
      <c r="AC72" s="1">
        <v>6</v>
      </c>
      <c r="AD72" s="71">
        <v>0</v>
      </c>
      <c r="AE72" s="71">
        <v>-8.5805787808553247E-2</v>
      </c>
      <c r="AF72" s="71">
        <v>0.17537572922914352</v>
      </c>
      <c r="AG72" s="71">
        <v>-0.29548800072286563</v>
      </c>
      <c r="AH72" s="71">
        <v>0.93173393022191253</v>
      </c>
      <c r="AI72" s="71">
        <v>-7.0318737987680152E-2</v>
      </c>
      <c r="AJ72" s="71">
        <v>-3.8661611008228298E-2</v>
      </c>
    </row>
    <row r="74" spans="10:43">
      <c r="J74">
        <v>0</v>
      </c>
      <c r="K74" s="47">
        <v>3</v>
      </c>
      <c r="L74" s="1" cm="1">
        <f t="array" ref="L74:R74">$L$11:$R$11</f>
        <v>0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6</v>
      </c>
      <c r="U74" s="48" t="s">
        <v>351</v>
      </c>
      <c r="V74" s="3">
        <f>L66</f>
        <v>0.99491719626521113</v>
      </c>
      <c r="W74" s="48" t="s">
        <v>353</v>
      </c>
      <c r="X74" s="3">
        <f>+V74/V76</f>
        <v>0.99996761342657359</v>
      </c>
      <c r="Y74" s="148">
        <f>ATAN2(X74,X75)</f>
        <v>8.0481983378909681E-3</v>
      </c>
      <c r="AB74">
        <v>0</v>
      </c>
      <c r="AC74" s="47">
        <v>3</v>
      </c>
      <c r="AD74" s="1" cm="1">
        <f t="array" ref="AD74:AJ74">$L$11:$R$11</f>
        <v>0</v>
      </c>
      <c r="AE74" s="1">
        <v>1</v>
      </c>
      <c r="AF74" s="1">
        <v>2</v>
      </c>
      <c r="AG74" s="1">
        <v>3</v>
      </c>
      <c r="AH74" s="1">
        <v>4</v>
      </c>
      <c r="AI74" s="1">
        <v>5</v>
      </c>
      <c r="AJ74" s="1">
        <v>6</v>
      </c>
      <c r="AM74" s="48" t="s">
        <v>351</v>
      </c>
      <c r="AN74" s="3">
        <f>AD66</f>
        <v>0.81351609868361319</v>
      </c>
      <c r="AO74" s="48" t="s">
        <v>353</v>
      </c>
      <c r="AP74" s="3">
        <f>+AN74/AN76</f>
        <v>0.99390436420336759</v>
      </c>
      <c r="AQ74" s="148">
        <f>ATAN2(AP74,AP75)</f>
        <v>0.11047025553303558</v>
      </c>
    </row>
    <row r="75" spans="10:43">
      <c r="K75" s="1" cm="1">
        <f t="array" ref="K75:K81">$K$12:$K$18</f>
        <v>0</v>
      </c>
      <c r="L75" s="110">
        <f>X74</f>
        <v>0.99996761342657359</v>
      </c>
      <c r="M75" s="111">
        <v>0</v>
      </c>
      <c r="N75" s="111">
        <v>0</v>
      </c>
      <c r="O75" s="110">
        <f>-X75</f>
        <v>-8.048111453181234E-3</v>
      </c>
      <c r="P75">
        <v>0</v>
      </c>
      <c r="Q75">
        <v>0</v>
      </c>
      <c r="R75">
        <v>0</v>
      </c>
      <c r="U75" s="48" t="s">
        <v>352</v>
      </c>
      <c r="V75" s="3">
        <f>L69</f>
        <v>-8.0074638165438614E-3</v>
      </c>
      <c r="W75" s="48" t="s">
        <v>354</v>
      </c>
      <c r="X75" s="3">
        <f>-V75/V76</f>
        <v>8.048111453181234E-3</v>
      </c>
      <c r="Y75" s="117"/>
      <c r="AC75" s="1" cm="1">
        <f t="array" ref="AC75:AC81">$K$12:$K$18</f>
        <v>0</v>
      </c>
      <c r="AD75" s="110">
        <f>AP74</f>
        <v>0.99390436420336759</v>
      </c>
      <c r="AE75" s="111">
        <v>0</v>
      </c>
      <c r="AF75" s="111">
        <v>0</v>
      </c>
      <c r="AG75" s="110">
        <f>-AP75</f>
        <v>-0.11024570203640496</v>
      </c>
      <c r="AH75">
        <v>0</v>
      </c>
      <c r="AI75">
        <v>0</v>
      </c>
      <c r="AJ75">
        <v>0</v>
      </c>
      <c r="AM75" s="48" t="s">
        <v>352</v>
      </c>
      <c r="AN75" s="3">
        <f>AD69</f>
        <v>-9.0236703497300494E-2</v>
      </c>
      <c r="AO75" s="48" t="s">
        <v>354</v>
      </c>
      <c r="AP75" s="3">
        <f>-AN75/AN76</f>
        <v>0.11024570203640496</v>
      </c>
      <c r="AQ75" s="117"/>
    </row>
    <row r="76" spans="10:43">
      <c r="K76" s="1">
        <v>1</v>
      </c>
      <c r="L76" s="111">
        <v>0</v>
      </c>
      <c r="M76" s="111">
        <v>1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U76" s="48" t="s">
        <v>355</v>
      </c>
      <c r="V76" s="3">
        <f>SQRT(V74*V74+V75*V75)</f>
        <v>0.99494941926763381</v>
      </c>
      <c r="W76" s="109">
        <v>1</v>
      </c>
      <c r="X76" s="108">
        <f>X74*X74+X75*X75</f>
        <v>1</v>
      </c>
      <c r="AC76" s="1">
        <v>1</v>
      </c>
      <c r="AD76" s="111">
        <v>0</v>
      </c>
      <c r="AE76" s="111">
        <v>1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M76" s="48" t="s">
        <v>355</v>
      </c>
      <c r="AN76" s="3">
        <f>SQRT(AN74*AN74+AN75*AN75)</f>
        <v>0.81850540955785134</v>
      </c>
      <c r="AO76" s="109">
        <v>1</v>
      </c>
      <c r="AP76" s="108">
        <f>AP74*AP74+AP75*AP75</f>
        <v>1.0000000000000002</v>
      </c>
    </row>
    <row r="77" spans="10:43">
      <c r="K77" s="1">
        <v>2</v>
      </c>
      <c r="L77" s="111">
        <v>0</v>
      </c>
      <c r="M77" s="111">
        <v>0</v>
      </c>
      <c r="N77" s="111">
        <v>1</v>
      </c>
      <c r="O77" s="111">
        <v>0</v>
      </c>
      <c r="P77" s="111">
        <v>0</v>
      </c>
      <c r="Q77" s="111">
        <v>0</v>
      </c>
      <c r="R77" s="111">
        <v>0</v>
      </c>
      <c r="AC77" s="1">
        <v>2</v>
      </c>
      <c r="AD77" s="111">
        <v>0</v>
      </c>
      <c r="AE77" s="111">
        <v>0</v>
      </c>
      <c r="AF77" s="111">
        <v>1</v>
      </c>
      <c r="AG77" s="111">
        <v>0</v>
      </c>
      <c r="AH77" s="111">
        <v>0</v>
      </c>
      <c r="AI77" s="111">
        <v>0</v>
      </c>
      <c r="AJ77" s="111">
        <v>0</v>
      </c>
    </row>
    <row r="78" spans="10:43">
      <c r="K78" s="1">
        <v>3</v>
      </c>
      <c r="L78" s="110">
        <f>X75</f>
        <v>8.048111453181234E-3</v>
      </c>
      <c r="M78" s="111">
        <v>0</v>
      </c>
      <c r="N78" s="111">
        <v>0</v>
      </c>
      <c r="O78" s="110">
        <f>X74</f>
        <v>0.99996761342657359</v>
      </c>
      <c r="P78" s="111">
        <v>0</v>
      </c>
      <c r="Q78" s="111">
        <v>0</v>
      </c>
      <c r="R78" s="111">
        <v>0</v>
      </c>
      <c r="AC78" s="1">
        <v>3</v>
      </c>
      <c r="AD78" s="110">
        <f>AP75</f>
        <v>0.11024570203640496</v>
      </c>
      <c r="AE78" s="111">
        <v>0</v>
      </c>
      <c r="AF78" s="111">
        <v>0</v>
      </c>
      <c r="AG78" s="110">
        <f>AP74</f>
        <v>0.99390436420336759</v>
      </c>
      <c r="AH78" s="111">
        <v>0</v>
      </c>
      <c r="AI78" s="111">
        <v>0</v>
      </c>
      <c r="AJ78" s="111">
        <v>0</v>
      </c>
    </row>
    <row r="79" spans="10:43">
      <c r="K79" s="1">
        <v>4</v>
      </c>
      <c r="L79">
        <v>0</v>
      </c>
      <c r="M79" s="111">
        <v>0</v>
      </c>
      <c r="N79" s="111">
        <v>0</v>
      </c>
      <c r="O79" s="111">
        <v>0</v>
      </c>
      <c r="P79">
        <v>1</v>
      </c>
      <c r="Q79" s="111">
        <v>0</v>
      </c>
      <c r="R79" s="111">
        <v>0</v>
      </c>
      <c r="AC79" s="1">
        <v>4</v>
      </c>
      <c r="AD79">
        <v>0</v>
      </c>
      <c r="AE79" s="111">
        <v>0</v>
      </c>
      <c r="AF79" s="111">
        <v>0</v>
      </c>
      <c r="AG79" s="111">
        <v>0</v>
      </c>
      <c r="AH79">
        <v>1</v>
      </c>
      <c r="AI79" s="111">
        <v>0</v>
      </c>
      <c r="AJ79" s="111">
        <v>0</v>
      </c>
    </row>
    <row r="80" spans="10:43">
      <c r="K80" s="1">
        <v>5</v>
      </c>
      <c r="L80">
        <v>0</v>
      </c>
      <c r="M80" s="111">
        <v>0</v>
      </c>
      <c r="N80" s="111">
        <v>0</v>
      </c>
      <c r="O80" s="111">
        <v>0</v>
      </c>
      <c r="P80" s="111">
        <v>0</v>
      </c>
      <c r="Q80">
        <v>1</v>
      </c>
      <c r="R80" s="111">
        <v>0</v>
      </c>
      <c r="AC80" s="1">
        <v>5</v>
      </c>
      <c r="AD80">
        <v>0</v>
      </c>
      <c r="AE80" s="111">
        <v>0</v>
      </c>
      <c r="AF80" s="111">
        <v>0</v>
      </c>
      <c r="AG80" s="111">
        <v>0</v>
      </c>
      <c r="AH80" s="111">
        <v>0</v>
      </c>
      <c r="AI80">
        <v>1</v>
      </c>
      <c r="AJ80" s="111">
        <v>0</v>
      </c>
    </row>
    <row r="81" spans="10:43">
      <c r="K81" s="1">
        <v>6</v>
      </c>
      <c r="L81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>
        <v>1</v>
      </c>
      <c r="AC81" s="1">
        <v>6</v>
      </c>
      <c r="AD81">
        <v>0</v>
      </c>
      <c r="AE81" s="111">
        <v>0</v>
      </c>
      <c r="AF81" s="111">
        <v>0</v>
      </c>
      <c r="AG81" s="111">
        <v>0</v>
      </c>
      <c r="AH81" s="111">
        <v>0</v>
      </c>
      <c r="AI81" s="111">
        <v>0</v>
      </c>
      <c r="AJ81">
        <v>1</v>
      </c>
    </row>
    <row r="83" spans="10:43">
      <c r="L83" s="1" cm="1">
        <f t="array" ref="L83:R83">$L$11:$R$11</f>
        <v>0</v>
      </c>
      <c r="M83" s="1">
        <v>1</v>
      </c>
      <c r="N83" s="1">
        <v>2</v>
      </c>
      <c r="O83" s="1">
        <v>3</v>
      </c>
      <c r="P83" s="1">
        <v>4</v>
      </c>
      <c r="Q83" s="1">
        <v>5</v>
      </c>
      <c r="R83" s="1">
        <v>6</v>
      </c>
      <c r="AD83" s="1" cm="1">
        <f t="array" ref="AD83:AJ83">$L$11:$R$11</f>
        <v>0</v>
      </c>
      <c r="AE83" s="1">
        <v>1</v>
      </c>
      <c r="AF83" s="1">
        <v>2</v>
      </c>
      <c r="AG83" s="1">
        <v>3</v>
      </c>
      <c r="AH83" s="1">
        <v>4</v>
      </c>
      <c r="AI83" s="1">
        <v>5</v>
      </c>
      <c r="AJ83" s="1">
        <v>6</v>
      </c>
    </row>
    <row r="84" spans="10:43">
      <c r="K84" s="1" cm="1">
        <f t="array" ref="K84:K90">$K$12:$K$18</f>
        <v>0</v>
      </c>
      <c r="L84" s="110" cm="1">
        <f t="array" ref="L84:R90">MMULT(L75:R81,_xlfn.ANCHORARRAY(L66))</f>
        <v>0.99494941926763403</v>
      </c>
      <c r="M84" s="71">
        <v>-2.8694228952279993E-2</v>
      </c>
      <c r="N84" s="71">
        <v>4.6674678206170599E-2</v>
      </c>
      <c r="O84" s="71">
        <v>7.1589411734075764E-2</v>
      </c>
      <c r="P84" s="71">
        <v>8.9033384100030456E-3</v>
      </c>
      <c r="Q84" s="71">
        <v>-2.4042836604963591E-2</v>
      </c>
      <c r="R84" s="71">
        <v>-3.5936018684539127E-2</v>
      </c>
      <c r="AC84" s="1" cm="1">
        <f t="array" ref="AC84:AC90">$K$12:$K$18</f>
        <v>0</v>
      </c>
      <c r="AD84" s="110" cm="1">
        <f t="array" ref="AD84:AJ90">MMULT(AD75:AJ81,_xlfn.ANCHORARRAY(AD66))</f>
        <v>0.81850540955785145</v>
      </c>
      <c r="AE84" s="71">
        <v>-6.3819504254613496E-2</v>
      </c>
      <c r="AF84" s="71">
        <v>0.1087144884646435</v>
      </c>
      <c r="AG84" s="71">
        <v>-0.17729349805623273</v>
      </c>
      <c r="AH84" s="71">
        <v>-8.9291023419935889E-2</v>
      </c>
      <c r="AI84" s="71">
        <v>-0.31813827140242723</v>
      </c>
      <c r="AJ84" s="71">
        <v>0.41658047764121559</v>
      </c>
    </row>
    <row r="85" spans="10:43">
      <c r="K85" s="1">
        <v>1</v>
      </c>
      <c r="L85" s="71">
        <v>-7.2668274429150748E-2</v>
      </c>
      <c r="M85" s="71">
        <v>-0.53937379436893618</v>
      </c>
      <c r="N85" s="71">
        <v>0.10859828377431012</v>
      </c>
      <c r="O85" s="71">
        <v>0.49433171827674716</v>
      </c>
      <c r="P85" s="71">
        <v>7.9797604260913368E-2</v>
      </c>
      <c r="Q85" s="71">
        <v>-0.66422432433159206</v>
      </c>
      <c r="R85" s="71">
        <v>8.7284721937665091E-3</v>
      </c>
      <c r="AC85" s="1">
        <v>1</v>
      </c>
      <c r="AD85" s="71">
        <v>-2.6156537056559865E-2</v>
      </c>
      <c r="AE85" s="71">
        <v>0.19709607820231304</v>
      </c>
      <c r="AF85" s="71">
        <v>0.62459827640509125</v>
      </c>
      <c r="AG85" s="71">
        <v>0.38568596904416674</v>
      </c>
      <c r="AH85" s="71">
        <v>7.6393427053613835E-2</v>
      </c>
      <c r="AI85" s="71">
        <v>0.46080335642708359</v>
      </c>
      <c r="AJ85" s="71">
        <v>0.4510173044676708</v>
      </c>
    </row>
    <row r="86" spans="10:43">
      <c r="K86" s="1">
        <v>2</v>
      </c>
      <c r="L86" s="110">
        <v>-6.9245757924133261E-2</v>
      </c>
      <c r="M86" s="71">
        <v>0.15374308543715134</v>
      </c>
      <c r="N86" s="71">
        <v>0.55667372621034727</v>
      </c>
      <c r="O86" s="71">
        <v>0.50985954556873625</v>
      </c>
      <c r="P86" s="71">
        <v>4.4184904130981549E-2</v>
      </c>
      <c r="Q86" s="71">
        <v>0.35159741037225889</v>
      </c>
      <c r="R86" s="71">
        <v>-0.52550228381593589</v>
      </c>
      <c r="AC86" s="1">
        <v>2</v>
      </c>
      <c r="AD86" s="110">
        <v>-0.57390306680984282</v>
      </c>
      <c r="AE86" s="71">
        <v>-0.10000288142722188</v>
      </c>
      <c r="AF86" s="71">
        <v>0.1265824721014133</v>
      </c>
      <c r="AG86" s="71">
        <v>-0.27043573306323809</v>
      </c>
      <c r="AH86" s="71">
        <v>-0.13082936395016309</v>
      </c>
      <c r="AI86" s="71">
        <v>-0.4747333338239802</v>
      </c>
      <c r="AJ86" s="71">
        <v>0.57357477710977323</v>
      </c>
    </row>
    <row r="87" spans="10:43">
      <c r="K87" s="1">
        <v>3</v>
      </c>
      <c r="L87" s="71">
        <v>0</v>
      </c>
      <c r="M87" s="71">
        <v>0.41388272668283987</v>
      </c>
      <c r="N87" s="71">
        <v>-0.69116360073781025</v>
      </c>
      <c r="O87" s="71">
        <v>0.57890345676790367</v>
      </c>
      <c r="P87" s="71">
        <v>0.11847753484018157</v>
      </c>
      <c r="Q87" s="71">
        <v>-4.5814852853416996E-3</v>
      </c>
      <c r="R87" s="71">
        <v>-4.2506905811437339E-2</v>
      </c>
      <c r="AC87" s="1">
        <v>3</v>
      </c>
      <c r="AD87" s="71">
        <v>-1.3877787807814457E-17</v>
      </c>
      <c r="AE87" s="71">
        <v>-0.94601911466248667</v>
      </c>
      <c r="AF87" s="71">
        <v>-7.0573579593906449E-2</v>
      </c>
      <c r="AG87" s="71">
        <v>0.16384960561289064</v>
      </c>
      <c r="AH87" s="71">
        <v>1.4265051969789208E-3</v>
      </c>
      <c r="AI87" s="71">
        <v>0.23931144006850777</v>
      </c>
      <c r="AJ87" s="71">
        <v>0.12628741438587432</v>
      </c>
    </row>
    <row r="88" spans="10:43">
      <c r="K88" s="1">
        <v>4</v>
      </c>
      <c r="L88" s="71">
        <v>5.5511151231257827E-17</v>
      </c>
      <c r="M88" s="71">
        <v>0.67940951257673832</v>
      </c>
      <c r="N88" s="71">
        <v>0.42558723812583132</v>
      </c>
      <c r="O88" s="71">
        <v>4.6916565424454833E-2</v>
      </c>
      <c r="P88" s="71">
        <v>6.7450023308324707E-3</v>
      </c>
      <c r="Q88" s="71">
        <v>-0.44113251155166755</v>
      </c>
      <c r="R88" s="71">
        <v>0.40054171449315462</v>
      </c>
      <c r="AC88" s="1">
        <v>4</v>
      </c>
      <c r="AD88" s="71">
        <v>-2.7755575615628914E-17</v>
      </c>
      <c r="AE88" s="71">
        <v>9.4516572366403831E-3</v>
      </c>
      <c r="AF88" s="71">
        <v>5.6834894501185423E-2</v>
      </c>
      <c r="AG88" s="71">
        <v>-0.78801117978211188</v>
      </c>
      <c r="AH88" s="71">
        <v>-0.21476458001321999</v>
      </c>
      <c r="AI88" s="71">
        <v>0.57253225076964942</v>
      </c>
      <c r="AJ88" s="71">
        <v>4.2448068051558936E-2</v>
      </c>
    </row>
    <row r="89" spans="10:43">
      <c r="K89" s="1">
        <v>5</v>
      </c>
      <c r="L89" s="71">
        <v>5.5511151231257827E-17</v>
      </c>
      <c r="M89" s="71">
        <v>-0.22728457540126093</v>
      </c>
      <c r="N89" s="71">
        <v>0.1251284342195973</v>
      </c>
      <c r="O89" s="71">
        <v>0.36226302169621338</v>
      </c>
      <c r="P89" s="71">
        <v>4.1319630185101694E-2</v>
      </c>
      <c r="Q89" s="71">
        <v>0.48942557931861541</v>
      </c>
      <c r="R89" s="71">
        <v>0.74846869695128682</v>
      </c>
      <c r="AC89" s="1">
        <v>5</v>
      </c>
      <c r="AD89" s="71">
        <v>0</v>
      </c>
      <c r="AE89" s="71">
        <v>0.21136579237770442</v>
      </c>
      <c r="AF89" s="71">
        <v>-0.73693116984833951</v>
      </c>
      <c r="AG89" s="71">
        <v>0.10750065962451145</v>
      </c>
      <c r="AH89" s="71">
        <v>0.23413854551507951</v>
      </c>
      <c r="AI89" s="71">
        <v>0.26658713453536226</v>
      </c>
      <c r="AJ89" s="71">
        <v>0.52422419068860004</v>
      </c>
    </row>
    <row r="90" spans="10:43">
      <c r="K90" s="1">
        <v>6</v>
      </c>
      <c r="L90" s="71">
        <v>0</v>
      </c>
      <c r="M90" s="71">
        <v>7.8191694981307631E-3</v>
      </c>
      <c r="N90" s="71">
        <v>-4.0663305719475344E-2</v>
      </c>
      <c r="O90" s="71">
        <v>0.14828849910914765</v>
      </c>
      <c r="P90" s="71">
        <v>-0.98783148057218173</v>
      </c>
      <c r="Q90" s="71">
        <v>-2.1236043583594169E-2</v>
      </c>
      <c r="R90" s="71">
        <v>5.8201058209806505E-3</v>
      </c>
      <c r="AC90" s="1">
        <v>6</v>
      </c>
      <c r="AD90" s="71">
        <v>0</v>
      </c>
      <c r="AE90" s="71">
        <v>-8.5805787808553247E-2</v>
      </c>
      <c r="AF90" s="71">
        <v>0.17537572922914352</v>
      </c>
      <c r="AG90" s="71">
        <v>-0.29548800072286563</v>
      </c>
      <c r="AH90" s="71">
        <v>0.93173393022191253</v>
      </c>
      <c r="AI90" s="71">
        <v>-7.0318737987680152E-2</v>
      </c>
      <c r="AJ90" s="71">
        <v>-3.8661611008228298E-2</v>
      </c>
    </row>
    <row r="92" spans="10:43">
      <c r="J92">
        <v>0</v>
      </c>
      <c r="K92" s="47">
        <v>2</v>
      </c>
      <c r="L92" s="1" cm="1">
        <f t="array" ref="L92:R92">$L$11:$R$11</f>
        <v>0</v>
      </c>
      <c r="M92" s="1">
        <v>1</v>
      </c>
      <c r="N92" s="1">
        <v>2</v>
      </c>
      <c r="O92" s="1">
        <v>3</v>
      </c>
      <c r="P92" s="1">
        <v>4</v>
      </c>
      <c r="Q92" s="1">
        <v>5</v>
      </c>
      <c r="R92" s="1">
        <v>6</v>
      </c>
      <c r="U92" s="48" t="s">
        <v>351</v>
      </c>
      <c r="V92" s="3">
        <f>L84</f>
        <v>0.99494941926763403</v>
      </c>
      <c r="W92" s="48" t="s">
        <v>353</v>
      </c>
      <c r="X92" s="3">
        <f>+V92/V94</f>
        <v>0.99758687334469753</v>
      </c>
      <c r="Y92" s="148">
        <f>ATAN2(X92,X93)</f>
        <v>6.9485218721197659E-2</v>
      </c>
      <c r="AB92">
        <v>0</v>
      </c>
      <c r="AC92" s="47">
        <v>2</v>
      </c>
      <c r="AD92" s="1" cm="1">
        <f t="array" ref="AD92:AJ92">$L$11:$R$11</f>
        <v>0</v>
      </c>
      <c r="AE92" s="1">
        <v>1</v>
      </c>
      <c r="AF92" s="1">
        <v>2</v>
      </c>
      <c r="AG92" s="1">
        <v>3</v>
      </c>
      <c r="AH92" s="1">
        <v>4</v>
      </c>
      <c r="AI92" s="1">
        <v>5</v>
      </c>
      <c r="AJ92" s="1">
        <v>6</v>
      </c>
      <c r="AM92" s="48" t="s">
        <v>351</v>
      </c>
      <c r="AN92" s="3">
        <f>AD84</f>
        <v>0.81850540955785145</v>
      </c>
      <c r="AO92" s="48" t="s">
        <v>353</v>
      </c>
      <c r="AP92" s="3">
        <f>+AN92/AN94</f>
        <v>0.8187855494561801</v>
      </c>
      <c r="AQ92" s="148">
        <f>ATAN2(AP92,AP93)</f>
        <v>0.61150391121023917</v>
      </c>
    </row>
    <row r="93" spans="10:43">
      <c r="K93" s="1" cm="1">
        <f t="array" ref="K93:K99">$K$12:$K$18</f>
        <v>0</v>
      </c>
      <c r="L93" s="110">
        <f>X92</f>
        <v>0.99758687334469753</v>
      </c>
      <c r="M93" s="111">
        <v>0</v>
      </c>
      <c r="N93" s="110">
        <f>-X93</f>
        <v>-6.9429317513213462E-2</v>
      </c>
      <c r="O93">
        <v>0</v>
      </c>
      <c r="P93">
        <v>0</v>
      </c>
      <c r="Q93">
        <v>0</v>
      </c>
      <c r="R93">
        <v>0</v>
      </c>
      <c r="U93" s="48" t="s">
        <v>352</v>
      </c>
      <c r="V93" s="3">
        <f>L86</f>
        <v>-6.9245757924133261E-2</v>
      </c>
      <c r="W93" s="48" t="s">
        <v>354</v>
      </c>
      <c r="X93" s="3">
        <f>-V93/V94</f>
        <v>6.9429317513213462E-2</v>
      </c>
      <c r="Y93" s="117"/>
      <c r="AC93" s="1" cm="1">
        <f t="array" ref="AC93:AC99">$K$12:$K$18</f>
        <v>0</v>
      </c>
      <c r="AD93" s="110">
        <f>AP92</f>
        <v>0.8187855494561801</v>
      </c>
      <c r="AE93" s="111">
        <v>0</v>
      </c>
      <c r="AF93" s="110">
        <f>-AP93</f>
        <v>-0.57409948963724167</v>
      </c>
      <c r="AG93">
        <v>0</v>
      </c>
      <c r="AH93">
        <v>0</v>
      </c>
      <c r="AI93">
        <v>0</v>
      </c>
      <c r="AJ93">
        <v>0</v>
      </c>
      <c r="AM93" s="48" t="s">
        <v>352</v>
      </c>
      <c r="AN93" s="3">
        <f>AD86</f>
        <v>-0.57390306680984282</v>
      </c>
      <c r="AO93" s="48" t="s">
        <v>354</v>
      </c>
      <c r="AP93" s="3">
        <f>-AN93/AN94</f>
        <v>0.57409948963724167</v>
      </c>
      <c r="AQ93" s="117"/>
    </row>
    <row r="94" spans="10:43">
      <c r="K94" s="1">
        <v>1</v>
      </c>
      <c r="L94" s="111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U94" s="48" t="s">
        <v>355</v>
      </c>
      <c r="V94" s="3">
        <f>SQRT(V92*V92+V93*V93)</f>
        <v>0.9973561660166792</v>
      </c>
      <c r="W94" s="109">
        <v>1</v>
      </c>
      <c r="X94" s="108">
        <f>X92*X92+X93*X93</f>
        <v>1.0000000000000002</v>
      </c>
      <c r="AC94" s="1">
        <v>1</v>
      </c>
      <c r="AD94" s="111">
        <v>0</v>
      </c>
      <c r="AE94" s="111">
        <v>1</v>
      </c>
      <c r="AF94" s="111">
        <v>0</v>
      </c>
      <c r="AG94" s="111">
        <v>0</v>
      </c>
      <c r="AH94" s="111">
        <v>0</v>
      </c>
      <c r="AI94" s="111">
        <v>0</v>
      </c>
      <c r="AJ94" s="111">
        <v>0</v>
      </c>
      <c r="AM94" s="48" t="s">
        <v>355</v>
      </c>
      <c r="AN94" s="3">
        <f>SQRT(AN92*AN92+AN93*AN93)</f>
        <v>0.9996578592544596</v>
      </c>
      <c r="AO94" s="109">
        <v>1</v>
      </c>
      <c r="AP94" s="108">
        <f>AP92*AP92+AP93*AP93</f>
        <v>1.0000000000000002</v>
      </c>
    </row>
    <row r="95" spans="10:43">
      <c r="K95" s="1">
        <v>2</v>
      </c>
      <c r="L95" s="110">
        <f>X93</f>
        <v>6.9429317513213462E-2</v>
      </c>
      <c r="M95" s="111">
        <v>0</v>
      </c>
      <c r="N95" s="110">
        <f>X92</f>
        <v>0.99758687334469753</v>
      </c>
      <c r="O95" s="111">
        <v>0</v>
      </c>
      <c r="P95" s="111">
        <v>0</v>
      </c>
      <c r="Q95" s="111">
        <v>0</v>
      </c>
      <c r="R95" s="111">
        <v>0</v>
      </c>
      <c r="AC95" s="1">
        <v>2</v>
      </c>
      <c r="AD95" s="110">
        <f>AP93</f>
        <v>0.57409948963724167</v>
      </c>
      <c r="AE95" s="111">
        <v>0</v>
      </c>
      <c r="AF95" s="110">
        <f>AP92</f>
        <v>0.8187855494561801</v>
      </c>
      <c r="AG95" s="111">
        <v>0</v>
      </c>
      <c r="AH95" s="111">
        <v>0</v>
      </c>
      <c r="AI95" s="111">
        <v>0</v>
      </c>
      <c r="AJ95" s="111">
        <v>0</v>
      </c>
    </row>
    <row r="96" spans="10:43">
      <c r="K96" s="1">
        <v>3</v>
      </c>
      <c r="L96">
        <v>0</v>
      </c>
      <c r="M96" s="111">
        <v>0</v>
      </c>
      <c r="N96" s="111">
        <v>0</v>
      </c>
      <c r="O96">
        <v>1</v>
      </c>
      <c r="P96" s="111">
        <v>0</v>
      </c>
      <c r="Q96" s="111">
        <v>0</v>
      </c>
      <c r="R96" s="111">
        <v>0</v>
      </c>
      <c r="AC96" s="1">
        <v>3</v>
      </c>
      <c r="AD96">
        <v>0</v>
      </c>
      <c r="AE96" s="111">
        <v>0</v>
      </c>
      <c r="AF96" s="111">
        <v>0</v>
      </c>
      <c r="AG96">
        <v>1</v>
      </c>
      <c r="AH96" s="111">
        <v>0</v>
      </c>
      <c r="AI96" s="111">
        <v>0</v>
      </c>
      <c r="AJ96" s="111">
        <v>0</v>
      </c>
    </row>
    <row r="97" spans="10:43">
      <c r="K97" s="1">
        <v>4</v>
      </c>
      <c r="L97">
        <v>0</v>
      </c>
      <c r="M97" s="111">
        <v>0</v>
      </c>
      <c r="N97" s="111">
        <v>0</v>
      </c>
      <c r="O97" s="111">
        <v>0</v>
      </c>
      <c r="P97">
        <v>1</v>
      </c>
      <c r="Q97" s="111">
        <v>0</v>
      </c>
      <c r="R97" s="111">
        <v>0</v>
      </c>
      <c r="AC97" s="1">
        <v>4</v>
      </c>
      <c r="AD97">
        <v>0</v>
      </c>
      <c r="AE97" s="111">
        <v>0</v>
      </c>
      <c r="AF97" s="111">
        <v>0</v>
      </c>
      <c r="AG97" s="111">
        <v>0</v>
      </c>
      <c r="AH97">
        <v>1</v>
      </c>
      <c r="AI97" s="111">
        <v>0</v>
      </c>
      <c r="AJ97" s="111">
        <v>0</v>
      </c>
    </row>
    <row r="98" spans="10:43">
      <c r="K98" s="1">
        <v>5</v>
      </c>
      <c r="L98">
        <v>0</v>
      </c>
      <c r="M98" s="111">
        <v>0</v>
      </c>
      <c r="N98" s="111">
        <v>0</v>
      </c>
      <c r="O98" s="111">
        <v>0</v>
      </c>
      <c r="P98" s="111">
        <v>0</v>
      </c>
      <c r="Q98">
        <v>1</v>
      </c>
      <c r="R98" s="111">
        <v>0</v>
      </c>
      <c r="AC98" s="1">
        <v>5</v>
      </c>
      <c r="AD98">
        <v>0</v>
      </c>
      <c r="AE98" s="111">
        <v>0</v>
      </c>
      <c r="AF98" s="111">
        <v>0</v>
      </c>
      <c r="AG98" s="111">
        <v>0</v>
      </c>
      <c r="AH98" s="111">
        <v>0</v>
      </c>
      <c r="AI98">
        <v>1</v>
      </c>
      <c r="AJ98" s="111">
        <v>0</v>
      </c>
    </row>
    <row r="99" spans="10:43">
      <c r="K99" s="1">
        <v>6</v>
      </c>
      <c r="L99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>
        <v>1</v>
      </c>
      <c r="AC99" s="1">
        <v>6</v>
      </c>
      <c r="AD99">
        <v>0</v>
      </c>
      <c r="AE99" s="111">
        <v>0</v>
      </c>
      <c r="AF99" s="111">
        <v>0</v>
      </c>
      <c r="AG99" s="111">
        <v>0</v>
      </c>
      <c r="AH99" s="111">
        <v>0</v>
      </c>
      <c r="AI99" s="111">
        <v>0</v>
      </c>
      <c r="AJ99">
        <v>1</v>
      </c>
    </row>
    <row r="101" spans="10:43">
      <c r="L101" s="1" cm="1">
        <f t="array" ref="L101:R101">$L$11:$R$11</f>
        <v>0</v>
      </c>
      <c r="M101" s="1">
        <v>1</v>
      </c>
      <c r="N101" s="1">
        <v>2</v>
      </c>
      <c r="O101" s="1">
        <v>3</v>
      </c>
      <c r="P101" s="1">
        <v>4</v>
      </c>
      <c r="Q101" s="1">
        <v>5</v>
      </c>
      <c r="R101" s="1">
        <v>6</v>
      </c>
      <c r="AD101" s="1" cm="1">
        <f t="array" ref="AD101:AJ101">$L$11:$R$11</f>
        <v>0</v>
      </c>
      <c r="AE101" s="1">
        <v>1</v>
      </c>
      <c r="AF101" s="1">
        <v>2</v>
      </c>
      <c r="AG101" s="1">
        <v>3</v>
      </c>
      <c r="AH101" s="1">
        <v>4</v>
      </c>
      <c r="AI101" s="1">
        <v>5</v>
      </c>
      <c r="AJ101" s="1">
        <v>6</v>
      </c>
    </row>
    <row r="102" spans="10:43">
      <c r="K102" s="1" cm="1">
        <f t="array" ref="K102:K108">$K$12:$K$18</f>
        <v>0</v>
      </c>
      <c r="L102" s="110" cm="1">
        <f t="array" ref="L102:R108">MMULT(L93:R99,_xlfn.ANCHORARRAY(L84))</f>
        <v>0.99735616601667931</v>
      </c>
      <c r="M102" s="71">
        <v>-3.9299263637818979E-2</v>
      </c>
      <c r="N102" s="71">
        <v>7.9125694077417583E-3</v>
      </c>
      <c r="O102" s="71">
        <v>3.601745713994832E-2</v>
      </c>
      <c r="P102" s="71">
        <v>5.8141257885638738E-3</v>
      </c>
      <c r="Q102" s="71">
        <v>-4.8395986436642252E-2</v>
      </c>
      <c r="R102" s="71">
        <v>6.3596439700941421E-4</v>
      </c>
      <c r="AC102" s="1" cm="1">
        <f t="array" ref="AC102:AC108">$K$12:$K$18</f>
        <v>0</v>
      </c>
      <c r="AD102" s="110" cm="1">
        <f t="array" ref="AD102:AJ108">MMULT(AD93:AJ99,_xlfn.ANCHORARRAY(AD84))</f>
        <v>0.9996578592544596</v>
      </c>
      <c r="AE102" s="71">
        <v>5.1571153324869445E-3</v>
      </c>
      <c r="AF102" s="71">
        <v>1.6342919540928938E-2</v>
      </c>
      <c r="AG102" s="71">
        <v>1.0091662110297578E-2</v>
      </c>
      <c r="AH102" s="71">
        <v>1.9988714009567254E-3</v>
      </c>
      <c r="AI102" s="71">
        <v>1.2057145308857597E-2</v>
      </c>
      <c r="AJ102" s="71">
        <v>1.1801088470665189E-2</v>
      </c>
    </row>
    <row r="103" spans="10:43">
      <c r="K103" s="1">
        <v>1</v>
      </c>
      <c r="L103" s="110">
        <v>-7.2668274429150748E-2</v>
      </c>
      <c r="M103" s="71">
        <v>-0.53937379436893618</v>
      </c>
      <c r="N103" s="71">
        <v>0.10859828377431012</v>
      </c>
      <c r="O103" s="71">
        <v>0.49433171827674716</v>
      </c>
      <c r="P103" s="71">
        <v>7.9797604260913368E-2</v>
      </c>
      <c r="Q103" s="71">
        <v>-0.66422432433159206</v>
      </c>
      <c r="R103" s="71">
        <v>8.7284721937665091E-3</v>
      </c>
      <c r="AC103" s="1">
        <v>1</v>
      </c>
      <c r="AD103" s="110">
        <v>-2.6156537056559865E-2</v>
      </c>
      <c r="AE103" s="71">
        <v>0.19709607820231304</v>
      </c>
      <c r="AF103" s="71">
        <v>0.62459827640509125</v>
      </c>
      <c r="AG103" s="71">
        <v>0.38568596904416674</v>
      </c>
      <c r="AH103" s="71">
        <v>7.6393427053613835E-2</v>
      </c>
      <c r="AI103" s="71">
        <v>0.46080335642708359</v>
      </c>
      <c r="AJ103" s="71">
        <v>0.4510173044676708</v>
      </c>
    </row>
    <row r="104" spans="10:43">
      <c r="K104" s="1">
        <v>2</v>
      </c>
      <c r="L104" s="71">
        <v>0</v>
      </c>
      <c r="M104" s="71">
        <v>0.15137986316688981</v>
      </c>
      <c r="N104" s="71">
        <v>0.55857099305632574</v>
      </c>
      <c r="O104" s="71">
        <v>0.51359959390673326</v>
      </c>
      <c r="P104" s="71">
        <v>4.4696433070456787E-2</v>
      </c>
      <c r="Q104" s="71">
        <v>0.34907968355278995</v>
      </c>
      <c r="R104" s="71">
        <v>-0.52672919349884695</v>
      </c>
      <c r="AC104" s="1">
        <v>2</v>
      </c>
      <c r="AD104" s="71">
        <v>-5.5511151231257827E-17</v>
      </c>
      <c r="AE104" s="71">
        <v>-0.11851965903806447</v>
      </c>
      <c r="AF104" s="71">
        <v>0.16605683131480289</v>
      </c>
      <c r="AG104" s="71">
        <v>-0.32321297703885277</v>
      </c>
      <c r="AH104" s="71">
        <v>-0.15838312362150903</v>
      </c>
      <c r="AI104" s="71">
        <v>-0.57134781282643954</v>
      </c>
      <c r="AJ104" s="71">
        <v>0.70879337863669201</v>
      </c>
    </row>
    <row r="105" spans="10:43">
      <c r="K105" s="1">
        <v>3</v>
      </c>
      <c r="L105" s="71">
        <v>0</v>
      </c>
      <c r="M105" s="71">
        <v>0.41388272668283987</v>
      </c>
      <c r="N105" s="71">
        <v>-0.69116360073781025</v>
      </c>
      <c r="O105" s="71">
        <v>0.57890345676790367</v>
      </c>
      <c r="P105" s="71">
        <v>0.11847753484018157</v>
      </c>
      <c r="Q105" s="71">
        <v>-4.5814852853416996E-3</v>
      </c>
      <c r="R105" s="71">
        <v>-4.2506905811437339E-2</v>
      </c>
      <c r="AC105" s="1">
        <v>3</v>
      </c>
      <c r="AD105" s="71">
        <v>-1.3877787807814457E-17</v>
      </c>
      <c r="AE105" s="71">
        <v>-0.94601911466248667</v>
      </c>
      <c r="AF105" s="71">
        <v>-7.0573579593906449E-2</v>
      </c>
      <c r="AG105" s="71">
        <v>0.16384960561289064</v>
      </c>
      <c r="AH105" s="71">
        <v>1.4265051969789208E-3</v>
      </c>
      <c r="AI105" s="71">
        <v>0.23931144006850777</v>
      </c>
      <c r="AJ105" s="71">
        <v>0.12628741438587432</v>
      </c>
    </row>
    <row r="106" spans="10:43">
      <c r="K106" s="1">
        <v>4</v>
      </c>
      <c r="L106" s="71">
        <v>5.5511151231257827E-17</v>
      </c>
      <c r="M106" s="71">
        <v>0.67940951257673832</v>
      </c>
      <c r="N106" s="71">
        <v>0.42558723812583132</v>
      </c>
      <c r="O106" s="71">
        <v>4.6916565424454833E-2</v>
      </c>
      <c r="P106" s="71">
        <v>6.7450023308324707E-3</v>
      </c>
      <c r="Q106" s="71">
        <v>-0.44113251155166755</v>
      </c>
      <c r="R106" s="71">
        <v>0.40054171449315462</v>
      </c>
      <c r="AC106" s="1">
        <v>4</v>
      </c>
      <c r="AD106" s="71">
        <v>-2.7755575615628914E-17</v>
      </c>
      <c r="AE106" s="71">
        <v>9.4516572366403831E-3</v>
      </c>
      <c r="AF106" s="71">
        <v>5.6834894501185423E-2</v>
      </c>
      <c r="AG106" s="71">
        <v>-0.78801117978211188</v>
      </c>
      <c r="AH106" s="71">
        <v>-0.21476458001321999</v>
      </c>
      <c r="AI106" s="71">
        <v>0.57253225076964942</v>
      </c>
      <c r="AJ106" s="71">
        <v>4.2448068051558936E-2</v>
      </c>
    </row>
    <row r="107" spans="10:43">
      <c r="K107" s="1">
        <v>5</v>
      </c>
      <c r="L107" s="71">
        <v>5.5511151231257827E-17</v>
      </c>
      <c r="M107" s="71">
        <v>-0.22728457540126093</v>
      </c>
      <c r="N107" s="71">
        <v>0.1251284342195973</v>
      </c>
      <c r="O107" s="71">
        <v>0.36226302169621338</v>
      </c>
      <c r="P107" s="71">
        <v>4.1319630185101694E-2</v>
      </c>
      <c r="Q107" s="71">
        <v>0.48942557931861541</v>
      </c>
      <c r="R107" s="71">
        <v>0.74846869695128682</v>
      </c>
      <c r="AC107" s="1">
        <v>5</v>
      </c>
      <c r="AD107" s="71">
        <v>0</v>
      </c>
      <c r="AE107" s="71">
        <v>0.21136579237770442</v>
      </c>
      <c r="AF107" s="71">
        <v>-0.73693116984833951</v>
      </c>
      <c r="AG107" s="71">
        <v>0.10750065962451145</v>
      </c>
      <c r="AH107" s="71">
        <v>0.23413854551507951</v>
      </c>
      <c r="AI107" s="71">
        <v>0.26658713453536226</v>
      </c>
      <c r="AJ107" s="71">
        <v>0.52422419068860004</v>
      </c>
    </row>
    <row r="108" spans="10:43">
      <c r="K108" s="1">
        <v>6</v>
      </c>
      <c r="L108" s="71">
        <v>0</v>
      </c>
      <c r="M108" s="71">
        <v>7.8191694981307631E-3</v>
      </c>
      <c r="N108" s="71">
        <v>-4.0663305719475344E-2</v>
      </c>
      <c r="O108" s="71">
        <v>0.14828849910914765</v>
      </c>
      <c r="P108" s="71">
        <v>-0.98783148057218173</v>
      </c>
      <c r="Q108" s="71">
        <v>-2.1236043583594169E-2</v>
      </c>
      <c r="R108" s="71">
        <v>5.8201058209806505E-3</v>
      </c>
      <c r="AC108" s="1">
        <v>6</v>
      </c>
      <c r="AD108" s="71">
        <v>0</v>
      </c>
      <c r="AE108" s="71">
        <v>-8.5805787808553247E-2</v>
      </c>
      <c r="AF108" s="71">
        <v>0.17537572922914352</v>
      </c>
      <c r="AG108" s="71">
        <v>-0.29548800072286563</v>
      </c>
      <c r="AH108" s="71">
        <v>0.93173393022191253</v>
      </c>
      <c r="AI108" s="71">
        <v>-7.0318737987680152E-2</v>
      </c>
      <c r="AJ108" s="71">
        <v>-3.8661611008228298E-2</v>
      </c>
    </row>
    <row r="110" spans="10:43">
      <c r="J110">
        <v>0</v>
      </c>
      <c r="K110" s="47">
        <v>1</v>
      </c>
      <c r="L110" s="1" cm="1">
        <f t="array" ref="L110:R110">$L$11:$R$11</f>
        <v>0</v>
      </c>
      <c r="M110" s="1">
        <v>1</v>
      </c>
      <c r="N110" s="1">
        <v>2</v>
      </c>
      <c r="O110" s="1">
        <v>3</v>
      </c>
      <c r="P110" s="1">
        <v>4</v>
      </c>
      <c r="Q110" s="1">
        <v>5</v>
      </c>
      <c r="R110" s="1">
        <v>6</v>
      </c>
      <c r="U110" s="48" t="s">
        <v>351</v>
      </c>
      <c r="V110" s="3">
        <f>L102</f>
        <v>0.99735616601667931</v>
      </c>
      <c r="W110" s="48" t="s">
        <v>353</v>
      </c>
      <c r="X110" s="3">
        <f>+V110/V112</f>
        <v>0.99735616601667909</v>
      </c>
      <c r="Y110" s="148">
        <f>ATAN2(X110,X111)</f>
        <v>7.2732383182584362E-2</v>
      </c>
      <c r="AB110">
        <v>0</v>
      </c>
      <c r="AC110" s="47">
        <v>1</v>
      </c>
      <c r="AD110" s="1" cm="1">
        <f t="array" ref="AD110:AJ110">$L$11:$R$11</f>
        <v>0</v>
      </c>
      <c r="AE110" s="1">
        <v>1</v>
      </c>
      <c r="AF110" s="1">
        <v>2</v>
      </c>
      <c r="AG110" s="1">
        <v>3</v>
      </c>
      <c r="AH110" s="1">
        <v>4</v>
      </c>
      <c r="AI110" s="1">
        <v>5</v>
      </c>
      <c r="AJ110" s="1">
        <v>6</v>
      </c>
      <c r="AM110" s="48" t="s">
        <v>351</v>
      </c>
      <c r="AN110" s="3">
        <f>AD102</f>
        <v>0.9996578592544596</v>
      </c>
      <c r="AO110" s="48" t="s">
        <v>353</v>
      </c>
      <c r="AP110" s="3">
        <f>+AN110/AN112</f>
        <v>0.9996578592544596</v>
      </c>
      <c r="AQ110" s="148">
        <f>ATAN2(AP110,AP111)</f>
        <v>2.6159520537235071E-2</v>
      </c>
    </row>
    <row r="111" spans="10:43">
      <c r="K111" s="1" cm="1">
        <f t="array" ref="K111:K117">$K$12:$K$18</f>
        <v>0</v>
      </c>
      <c r="L111" s="110">
        <f>X110</f>
        <v>0.99735616601667909</v>
      </c>
      <c r="M111" s="110">
        <f>-X111</f>
        <v>-7.2668274429150734E-2</v>
      </c>
      <c r="N111">
        <v>0</v>
      </c>
      <c r="O111">
        <v>0</v>
      </c>
      <c r="P111">
        <v>0</v>
      </c>
      <c r="Q111">
        <v>0</v>
      </c>
      <c r="R111">
        <v>0</v>
      </c>
      <c r="U111" s="48" t="s">
        <v>352</v>
      </c>
      <c r="V111" s="3">
        <f>L103</f>
        <v>-7.2668274429150748E-2</v>
      </c>
      <c r="W111" s="48" t="s">
        <v>354</v>
      </c>
      <c r="X111" s="3">
        <f>-V111/V112</f>
        <v>7.2668274429150734E-2</v>
      </c>
      <c r="Y111" s="117"/>
      <c r="AC111" s="1" cm="1">
        <f t="array" ref="AC111:AC117">$K$12:$K$18</f>
        <v>0</v>
      </c>
      <c r="AD111" s="110">
        <f>AP110</f>
        <v>0.9996578592544596</v>
      </c>
      <c r="AE111" s="110">
        <f>-AP111</f>
        <v>-2.6156537056559865E-2</v>
      </c>
      <c r="AF111">
        <v>0</v>
      </c>
      <c r="AG111">
        <v>0</v>
      </c>
      <c r="AH111">
        <v>0</v>
      </c>
      <c r="AI111">
        <v>0</v>
      </c>
      <c r="AJ111">
        <v>0</v>
      </c>
      <c r="AM111" s="48" t="s">
        <v>352</v>
      </c>
      <c r="AN111" s="3">
        <f>AD103</f>
        <v>-2.6156537056559865E-2</v>
      </c>
      <c r="AO111" s="48" t="s">
        <v>354</v>
      </c>
      <c r="AP111" s="3">
        <f>-AN111/AN112</f>
        <v>2.6156537056559865E-2</v>
      </c>
      <c r="AQ111" s="117"/>
    </row>
    <row r="112" spans="10:43">
      <c r="K112" s="1">
        <v>1</v>
      </c>
      <c r="L112" s="110">
        <f>X111</f>
        <v>7.2668274429150734E-2</v>
      </c>
      <c r="M112" s="110">
        <f>X110</f>
        <v>0.99735616601667909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U112" s="48" t="s">
        <v>355</v>
      </c>
      <c r="V112" s="3">
        <f>SQRT(V110*V110+V111*V111)</f>
        <v>1.0000000000000002</v>
      </c>
      <c r="W112" s="109">
        <v>1</v>
      </c>
      <c r="X112" s="108">
        <f>X110*X110+X111*X111</f>
        <v>1</v>
      </c>
      <c r="AC112" s="1">
        <v>1</v>
      </c>
      <c r="AD112" s="110">
        <f>AP111</f>
        <v>2.6156537056559865E-2</v>
      </c>
      <c r="AE112" s="110">
        <f>AP110</f>
        <v>0.9996578592544596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M112" s="48" t="s">
        <v>355</v>
      </c>
      <c r="AN112" s="3">
        <f>SQRT(AN110*AN110+AN111*AN111)</f>
        <v>1</v>
      </c>
      <c r="AO112" s="109">
        <v>1</v>
      </c>
      <c r="AP112" s="108">
        <f>AP110*AP110+AP111*AP111</f>
        <v>1.0000000000000002</v>
      </c>
    </row>
    <row r="113" spans="10:43">
      <c r="K113" s="1">
        <v>2</v>
      </c>
      <c r="L113">
        <v>0</v>
      </c>
      <c r="M113" s="111">
        <v>0</v>
      </c>
      <c r="N113">
        <v>1</v>
      </c>
      <c r="O113" s="111">
        <v>0</v>
      </c>
      <c r="P113" s="111">
        <v>0</v>
      </c>
      <c r="Q113" s="111">
        <v>0</v>
      </c>
      <c r="R113" s="111">
        <v>0</v>
      </c>
      <c r="AC113" s="1">
        <v>2</v>
      </c>
      <c r="AD113">
        <v>0</v>
      </c>
      <c r="AE113" s="111">
        <v>0</v>
      </c>
      <c r="AF113">
        <v>1</v>
      </c>
      <c r="AG113" s="111">
        <v>0</v>
      </c>
      <c r="AH113" s="111">
        <v>0</v>
      </c>
      <c r="AI113" s="111">
        <v>0</v>
      </c>
      <c r="AJ113" s="111">
        <v>0</v>
      </c>
    </row>
    <row r="114" spans="10:43">
      <c r="K114" s="1">
        <v>3</v>
      </c>
      <c r="L114">
        <v>0</v>
      </c>
      <c r="M114" s="111">
        <v>0</v>
      </c>
      <c r="N114" s="111">
        <v>0</v>
      </c>
      <c r="O114">
        <v>1</v>
      </c>
      <c r="P114" s="111">
        <v>0</v>
      </c>
      <c r="Q114" s="111">
        <v>0</v>
      </c>
      <c r="R114" s="111">
        <v>0</v>
      </c>
      <c r="AC114" s="1">
        <v>3</v>
      </c>
      <c r="AD114">
        <v>0</v>
      </c>
      <c r="AE114" s="111">
        <v>0</v>
      </c>
      <c r="AF114" s="111">
        <v>0</v>
      </c>
      <c r="AG114">
        <v>1</v>
      </c>
      <c r="AH114" s="111">
        <v>0</v>
      </c>
      <c r="AI114" s="111">
        <v>0</v>
      </c>
      <c r="AJ114" s="111">
        <v>0</v>
      </c>
    </row>
    <row r="115" spans="10:43">
      <c r="K115" s="1">
        <v>4</v>
      </c>
      <c r="L115">
        <v>0</v>
      </c>
      <c r="M115" s="111">
        <v>0</v>
      </c>
      <c r="N115" s="111">
        <v>0</v>
      </c>
      <c r="O115" s="111">
        <v>0</v>
      </c>
      <c r="P115">
        <v>1</v>
      </c>
      <c r="Q115" s="111">
        <v>0</v>
      </c>
      <c r="R115" s="111">
        <v>0</v>
      </c>
      <c r="AC115" s="1">
        <v>4</v>
      </c>
      <c r="AD115">
        <v>0</v>
      </c>
      <c r="AE115" s="111">
        <v>0</v>
      </c>
      <c r="AF115" s="111">
        <v>0</v>
      </c>
      <c r="AG115" s="111">
        <v>0</v>
      </c>
      <c r="AH115">
        <v>1</v>
      </c>
      <c r="AI115" s="111">
        <v>0</v>
      </c>
      <c r="AJ115" s="111">
        <v>0</v>
      </c>
    </row>
    <row r="116" spans="10:43">
      <c r="K116" s="1">
        <v>5</v>
      </c>
      <c r="L116">
        <v>0</v>
      </c>
      <c r="M116" s="111">
        <v>0</v>
      </c>
      <c r="N116" s="111">
        <v>0</v>
      </c>
      <c r="O116" s="111">
        <v>0</v>
      </c>
      <c r="P116" s="111">
        <v>0</v>
      </c>
      <c r="Q116">
        <v>1</v>
      </c>
      <c r="R116" s="111">
        <v>0</v>
      </c>
      <c r="AC116" s="1">
        <v>5</v>
      </c>
      <c r="AD116">
        <v>0</v>
      </c>
      <c r="AE116" s="111">
        <v>0</v>
      </c>
      <c r="AF116" s="111">
        <v>0</v>
      </c>
      <c r="AG116" s="111">
        <v>0</v>
      </c>
      <c r="AH116" s="111">
        <v>0</v>
      </c>
      <c r="AI116">
        <v>1</v>
      </c>
      <c r="AJ116" s="111">
        <v>0</v>
      </c>
    </row>
    <row r="117" spans="10:43">
      <c r="K117" s="1">
        <v>6</v>
      </c>
      <c r="L117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>
        <v>1</v>
      </c>
      <c r="AC117" s="1">
        <v>6</v>
      </c>
      <c r="AD117">
        <v>0</v>
      </c>
      <c r="AE117" s="111">
        <v>0</v>
      </c>
      <c r="AF117" s="111">
        <v>0</v>
      </c>
      <c r="AG117" s="111">
        <v>0</v>
      </c>
      <c r="AH117" s="111">
        <v>0</v>
      </c>
      <c r="AI117" s="111">
        <v>0</v>
      </c>
      <c r="AJ117">
        <v>1</v>
      </c>
    </row>
    <row r="119" spans="10:43">
      <c r="L119" s="1" cm="1">
        <f t="array" ref="L119:R119">$L$11:$R$11</f>
        <v>0</v>
      </c>
      <c r="M119" s="1">
        <v>1</v>
      </c>
      <c r="N119" s="1">
        <v>2</v>
      </c>
      <c r="O119" s="1">
        <v>3</v>
      </c>
      <c r="P119" s="1">
        <v>4</v>
      </c>
      <c r="Q119" s="1">
        <v>5</v>
      </c>
      <c r="R119" s="1">
        <v>6</v>
      </c>
      <c r="AD119" s="1" cm="1">
        <f t="array" ref="AD119:AJ119">$L$11:$R$11</f>
        <v>0</v>
      </c>
      <c r="AE119" s="1">
        <v>1</v>
      </c>
      <c r="AF119" s="1">
        <v>2</v>
      </c>
      <c r="AG119" s="1">
        <v>3</v>
      </c>
      <c r="AH119" s="1">
        <v>4</v>
      </c>
      <c r="AI119" s="1">
        <v>5</v>
      </c>
      <c r="AJ119" s="1">
        <v>6</v>
      </c>
    </row>
    <row r="120" spans="10:43">
      <c r="K120" s="1" cm="1">
        <f t="array" ref="K120:K126">$K$12:$K$18</f>
        <v>0</v>
      </c>
      <c r="L120" s="71" cm="1">
        <f t="array" ref="L120:R126">MMULT(L111:R117,_xlfn.ANCHORARRAY(L102))</f>
        <v>1.0000000000000002</v>
      </c>
      <c r="M120" s="71">
        <v>3.4694469519536142E-16</v>
      </c>
      <c r="N120" s="71">
        <v>-1.6826817716975029E-16</v>
      </c>
      <c r="O120" s="71">
        <v>6.3143934525555778E-16</v>
      </c>
      <c r="P120" s="71">
        <v>-5.4643789493269423E-17</v>
      </c>
      <c r="Q120" s="71">
        <v>6.3837823915946501E-16</v>
      </c>
      <c r="R120" s="71">
        <v>5.8254182727646153E-16</v>
      </c>
      <c r="AC120" s="1" cm="1">
        <f t="array" ref="AC120:AC126">$K$12:$K$18</f>
        <v>0</v>
      </c>
      <c r="AD120" s="71" cm="1">
        <f t="array" ref="AD120:AJ126">MMULT(AD111:AJ117,_xlfn.ANCHORARRAY(AD102))</f>
        <v>1.0000000000000002</v>
      </c>
      <c r="AE120" s="71">
        <v>8.2746309804093698E-16</v>
      </c>
      <c r="AF120" s="71">
        <v>-2.9143354396410359E-16</v>
      </c>
      <c r="AG120" s="71">
        <v>4.7011006198971472E-16</v>
      </c>
      <c r="AH120" s="71">
        <v>-9.0205620750793969E-17</v>
      </c>
      <c r="AI120" s="71">
        <v>3.6082248300317588E-16</v>
      </c>
      <c r="AJ120" s="71">
        <v>-7.2858385991025898E-16</v>
      </c>
    </row>
    <row r="121" spans="10:43">
      <c r="K121" s="1">
        <v>1</v>
      </c>
      <c r="L121" s="71">
        <v>0</v>
      </c>
      <c r="M121" s="110">
        <v>-0.54080358927656746</v>
      </c>
      <c r="N121" s="71">
        <v>0.10888616070629875</v>
      </c>
      <c r="O121" s="71">
        <v>0.49564211374061962</v>
      </c>
      <c r="P121" s="71">
        <v>8.0009135131349732E-2</v>
      </c>
      <c r="Q121" s="71">
        <v>-0.6659850783140232</v>
      </c>
      <c r="R121" s="71">
        <v>8.7516099976872076E-3</v>
      </c>
      <c r="AC121" s="1">
        <v>1</v>
      </c>
      <c r="AD121" s="71">
        <v>0</v>
      </c>
      <c r="AE121" s="110">
        <v>0.19716353588147298</v>
      </c>
      <c r="AF121" s="71">
        <v>0.62481205006572338</v>
      </c>
      <c r="AG121" s="71">
        <v>0.38581797309312377</v>
      </c>
      <c r="AH121" s="71">
        <v>7.6419573303397742E-2</v>
      </c>
      <c r="AI121" s="71">
        <v>0.46096106999123554</v>
      </c>
      <c r="AJ121" s="71">
        <v>0.45117166867875935</v>
      </c>
    </row>
    <row r="122" spans="10:43">
      <c r="K122" s="1">
        <v>2</v>
      </c>
      <c r="L122" s="71">
        <v>0</v>
      </c>
      <c r="M122" s="71">
        <v>0.15137986316688981</v>
      </c>
      <c r="N122" s="71">
        <v>0.55857099305632574</v>
      </c>
      <c r="O122" s="71">
        <v>0.51359959390673326</v>
      </c>
      <c r="P122" s="71">
        <v>4.4696433070456787E-2</v>
      </c>
      <c r="Q122" s="71">
        <v>0.34907968355278995</v>
      </c>
      <c r="R122" s="71">
        <v>-0.52672919349884695</v>
      </c>
      <c r="AC122" s="1">
        <v>2</v>
      </c>
      <c r="AD122" s="71">
        <v>-5.5511151231257827E-17</v>
      </c>
      <c r="AE122" s="71">
        <v>-0.11851965903806447</v>
      </c>
      <c r="AF122" s="71">
        <v>0.16605683131480289</v>
      </c>
      <c r="AG122" s="71">
        <v>-0.32321297703885277</v>
      </c>
      <c r="AH122" s="71">
        <v>-0.15838312362150903</v>
      </c>
      <c r="AI122" s="71">
        <v>-0.57134781282643954</v>
      </c>
      <c r="AJ122" s="71">
        <v>0.70879337863669201</v>
      </c>
    </row>
    <row r="123" spans="10:43">
      <c r="K123" s="1">
        <v>3</v>
      </c>
      <c r="L123" s="71">
        <v>0</v>
      </c>
      <c r="M123" s="71">
        <v>0.41388272668283987</v>
      </c>
      <c r="N123" s="71">
        <v>-0.69116360073781025</v>
      </c>
      <c r="O123" s="71">
        <v>0.57890345676790367</v>
      </c>
      <c r="P123" s="71">
        <v>0.11847753484018157</v>
      </c>
      <c r="Q123" s="71">
        <v>-4.5814852853416996E-3</v>
      </c>
      <c r="R123" s="71">
        <v>-4.2506905811437339E-2</v>
      </c>
      <c r="AC123" s="1">
        <v>3</v>
      </c>
      <c r="AD123" s="71">
        <v>-1.3877787807814457E-17</v>
      </c>
      <c r="AE123" s="71">
        <v>-0.94601911466248667</v>
      </c>
      <c r="AF123" s="71">
        <v>-7.0573579593906449E-2</v>
      </c>
      <c r="AG123" s="71">
        <v>0.16384960561289064</v>
      </c>
      <c r="AH123" s="71">
        <v>1.4265051969789208E-3</v>
      </c>
      <c r="AI123" s="71">
        <v>0.23931144006850777</v>
      </c>
      <c r="AJ123" s="71">
        <v>0.12628741438587432</v>
      </c>
    </row>
    <row r="124" spans="10:43">
      <c r="K124" s="1">
        <v>4</v>
      </c>
      <c r="L124" s="71">
        <v>5.5511151231257827E-17</v>
      </c>
      <c r="M124" s="71">
        <v>0.67940951257673832</v>
      </c>
      <c r="N124" s="71">
        <v>0.42558723812583132</v>
      </c>
      <c r="O124" s="71">
        <v>4.6916565424454833E-2</v>
      </c>
      <c r="P124" s="71">
        <v>6.7450023308324707E-3</v>
      </c>
      <c r="Q124" s="71">
        <v>-0.44113251155166755</v>
      </c>
      <c r="R124" s="71">
        <v>0.40054171449315462</v>
      </c>
      <c r="AC124" s="1">
        <v>4</v>
      </c>
      <c r="AD124" s="71">
        <v>-2.7755575615628914E-17</v>
      </c>
      <c r="AE124" s="71">
        <v>9.4516572366403831E-3</v>
      </c>
      <c r="AF124" s="71">
        <v>5.6834894501185423E-2</v>
      </c>
      <c r="AG124" s="71">
        <v>-0.78801117978211188</v>
      </c>
      <c r="AH124" s="71">
        <v>-0.21476458001321999</v>
      </c>
      <c r="AI124" s="71">
        <v>0.57253225076964942</v>
      </c>
      <c r="AJ124" s="71">
        <v>4.2448068051558936E-2</v>
      </c>
    </row>
    <row r="125" spans="10:43">
      <c r="K125" s="1">
        <v>5</v>
      </c>
      <c r="L125" s="71">
        <v>5.5511151231257827E-17</v>
      </c>
      <c r="M125" s="71">
        <v>-0.22728457540126093</v>
      </c>
      <c r="N125" s="71">
        <v>0.1251284342195973</v>
      </c>
      <c r="O125" s="71">
        <v>0.36226302169621338</v>
      </c>
      <c r="P125" s="71">
        <v>4.1319630185101694E-2</v>
      </c>
      <c r="Q125" s="71">
        <v>0.48942557931861541</v>
      </c>
      <c r="R125" s="71">
        <v>0.74846869695128682</v>
      </c>
      <c r="AC125" s="1">
        <v>5</v>
      </c>
      <c r="AD125" s="71">
        <v>0</v>
      </c>
      <c r="AE125" s="71">
        <v>0.21136579237770442</v>
      </c>
      <c r="AF125" s="71">
        <v>-0.73693116984833951</v>
      </c>
      <c r="AG125" s="71">
        <v>0.10750065962451145</v>
      </c>
      <c r="AH125" s="71">
        <v>0.23413854551507951</v>
      </c>
      <c r="AI125" s="71">
        <v>0.26658713453536226</v>
      </c>
      <c r="AJ125" s="71">
        <v>0.52422419068860004</v>
      </c>
    </row>
    <row r="126" spans="10:43">
      <c r="K126" s="1">
        <v>6</v>
      </c>
      <c r="L126" s="71">
        <v>0</v>
      </c>
      <c r="M126" s="110">
        <v>7.8191694981307631E-3</v>
      </c>
      <c r="N126" s="71">
        <v>-4.0663305719475344E-2</v>
      </c>
      <c r="O126" s="71">
        <v>0.14828849910914765</v>
      </c>
      <c r="P126" s="71">
        <v>-0.98783148057218173</v>
      </c>
      <c r="Q126" s="71">
        <v>-2.1236043583594169E-2</v>
      </c>
      <c r="R126" s="71">
        <v>5.8201058209806505E-3</v>
      </c>
      <c r="AC126" s="1">
        <v>6</v>
      </c>
      <c r="AD126" s="71">
        <v>0</v>
      </c>
      <c r="AE126" s="110">
        <v>-8.5805787808553247E-2</v>
      </c>
      <c r="AF126" s="71">
        <v>0.17537572922914352</v>
      </c>
      <c r="AG126" s="71">
        <v>-0.29548800072286563</v>
      </c>
      <c r="AH126" s="71">
        <v>0.93173393022191253</v>
      </c>
      <c r="AI126" s="71">
        <v>-7.0318737987680152E-2</v>
      </c>
      <c r="AJ126" s="71">
        <v>-3.8661611008228298E-2</v>
      </c>
    </row>
    <row r="128" spans="10:43">
      <c r="J128">
        <v>1</v>
      </c>
      <c r="K128" s="47">
        <v>6</v>
      </c>
      <c r="L128" s="1" cm="1">
        <f t="array" ref="L128:R128">$L$11:$R$11</f>
        <v>0</v>
      </c>
      <c r="M128" s="1">
        <v>1</v>
      </c>
      <c r="N128" s="1">
        <v>2</v>
      </c>
      <c r="O128" s="1">
        <v>3</v>
      </c>
      <c r="P128" s="1">
        <v>4</v>
      </c>
      <c r="Q128" s="1">
        <v>5</v>
      </c>
      <c r="R128" s="1">
        <v>6</v>
      </c>
      <c r="U128" s="48" t="s">
        <v>351</v>
      </c>
      <c r="V128" s="3">
        <f>M121</f>
        <v>-0.54080358927656746</v>
      </c>
      <c r="W128" s="48" t="s">
        <v>353</v>
      </c>
      <c r="X128" s="3">
        <f>+V128/V130</f>
        <v>-0.9998954933215759</v>
      </c>
      <c r="Y128" s="148">
        <f>ATAN2(X128,X129)</f>
        <v>-3.1271352334361637</v>
      </c>
      <c r="AB128">
        <v>1</v>
      </c>
      <c r="AC128" s="47">
        <v>6</v>
      </c>
      <c r="AD128" s="1" cm="1">
        <f t="array" ref="AD128:AJ128">$L$11:$R$11</f>
        <v>0</v>
      </c>
      <c r="AE128" s="1">
        <v>1</v>
      </c>
      <c r="AF128" s="1">
        <v>2</v>
      </c>
      <c r="AG128" s="1">
        <v>3</v>
      </c>
      <c r="AH128" s="1">
        <v>4</v>
      </c>
      <c r="AI128" s="1">
        <v>5</v>
      </c>
      <c r="AJ128" s="1">
        <v>6</v>
      </c>
      <c r="AM128" s="48" t="s">
        <v>351</v>
      </c>
      <c r="AN128" s="3">
        <f>AE121</f>
        <v>0.19716353588147298</v>
      </c>
      <c r="AO128" s="48" t="s">
        <v>353</v>
      </c>
      <c r="AP128" s="3">
        <f>+AN128/AN130</f>
        <v>0.91692968571125477</v>
      </c>
      <c r="AQ128" s="148">
        <f>ATAN2(AP128,AP129)</f>
        <v>0.41047924566422811</v>
      </c>
    </row>
    <row r="129" spans="11:43">
      <c r="K129" s="1" cm="1">
        <f t="array" ref="K129:K135">$K$12:$K$18</f>
        <v>0</v>
      </c>
      <c r="L129">
        <v>1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>
        <v>0</v>
      </c>
      <c r="U129" s="48" t="s">
        <v>352</v>
      </c>
      <c r="V129" s="3">
        <f>M126</f>
        <v>7.8191694981307631E-3</v>
      </c>
      <c r="W129" s="48" t="s">
        <v>354</v>
      </c>
      <c r="X129" s="3">
        <f>-V129/V130</f>
        <v>-1.4456916517801004E-2</v>
      </c>
      <c r="Y129" s="117"/>
      <c r="AC129" s="1" cm="1">
        <f t="array" ref="AC129:AC135">$K$12:$K$18</f>
        <v>0</v>
      </c>
      <c r="AD129">
        <v>1</v>
      </c>
      <c r="AE129" s="111">
        <v>0</v>
      </c>
      <c r="AF129" s="111">
        <v>0</v>
      </c>
      <c r="AG129" s="111">
        <v>0</v>
      </c>
      <c r="AH129" s="111">
        <v>0</v>
      </c>
      <c r="AI129" s="111">
        <v>0</v>
      </c>
      <c r="AJ129">
        <v>0</v>
      </c>
      <c r="AM129" s="48" t="s">
        <v>352</v>
      </c>
      <c r="AN129" s="3">
        <f>AE126</f>
        <v>-8.5805787808553247E-2</v>
      </c>
      <c r="AO129" s="48" t="s">
        <v>354</v>
      </c>
      <c r="AP129" s="3">
        <f>-AN129/AN130</f>
        <v>0.39904880836992807</v>
      </c>
      <c r="AQ129" s="117"/>
    </row>
    <row r="130" spans="11:43">
      <c r="K130" s="1">
        <v>1</v>
      </c>
      <c r="L130" s="111">
        <v>0</v>
      </c>
      <c r="M130" s="110">
        <f>X128</f>
        <v>-0.9998954933215759</v>
      </c>
      <c r="N130" s="111">
        <v>0</v>
      </c>
      <c r="O130" s="111">
        <v>0</v>
      </c>
      <c r="P130" s="111">
        <v>0</v>
      </c>
      <c r="Q130" s="111">
        <v>0</v>
      </c>
      <c r="R130" s="110">
        <f>-X129</f>
        <v>1.4456916517801004E-2</v>
      </c>
      <c r="U130" s="48" t="s">
        <v>355</v>
      </c>
      <c r="V130" s="3">
        <f>SQRT(V128*V128+V129*V129)</f>
        <v>0.54086011277044521</v>
      </c>
      <c r="W130" s="109">
        <v>1</v>
      </c>
      <c r="X130" s="108">
        <f>X128*X128+X129*X129</f>
        <v>1.0000000000000002</v>
      </c>
      <c r="AC130" s="1">
        <v>1</v>
      </c>
      <c r="AD130" s="111">
        <v>0</v>
      </c>
      <c r="AE130" s="110">
        <f>AP128</f>
        <v>0.91692968571125477</v>
      </c>
      <c r="AF130" s="111">
        <v>0</v>
      </c>
      <c r="AG130" s="111">
        <v>0</v>
      </c>
      <c r="AH130" s="111">
        <v>0</v>
      </c>
      <c r="AI130" s="111">
        <v>0</v>
      </c>
      <c r="AJ130" s="110">
        <f>-AP129</f>
        <v>-0.39904880836992807</v>
      </c>
      <c r="AM130" s="48" t="s">
        <v>355</v>
      </c>
      <c r="AN130" s="3">
        <f>SQRT(AN128*AN128+AN129*AN129)</f>
        <v>0.2150257963657648</v>
      </c>
      <c r="AO130" s="109">
        <v>1</v>
      </c>
      <c r="AP130" s="108">
        <f>AP128*AP128+AP129*AP129</f>
        <v>1</v>
      </c>
    </row>
    <row r="131" spans="11:43">
      <c r="K131" s="1">
        <v>2</v>
      </c>
      <c r="L131" s="111">
        <v>0</v>
      </c>
      <c r="M131" s="111">
        <v>0</v>
      </c>
      <c r="N131" s="111">
        <v>1</v>
      </c>
      <c r="O131" s="111">
        <v>0</v>
      </c>
      <c r="P131" s="111">
        <v>0</v>
      </c>
      <c r="Q131" s="111">
        <v>0</v>
      </c>
      <c r="R131" s="111">
        <v>0</v>
      </c>
      <c r="AC131" s="1">
        <v>2</v>
      </c>
      <c r="AD131" s="111">
        <v>0</v>
      </c>
      <c r="AE131" s="111">
        <v>0</v>
      </c>
      <c r="AF131" s="111">
        <v>1</v>
      </c>
      <c r="AG131" s="111">
        <v>0</v>
      </c>
      <c r="AH131" s="111">
        <v>0</v>
      </c>
      <c r="AI131" s="111">
        <v>0</v>
      </c>
      <c r="AJ131" s="111">
        <v>0</v>
      </c>
    </row>
    <row r="132" spans="11:43">
      <c r="K132" s="1">
        <v>3</v>
      </c>
      <c r="L132" s="111">
        <v>0</v>
      </c>
      <c r="M132" s="111">
        <v>0</v>
      </c>
      <c r="N132" s="111">
        <v>0</v>
      </c>
      <c r="O132" s="111">
        <v>1</v>
      </c>
      <c r="P132" s="111">
        <v>0</v>
      </c>
      <c r="Q132" s="111">
        <v>0</v>
      </c>
      <c r="R132" s="111">
        <v>0</v>
      </c>
      <c r="AC132" s="1">
        <v>3</v>
      </c>
      <c r="AD132" s="111">
        <v>0</v>
      </c>
      <c r="AE132" s="111">
        <v>0</v>
      </c>
      <c r="AF132" s="111">
        <v>0</v>
      </c>
      <c r="AG132" s="111">
        <v>1</v>
      </c>
      <c r="AH132" s="111">
        <v>0</v>
      </c>
      <c r="AI132" s="111">
        <v>0</v>
      </c>
      <c r="AJ132" s="111">
        <v>0</v>
      </c>
    </row>
    <row r="133" spans="11:43">
      <c r="K133" s="1">
        <v>4</v>
      </c>
      <c r="L133" s="111">
        <v>0</v>
      </c>
      <c r="M133" s="111">
        <v>0</v>
      </c>
      <c r="N133" s="111">
        <v>0</v>
      </c>
      <c r="O133" s="111">
        <v>0</v>
      </c>
      <c r="P133" s="111">
        <v>1</v>
      </c>
      <c r="Q133" s="111">
        <v>0</v>
      </c>
      <c r="R133" s="111">
        <v>0</v>
      </c>
      <c r="AC133" s="1">
        <v>4</v>
      </c>
      <c r="AD133" s="111">
        <v>0</v>
      </c>
      <c r="AE133" s="111">
        <v>0</v>
      </c>
      <c r="AF133" s="111">
        <v>0</v>
      </c>
      <c r="AG133" s="111">
        <v>0</v>
      </c>
      <c r="AH133" s="111">
        <v>1</v>
      </c>
      <c r="AI133" s="111">
        <v>0</v>
      </c>
      <c r="AJ133" s="111">
        <v>0</v>
      </c>
    </row>
    <row r="134" spans="11:43">
      <c r="K134" s="1">
        <v>5</v>
      </c>
      <c r="L134" s="111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1</v>
      </c>
      <c r="R134" s="111">
        <v>0</v>
      </c>
      <c r="AC134" s="1">
        <v>5</v>
      </c>
      <c r="AD134" s="111">
        <v>0</v>
      </c>
      <c r="AE134" s="111">
        <v>0</v>
      </c>
      <c r="AF134" s="111">
        <v>0</v>
      </c>
      <c r="AG134" s="111">
        <v>0</v>
      </c>
      <c r="AH134" s="111">
        <v>0</v>
      </c>
      <c r="AI134" s="111">
        <v>1</v>
      </c>
      <c r="AJ134" s="111">
        <v>0</v>
      </c>
    </row>
    <row r="135" spans="11:43">
      <c r="K135" s="1">
        <v>6</v>
      </c>
      <c r="L135">
        <v>0</v>
      </c>
      <c r="M135" s="110">
        <f>X129</f>
        <v>-1.4456916517801004E-2</v>
      </c>
      <c r="N135" s="111">
        <v>0</v>
      </c>
      <c r="O135" s="111">
        <v>0</v>
      </c>
      <c r="P135" s="111">
        <v>0</v>
      </c>
      <c r="Q135" s="111">
        <v>0</v>
      </c>
      <c r="R135" s="110">
        <f>X128</f>
        <v>-0.9998954933215759</v>
      </c>
      <c r="AC135" s="1">
        <v>6</v>
      </c>
      <c r="AD135">
        <v>0</v>
      </c>
      <c r="AE135" s="110">
        <f>AP129</f>
        <v>0.39904880836992807</v>
      </c>
      <c r="AF135" s="111">
        <v>0</v>
      </c>
      <c r="AG135" s="111">
        <v>0</v>
      </c>
      <c r="AH135" s="111">
        <v>0</v>
      </c>
      <c r="AI135" s="111">
        <v>0</v>
      </c>
      <c r="AJ135" s="110">
        <f>AP128</f>
        <v>0.91692968571125477</v>
      </c>
    </row>
    <row r="137" spans="11:43">
      <c r="L137" s="1" cm="1">
        <f t="array" ref="L137:R137">$L$11:$R$11</f>
        <v>0</v>
      </c>
      <c r="M137" s="1">
        <v>1</v>
      </c>
      <c r="N137" s="1">
        <v>2</v>
      </c>
      <c r="O137" s="1">
        <v>3</v>
      </c>
      <c r="P137" s="1">
        <v>4</v>
      </c>
      <c r="Q137" s="1">
        <v>5</v>
      </c>
      <c r="R137" s="1">
        <v>6</v>
      </c>
      <c r="AD137" s="1" cm="1">
        <f t="array" ref="AD137:AJ137">$L$11:$R$11</f>
        <v>0</v>
      </c>
      <c r="AE137" s="1">
        <v>1</v>
      </c>
      <c r="AF137" s="1">
        <v>2</v>
      </c>
      <c r="AG137" s="1">
        <v>3</v>
      </c>
      <c r="AH137" s="1">
        <v>4</v>
      </c>
      <c r="AI137" s="1">
        <v>5</v>
      </c>
      <c r="AJ137" s="1">
        <v>6</v>
      </c>
    </row>
    <row r="138" spans="11:43">
      <c r="K138" s="1" cm="1">
        <f t="array" ref="K138:K144">$K$12:$K$18</f>
        <v>0</v>
      </c>
      <c r="L138" s="71" cm="1">
        <f t="array" ref="L138:R144">MMULT(L129:R135,_xlfn.ANCHORARRAY(L120))</f>
        <v>1.0000000000000002</v>
      </c>
      <c r="M138" s="71">
        <v>3.4694469519536142E-16</v>
      </c>
      <c r="N138" s="71">
        <v>-1.6826817716975029E-16</v>
      </c>
      <c r="O138" s="71">
        <v>6.3143934525555778E-16</v>
      </c>
      <c r="P138" s="71">
        <v>-5.4643789493269423E-17</v>
      </c>
      <c r="Q138" s="71">
        <v>6.3837823915946501E-16</v>
      </c>
      <c r="R138" s="71">
        <v>5.8254182727646153E-16</v>
      </c>
      <c r="AC138" s="1" cm="1">
        <f t="array" ref="AC138:AC144">$K$12:$K$18</f>
        <v>0</v>
      </c>
      <c r="AD138" s="71" cm="1">
        <f t="array" ref="AD138:AJ144">MMULT(AD129:AJ135,_xlfn.ANCHORARRAY(AD120))</f>
        <v>1.0000000000000002</v>
      </c>
      <c r="AE138" s="71">
        <v>8.2746309804093698E-16</v>
      </c>
      <c r="AF138" s="71">
        <v>-2.9143354396410359E-16</v>
      </c>
      <c r="AG138" s="71">
        <v>4.7011006198971472E-16</v>
      </c>
      <c r="AH138" s="71">
        <v>-9.0205620750793969E-17</v>
      </c>
      <c r="AI138" s="71">
        <v>3.6082248300317588E-16</v>
      </c>
      <c r="AJ138" s="71">
        <v>-7.2858385991025898E-16</v>
      </c>
    </row>
    <row r="139" spans="11:43">
      <c r="K139" s="1">
        <v>1</v>
      </c>
      <c r="L139" s="71">
        <v>0</v>
      </c>
      <c r="M139" s="110">
        <v>0.54086011277044532</v>
      </c>
      <c r="N139" s="71">
        <v>-0.10946264739144126</v>
      </c>
      <c r="O139" s="71">
        <v>-0.49344652137745454</v>
      </c>
      <c r="P139" s="71">
        <v>-9.4281770890681363E-2</v>
      </c>
      <c r="Q139" s="71">
        <v>0.66560847071635221</v>
      </c>
      <c r="R139" s="71">
        <v>-8.6665546120168E-3</v>
      </c>
      <c r="AC139" s="1">
        <v>1</v>
      </c>
      <c r="AD139" s="71">
        <v>0</v>
      </c>
      <c r="AE139" s="110">
        <v>0.2150257963657648</v>
      </c>
      <c r="AF139" s="71">
        <v>0.50292524092947155</v>
      </c>
      <c r="AG139" s="71">
        <v>0.47168208738610329</v>
      </c>
      <c r="AH139" s="71">
        <v>-0.30173593924161124</v>
      </c>
      <c r="AI139" s="71">
        <v>0.45072949763224823</v>
      </c>
      <c r="AJ139" s="71">
        <v>0.42912056616593242</v>
      </c>
    </row>
    <row r="140" spans="11:43">
      <c r="K140" s="1">
        <v>2</v>
      </c>
      <c r="L140" s="71">
        <v>0</v>
      </c>
      <c r="M140" s="71">
        <v>0.15137986316688981</v>
      </c>
      <c r="N140" s="71">
        <v>0.55857099305632574</v>
      </c>
      <c r="O140" s="71">
        <v>0.51359959390673326</v>
      </c>
      <c r="P140" s="71">
        <v>4.4696433070456787E-2</v>
      </c>
      <c r="Q140" s="71">
        <v>0.34907968355278995</v>
      </c>
      <c r="R140" s="71">
        <v>-0.52672919349884695</v>
      </c>
      <c r="AC140" s="1">
        <v>2</v>
      </c>
      <c r="AD140" s="71">
        <v>-5.5511151231257827E-17</v>
      </c>
      <c r="AE140" s="71">
        <v>-0.11851965903806447</v>
      </c>
      <c r="AF140" s="71">
        <v>0.16605683131480289</v>
      </c>
      <c r="AG140" s="71">
        <v>-0.32321297703885277</v>
      </c>
      <c r="AH140" s="71">
        <v>-0.15838312362150903</v>
      </c>
      <c r="AI140" s="71">
        <v>-0.57134781282643954</v>
      </c>
      <c r="AJ140" s="71">
        <v>0.70879337863669201</v>
      </c>
    </row>
    <row r="141" spans="11:43">
      <c r="K141" s="1">
        <v>3</v>
      </c>
      <c r="L141" s="71">
        <v>0</v>
      </c>
      <c r="M141" s="71">
        <v>0.41388272668283987</v>
      </c>
      <c r="N141" s="71">
        <v>-0.69116360073781025</v>
      </c>
      <c r="O141" s="71">
        <v>0.57890345676790367</v>
      </c>
      <c r="P141" s="71">
        <v>0.11847753484018157</v>
      </c>
      <c r="Q141" s="71">
        <v>-4.5814852853416996E-3</v>
      </c>
      <c r="R141" s="71">
        <v>-4.2506905811437339E-2</v>
      </c>
      <c r="AC141" s="1">
        <v>3</v>
      </c>
      <c r="AD141" s="71">
        <v>-1.3877787807814457E-17</v>
      </c>
      <c r="AE141" s="71">
        <v>-0.94601911466248667</v>
      </c>
      <c r="AF141" s="71">
        <v>-7.0573579593906449E-2</v>
      </c>
      <c r="AG141" s="71">
        <v>0.16384960561289064</v>
      </c>
      <c r="AH141" s="71">
        <v>1.4265051969789208E-3</v>
      </c>
      <c r="AI141" s="71">
        <v>0.23931144006850777</v>
      </c>
      <c r="AJ141" s="71">
        <v>0.12628741438587432</v>
      </c>
    </row>
    <row r="142" spans="11:43">
      <c r="K142" s="1">
        <v>4</v>
      </c>
      <c r="L142" s="71">
        <v>5.5511151231257827E-17</v>
      </c>
      <c r="M142" s="71">
        <v>0.67940951257673832</v>
      </c>
      <c r="N142" s="71">
        <v>0.42558723812583132</v>
      </c>
      <c r="O142" s="71">
        <v>4.6916565424454833E-2</v>
      </c>
      <c r="P142" s="71">
        <v>6.7450023308324707E-3</v>
      </c>
      <c r="Q142" s="71">
        <v>-0.44113251155166755</v>
      </c>
      <c r="R142" s="71">
        <v>0.40054171449315462</v>
      </c>
      <c r="AC142" s="1">
        <v>4</v>
      </c>
      <c r="AD142" s="71">
        <v>-2.7755575615628914E-17</v>
      </c>
      <c r="AE142" s="71">
        <v>9.4516572366403831E-3</v>
      </c>
      <c r="AF142" s="71">
        <v>5.6834894501185423E-2</v>
      </c>
      <c r="AG142" s="71">
        <v>-0.78801117978211188</v>
      </c>
      <c r="AH142" s="71">
        <v>-0.21476458001321999</v>
      </c>
      <c r="AI142" s="71">
        <v>0.57253225076964942</v>
      </c>
      <c r="AJ142" s="71">
        <v>4.2448068051558936E-2</v>
      </c>
    </row>
    <row r="143" spans="11:43">
      <c r="K143" s="1">
        <v>5</v>
      </c>
      <c r="L143" s="71">
        <v>5.5511151231257827E-17</v>
      </c>
      <c r="M143" s="110">
        <v>-0.22728457540126093</v>
      </c>
      <c r="N143" s="71">
        <v>0.1251284342195973</v>
      </c>
      <c r="O143" s="71">
        <v>0.36226302169621338</v>
      </c>
      <c r="P143" s="71">
        <v>4.1319630185101694E-2</v>
      </c>
      <c r="Q143" s="71">
        <v>0.48942557931861541</v>
      </c>
      <c r="R143" s="71">
        <v>0.74846869695128682</v>
      </c>
      <c r="AC143" s="1">
        <v>5</v>
      </c>
      <c r="AD143" s="71">
        <v>0</v>
      </c>
      <c r="AE143" s="110">
        <v>0.21136579237770442</v>
      </c>
      <c r="AF143" s="71">
        <v>-0.73693116984833951</v>
      </c>
      <c r="AG143" s="71">
        <v>0.10750065962451145</v>
      </c>
      <c r="AH143" s="71">
        <v>0.23413854551507951</v>
      </c>
      <c r="AI143" s="71">
        <v>0.26658713453536226</v>
      </c>
      <c r="AJ143" s="71">
        <v>0.52422419068860004</v>
      </c>
    </row>
    <row r="144" spans="11:43">
      <c r="K144" s="1">
        <v>6</v>
      </c>
      <c r="L144" s="71">
        <v>0</v>
      </c>
      <c r="M144" s="71">
        <v>0</v>
      </c>
      <c r="N144" s="71">
        <v>3.9084897997186036E-2</v>
      </c>
      <c r="O144" s="71">
        <v>-0.15543845863171182</v>
      </c>
      <c r="P144" s="71">
        <v>0.98657156019804904</v>
      </c>
      <c r="Q144" s="71">
        <v>3.0861914954503376E-2</v>
      </c>
      <c r="R144" s="71">
        <v>-5.9460188761861392E-3</v>
      </c>
      <c r="AC144" s="1">
        <v>6</v>
      </c>
      <c r="AD144" s="71">
        <v>0</v>
      </c>
      <c r="AE144" s="71">
        <v>0</v>
      </c>
      <c r="AF144" s="71">
        <v>0.4101377163173594</v>
      </c>
      <c r="AG144" s="71">
        <v>-0.11698151722375222</v>
      </c>
      <c r="AH144" s="71">
        <v>0.88482963946774962</v>
      </c>
      <c r="AI144" s="71">
        <v>0.11946862736227391</v>
      </c>
      <c r="AJ144" s="71">
        <v>0.14458953792566534</v>
      </c>
    </row>
    <row r="146" spans="10:43">
      <c r="J146">
        <v>1</v>
      </c>
      <c r="K146" s="47">
        <v>5</v>
      </c>
      <c r="L146" s="1" cm="1">
        <f t="array" ref="L146:R146">$L$11:$R$11</f>
        <v>0</v>
      </c>
      <c r="M146" s="1">
        <v>1</v>
      </c>
      <c r="N146" s="1">
        <v>2</v>
      </c>
      <c r="O146" s="1">
        <v>3</v>
      </c>
      <c r="P146" s="1">
        <v>4</v>
      </c>
      <c r="Q146" s="1">
        <v>5</v>
      </c>
      <c r="R146" s="1">
        <v>6</v>
      </c>
      <c r="U146" s="48" t="s">
        <v>351</v>
      </c>
      <c r="V146" s="3">
        <f>M139</f>
        <v>0.54086011277044532</v>
      </c>
      <c r="W146" s="48" t="s">
        <v>353</v>
      </c>
      <c r="X146" s="3">
        <f>+V146/V148</f>
        <v>0.9219070369816238</v>
      </c>
      <c r="Y146" s="148">
        <f>ATAN2(X146,X147)</f>
        <v>0.39782180612324308</v>
      </c>
      <c r="AB146">
        <v>1</v>
      </c>
      <c r="AC146" s="47">
        <v>5</v>
      </c>
      <c r="AD146" s="1" cm="1">
        <f t="array" ref="AD146:AJ146">$L$11:$R$11</f>
        <v>0</v>
      </c>
      <c r="AE146" s="1">
        <v>1</v>
      </c>
      <c r="AF146" s="1">
        <v>2</v>
      </c>
      <c r="AG146" s="1">
        <v>3</v>
      </c>
      <c r="AH146" s="1">
        <v>4</v>
      </c>
      <c r="AI146" s="1">
        <v>5</v>
      </c>
      <c r="AJ146" s="1">
        <v>6</v>
      </c>
      <c r="AM146" s="48" t="s">
        <v>351</v>
      </c>
      <c r="AN146" s="3">
        <f>AE139</f>
        <v>0.2150257963657648</v>
      </c>
      <c r="AO146" s="48" t="s">
        <v>353</v>
      </c>
      <c r="AP146" s="3">
        <f>+AN146/AN148</f>
        <v>0.71315007955166854</v>
      </c>
      <c r="AQ146" s="148">
        <f>ATAN2(AP146,AP147)</f>
        <v>-0.77681470584403089</v>
      </c>
    </row>
    <row r="147" spans="10:43">
      <c r="K147" s="1" cm="1">
        <f t="array" ref="K147:K153">$K$12:$K$18</f>
        <v>0</v>
      </c>
      <c r="L147">
        <v>1</v>
      </c>
      <c r="M147" s="111">
        <v>0</v>
      </c>
      <c r="N147" s="111">
        <v>0</v>
      </c>
      <c r="O147" s="111">
        <v>0</v>
      </c>
      <c r="P147" s="111">
        <v>0</v>
      </c>
      <c r="Q147">
        <v>0</v>
      </c>
      <c r="R147">
        <v>0</v>
      </c>
      <c r="U147" s="48" t="s">
        <v>352</v>
      </c>
      <c r="V147" s="3">
        <f>M143</f>
        <v>-0.22728457540126093</v>
      </c>
      <c r="W147" s="48" t="s">
        <v>354</v>
      </c>
      <c r="X147" s="3">
        <f>-V147/V148</f>
        <v>0.38741117067498554</v>
      </c>
      <c r="Y147" s="117"/>
      <c r="AC147" s="1" cm="1">
        <f t="array" ref="AC147:AC153">$K$12:$K$18</f>
        <v>0</v>
      </c>
      <c r="AD147">
        <v>1</v>
      </c>
      <c r="AE147" s="111">
        <v>0</v>
      </c>
      <c r="AF147" s="111">
        <v>0</v>
      </c>
      <c r="AG147" s="111">
        <v>0</v>
      </c>
      <c r="AH147" s="111">
        <v>0</v>
      </c>
      <c r="AI147">
        <v>0</v>
      </c>
      <c r="AJ147">
        <v>0</v>
      </c>
      <c r="AM147" s="48" t="s">
        <v>352</v>
      </c>
      <c r="AN147" s="3">
        <f>AE143</f>
        <v>0.21136579237770442</v>
      </c>
      <c r="AO147" s="48" t="s">
        <v>354</v>
      </c>
      <c r="AP147" s="3">
        <f>-AN147/AN148</f>
        <v>-0.70101138652339223</v>
      </c>
      <c r="AQ147" s="117"/>
    </row>
    <row r="148" spans="10:43">
      <c r="K148" s="1">
        <v>1</v>
      </c>
      <c r="L148" s="111">
        <v>0</v>
      </c>
      <c r="M148" s="110">
        <f>X146</f>
        <v>0.9219070369816238</v>
      </c>
      <c r="N148" s="111">
        <v>0</v>
      </c>
      <c r="O148" s="111">
        <v>0</v>
      </c>
      <c r="P148" s="111">
        <v>0</v>
      </c>
      <c r="Q148" s="110">
        <f>-X147</f>
        <v>-0.38741117067498554</v>
      </c>
      <c r="R148" s="111">
        <v>0</v>
      </c>
      <c r="U148" s="48" t="s">
        <v>355</v>
      </c>
      <c r="V148" s="3">
        <f>SQRT(V146*V146+V147*V147)</f>
        <v>0.58667532741831774</v>
      </c>
      <c r="W148" s="109">
        <v>1</v>
      </c>
      <c r="X148" s="108">
        <f>X146*X146+X147*X147</f>
        <v>0.99999999999999989</v>
      </c>
      <c r="AC148" s="1">
        <v>1</v>
      </c>
      <c r="AD148" s="111">
        <v>0</v>
      </c>
      <c r="AE148" s="110">
        <f>AP146</f>
        <v>0.71315007955166854</v>
      </c>
      <c r="AF148" s="111">
        <v>0</v>
      </c>
      <c r="AG148" s="111">
        <v>0</v>
      </c>
      <c r="AH148" s="111">
        <v>0</v>
      </c>
      <c r="AI148" s="110">
        <f>-AP147</f>
        <v>0.70101138652339223</v>
      </c>
      <c r="AJ148" s="111">
        <v>0</v>
      </c>
      <c r="AM148" s="48" t="s">
        <v>355</v>
      </c>
      <c r="AN148" s="3">
        <f>SQRT(AN146*AN146+AN147*AN147)</f>
        <v>0.30151549096221608</v>
      </c>
      <c r="AO148" s="109">
        <v>1</v>
      </c>
      <c r="AP148" s="108">
        <f>AP146*AP146+AP147*AP147</f>
        <v>1</v>
      </c>
    </row>
    <row r="149" spans="10:43">
      <c r="K149" s="1">
        <v>2</v>
      </c>
      <c r="L149" s="111">
        <v>0</v>
      </c>
      <c r="M149" s="111">
        <v>0</v>
      </c>
      <c r="N149" s="111">
        <v>1</v>
      </c>
      <c r="O149" s="111">
        <v>0</v>
      </c>
      <c r="P149" s="111">
        <v>0</v>
      </c>
      <c r="Q149" s="111">
        <v>0</v>
      </c>
      <c r="R149" s="111">
        <v>0</v>
      </c>
      <c r="AC149" s="1">
        <v>2</v>
      </c>
      <c r="AD149" s="111">
        <v>0</v>
      </c>
      <c r="AE149" s="111">
        <v>0</v>
      </c>
      <c r="AF149" s="111">
        <v>1</v>
      </c>
      <c r="AG149" s="111">
        <v>0</v>
      </c>
      <c r="AH149" s="111">
        <v>0</v>
      </c>
      <c r="AI149" s="111">
        <v>0</v>
      </c>
      <c r="AJ149" s="111">
        <v>0</v>
      </c>
    </row>
    <row r="150" spans="10:43">
      <c r="K150" s="1">
        <v>3</v>
      </c>
      <c r="L150" s="111">
        <v>0</v>
      </c>
      <c r="M150" s="111">
        <v>0</v>
      </c>
      <c r="N150" s="111">
        <v>0</v>
      </c>
      <c r="O150" s="111">
        <v>1</v>
      </c>
      <c r="P150" s="111">
        <v>0</v>
      </c>
      <c r="Q150" s="111">
        <v>0</v>
      </c>
      <c r="R150" s="111">
        <v>0</v>
      </c>
      <c r="AC150" s="1">
        <v>3</v>
      </c>
      <c r="AD150" s="111">
        <v>0</v>
      </c>
      <c r="AE150" s="111">
        <v>0</v>
      </c>
      <c r="AF150" s="111">
        <v>0</v>
      </c>
      <c r="AG150" s="111">
        <v>1</v>
      </c>
      <c r="AH150" s="111">
        <v>0</v>
      </c>
      <c r="AI150" s="111">
        <v>0</v>
      </c>
      <c r="AJ150" s="111">
        <v>0</v>
      </c>
    </row>
    <row r="151" spans="10:43">
      <c r="K151" s="1">
        <v>4</v>
      </c>
      <c r="L151" s="111">
        <v>0</v>
      </c>
      <c r="M151" s="111">
        <v>0</v>
      </c>
      <c r="N151" s="111">
        <v>0</v>
      </c>
      <c r="O151" s="111">
        <v>0</v>
      </c>
      <c r="P151" s="111">
        <v>1</v>
      </c>
      <c r="Q151" s="111">
        <v>0</v>
      </c>
      <c r="R151" s="111">
        <v>0</v>
      </c>
      <c r="AC151" s="1">
        <v>4</v>
      </c>
      <c r="AD151" s="111">
        <v>0</v>
      </c>
      <c r="AE151" s="111">
        <v>0</v>
      </c>
      <c r="AF151" s="111">
        <v>0</v>
      </c>
      <c r="AG151" s="111">
        <v>0</v>
      </c>
      <c r="AH151" s="111">
        <v>1</v>
      </c>
      <c r="AI151" s="111">
        <v>0</v>
      </c>
      <c r="AJ151" s="111">
        <v>0</v>
      </c>
    </row>
    <row r="152" spans="10:43">
      <c r="K152" s="1">
        <v>5</v>
      </c>
      <c r="L152">
        <v>0</v>
      </c>
      <c r="M152" s="110">
        <f>X147</f>
        <v>0.38741117067498554</v>
      </c>
      <c r="N152" s="111">
        <v>0</v>
      </c>
      <c r="O152" s="111">
        <v>0</v>
      </c>
      <c r="P152" s="111">
        <v>0</v>
      </c>
      <c r="Q152" s="110">
        <f>X146</f>
        <v>0.9219070369816238</v>
      </c>
      <c r="R152" s="111">
        <v>0</v>
      </c>
      <c r="AC152" s="1">
        <v>5</v>
      </c>
      <c r="AD152">
        <v>0</v>
      </c>
      <c r="AE152" s="110">
        <f>AP147</f>
        <v>-0.70101138652339223</v>
      </c>
      <c r="AF152" s="111">
        <v>0</v>
      </c>
      <c r="AG152" s="111">
        <v>0</v>
      </c>
      <c r="AH152" s="111">
        <v>0</v>
      </c>
      <c r="AI152" s="110">
        <f>AP146</f>
        <v>0.71315007955166854</v>
      </c>
      <c r="AJ152" s="111">
        <v>0</v>
      </c>
    </row>
    <row r="153" spans="10:43">
      <c r="K153" s="1">
        <v>6</v>
      </c>
      <c r="L153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>
        <v>1</v>
      </c>
      <c r="AC153" s="1">
        <v>6</v>
      </c>
      <c r="AD153">
        <v>0</v>
      </c>
      <c r="AE153" s="111">
        <v>0</v>
      </c>
      <c r="AF153" s="111">
        <v>0</v>
      </c>
      <c r="AG153" s="111">
        <v>0</v>
      </c>
      <c r="AH153" s="111">
        <v>0</v>
      </c>
      <c r="AI153" s="111">
        <v>0</v>
      </c>
      <c r="AJ153">
        <v>1</v>
      </c>
    </row>
    <row r="155" spans="10:43">
      <c r="L155" s="1" cm="1">
        <f t="array" ref="L155:R155">$L$11:$R$11</f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AD155" s="1" cm="1">
        <f t="array" ref="AD155:AJ155">$L$11:$R$11</f>
        <v>0</v>
      </c>
      <c r="AE155" s="1">
        <v>1</v>
      </c>
      <c r="AF155" s="1">
        <v>2</v>
      </c>
      <c r="AG155" s="1">
        <v>3</v>
      </c>
      <c r="AH155" s="1">
        <v>4</v>
      </c>
      <c r="AI155" s="1">
        <v>5</v>
      </c>
      <c r="AJ155" s="1">
        <v>6</v>
      </c>
    </row>
    <row r="156" spans="10:43">
      <c r="K156" s="1" cm="1">
        <f t="array" ref="K156:K162">$K$12:$K$18</f>
        <v>0</v>
      </c>
      <c r="L156" s="71" cm="1">
        <f t="array" ref="L156:R162">MMULT(L147:R153,_xlfn.ANCHORARRAY(L138))</f>
        <v>1.0000000000000002</v>
      </c>
      <c r="M156" s="71">
        <v>3.4694469519536142E-16</v>
      </c>
      <c r="N156" s="71">
        <v>-1.6826817716975029E-16</v>
      </c>
      <c r="O156" s="71">
        <v>6.3143934525555778E-16</v>
      </c>
      <c r="P156" s="71">
        <v>-5.4643789493269423E-17</v>
      </c>
      <c r="Q156" s="71">
        <v>6.3837823915946501E-16</v>
      </c>
      <c r="R156" s="71">
        <v>5.8254182727646153E-16</v>
      </c>
      <c r="AC156" s="1" cm="1">
        <f t="array" ref="AC156:AC162">$K$12:$K$18</f>
        <v>0</v>
      </c>
      <c r="AD156" s="71" cm="1">
        <f t="array" ref="AD156:AJ162">MMULT(AD147:AJ153,_xlfn.ANCHORARRAY(AD138))</f>
        <v>1.0000000000000002</v>
      </c>
      <c r="AE156" s="71">
        <v>8.2746309804093698E-16</v>
      </c>
      <c r="AF156" s="71">
        <v>-2.9143354396410359E-16</v>
      </c>
      <c r="AG156" s="71">
        <v>4.7011006198971472E-16</v>
      </c>
      <c r="AH156" s="71">
        <v>-9.0205620750793969E-17</v>
      </c>
      <c r="AI156" s="71">
        <v>3.6082248300317588E-16</v>
      </c>
      <c r="AJ156" s="71">
        <v>-7.2858385991025898E-16</v>
      </c>
    </row>
    <row r="157" spans="10:43">
      <c r="K157" s="1">
        <v>1</v>
      </c>
      <c r="L157" s="71">
        <v>-2.150564008401776E-17</v>
      </c>
      <c r="M157" s="110">
        <v>0.58667532741831763</v>
      </c>
      <c r="N157" s="71">
        <v>-0.14939053810254999</v>
      </c>
      <c r="O157" s="71">
        <v>-0.59525656175956632</v>
      </c>
      <c r="P157" s="71">
        <v>-0.10292671434507608</v>
      </c>
      <c r="Q157" s="71">
        <v>0.4240201963858744</v>
      </c>
      <c r="R157" s="71">
        <v>-0.29795489178268281</v>
      </c>
      <c r="AC157" s="1">
        <v>1</v>
      </c>
      <c r="AD157" s="71">
        <v>0</v>
      </c>
      <c r="AE157" s="110">
        <v>0.30151549096221608</v>
      </c>
      <c r="AF157" s="71">
        <v>-0.15793596557029527</v>
      </c>
      <c r="AG157" s="71">
        <v>0.41173930459805463</v>
      </c>
      <c r="AH157" s="71">
        <v>-5.1049222643656217E-2</v>
      </c>
      <c r="AI157" s="71">
        <v>0.50831839390265388</v>
      </c>
      <c r="AJ157" s="71">
        <v>0.67351449266221042</v>
      </c>
    </row>
    <row r="158" spans="10:43">
      <c r="K158" s="1">
        <v>2</v>
      </c>
      <c r="L158" s="71">
        <v>0</v>
      </c>
      <c r="M158" s="71">
        <v>0.15137986316688981</v>
      </c>
      <c r="N158" s="71">
        <v>0.55857099305632574</v>
      </c>
      <c r="O158" s="71">
        <v>0.51359959390673326</v>
      </c>
      <c r="P158" s="71">
        <v>4.4696433070456787E-2</v>
      </c>
      <c r="Q158" s="71">
        <v>0.34907968355278995</v>
      </c>
      <c r="R158" s="71">
        <v>-0.52672919349884695</v>
      </c>
      <c r="AC158" s="1">
        <v>2</v>
      </c>
      <c r="AD158" s="71">
        <v>-5.5511151231257827E-17</v>
      </c>
      <c r="AE158" s="71">
        <v>-0.11851965903806447</v>
      </c>
      <c r="AF158" s="71">
        <v>0.16605683131480289</v>
      </c>
      <c r="AG158" s="71">
        <v>-0.32321297703885277</v>
      </c>
      <c r="AH158" s="71">
        <v>-0.15838312362150903</v>
      </c>
      <c r="AI158" s="71">
        <v>-0.57134781282643954</v>
      </c>
      <c r="AJ158" s="71">
        <v>0.70879337863669201</v>
      </c>
    </row>
    <row r="159" spans="10:43">
      <c r="K159" s="1">
        <v>3</v>
      </c>
      <c r="L159" s="71">
        <v>0</v>
      </c>
      <c r="M159" s="71">
        <v>0.41388272668283987</v>
      </c>
      <c r="N159" s="71">
        <v>-0.69116360073781025</v>
      </c>
      <c r="O159" s="71">
        <v>0.57890345676790367</v>
      </c>
      <c r="P159" s="71">
        <v>0.11847753484018157</v>
      </c>
      <c r="Q159" s="71">
        <v>-4.5814852853416996E-3</v>
      </c>
      <c r="R159" s="71">
        <v>-4.2506905811437339E-2</v>
      </c>
      <c r="AC159" s="1">
        <v>3</v>
      </c>
      <c r="AD159" s="71">
        <v>-1.3877787807814457E-17</v>
      </c>
      <c r="AE159" s="71">
        <v>-0.94601911466248667</v>
      </c>
      <c r="AF159" s="71">
        <v>-7.0573579593906449E-2</v>
      </c>
      <c r="AG159" s="71">
        <v>0.16384960561289064</v>
      </c>
      <c r="AH159" s="71">
        <v>1.4265051969789208E-3</v>
      </c>
      <c r="AI159" s="71">
        <v>0.23931144006850777</v>
      </c>
      <c r="AJ159" s="71">
        <v>0.12628741438587432</v>
      </c>
    </row>
    <row r="160" spans="10:43">
      <c r="K160" s="1">
        <v>4</v>
      </c>
      <c r="L160" s="71">
        <v>5.5511151231257827E-17</v>
      </c>
      <c r="M160" s="110">
        <v>0.67940951257673832</v>
      </c>
      <c r="N160" s="71">
        <v>0.42558723812583132</v>
      </c>
      <c r="O160" s="71">
        <v>4.6916565424454833E-2</v>
      </c>
      <c r="P160" s="71">
        <v>6.7450023308324707E-3</v>
      </c>
      <c r="Q160" s="71">
        <v>-0.44113251155166755</v>
      </c>
      <c r="R160" s="71">
        <v>0.40054171449315462</v>
      </c>
      <c r="AC160" s="1">
        <v>4</v>
      </c>
      <c r="AD160" s="71">
        <v>-2.7755575615628914E-17</v>
      </c>
      <c r="AE160" s="110">
        <v>9.4516572366403831E-3</v>
      </c>
      <c r="AF160" s="71">
        <v>5.6834894501185423E-2</v>
      </c>
      <c r="AG160" s="71">
        <v>-0.78801117978211188</v>
      </c>
      <c r="AH160" s="71">
        <v>-0.21476458001321999</v>
      </c>
      <c r="AI160" s="71">
        <v>0.57253225076964942</v>
      </c>
      <c r="AJ160" s="71">
        <v>4.2448068051558936E-2</v>
      </c>
    </row>
    <row r="161" spans="10:43">
      <c r="K161" s="1">
        <v>5</v>
      </c>
      <c r="L161" s="71">
        <v>5.1176120951047721E-17</v>
      </c>
      <c r="M161" s="71">
        <v>0</v>
      </c>
      <c r="N161" s="71">
        <v>7.2949731662437553E-2</v>
      </c>
      <c r="O161" s="71">
        <v>0.14280613442762682</v>
      </c>
      <c r="P161" s="71">
        <v>1.5670465990539201E-3</v>
      </c>
      <c r="Q161" s="71">
        <v>0.70906904250404823</v>
      </c>
      <c r="R161" s="71">
        <v>0.68666103861189765</v>
      </c>
      <c r="AC161" s="1">
        <v>5</v>
      </c>
      <c r="AD161" s="71">
        <v>0</v>
      </c>
      <c r="AE161" s="71">
        <v>-2.7755575615628914E-17</v>
      </c>
      <c r="AF161" s="71">
        <v>-0.87809884286302742</v>
      </c>
      <c r="AG161" s="71">
        <v>-0.25399041011370294</v>
      </c>
      <c r="AH161" s="71">
        <v>0.37849625149189081</v>
      </c>
      <c r="AI161" s="71">
        <v>-0.12584987388082941</v>
      </c>
      <c r="AJ161" s="71">
        <v>7.3032120218800844E-2</v>
      </c>
    </row>
    <row r="162" spans="10:43">
      <c r="K162" s="1">
        <v>6</v>
      </c>
      <c r="L162" s="71">
        <v>0</v>
      </c>
      <c r="M162" s="71">
        <v>0</v>
      </c>
      <c r="N162" s="71">
        <v>3.9084897997186036E-2</v>
      </c>
      <c r="O162" s="71">
        <v>-0.15543845863171182</v>
      </c>
      <c r="P162" s="71">
        <v>0.98657156019804904</v>
      </c>
      <c r="Q162" s="71">
        <v>3.0861914954503376E-2</v>
      </c>
      <c r="R162" s="71">
        <v>-5.9460188761861392E-3</v>
      </c>
      <c r="AC162" s="1">
        <v>6</v>
      </c>
      <c r="AD162" s="71">
        <v>0</v>
      </c>
      <c r="AE162" s="71">
        <v>0</v>
      </c>
      <c r="AF162" s="71">
        <v>0.4101377163173594</v>
      </c>
      <c r="AG162" s="71">
        <v>-0.11698151722375222</v>
      </c>
      <c r="AH162" s="71">
        <v>0.88482963946774962</v>
      </c>
      <c r="AI162" s="71">
        <v>0.11946862736227391</v>
      </c>
      <c r="AJ162" s="71">
        <v>0.14458953792566534</v>
      </c>
    </row>
    <row r="164" spans="10:43">
      <c r="J164">
        <v>1</v>
      </c>
      <c r="K164" s="47">
        <v>4</v>
      </c>
      <c r="L164" s="1" cm="1">
        <f t="array" ref="L164:R164">$L$11:$R$11</f>
        <v>0</v>
      </c>
      <c r="M164" s="1">
        <v>1</v>
      </c>
      <c r="N164" s="1">
        <v>2</v>
      </c>
      <c r="O164" s="1">
        <v>3</v>
      </c>
      <c r="P164" s="1">
        <v>4</v>
      </c>
      <c r="Q164" s="1">
        <v>5</v>
      </c>
      <c r="R164" s="1">
        <v>6</v>
      </c>
      <c r="U164" s="48" t="s">
        <v>351</v>
      </c>
      <c r="V164" s="3">
        <f>M157</f>
        <v>0.58667532741831763</v>
      </c>
      <c r="W164" s="48" t="s">
        <v>353</v>
      </c>
      <c r="X164" s="3">
        <f>+V164/V166</f>
        <v>0.65356407854143095</v>
      </c>
      <c r="Y164" s="148">
        <f>ATAN2(X164,X165)</f>
        <v>-0.85851244478508681</v>
      </c>
      <c r="AB164">
        <v>1</v>
      </c>
      <c r="AC164" s="47">
        <v>4</v>
      </c>
      <c r="AD164" s="1" cm="1">
        <f t="array" ref="AD164:AJ164">$L$11:$R$11</f>
        <v>0</v>
      </c>
      <c r="AE164" s="1">
        <v>1</v>
      </c>
      <c r="AF164" s="1">
        <v>2</v>
      </c>
      <c r="AG164" s="1">
        <v>3</v>
      </c>
      <c r="AH164" s="1">
        <v>4</v>
      </c>
      <c r="AI164" s="1">
        <v>5</v>
      </c>
      <c r="AJ164" s="1">
        <v>6</v>
      </c>
      <c r="AM164" s="48" t="s">
        <v>351</v>
      </c>
      <c r="AN164" s="3">
        <f>AE157</f>
        <v>0.30151549096221608</v>
      </c>
      <c r="AO164" s="48" t="s">
        <v>353</v>
      </c>
      <c r="AP164" s="3">
        <f>+AN164/AN166</f>
        <v>0.99950903927904922</v>
      </c>
      <c r="AQ164" s="148">
        <f>ATAN2(AP164,AP165)</f>
        <v>-3.1336907950516225E-2</v>
      </c>
    </row>
    <row r="165" spans="10:43">
      <c r="K165" s="1" cm="1">
        <f t="array" ref="K165:K171">$K$12:$K$18</f>
        <v>0</v>
      </c>
      <c r="L165">
        <v>1</v>
      </c>
      <c r="M165" s="111">
        <v>0</v>
      </c>
      <c r="N165" s="111">
        <v>0</v>
      </c>
      <c r="O165" s="111">
        <v>0</v>
      </c>
      <c r="P165">
        <v>0</v>
      </c>
      <c r="Q165">
        <v>0</v>
      </c>
      <c r="R165">
        <v>0</v>
      </c>
      <c r="U165" s="48" t="s">
        <v>352</v>
      </c>
      <c r="V165" s="3">
        <f>M160</f>
        <v>0.67940951257673832</v>
      </c>
      <c r="W165" s="48" t="s">
        <v>354</v>
      </c>
      <c r="X165" s="3">
        <f>-V165/V166</f>
        <v>-0.75687118801041064</v>
      </c>
      <c r="Y165" s="117"/>
      <c r="AC165" s="1" cm="1">
        <f t="array" ref="AC165:AC171">$K$12:$K$18</f>
        <v>0</v>
      </c>
      <c r="AD165">
        <v>1</v>
      </c>
      <c r="AE165" s="111">
        <v>0</v>
      </c>
      <c r="AF165" s="111">
        <v>0</v>
      </c>
      <c r="AG165" s="111">
        <v>0</v>
      </c>
      <c r="AH165">
        <v>0</v>
      </c>
      <c r="AI165">
        <v>0</v>
      </c>
      <c r="AJ165">
        <v>0</v>
      </c>
      <c r="AM165" s="48" t="s">
        <v>352</v>
      </c>
      <c r="AN165" s="3">
        <f>AE160</f>
        <v>9.4516572366403831E-3</v>
      </c>
      <c r="AO165" s="48" t="s">
        <v>354</v>
      </c>
      <c r="AP165" s="3">
        <f>-AN165/AN166</f>
        <v>-3.1331779385667252E-2</v>
      </c>
      <c r="AQ165" s="117"/>
    </row>
    <row r="166" spans="10:43">
      <c r="K166" s="1">
        <v>1</v>
      </c>
      <c r="L166" s="111">
        <v>0</v>
      </c>
      <c r="M166" s="110">
        <f>X164</f>
        <v>0.65356407854143095</v>
      </c>
      <c r="N166" s="111">
        <v>0</v>
      </c>
      <c r="O166" s="111">
        <v>0</v>
      </c>
      <c r="P166" s="110">
        <f>-X165</f>
        <v>0.75687118801041064</v>
      </c>
      <c r="Q166" s="111">
        <v>0</v>
      </c>
      <c r="R166" s="111">
        <v>0</v>
      </c>
      <c r="U166" s="48" t="s">
        <v>355</v>
      </c>
      <c r="V166" s="3">
        <f>SQRT(V164*V164+V165*V165)</f>
        <v>0.89765540469667493</v>
      </c>
      <c r="W166" s="109">
        <v>1</v>
      </c>
      <c r="X166" s="108">
        <f>X164*X164+X165*X165</f>
        <v>1</v>
      </c>
      <c r="AC166" s="1">
        <v>1</v>
      </c>
      <c r="AD166" s="111">
        <v>0</v>
      </c>
      <c r="AE166" s="110">
        <f>AP164</f>
        <v>0.99950903927904922</v>
      </c>
      <c r="AF166" s="111">
        <v>0</v>
      </c>
      <c r="AG166" s="111">
        <v>0</v>
      </c>
      <c r="AH166" s="110">
        <f>-AP165</f>
        <v>3.1331779385667252E-2</v>
      </c>
      <c r="AI166" s="111">
        <v>0</v>
      </c>
      <c r="AJ166" s="111">
        <v>0</v>
      </c>
      <c r="AM166" s="48" t="s">
        <v>355</v>
      </c>
      <c r="AN166" s="3">
        <f>SQRT(AN164*AN164+AN165*AN165)</f>
        <v>0.3016635959387628</v>
      </c>
      <c r="AO166" s="109">
        <v>1</v>
      </c>
      <c r="AP166" s="108">
        <f>AP164*AP164+AP165*AP165</f>
        <v>1.0000000000000002</v>
      </c>
    </row>
    <row r="167" spans="10:43">
      <c r="K167" s="1">
        <v>2</v>
      </c>
      <c r="L167" s="111">
        <v>0</v>
      </c>
      <c r="M167" s="111">
        <v>0</v>
      </c>
      <c r="N167" s="111">
        <v>1</v>
      </c>
      <c r="O167" s="111">
        <v>0</v>
      </c>
      <c r="P167" s="111">
        <v>0</v>
      </c>
      <c r="Q167" s="111">
        <v>0</v>
      </c>
      <c r="R167" s="111">
        <v>0</v>
      </c>
      <c r="AC167" s="1">
        <v>2</v>
      </c>
      <c r="AD167" s="111">
        <v>0</v>
      </c>
      <c r="AE167" s="111">
        <v>0</v>
      </c>
      <c r="AF167" s="111">
        <v>1</v>
      </c>
      <c r="AG167" s="111">
        <v>0</v>
      </c>
      <c r="AH167" s="111">
        <v>0</v>
      </c>
      <c r="AI167" s="111">
        <v>0</v>
      </c>
      <c r="AJ167" s="111">
        <v>0</v>
      </c>
    </row>
    <row r="168" spans="10:43">
      <c r="K168" s="1">
        <v>3</v>
      </c>
      <c r="L168" s="111">
        <v>0</v>
      </c>
      <c r="M168" s="111">
        <v>0</v>
      </c>
      <c r="N168" s="111">
        <v>0</v>
      </c>
      <c r="O168" s="111">
        <v>1</v>
      </c>
      <c r="P168" s="111">
        <v>0</v>
      </c>
      <c r="Q168" s="111">
        <v>0</v>
      </c>
      <c r="R168" s="111">
        <v>0</v>
      </c>
      <c r="AC168" s="1">
        <v>3</v>
      </c>
      <c r="AD168" s="111">
        <v>0</v>
      </c>
      <c r="AE168" s="111">
        <v>0</v>
      </c>
      <c r="AF168" s="111">
        <v>0</v>
      </c>
      <c r="AG168" s="111">
        <v>1</v>
      </c>
      <c r="AH168" s="111">
        <v>0</v>
      </c>
      <c r="AI168" s="111">
        <v>0</v>
      </c>
      <c r="AJ168" s="111">
        <v>0</v>
      </c>
    </row>
    <row r="169" spans="10:43">
      <c r="K169" s="1">
        <v>4</v>
      </c>
      <c r="L169">
        <v>0</v>
      </c>
      <c r="M169" s="110">
        <f>X165</f>
        <v>-0.75687118801041064</v>
      </c>
      <c r="N169" s="111">
        <v>0</v>
      </c>
      <c r="O169" s="111">
        <v>0</v>
      </c>
      <c r="P169" s="110">
        <f>X164</f>
        <v>0.65356407854143095</v>
      </c>
      <c r="Q169" s="111">
        <v>0</v>
      </c>
      <c r="R169" s="111">
        <v>0</v>
      </c>
      <c r="AC169" s="1">
        <v>4</v>
      </c>
      <c r="AD169">
        <v>0</v>
      </c>
      <c r="AE169" s="110">
        <f>AP165</f>
        <v>-3.1331779385667252E-2</v>
      </c>
      <c r="AF169" s="111">
        <v>0</v>
      </c>
      <c r="AG169" s="111">
        <v>0</v>
      </c>
      <c r="AH169" s="110">
        <f>AP164</f>
        <v>0.99950903927904922</v>
      </c>
      <c r="AI169" s="111">
        <v>0</v>
      </c>
      <c r="AJ169" s="111">
        <v>0</v>
      </c>
    </row>
    <row r="170" spans="10:43">
      <c r="K170" s="1">
        <v>5</v>
      </c>
      <c r="L170">
        <v>0</v>
      </c>
      <c r="M170" s="111">
        <v>0</v>
      </c>
      <c r="N170" s="111">
        <v>0</v>
      </c>
      <c r="O170" s="111">
        <v>0</v>
      </c>
      <c r="P170" s="111">
        <v>0</v>
      </c>
      <c r="Q170">
        <v>1</v>
      </c>
      <c r="R170" s="111">
        <v>0</v>
      </c>
      <c r="AC170" s="1">
        <v>5</v>
      </c>
      <c r="AD170">
        <v>0</v>
      </c>
      <c r="AE170" s="111">
        <v>0</v>
      </c>
      <c r="AF170" s="111">
        <v>0</v>
      </c>
      <c r="AG170" s="111">
        <v>0</v>
      </c>
      <c r="AH170" s="111">
        <v>0</v>
      </c>
      <c r="AI170">
        <v>1</v>
      </c>
      <c r="AJ170" s="111">
        <v>0</v>
      </c>
    </row>
    <row r="171" spans="10:43">
      <c r="K171" s="1">
        <v>6</v>
      </c>
      <c r="L171">
        <v>0</v>
      </c>
      <c r="M171" s="111">
        <v>0</v>
      </c>
      <c r="N171" s="111">
        <v>0</v>
      </c>
      <c r="O171" s="111">
        <v>0</v>
      </c>
      <c r="P171" s="111">
        <v>0</v>
      </c>
      <c r="Q171" s="111">
        <v>0</v>
      </c>
      <c r="R171">
        <v>1</v>
      </c>
      <c r="AC171" s="1">
        <v>6</v>
      </c>
      <c r="AD171">
        <v>0</v>
      </c>
      <c r="AE171" s="111">
        <v>0</v>
      </c>
      <c r="AF171" s="111">
        <v>0</v>
      </c>
      <c r="AG171" s="111">
        <v>0</v>
      </c>
      <c r="AH171" s="111">
        <v>0</v>
      </c>
      <c r="AI171" s="111">
        <v>0</v>
      </c>
      <c r="AJ171">
        <v>1</v>
      </c>
    </row>
    <row r="173" spans="10:43">
      <c r="L173" s="1" cm="1">
        <f t="array" ref="L173:R173">$L$11:$R$11</f>
        <v>0</v>
      </c>
      <c r="M173" s="1">
        <v>1</v>
      </c>
      <c r="N173" s="1">
        <v>2</v>
      </c>
      <c r="O173" s="1">
        <v>3</v>
      </c>
      <c r="P173" s="1">
        <v>4</v>
      </c>
      <c r="Q173" s="1">
        <v>5</v>
      </c>
      <c r="R173" s="1">
        <v>6</v>
      </c>
      <c r="AD173" s="1" cm="1">
        <f t="array" ref="AD173:AJ173">$L$11:$R$11</f>
        <v>0</v>
      </c>
      <c r="AE173" s="1">
        <v>1</v>
      </c>
      <c r="AF173" s="1">
        <v>2</v>
      </c>
      <c r="AG173" s="1">
        <v>3</v>
      </c>
      <c r="AH173" s="1">
        <v>4</v>
      </c>
      <c r="AI173" s="1">
        <v>5</v>
      </c>
      <c r="AJ173" s="1">
        <v>6</v>
      </c>
    </row>
    <row r="174" spans="10:43">
      <c r="K174" s="1" cm="1">
        <f t="array" ref="K174:K180">$K$12:$K$18</f>
        <v>0</v>
      </c>
      <c r="L174" s="71" cm="1">
        <f t="array" ref="L174:R180">MMULT(L165:R171,_xlfn.ANCHORARRAY(L156))</f>
        <v>1.0000000000000002</v>
      </c>
      <c r="M174" s="71">
        <v>3.4694469519536142E-16</v>
      </c>
      <c r="N174" s="71">
        <v>-1.6826817716975029E-16</v>
      </c>
      <c r="O174" s="71">
        <v>6.3143934525555778E-16</v>
      </c>
      <c r="P174" s="71">
        <v>-5.4643789493269423E-17</v>
      </c>
      <c r="Q174" s="71">
        <v>6.3837823915946501E-16</v>
      </c>
      <c r="R174" s="71">
        <v>5.8254182727646153E-16</v>
      </c>
      <c r="AC174" s="1" cm="1">
        <f t="array" ref="AC174:AC180">$K$12:$K$18</f>
        <v>0</v>
      </c>
      <c r="AD174" s="71" cm="1">
        <f t="array" ref="AD174:AJ180">MMULT(AD165:AJ171,_xlfn.ANCHORARRAY(AD156))</f>
        <v>1.0000000000000002</v>
      </c>
      <c r="AE174" s="71">
        <v>8.2746309804093698E-16</v>
      </c>
      <c r="AF174" s="71">
        <v>-2.9143354396410359E-16</v>
      </c>
      <c r="AG174" s="71">
        <v>4.7011006198971472E-16</v>
      </c>
      <c r="AH174" s="71">
        <v>-9.0205620750793969E-17</v>
      </c>
      <c r="AI174" s="71">
        <v>3.6082248300317588E-16</v>
      </c>
      <c r="AJ174" s="71">
        <v>-7.2858385991025898E-16</v>
      </c>
    </row>
    <row r="175" spans="10:43">
      <c r="K175" s="1">
        <v>1</v>
      </c>
      <c r="L175" s="71">
        <v>2.7959477135272956E-17</v>
      </c>
      <c r="M175" s="110">
        <v>0.89765540469667493</v>
      </c>
      <c r="N175" s="71">
        <v>0.22447842914456589</v>
      </c>
      <c r="O175" s="71">
        <v>-0.35352850967195604</v>
      </c>
      <c r="P175" s="71">
        <v>-6.2164105290966575E-2</v>
      </c>
      <c r="Q175" s="71">
        <v>-5.6756119154236229E-2</v>
      </c>
      <c r="R175" s="71">
        <v>0.10842586900129977</v>
      </c>
      <c r="AC175" s="1">
        <v>1</v>
      </c>
      <c r="AD175" s="71">
        <v>-8.6963157191109064E-19</v>
      </c>
      <c r="AE175" s="110">
        <v>0.30166359593876285</v>
      </c>
      <c r="AF175" s="71">
        <v>-0.15607768683885598</v>
      </c>
      <c r="AG175" s="71">
        <v>0.38684736433385292</v>
      </c>
      <c r="AH175" s="71">
        <v>-5.7753115921332802E-2</v>
      </c>
      <c r="AI175" s="71">
        <v>0.5260072837098051</v>
      </c>
      <c r="AJ175" s="71">
        <v>0.67451379700486147</v>
      </c>
    </row>
    <row r="176" spans="10:43">
      <c r="K176" s="1">
        <v>2</v>
      </c>
      <c r="L176" s="71">
        <v>0</v>
      </c>
      <c r="M176" s="71">
        <v>0.15137986316688981</v>
      </c>
      <c r="N176" s="71">
        <v>0.55857099305632574</v>
      </c>
      <c r="O176" s="71">
        <v>0.51359959390673326</v>
      </c>
      <c r="P176" s="71">
        <v>4.4696433070456787E-2</v>
      </c>
      <c r="Q176" s="71">
        <v>0.34907968355278995</v>
      </c>
      <c r="R176" s="71">
        <v>-0.52672919349884695</v>
      </c>
      <c r="AC176" s="1">
        <v>2</v>
      </c>
      <c r="AD176" s="71">
        <v>-5.5511151231257827E-17</v>
      </c>
      <c r="AE176" s="71">
        <v>-0.11851965903806447</v>
      </c>
      <c r="AF176" s="71">
        <v>0.16605683131480289</v>
      </c>
      <c r="AG176" s="71">
        <v>-0.32321297703885277</v>
      </c>
      <c r="AH176" s="71">
        <v>-0.15838312362150903</v>
      </c>
      <c r="AI176" s="71">
        <v>-0.57134781282643954</v>
      </c>
      <c r="AJ176" s="71">
        <v>0.70879337863669201</v>
      </c>
    </row>
    <row r="177" spans="10:43">
      <c r="K177" s="1">
        <v>3</v>
      </c>
      <c r="L177" s="71">
        <v>0</v>
      </c>
      <c r="M177" s="110">
        <v>0.41388272668283987</v>
      </c>
      <c r="N177" s="71">
        <v>-0.69116360073781025</v>
      </c>
      <c r="O177" s="71">
        <v>0.57890345676790367</v>
      </c>
      <c r="P177" s="71">
        <v>0.11847753484018157</v>
      </c>
      <c r="Q177" s="71">
        <v>-4.5814852853416996E-3</v>
      </c>
      <c r="R177" s="71">
        <v>-4.2506905811437339E-2</v>
      </c>
      <c r="AC177" s="1">
        <v>3</v>
      </c>
      <c r="AD177" s="71">
        <v>-1.3877787807814457E-17</v>
      </c>
      <c r="AE177" s="110">
        <v>-0.94601911466248667</v>
      </c>
      <c r="AF177" s="71">
        <v>-7.0573579593906449E-2</v>
      </c>
      <c r="AG177" s="71">
        <v>0.16384960561289064</v>
      </c>
      <c r="AH177" s="71">
        <v>1.4265051969789208E-3</v>
      </c>
      <c r="AI177" s="71">
        <v>0.23931144006850777</v>
      </c>
      <c r="AJ177" s="71">
        <v>0.12628741438587432</v>
      </c>
    </row>
    <row r="178" spans="10:43">
      <c r="K178" s="1">
        <v>4</v>
      </c>
      <c r="L178" s="71">
        <v>5.2557093762545874E-17</v>
      </c>
      <c r="M178" s="71">
        <v>5.5511151231257827E-17</v>
      </c>
      <c r="N178" s="71">
        <v>0.39121792517589304</v>
      </c>
      <c r="O178" s="71">
        <v>0.48119552291991791</v>
      </c>
      <c r="P178" s="71">
        <v>8.2310555797476245E-2</v>
      </c>
      <c r="Q178" s="71">
        <v>-0.60923703320591716</v>
      </c>
      <c r="R178" s="71">
        <v>0.48729314946719599</v>
      </c>
      <c r="AC178" s="1">
        <v>4</v>
      </c>
      <c r="AD178" s="71">
        <v>-2.774194871821426E-17</v>
      </c>
      <c r="AE178" s="71">
        <v>0</v>
      </c>
      <c r="AF178" s="71">
        <v>6.1755405630716791E-2</v>
      </c>
      <c r="AG178" s="71">
        <v>-0.80052482230124311</v>
      </c>
      <c r="AH178" s="71">
        <v>-0.21305967605850115</v>
      </c>
      <c r="AI178" s="71">
        <v>0.5563246401476093</v>
      </c>
      <c r="AJ178" s="71">
        <v>2.1324820220323396E-2</v>
      </c>
    </row>
    <row r="179" spans="10:43">
      <c r="K179" s="1">
        <v>5</v>
      </c>
      <c r="L179" s="71">
        <v>5.1176120951047721E-17</v>
      </c>
      <c r="M179" s="71">
        <v>0</v>
      </c>
      <c r="N179" s="71">
        <v>7.2949731662437553E-2</v>
      </c>
      <c r="O179" s="71">
        <v>0.14280613442762682</v>
      </c>
      <c r="P179" s="71">
        <v>1.5670465990539201E-3</v>
      </c>
      <c r="Q179" s="71">
        <v>0.70906904250404823</v>
      </c>
      <c r="R179" s="71">
        <v>0.68666103861189765</v>
      </c>
      <c r="AC179" s="1">
        <v>5</v>
      </c>
      <c r="AD179" s="71">
        <v>0</v>
      </c>
      <c r="AE179" s="71">
        <v>-2.7755575615628914E-17</v>
      </c>
      <c r="AF179" s="71">
        <v>-0.87809884286302742</v>
      </c>
      <c r="AG179" s="71">
        <v>-0.25399041011370294</v>
      </c>
      <c r="AH179" s="71">
        <v>0.37849625149189081</v>
      </c>
      <c r="AI179" s="71">
        <v>-0.12584987388082941</v>
      </c>
      <c r="AJ179" s="71">
        <v>7.3032120218800844E-2</v>
      </c>
    </row>
    <row r="180" spans="10:43">
      <c r="K180" s="1">
        <v>6</v>
      </c>
      <c r="L180" s="71">
        <v>0</v>
      </c>
      <c r="M180" s="71">
        <v>0</v>
      </c>
      <c r="N180" s="71">
        <v>3.9084897997186036E-2</v>
      </c>
      <c r="O180" s="71">
        <v>-0.15543845863171182</v>
      </c>
      <c r="P180" s="71">
        <v>0.98657156019804904</v>
      </c>
      <c r="Q180" s="71">
        <v>3.0861914954503376E-2</v>
      </c>
      <c r="R180" s="71">
        <v>-5.9460188761861392E-3</v>
      </c>
      <c r="AC180" s="1">
        <v>6</v>
      </c>
      <c r="AD180" s="71">
        <v>0</v>
      </c>
      <c r="AE180" s="71">
        <v>0</v>
      </c>
      <c r="AF180" s="71">
        <v>0.4101377163173594</v>
      </c>
      <c r="AG180" s="71">
        <v>-0.11698151722375222</v>
      </c>
      <c r="AH180" s="71">
        <v>0.88482963946774962</v>
      </c>
      <c r="AI180" s="71">
        <v>0.11946862736227391</v>
      </c>
      <c r="AJ180" s="71">
        <v>0.14458953792566534</v>
      </c>
    </row>
    <row r="182" spans="10:43">
      <c r="J182">
        <v>1</v>
      </c>
      <c r="K182" s="47">
        <v>3</v>
      </c>
      <c r="L182" s="1" cm="1">
        <f t="array" ref="L182:R182">$L$11:$R$11</f>
        <v>0</v>
      </c>
      <c r="M182" s="1">
        <v>1</v>
      </c>
      <c r="N182" s="1">
        <v>2</v>
      </c>
      <c r="O182" s="1">
        <v>3</v>
      </c>
      <c r="P182" s="1">
        <v>4</v>
      </c>
      <c r="Q182" s="1">
        <v>5</v>
      </c>
      <c r="R182" s="1">
        <v>6</v>
      </c>
      <c r="U182" s="48" t="s">
        <v>351</v>
      </c>
      <c r="V182" s="3">
        <f>M175</f>
        <v>0.89765540469667493</v>
      </c>
      <c r="W182" s="48" t="s">
        <v>353</v>
      </c>
      <c r="X182" s="3">
        <f>+V182/V184</f>
        <v>0.90812089562021536</v>
      </c>
      <c r="Y182" s="148">
        <f>ATAN2(X182,X183)</f>
        <v>-0.43202219995129698</v>
      </c>
      <c r="AB182">
        <v>1</v>
      </c>
      <c r="AC182" s="47">
        <v>3</v>
      </c>
      <c r="AD182" s="1" cm="1">
        <f t="array" ref="AD182:AJ182">$L$11:$R$11</f>
        <v>0</v>
      </c>
      <c r="AE182" s="1">
        <v>1</v>
      </c>
      <c r="AF182" s="1">
        <v>2</v>
      </c>
      <c r="AG182" s="1">
        <v>3</v>
      </c>
      <c r="AH182" s="1">
        <v>4</v>
      </c>
      <c r="AI182" s="1">
        <v>5</v>
      </c>
      <c r="AJ182" s="1">
        <v>6</v>
      </c>
      <c r="AM182" s="48" t="s">
        <v>351</v>
      </c>
      <c r="AN182" s="3">
        <f>AE175</f>
        <v>0.30166359593876285</v>
      </c>
      <c r="AO182" s="48" t="s">
        <v>353</v>
      </c>
      <c r="AP182" s="3">
        <f>+AN182/AN184</f>
        <v>0.30380490221229783</v>
      </c>
      <c r="AQ182" s="148">
        <f>ATAN2(AP182,AP183)</f>
        <v>1.2621125361461927</v>
      </c>
    </row>
    <row r="183" spans="10:43">
      <c r="K183" s="1" cm="1">
        <f t="array" ref="K183:K189">$K$12:$K$18</f>
        <v>0</v>
      </c>
      <c r="L183">
        <v>1</v>
      </c>
      <c r="M183" s="111">
        <v>0</v>
      </c>
      <c r="N183" s="111">
        <v>0</v>
      </c>
      <c r="O183">
        <v>0</v>
      </c>
      <c r="P183">
        <v>0</v>
      </c>
      <c r="Q183">
        <v>0</v>
      </c>
      <c r="R183">
        <v>0</v>
      </c>
      <c r="U183" s="48" t="s">
        <v>352</v>
      </c>
      <c r="V183" s="3">
        <f>M177</f>
        <v>0.41388272668283987</v>
      </c>
      <c r="W183" s="48" t="s">
        <v>354</v>
      </c>
      <c r="X183" s="3">
        <f>-V183/V184</f>
        <v>-0.41870805931810995</v>
      </c>
      <c r="Y183" s="117"/>
      <c r="AC183" s="1" cm="1">
        <f t="array" ref="AC183:AC189">$K$12:$K$18</f>
        <v>0</v>
      </c>
      <c r="AD183">
        <v>1</v>
      </c>
      <c r="AE183" s="111">
        <v>0</v>
      </c>
      <c r="AF183" s="111">
        <v>0</v>
      </c>
      <c r="AG183">
        <v>0</v>
      </c>
      <c r="AH183">
        <v>0</v>
      </c>
      <c r="AI183">
        <v>0</v>
      </c>
      <c r="AJ183">
        <v>0</v>
      </c>
      <c r="AM183" s="48" t="s">
        <v>352</v>
      </c>
      <c r="AN183" s="3">
        <f>AE177</f>
        <v>-0.94601911466248667</v>
      </c>
      <c r="AO183" s="48" t="s">
        <v>354</v>
      </c>
      <c r="AP183" s="3">
        <f>-AN183/AN184</f>
        <v>0.95273426588518173</v>
      </c>
      <c r="AQ183" s="117"/>
    </row>
    <row r="184" spans="10:43">
      <c r="K184" s="1">
        <v>1</v>
      </c>
      <c r="L184" s="111">
        <v>0</v>
      </c>
      <c r="M184" s="110">
        <f>X182</f>
        <v>0.90812089562021536</v>
      </c>
      <c r="N184" s="111">
        <v>0</v>
      </c>
      <c r="O184" s="110">
        <f>-X183</f>
        <v>0.41870805931810995</v>
      </c>
      <c r="P184" s="111">
        <v>0</v>
      </c>
      <c r="Q184" s="111">
        <v>0</v>
      </c>
      <c r="R184" s="111">
        <v>0</v>
      </c>
      <c r="U184" s="48" t="s">
        <v>355</v>
      </c>
      <c r="V184" s="3">
        <f>SQRT(V182*V182+V183*V183)</f>
        <v>0.98847566334613091</v>
      </c>
      <c r="W184" s="109">
        <v>1</v>
      </c>
      <c r="X184" s="108">
        <f>X182*X182+X183*X183</f>
        <v>1</v>
      </c>
      <c r="AC184" s="1">
        <v>1</v>
      </c>
      <c r="AD184" s="111">
        <v>0</v>
      </c>
      <c r="AE184" s="110">
        <f>AP182</f>
        <v>0.30380490221229783</v>
      </c>
      <c r="AF184" s="111">
        <v>0</v>
      </c>
      <c r="AG184" s="110">
        <f>-AP183</f>
        <v>-0.95273426588518173</v>
      </c>
      <c r="AH184" s="111">
        <v>0</v>
      </c>
      <c r="AI184" s="111">
        <v>0</v>
      </c>
      <c r="AJ184" s="111">
        <v>0</v>
      </c>
      <c r="AM184" s="48" t="s">
        <v>355</v>
      </c>
      <c r="AN184" s="3">
        <f>SQRT(AN182*AN182+AN183*AN183)</f>
        <v>0.99295170598649973</v>
      </c>
      <c r="AO184" s="109">
        <v>1</v>
      </c>
      <c r="AP184" s="108">
        <f>AP182*AP182+AP183*AP183</f>
        <v>1</v>
      </c>
    </row>
    <row r="185" spans="10:43">
      <c r="K185" s="1">
        <v>2</v>
      </c>
      <c r="L185" s="111">
        <v>0</v>
      </c>
      <c r="M185" s="111">
        <v>0</v>
      </c>
      <c r="N185" s="111">
        <v>1</v>
      </c>
      <c r="O185" s="111">
        <v>0</v>
      </c>
      <c r="P185" s="111">
        <v>0</v>
      </c>
      <c r="Q185" s="111">
        <v>0</v>
      </c>
      <c r="R185" s="111">
        <v>0</v>
      </c>
      <c r="AC185" s="1">
        <v>2</v>
      </c>
      <c r="AD185" s="111">
        <v>0</v>
      </c>
      <c r="AE185" s="111">
        <v>0</v>
      </c>
      <c r="AF185" s="111">
        <v>1</v>
      </c>
      <c r="AG185" s="111">
        <v>0</v>
      </c>
      <c r="AH185" s="111">
        <v>0</v>
      </c>
      <c r="AI185" s="111">
        <v>0</v>
      </c>
      <c r="AJ185" s="111">
        <v>0</v>
      </c>
    </row>
    <row r="186" spans="10:43">
      <c r="K186" s="1">
        <v>3</v>
      </c>
      <c r="L186">
        <v>0</v>
      </c>
      <c r="M186" s="110">
        <f>X183</f>
        <v>-0.41870805931810995</v>
      </c>
      <c r="N186" s="111">
        <v>0</v>
      </c>
      <c r="O186" s="110">
        <f>X182</f>
        <v>0.90812089562021536</v>
      </c>
      <c r="P186" s="111">
        <v>0</v>
      </c>
      <c r="Q186" s="111">
        <v>0</v>
      </c>
      <c r="R186" s="111">
        <v>0</v>
      </c>
      <c r="AC186" s="1">
        <v>3</v>
      </c>
      <c r="AD186">
        <v>0</v>
      </c>
      <c r="AE186" s="110">
        <f>AP183</f>
        <v>0.95273426588518173</v>
      </c>
      <c r="AF186" s="111">
        <v>0</v>
      </c>
      <c r="AG186" s="110">
        <f>AP182</f>
        <v>0.30380490221229783</v>
      </c>
      <c r="AH186" s="111">
        <v>0</v>
      </c>
      <c r="AI186" s="111">
        <v>0</v>
      </c>
      <c r="AJ186" s="111">
        <v>0</v>
      </c>
    </row>
    <row r="187" spans="10:43">
      <c r="K187" s="1">
        <v>4</v>
      </c>
      <c r="L187">
        <v>0</v>
      </c>
      <c r="M187" s="111">
        <v>0</v>
      </c>
      <c r="N187" s="111">
        <v>0</v>
      </c>
      <c r="O187" s="111">
        <v>0</v>
      </c>
      <c r="P187">
        <v>1</v>
      </c>
      <c r="Q187" s="111">
        <v>0</v>
      </c>
      <c r="R187" s="111">
        <v>0</v>
      </c>
      <c r="AC187" s="1">
        <v>4</v>
      </c>
      <c r="AD187">
        <v>0</v>
      </c>
      <c r="AE187" s="111">
        <v>0</v>
      </c>
      <c r="AF187" s="111">
        <v>0</v>
      </c>
      <c r="AG187" s="111">
        <v>0</v>
      </c>
      <c r="AH187">
        <v>1</v>
      </c>
      <c r="AI187" s="111">
        <v>0</v>
      </c>
      <c r="AJ187" s="111">
        <v>0</v>
      </c>
    </row>
    <row r="188" spans="10:43">
      <c r="K188" s="1">
        <v>5</v>
      </c>
      <c r="L188">
        <v>0</v>
      </c>
      <c r="M188" s="111">
        <v>0</v>
      </c>
      <c r="N188" s="111">
        <v>0</v>
      </c>
      <c r="O188" s="111">
        <v>0</v>
      </c>
      <c r="P188" s="111">
        <v>0</v>
      </c>
      <c r="Q188">
        <v>1</v>
      </c>
      <c r="R188" s="111">
        <v>0</v>
      </c>
      <c r="AC188" s="1">
        <v>5</v>
      </c>
      <c r="AD188">
        <v>0</v>
      </c>
      <c r="AE188" s="111">
        <v>0</v>
      </c>
      <c r="AF188" s="111">
        <v>0</v>
      </c>
      <c r="AG188" s="111">
        <v>0</v>
      </c>
      <c r="AH188" s="111">
        <v>0</v>
      </c>
      <c r="AI188">
        <v>1</v>
      </c>
      <c r="AJ188" s="111">
        <v>0</v>
      </c>
    </row>
    <row r="189" spans="10:43">
      <c r="K189" s="1">
        <v>6</v>
      </c>
      <c r="L189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>
        <v>1</v>
      </c>
      <c r="AC189" s="1">
        <v>6</v>
      </c>
      <c r="AD189">
        <v>0</v>
      </c>
      <c r="AE189" s="111">
        <v>0</v>
      </c>
      <c r="AF189" s="111">
        <v>0</v>
      </c>
      <c r="AG189" s="111">
        <v>0</v>
      </c>
      <c r="AH189" s="111">
        <v>0</v>
      </c>
      <c r="AI189" s="111">
        <v>0</v>
      </c>
      <c r="AJ189">
        <v>1</v>
      </c>
    </row>
    <row r="191" spans="10:43">
      <c r="L191" s="1" cm="1">
        <f t="array" ref="L191:R191">$L$11:$R$11</f>
        <v>0</v>
      </c>
      <c r="M191" s="1">
        <v>1</v>
      </c>
      <c r="N191" s="1">
        <v>2</v>
      </c>
      <c r="O191" s="1">
        <v>3</v>
      </c>
      <c r="P191" s="1">
        <v>4</v>
      </c>
      <c r="Q191" s="1">
        <v>5</v>
      </c>
      <c r="R191" s="1">
        <v>6</v>
      </c>
      <c r="AD191" s="1" cm="1">
        <f t="array" ref="AD191:AJ191">$L$11:$R$11</f>
        <v>0</v>
      </c>
      <c r="AE191" s="1">
        <v>1</v>
      </c>
      <c r="AF191" s="1">
        <v>2</v>
      </c>
      <c r="AG191" s="1">
        <v>3</v>
      </c>
      <c r="AH191" s="1">
        <v>4</v>
      </c>
      <c r="AI191" s="1">
        <v>5</v>
      </c>
      <c r="AJ191" s="1">
        <v>6</v>
      </c>
    </row>
    <row r="192" spans="10:43">
      <c r="K192" s="1" cm="1">
        <f t="array" ref="K192:K198">$K$12:$K$18</f>
        <v>0</v>
      </c>
      <c r="L192" s="71" cm="1">
        <f t="array" ref="L192:R198">MMULT(L183:R189,_xlfn.ANCHORARRAY(L174))</f>
        <v>1.0000000000000002</v>
      </c>
      <c r="M192" s="71">
        <v>3.4694469519536142E-16</v>
      </c>
      <c r="N192" s="71">
        <v>-1.6826817716975029E-16</v>
      </c>
      <c r="O192" s="71">
        <v>6.3143934525555778E-16</v>
      </c>
      <c r="P192" s="71">
        <v>-5.4643789493269423E-17</v>
      </c>
      <c r="Q192" s="71">
        <v>6.3837823915946501E-16</v>
      </c>
      <c r="R192" s="71">
        <v>5.8254182727646153E-16</v>
      </c>
      <c r="AC192" s="1" cm="1">
        <f t="array" ref="AC192:AC198">$K$12:$K$18</f>
        <v>0</v>
      </c>
      <c r="AD192" s="71" cm="1">
        <f t="array" ref="AD192:AJ198">MMULT(AD183:AJ189,_xlfn.ANCHORARRAY(AD174))</f>
        <v>1.0000000000000002</v>
      </c>
      <c r="AE192" s="71">
        <v>8.2746309804093698E-16</v>
      </c>
      <c r="AF192" s="71">
        <v>-2.9143354396410359E-16</v>
      </c>
      <c r="AG192" s="71">
        <v>4.7011006198971472E-16</v>
      </c>
      <c r="AH192" s="71">
        <v>-9.0205620750793969E-17</v>
      </c>
      <c r="AI192" s="71">
        <v>3.6082248300317588E-16</v>
      </c>
      <c r="AJ192" s="71">
        <v>-7.2858385991025898E-16</v>
      </c>
    </row>
    <row r="193" spans="10:43">
      <c r="K193" s="1">
        <v>1</v>
      </c>
      <c r="L193" s="71">
        <v>2.5390585417157009E-17</v>
      </c>
      <c r="M193" s="110">
        <v>0.98847566334613091</v>
      </c>
      <c r="N193" s="71">
        <v>-8.5542217814063265E-2</v>
      </c>
      <c r="O193" s="71">
        <v>-7.8655083914742352E-2</v>
      </c>
      <c r="P193" s="71">
        <v>-6.8450242865357516E-3</v>
      </c>
      <c r="Q193" s="71">
        <v>-5.3459722570892564E-2</v>
      </c>
      <c r="R193" s="71">
        <v>8.066581322593587E-2</v>
      </c>
      <c r="AC193" s="1">
        <v>1</v>
      </c>
      <c r="AD193" s="71">
        <v>1.2957645644523256E-17</v>
      </c>
      <c r="AE193" s="110">
        <v>0.99295170598649984</v>
      </c>
      <c r="AF193" s="71">
        <v>1.9820701157689621E-2</v>
      </c>
      <c r="AG193" s="71">
        <v>-3.8579008026642589E-2</v>
      </c>
      <c r="AH193" s="71">
        <v>-1.8904760116561121E-2</v>
      </c>
      <c r="AI193" s="71">
        <v>-6.8196617781181662E-2</v>
      </c>
      <c r="AJ193" s="71">
        <v>8.4602251104443943E-2</v>
      </c>
    </row>
    <row r="194" spans="10:43">
      <c r="K194" s="1">
        <v>2</v>
      </c>
      <c r="L194" s="71">
        <v>0</v>
      </c>
      <c r="M194" s="110">
        <v>0.15137986316688981</v>
      </c>
      <c r="N194" s="71">
        <v>0.55857099305632574</v>
      </c>
      <c r="O194" s="71">
        <v>0.51359959390673326</v>
      </c>
      <c r="P194" s="71">
        <v>4.4696433070456787E-2</v>
      </c>
      <c r="Q194" s="71">
        <v>0.34907968355278995</v>
      </c>
      <c r="R194" s="71">
        <v>-0.52672919349884695</v>
      </c>
      <c r="AC194" s="1">
        <v>2</v>
      </c>
      <c r="AD194" s="71">
        <v>-5.5511151231257827E-17</v>
      </c>
      <c r="AE194" s="110">
        <v>-0.11851965903806447</v>
      </c>
      <c r="AF194" s="71">
        <v>0.16605683131480289</v>
      </c>
      <c r="AG194" s="71">
        <v>-0.32321297703885277</v>
      </c>
      <c r="AH194" s="71">
        <v>-0.15838312362150903</v>
      </c>
      <c r="AI194" s="71">
        <v>-0.57134781282643954</v>
      </c>
      <c r="AJ194" s="71">
        <v>0.70879337863669201</v>
      </c>
    </row>
    <row r="195" spans="10:43">
      <c r="K195" s="1">
        <v>3</v>
      </c>
      <c r="L195" s="71">
        <v>-1.1706858410859208E-17</v>
      </c>
      <c r="M195" s="71">
        <v>0</v>
      </c>
      <c r="N195" s="71">
        <v>-0.72165103554801213</v>
      </c>
      <c r="O195" s="71">
        <v>0.67373956183607564</v>
      </c>
      <c r="P195" s="71">
        <v>0.13362053693556822</v>
      </c>
      <c r="Q195" s="71">
        <v>1.9603701984902314E-2</v>
      </c>
      <c r="R195" s="71">
        <v>-8.4000194564940456E-2</v>
      </c>
      <c r="AC195" s="1">
        <v>3</v>
      </c>
      <c r="AD195" s="71">
        <v>-5.0446677651313796E-18</v>
      </c>
      <c r="AE195" s="71">
        <v>0</v>
      </c>
      <c r="AF195" s="71">
        <v>-0.17014115983877331</v>
      </c>
      <c r="AG195" s="71">
        <v>0.41834105307897856</v>
      </c>
      <c r="AH195" s="71">
        <v>-5.4589993228019294E-2</v>
      </c>
      <c r="AI195" s="71">
        <v>0.5738491519438168</v>
      </c>
      <c r="AJ195" s="71">
        <v>0.68099914279699769</v>
      </c>
    </row>
    <row r="196" spans="10:43">
      <c r="K196" s="1">
        <v>4</v>
      </c>
      <c r="L196" s="71">
        <v>5.2557093762545874E-17</v>
      </c>
      <c r="M196" s="71">
        <v>5.5511151231257827E-17</v>
      </c>
      <c r="N196" s="71">
        <v>0.39121792517589304</v>
      </c>
      <c r="O196" s="71">
        <v>0.48119552291991791</v>
      </c>
      <c r="P196" s="71">
        <v>8.2310555797476245E-2</v>
      </c>
      <c r="Q196" s="71">
        <v>-0.60923703320591716</v>
      </c>
      <c r="R196" s="71">
        <v>0.48729314946719599</v>
      </c>
      <c r="AC196" s="1">
        <v>4</v>
      </c>
      <c r="AD196" s="71">
        <v>-2.774194871821426E-17</v>
      </c>
      <c r="AE196" s="71">
        <v>0</v>
      </c>
      <c r="AF196" s="71">
        <v>6.1755405630716791E-2</v>
      </c>
      <c r="AG196" s="71">
        <v>-0.80052482230124311</v>
      </c>
      <c r="AH196" s="71">
        <v>-0.21305967605850115</v>
      </c>
      <c r="AI196" s="71">
        <v>0.5563246401476093</v>
      </c>
      <c r="AJ196" s="71">
        <v>2.1324820220323396E-2</v>
      </c>
    </row>
    <row r="197" spans="10:43">
      <c r="K197" s="1">
        <v>5</v>
      </c>
      <c r="L197" s="71">
        <v>5.1176120951047721E-17</v>
      </c>
      <c r="M197" s="71">
        <v>0</v>
      </c>
      <c r="N197" s="71">
        <v>7.2949731662437553E-2</v>
      </c>
      <c r="O197" s="71">
        <v>0.14280613442762682</v>
      </c>
      <c r="P197" s="71">
        <v>1.5670465990539201E-3</v>
      </c>
      <c r="Q197" s="71">
        <v>0.70906904250404823</v>
      </c>
      <c r="R197" s="71">
        <v>0.68666103861189765</v>
      </c>
      <c r="AC197" s="1">
        <v>5</v>
      </c>
      <c r="AD197" s="71">
        <v>0</v>
      </c>
      <c r="AE197" s="71">
        <v>-2.7755575615628914E-17</v>
      </c>
      <c r="AF197" s="71">
        <v>-0.87809884286302742</v>
      </c>
      <c r="AG197" s="71">
        <v>-0.25399041011370294</v>
      </c>
      <c r="AH197" s="71">
        <v>0.37849625149189081</v>
      </c>
      <c r="AI197" s="71">
        <v>-0.12584987388082941</v>
      </c>
      <c r="AJ197" s="71">
        <v>7.3032120218800844E-2</v>
      </c>
    </row>
    <row r="198" spans="10:43">
      <c r="K198" s="1">
        <v>6</v>
      </c>
      <c r="L198" s="71">
        <v>0</v>
      </c>
      <c r="M198" s="71">
        <v>0</v>
      </c>
      <c r="N198" s="71">
        <v>3.9084897997186036E-2</v>
      </c>
      <c r="O198" s="71">
        <v>-0.15543845863171182</v>
      </c>
      <c r="P198" s="71">
        <v>0.98657156019804904</v>
      </c>
      <c r="Q198" s="71">
        <v>3.0861914954503376E-2</v>
      </c>
      <c r="R198" s="71">
        <v>-5.9460188761861392E-3</v>
      </c>
      <c r="AC198" s="1">
        <v>6</v>
      </c>
      <c r="AD198" s="71">
        <v>0</v>
      </c>
      <c r="AE198" s="71">
        <v>0</v>
      </c>
      <c r="AF198" s="71">
        <v>0.4101377163173594</v>
      </c>
      <c r="AG198" s="71">
        <v>-0.11698151722375222</v>
      </c>
      <c r="AH198" s="71">
        <v>0.88482963946774962</v>
      </c>
      <c r="AI198" s="71">
        <v>0.11946862736227391</v>
      </c>
      <c r="AJ198" s="71">
        <v>0.14458953792566534</v>
      </c>
    </row>
    <row r="200" spans="10:43">
      <c r="J200">
        <v>1</v>
      </c>
      <c r="K200" s="47">
        <v>2</v>
      </c>
      <c r="L200" s="1" cm="1">
        <f t="array" ref="L200:R200">$L$11:$R$11</f>
        <v>0</v>
      </c>
      <c r="M200" s="1">
        <v>1</v>
      </c>
      <c r="N200" s="1">
        <v>2</v>
      </c>
      <c r="O200" s="1">
        <v>3</v>
      </c>
      <c r="P200" s="1">
        <v>4</v>
      </c>
      <c r="Q200" s="1">
        <v>5</v>
      </c>
      <c r="R200" s="1">
        <v>6</v>
      </c>
      <c r="U200" s="48" t="s">
        <v>351</v>
      </c>
      <c r="V200" s="3">
        <f>M193</f>
        <v>0.98847566334613091</v>
      </c>
      <c r="W200" s="48" t="s">
        <v>353</v>
      </c>
      <c r="X200" s="3">
        <f>+V200/V202</f>
        <v>0.98847566334613091</v>
      </c>
      <c r="Y200" s="148">
        <f>ATAN2(X200,X201)</f>
        <v>-0.15196407461805347</v>
      </c>
      <c r="AB200">
        <v>1</v>
      </c>
      <c r="AC200" s="47">
        <v>2</v>
      </c>
      <c r="AD200" s="1" cm="1">
        <f t="array" ref="AD200:AJ200">$L$11:$R$11</f>
        <v>0</v>
      </c>
      <c r="AE200" s="1">
        <v>1</v>
      </c>
      <c r="AF200" s="1">
        <v>2</v>
      </c>
      <c r="AG200" s="1">
        <v>3</v>
      </c>
      <c r="AH200" s="1">
        <v>4</v>
      </c>
      <c r="AI200" s="1">
        <v>5</v>
      </c>
      <c r="AJ200" s="1">
        <v>6</v>
      </c>
      <c r="AM200" s="48" t="s">
        <v>351</v>
      </c>
      <c r="AN200" s="3">
        <f>AE193</f>
        <v>0.99295170598649984</v>
      </c>
      <c r="AO200" s="48" t="s">
        <v>353</v>
      </c>
      <c r="AP200" s="3">
        <f>+AN200/AN202</f>
        <v>0.99295170598650007</v>
      </c>
      <c r="AQ200" s="148">
        <f>ATAN2(AP200,AP201)</f>
        <v>0.11879890026771164</v>
      </c>
    </row>
    <row r="201" spans="10:43">
      <c r="K201" s="1" cm="1">
        <f t="array" ref="K201:K207">$K$12:$K$18</f>
        <v>0</v>
      </c>
      <c r="L201">
        <v>1</v>
      </c>
      <c r="M201" s="11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 s="48" t="s">
        <v>352</v>
      </c>
      <c r="V201" s="3">
        <f>M194</f>
        <v>0.15137986316688981</v>
      </c>
      <c r="W201" s="48" t="s">
        <v>354</v>
      </c>
      <c r="X201" s="3">
        <f>-V201/V202</f>
        <v>-0.15137986316688981</v>
      </c>
      <c r="Y201" s="117"/>
      <c r="AC201" s="1" cm="1">
        <f t="array" ref="AC201:AC207">$K$12:$K$18</f>
        <v>0</v>
      </c>
      <c r="AD201">
        <v>1</v>
      </c>
      <c r="AE201" s="11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M201" s="48" t="s">
        <v>352</v>
      </c>
      <c r="AN201" s="3">
        <f>AE194</f>
        <v>-0.11851965903806447</v>
      </c>
      <c r="AO201" s="48" t="s">
        <v>354</v>
      </c>
      <c r="AP201" s="3">
        <f>-AN201/AN202</f>
        <v>0.1185196590380645</v>
      </c>
      <c r="AQ201" s="117"/>
    </row>
    <row r="202" spans="10:43">
      <c r="K202" s="1">
        <v>1</v>
      </c>
      <c r="L202" s="111">
        <v>0</v>
      </c>
      <c r="M202" s="110">
        <f>X200</f>
        <v>0.98847566334613091</v>
      </c>
      <c r="N202" s="110">
        <f>-X201</f>
        <v>0.15137986316688981</v>
      </c>
      <c r="O202" s="111">
        <v>0</v>
      </c>
      <c r="P202" s="111">
        <v>0</v>
      </c>
      <c r="Q202" s="111">
        <v>0</v>
      </c>
      <c r="R202" s="111">
        <v>0</v>
      </c>
      <c r="U202" s="48" t="s">
        <v>355</v>
      </c>
      <c r="V202" s="3">
        <f>SQRT(V200*V200+V201*V201)</f>
        <v>1</v>
      </c>
      <c r="W202" s="109">
        <v>1</v>
      </c>
      <c r="X202" s="108">
        <f>X200*X200+X201*X201</f>
        <v>0.99999999999999989</v>
      </c>
      <c r="AC202" s="1">
        <v>1</v>
      </c>
      <c r="AD202" s="111">
        <v>0</v>
      </c>
      <c r="AE202" s="110">
        <f>AP200</f>
        <v>0.99295170598650007</v>
      </c>
      <c r="AF202" s="110">
        <f>-AP201</f>
        <v>-0.1185196590380645</v>
      </c>
      <c r="AG202" s="111">
        <v>0</v>
      </c>
      <c r="AH202" s="111">
        <v>0</v>
      </c>
      <c r="AI202" s="111">
        <v>0</v>
      </c>
      <c r="AJ202" s="111">
        <v>0</v>
      </c>
      <c r="AM202" s="48" t="s">
        <v>355</v>
      </c>
      <c r="AN202" s="3">
        <f>SQRT(AN200*AN200+AN201*AN201)</f>
        <v>0.99999999999999978</v>
      </c>
      <c r="AO202" s="109">
        <v>1</v>
      </c>
      <c r="AP202" s="108">
        <f>AP200*AP200+AP201*AP201</f>
        <v>1</v>
      </c>
    </row>
    <row r="203" spans="10:43">
      <c r="K203" s="1">
        <v>2</v>
      </c>
      <c r="L203">
        <v>0</v>
      </c>
      <c r="M203" s="110">
        <f>X201</f>
        <v>-0.15137986316688981</v>
      </c>
      <c r="N203" s="110">
        <f>X200</f>
        <v>0.98847566334613091</v>
      </c>
      <c r="O203" s="111">
        <v>0</v>
      </c>
      <c r="P203" s="111">
        <v>0</v>
      </c>
      <c r="Q203" s="111">
        <v>0</v>
      </c>
      <c r="R203" s="111">
        <v>0</v>
      </c>
      <c r="AC203" s="1">
        <v>2</v>
      </c>
      <c r="AD203">
        <v>0</v>
      </c>
      <c r="AE203" s="110">
        <f>AP201</f>
        <v>0.1185196590380645</v>
      </c>
      <c r="AF203" s="110">
        <f>AP200</f>
        <v>0.99295170598650007</v>
      </c>
      <c r="AG203" s="111">
        <v>0</v>
      </c>
      <c r="AH203" s="111">
        <v>0</v>
      </c>
      <c r="AI203" s="111">
        <v>0</v>
      </c>
      <c r="AJ203" s="111">
        <v>0</v>
      </c>
    </row>
    <row r="204" spans="10:43">
      <c r="K204" s="1">
        <v>3</v>
      </c>
      <c r="L204">
        <v>0</v>
      </c>
      <c r="M204" s="111">
        <v>0</v>
      </c>
      <c r="N204" s="111">
        <v>0</v>
      </c>
      <c r="O204">
        <v>1</v>
      </c>
      <c r="P204" s="111">
        <v>0</v>
      </c>
      <c r="Q204" s="111">
        <v>0</v>
      </c>
      <c r="R204" s="111">
        <v>0</v>
      </c>
      <c r="AC204" s="1">
        <v>3</v>
      </c>
      <c r="AD204">
        <v>0</v>
      </c>
      <c r="AE204" s="111">
        <v>0</v>
      </c>
      <c r="AF204" s="111">
        <v>0</v>
      </c>
      <c r="AG204">
        <v>1</v>
      </c>
      <c r="AH204" s="111">
        <v>0</v>
      </c>
      <c r="AI204" s="111">
        <v>0</v>
      </c>
      <c r="AJ204" s="111">
        <v>0</v>
      </c>
    </row>
    <row r="205" spans="10:43">
      <c r="K205" s="1">
        <v>4</v>
      </c>
      <c r="L205">
        <v>0</v>
      </c>
      <c r="M205" s="111">
        <v>0</v>
      </c>
      <c r="N205" s="111">
        <v>0</v>
      </c>
      <c r="O205" s="111">
        <v>0</v>
      </c>
      <c r="P205">
        <v>1</v>
      </c>
      <c r="Q205" s="111">
        <v>0</v>
      </c>
      <c r="R205" s="111">
        <v>0</v>
      </c>
      <c r="AC205" s="1">
        <v>4</v>
      </c>
      <c r="AD205">
        <v>0</v>
      </c>
      <c r="AE205" s="111">
        <v>0</v>
      </c>
      <c r="AF205" s="111">
        <v>0</v>
      </c>
      <c r="AG205" s="111">
        <v>0</v>
      </c>
      <c r="AH205">
        <v>1</v>
      </c>
      <c r="AI205" s="111">
        <v>0</v>
      </c>
      <c r="AJ205" s="111">
        <v>0</v>
      </c>
    </row>
    <row r="206" spans="10:43">
      <c r="K206" s="1">
        <v>5</v>
      </c>
      <c r="L206">
        <v>0</v>
      </c>
      <c r="M206" s="111">
        <v>0</v>
      </c>
      <c r="N206" s="111">
        <v>0</v>
      </c>
      <c r="O206" s="111">
        <v>0</v>
      </c>
      <c r="P206" s="111">
        <v>0</v>
      </c>
      <c r="Q206">
        <v>1</v>
      </c>
      <c r="R206" s="111">
        <v>0</v>
      </c>
      <c r="AC206" s="1">
        <v>5</v>
      </c>
      <c r="AD206">
        <v>0</v>
      </c>
      <c r="AE206" s="111">
        <v>0</v>
      </c>
      <c r="AF206" s="111">
        <v>0</v>
      </c>
      <c r="AG206" s="111">
        <v>0</v>
      </c>
      <c r="AH206" s="111">
        <v>0</v>
      </c>
      <c r="AI206">
        <v>1</v>
      </c>
      <c r="AJ206" s="111">
        <v>0</v>
      </c>
    </row>
    <row r="207" spans="10:43">
      <c r="K207" s="1">
        <v>6</v>
      </c>
      <c r="L207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>
        <v>1</v>
      </c>
      <c r="AC207" s="1">
        <v>6</v>
      </c>
      <c r="AD207">
        <v>0</v>
      </c>
      <c r="AE207" s="111">
        <v>0</v>
      </c>
      <c r="AF207" s="111">
        <v>0</v>
      </c>
      <c r="AG207" s="111">
        <v>0</v>
      </c>
      <c r="AH207" s="111">
        <v>0</v>
      </c>
      <c r="AI207" s="111">
        <v>0</v>
      </c>
      <c r="AJ207">
        <v>1</v>
      </c>
    </row>
    <row r="209" spans="10:43">
      <c r="L209" s="1" cm="1">
        <f t="array" ref="L209:R209">$L$11:$R$11</f>
        <v>0</v>
      </c>
      <c r="M209" s="1">
        <v>1</v>
      </c>
      <c r="N209" s="1">
        <v>2</v>
      </c>
      <c r="O209" s="1">
        <v>3</v>
      </c>
      <c r="P209" s="1">
        <v>4</v>
      </c>
      <c r="Q209" s="1">
        <v>5</v>
      </c>
      <c r="R209" s="1">
        <v>6</v>
      </c>
      <c r="AD209" s="1" cm="1">
        <f t="array" ref="AD209:AJ209">$L$11:$R$11</f>
        <v>0</v>
      </c>
      <c r="AE209" s="1">
        <v>1</v>
      </c>
      <c r="AF209" s="1">
        <v>2</v>
      </c>
      <c r="AG209" s="1">
        <v>3</v>
      </c>
      <c r="AH209" s="1">
        <v>4</v>
      </c>
      <c r="AI209" s="1">
        <v>5</v>
      </c>
      <c r="AJ209" s="1">
        <v>6</v>
      </c>
    </row>
    <row r="210" spans="10:43">
      <c r="K210" s="1" cm="1">
        <f t="array" ref="K210:K216">$K$12:$K$18</f>
        <v>0</v>
      </c>
      <c r="L210" s="71" cm="1">
        <f t="array" ref="L210:R216">MMULT(L201:R207,_xlfn.ANCHORARRAY(L192))</f>
        <v>1.0000000000000002</v>
      </c>
      <c r="M210" s="71">
        <v>3.4694469519536142E-16</v>
      </c>
      <c r="N210" s="71">
        <v>-1.6826817716975029E-16</v>
      </c>
      <c r="O210" s="71">
        <v>6.3143934525555778E-16</v>
      </c>
      <c r="P210" s="71">
        <v>-5.4643789493269423E-17</v>
      </c>
      <c r="Q210" s="71">
        <v>6.3837823915946501E-16</v>
      </c>
      <c r="R210" s="71">
        <v>5.8254182727646153E-16</v>
      </c>
      <c r="AC210" s="1" cm="1">
        <f t="array" ref="AC210:AC216">$K$12:$K$18</f>
        <v>0</v>
      </c>
      <c r="AD210" s="71" cm="1">
        <f t="array" ref="AD210:AJ216">MMULT(AD201:AJ207,_xlfn.ANCHORARRAY(AD192))</f>
        <v>1.0000000000000002</v>
      </c>
      <c r="AE210" s="71">
        <v>8.2746309804093698E-16</v>
      </c>
      <c r="AF210" s="71">
        <v>-2.9143354396410359E-16</v>
      </c>
      <c r="AG210" s="71">
        <v>4.7011006198971472E-16</v>
      </c>
      <c r="AH210" s="71">
        <v>-9.0205620750793969E-17</v>
      </c>
      <c r="AI210" s="71">
        <v>3.6082248300317588E-16</v>
      </c>
      <c r="AJ210" s="71">
        <v>-7.2858385991025898E-16</v>
      </c>
    </row>
    <row r="211" spans="10:43">
      <c r="K211" s="1">
        <v>1</v>
      </c>
      <c r="L211" s="71">
        <v>2.5097975762970874E-17</v>
      </c>
      <c r="M211" s="71">
        <v>0.99999999999999989</v>
      </c>
      <c r="N211" s="71">
        <v>4.9543702473897611E-15</v>
      </c>
      <c r="O211" s="71">
        <v>9.1593399531575415E-16</v>
      </c>
      <c r="P211" s="71">
        <v>-6.9388939039072284E-18</v>
      </c>
      <c r="Q211" s="71">
        <v>-6.106226635438361E-16</v>
      </c>
      <c r="R211" s="71">
        <v>3.8857805861880479E-16</v>
      </c>
      <c r="AC211" s="1">
        <v>1</v>
      </c>
      <c r="AD211" s="71">
        <v>1.9445479065037021E-17</v>
      </c>
      <c r="AE211" s="71">
        <v>0.99999999999999978</v>
      </c>
      <c r="AF211" s="71">
        <v>4.6768144912334719E-15</v>
      </c>
      <c r="AG211" s="71">
        <v>9.5756735873919752E-16</v>
      </c>
      <c r="AH211" s="71">
        <v>-4.163336342344337E-17</v>
      </c>
      <c r="AI211" s="71">
        <v>-1.1102230246251565E-16</v>
      </c>
      <c r="AJ211" s="71">
        <v>-2.6229018956769323E-15</v>
      </c>
    </row>
    <row r="212" spans="10:43">
      <c r="K212" s="1">
        <v>2</v>
      </c>
      <c r="L212" s="71">
        <v>-3.8436233461764562E-18</v>
      </c>
      <c r="M212" s="71">
        <v>0</v>
      </c>
      <c r="N212" s="110">
        <v>0.56508320211494389</v>
      </c>
      <c r="O212" s="71">
        <v>0.51958749512165547</v>
      </c>
      <c r="P212" s="71">
        <v>4.5217535168395537E-2</v>
      </c>
      <c r="Q212" s="71">
        <v>0.35314949724822314</v>
      </c>
      <c r="R212" s="71">
        <v>-0.53287016871593329</v>
      </c>
      <c r="AC212" s="1">
        <v>2</v>
      </c>
      <c r="AD212" s="71">
        <v>-5.3584156572627104E-17</v>
      </c>
      <c r="AE212" s="71">
        <v>0</v>
      </c>
      <c r="AF212" s="110">
        <v>0.16723555668785076</v>
      </c>
      <c r="AG212" s="71">
        <v>-0.32550724782504875</v>
      </c>
      <c r="AH212" s="71">
        <v>-0.15950737852265937</v>
      </c>
      <c r="AI212" s="71">
        <v>-0.5754034253446435</v>
      </c>
      <c r="AJ212" s="71">
        <v>0.71382462446399009</v>
      </c>
    </row>
    <row r="213" spans="10:43">
      <c r="K213" s="1">
        <v>3</v>
      </c>
      <c r="L213" s="71">
        <v>-1.1706858410859208E-17</v>
      </c>
      <c r="M213" s="71">
        <v>0</v>
      </c>
      <c r="N213" s="71">
        <v>-0.72165103554801213</v>
      </c>
      <c r="O213" s="71">
        <v>0.67373956183607564</v>
      </c>
      <c r="P213" s="71">
        <v>0.13362053693556822</v>
      </c>
      <c r="Q213" s="71">
        <v>1.9603701984902314E-2</v>
      </c>
      <c r="R213" s="71">
        <v>-8.4000194564940456E-2</v>
      </c>
      <c r="AC213" s="1">
        <v>3</v>
      </c>
      <c r="AD213" s="71">
        <v>-5.0446677651313796E-18</v>
      </c>
      <c r="AE213" s="71">
        <v>0</v>
      </c>
      <c r="AF213" s="71">
        <v>-0.17014115983877331</v>
      </c>
      <c r="AG213" s="71">
        <v>0.41834105307897856</v>
      </c>
      <c r="AH213" s="71">
        <v>-5.4589993228019294E-2</v>
      </c>
      <c r="AI213" s="71">
        <v>0.5738491519438168</v>
      </c>
      <c r="AJ213" s="71">
        <v>0.68099914279699769</v>
      </c>
    </row>
    <row r="214" spans="10:43">
      <c r="K214" s="1">
        <v>4</v>
      </c>
      <c r="L214" s="71">
        <v>5.2557093762545874E-17</v>
      </c>
      <c r="M214" s="71">
        <v>5.5511151231257827E-17</v>
      </c>
      <c r="N214" s="71">
        <v>0.39121792517589304</v>
      </c>
      <c r="O214" s="71">
        <v>0.48119552291991791</v>
      </c>
      <c r="P214" s="71">
        <v>8.2310555797476245E-2</v>
      </c>
      <c r="Q214" s="71">
        <v>-0.60923703320591716</v>
      </c>
      <c r="R214" s="71">
        <v>0.48729314946719599</v>
      </c>
      <c r="AC214" s="1">
        <v>4</v>
      </c>
      <c r="AD214" s="71">
        <v>-2.774194871821426E-17</v>
      </c>
      <c r="AE214" s="71">
        <v>0</v>
      </c>
      <c r="AF214" s="71">
        <v>6.1755405630716791E-2</v>
      </c>
      <c r="AG214" s="71">
        <v>-0.80052482230124311</v>
      </c>
      <c r="AH214" s="71">
        <v>-0.21305967605850115</v>
      </c>
      <c r="AI214" s="71">
        <v>0.5563246401476093</v>
      </c>
      <c r="AJ214" s="71">
        <v>2.1324820220323396E-2</v>
      </c>
    </row>
    <row r="215" spans="10:43">
      <c r="K215" s="1">
        <v>5</v>
      </c>
      <c r="L215" s="71">
        <v>5.1176120951047721E-17</v>
      </c>
      <c r="M215" s="71">
        <v>0</v>
      </c>
      <c r="N215" s="71">
        <v>7.2949731662437553E-2</v>
      </c>
      <c r="O215" s="71">
        <v>0.14280613442762682</v>
      </c>
      <c r="P215" s="71">
        <v>1.5670465990539201E-3</v>
      </c>
      <c r="Q215" s="71">
        <v>0.70906904250404823</v>
      </c>
      <c r="R215" s="71">
        <v>0.68666103861189765</v>
      </c>
      <c r="AC215" s="1">
        <v>5</v>
      </c>
      <c r="AD215" s="71">
        <v>0</v>
      </c>
      <c r="AE215" s="71">
        <v>-2.7755575615628914E-17</v>
      </c>
      <c r="AF215" s="71">
        <v>-0.87809884286302742</v>
      </c>
      <c r="AG215" s="71">
        <v>-0.25399041011370294</v>
      </c>
      <c r="AH215" s="71">
        <v>0.37849625149189081</v>
      </c>
      <c r="AI215" s="71">
        <v>-0.12584987388082941</v>
      </c>
      <c r="AJ215" s="71">
        <v>7.3032120218800844E-2</v>
      </c>
    </row>
    <row r="216" spans="10:43">
      <c r="K216" s="1">
        <v>6</v>
      </c>
      <c r="L216" s="71">
        <v>0</v>
      </c>
      <c r="M216" s="71">
        <v>0</v>
      </c>
      <c r="N216" s="110">
        <v>3.9084897997186036E-2</v>
      </c>
      <c r="O216" s="71">
        <v>-0.15543845863171182</v>
      </c>
      <c r="P216" s="71">
        <v>0.98657156019804904</v>
      </c>
      <c r="Q216" s="71">
        <v>3.0861914954503376E-2</v>
      </c>
      <c r="R216" s="71">
        <v>-5.9460188761861392E-3</v>
      </c>
      <c r="AC216" s="1">
        <v>6</v>
      </c>
      <c r="AD216" s="71">
        <v>0</v>
      </c>
      <c r="AE216" s="71">
        <v>0</v>
      </c>
      <c r="AF216" s="110">
        <v>0.4101377163173594</v>
      </c>
      <c r="AG216" s="71">
        <v>-0.11698151722375222</v>
      </c>
      <c r="AH216" s="71">
        <v>0.88482963946774962</v>
      </c>
      <c r="AI216" s="71">
        <v>0.11946862736227391</v>
      </c>
      <c r="AJ216" s="71">
        <v>0.14458953792566534</v>
      </c>
    </row>
    <row r="218" spans="10:43">
      <c r="J218">
        <v>2</v>
      </c>
      <c r="K218" s="47">
        <v>6</v>
      </c>
      <c r="L218" s="1" cm="1">
        <f t="array" ref="L218:R218">$L$11:$R$11</f>
        <v>0</v>
      </c>
      <c r="M218" s="1">
        <v>1</v>
      </c>
      <c r="N218" s="1">
        <v>2</v>
      </c>
      <c r="O218" s="1">
        <v>3</v>
      </c>
      <c r="P218" s="1">
        <v>4</v>
      </c>
      <c r="Q218" s="1">
        <v>5</v>
      </c>
      <c r="R218" s="1">
        <v>6</v>
      </c>
      <c r="U218" s="48" t="s">
        <v>351</v>
      </c>
      <c r="V218" s="3">
        <f>N212</f>
        <v>0.56508320211494389</v>
      </c>
      <c r="W218" s="48" t="s">
        <v>353</v>
      </c>
      <c r="X218" s="3">
        <f>+V218/V220</f>
        <v>0.9976165374870124</v>
      </c>
      <c r="Y218" s="148">
        <f>ATAN2(X218,X219)</f>
        <v>-6.9056642415154509E-2</v>
      </c>
      <c r="AB218">
        <v>2</v>
      </c>
      <c r="AC218" s="47">
        <v>6</v>
      </c>
      <c r="AD218" s="1" cm="1">
        <f t="array" ref="AD218:AJ218">$L$11:$R$11</f>
        <v>0</v>
      </c>
      <c r="AE218" s="1">
        <v>1</v>
      </c>
      <c r="AF218" s="1">
        <v>2</v>
      </c>
      <c r="AG218" s="1">
        <v>3</v>
      </c>
      <c r="AH218" s="1">
        <v>4</v>
      </c>
      <c r="AI218" s="1">
        <v>5</v>
      </c>
      <c r="AJ218" s="1">
        <v>6</v>
      </c>
      <c r="AM218" s="48" t="s">
        <v>351</v>
      </c>
      <c r="AN218" s="3">
        <f>AF212</f>
        <v>0.16723555668785076</v>
      </c>
      <c r="AO218" s="48" t="s">
        <v>353</v>
      </c>
      <c r="AP218" s="3">
        <f>+AN218/AN220</f>
        <v>0.37757262986394241</v>
      </c>
      <c r="AQ218" s="148">
        <f>ATAN2(AP218,AP219)</f>
        <v>-1.1836228425634951</v>
      </c>
    </row>
    <row r="219" spans="10:43">
      <c r="K219" s="1" cm="1">
        <f t="array" ref="K219:K225">$K$12:$K$18</f>
        <v>0</v>
      </c>
      <c r="L219">
        <v>1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>
        <v>0</v>
      </c>
      <c r="U219" s="48" t="s">
        <v>352</v>
      </c>
      <c r="V219" s="3">
        <f>N216</f>
        <v>3.9084897997186036E-2</v>
      </c>
      <c r="W219" s="48" t="s">
        <v>354</v>
      </c>
      <c r="X219" s="3">
        <f>-V219/V220</f>
        <v>-6.9001769052859707E-2</v>
      </c>
      <c r="Y219" s="117"/>
      <c r="AC219" s="1" cm="1">
        <f t="array" ref="AC219:AC225">$K$12:$K$18</f>
        <v>0</v>
      </c>
      <c r="AD219">
        <v>1</v>
      </c>
      <c r="AE219" s="111">
        <v>0</v>
      </c>
      <c r="AF219" s="111">
        <v>0</v>
      </c>
      <c r="AG219" s="111">
        <v>0</v>
      </c>
      <c r="AH219" s="111">
        <v>0</v>
      </c>
      <c r="AI219" s="111">
        <v>0</v>
      </c>
      <c r="AJ219">
        <v>0</v>
      </c>
      <c r="AM219" s="48" t="s">
        <v>352</v>
      </c>
      <c r="AN219" s="3">
        <f>AF216</f>
        <v>0.4101377163173594</v>
      </c>
      <c r="AO219" s="48" t="s">
        <v>354</v>
      </c>
      <c r="AP219" s="3">
        <f>-AN219/AN220</f>
        <v>-0.92597997234153318</v>
      </c>
      <c r="AQ219" s="117"/>
    </row>
    <row r="220" spans="10:43">
      <c r="K220" s="1">
        <v>1</v>
      </c>
      <c r="L220" s="111">
        <v>0</v>
      </c>
      <c r="M220">
        <v>1</v>
      </c>
      <c r="N220" s="111">
        <v>0</v>
      </c>
      <c r="O220" s="111">
        <v>0</v>
      </c>
      <c r="P220" s="111">
        <v>0</v>
      </c>
      <c r="Q220" s="111">
        <v>0</v>
      </c>
      <c r="R220">
        <v>0</v>
      </c>
      <c r="U220" s="48" t="s">
        <v>355</v>
      </c>
      <c r="V220" s="3">
        <f>SQRT(V218*V218+V219*V219)</f>
        <v>0.56643327459104043</v>
      </c>
      <c r="W220" s="109">
        <v>1</v>
      </c>
      <c r="X220" s="108">
        <f>X218*X218+X219*X219</f>
        <v>0.99999999999999978</v>
      </c>
      <c r="AC220" s="1">
        <v>1</v>
      </c>
      <c r="AD220" s="111">
        <v>0</v>
      </c>
      <c r="AE220">
        <v>1</v>
      </c>
      <c r="AF220" s="111">
        <v>0</v>
      </c>
      <c r="AG220" s="111">
        <v>0</v>
      </c>
      <c r="AH220" s="111">
        <v>0</v>
      </c>
      <c r="AI220" s="111">
        <v>0</v>
      </c>
      <c r="AJ220">
        <v>0</v>
      </c>
      <c r="AM220" s="48" t="s">
        <v>355</v>
      </c>
      <c r="AN220" s="3">
        <f>SQRT(AN218*AN218+AN219*AN219)</f>
        <v>0.44292288015716019</v>
      </c>
      <c r="AO220" s="109">
        <v>1</v>
      </c>
      <c r="AP220" s="108">
        <f>AP218*AP218+AP219*AP219</f>
        <v>1.0000000000000002</v>
      </c>
    </row>
    <row r="221" spans="10:43">
      <c r="K221" s="1">
        <v>2</v>
      </c>
      <c r="L221" s="111">
        <v>0</v>
      </c>
      <c r="M221" s="111">
        <v>0</v>
      </c>
      <c r="N221" s="110">
        <f>X218</f>
        <v>0.9976165374870124</v>
      </c>
      <c r="O221" s="111">
        <v>0</v>
      </c>
      <c r="P221" s="111">
        <v>0</v>
      </c>
      <c r="Q221" s="111">
        <v>0</v>
      </c>
      <c r="R221" s="110">
        <f>-X219</f>
        <v>6.9001769052859707E-2</v>
      </c>
      <c r="AC221" s="1">
        <v>2</v>
      </c>
      <c r="AD221" s="111">
        <v>0</v>
      </c>
      <c r="AE221" s="111">
        <v>0</v>
      </c>
      <c r="AF221" s="110">
        <f>AP218</f>
        <v>0.37757262986394241</v>
      </c>
      <c r="AG221" s="111">
        <v>0</v>
      </c>
      <c r="AH221" s="111">
        <v>0</v>
      </c>
      <c r="AI221" s="111">
        <v>0</v>
      </c>
      <c r="AJ221" s="110">
        <f>-AP219</f>
        <v>0.92597997234153318</v>
      </c>
    </row>
    <row r="222" spans="10:43">
      <c r="K222" s="1">
        <v>3</v>
      </c>
      <c r="L222" s="111">
        <v>0</v>
      </c>
      <c r="M222" s="111">
        <v>0</v>
      </c>
      <c r="N222" s="111">
        <v>0</v>
      </c>
      <c r="O222" s="111">
        <v>1</v>
      </c>
      <c r="P222" s="111">
        <v>0</v>
      </c>
      <c r="Q222" s="111">
        <v>0</v>
      </c>
      <c r="R222" s="111">
        <v>0</v>
      </c>
      <c r="AC222" s="1">
        <v>3</v>
      </c>
      <c r="AD222" s="111">
        <v>0</v>
      </c>
      <c r="AE222" s="111">
        <v>0</v>
      </c>
      <c r="AF222" s="111">
        <v>0</v>
      </c>
      <c r="AG222" s="111">
        <v>1</v>
      </c>
      <c r="AH222" s="111">
        <v>0</v>
      </c>
      <c r="AI222" s="111">
        <v>0</v>
      </c>
      <c r="AJ222" s="111">
        <v>0</v>
      </c>
    </row>
    <row r="223" spans="10:43">
      <c r="K223" s="1">
        <v>4</v>
      </c>
      <c r="L223" s="111">
        <v>0</v>
      </c>
      <c r="M223" s="111">
        <v>0</v>
      </c>
      <c r="N223" s="111">
        <v>0</v>
      </c>
      <c r="O223" s="111">
        <v>0</v>
      </c>
      <c r="P223" s="111">
        <v>1</v>
      </c>
      <c r="Q223" s="111">
        <v>0</v>
      </c>
      <c r="R223" s="111">
        <v>0</v>
      </c>
      <c r="AC223" s="1">
        <v>4</v>
      </c>
      <c r="AD223" s="111">
        <v>0</v>
      </c>
      <c r="AE223" s="111">
        <v>0</v>
      </c>
      <c r="AF223" s="111">
        <v>0</v>
      </c>
      <c r="AG223" s="111">
        <v>0</v>
      </c>
      <c r="AH223" s="111">
        <v>1</v>
      </c>
      <c r="AI223" s="111">
        <v>0</v>
      </c>
      <c r="AJ223" s="111">
        <v>0</v>
      </c>
    </row>
    <row r="224" spans="10:43">
      <c r="K224" s="1">
        <v>5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1</v>
      </c>
      <c r="R224" s="111">
        <v>0</v>
      </c>
      <c r="AC224" s="1">
        <v>5</v>
      </c>
      <c r="AD224" s="111">
        <v>0</v>
      </c>
      <c r="AE224" s="111">
        <v>0</v>
      </c>
      <c r="AF224" s="111">
        <v>0</v>
      </c>
      <c r="AG224" s="111">
        <v>0</v>
      </c>
      <c r="AH224" s="111">
        <v>0</v>
      </c>
      <c r="AI224" s="111">
        <v>1</v>
      </c>
      <c r="AJ224" s="111">
        <v>0</v>
      </c>
    </row>
    <row r="225" spans="10:43">
      <c r="K225" s="1">
        <v>6</v>
      </c>
      <c r="L225">
        <v>0</v>
      </c>
      <c r="M225">
        <v>0</v>
      </c>
      <c r="N225" s="110">
        <f>X219</f>
        <v>-6.9001769052859707E-2</v>
      </c>
      <c r="O225" s="111">
        <v>0</v>
      </c>
      <c r="P225" s="111">
        <v>0</v>
      </c>
      <c r="Q225" s="111">
        <v>0</v>
      </c>
      <c r="R225" s="110">
        <f>X218</f>
        <v>0.9976165374870124</v>
      </c>
      <c r="AC225" s="1">
        <v>6</v>
      </c>
      <c r="AD225">
        <v>0</v>
      </c>
      <c r="AE225">
        <v>0</v>
      </c>
      <c r="AF225" s="110">
        <f>AP219</f>
        <v>-0.92597997234153318</v>
      </c>
      <c r="AG225" s="111">
        <v>0</v>
      </c>
      <c r="AH225" s="111">
        <v>0</v>
      </c>
      <c r="AI225" s="111">
        <v>0</v>
      </c>
      <c r="AJ225" s="110">
        <f>AP218</f>
        <v>0.37757262986394241</v>
      </c>
    </row>
    <row r="227" spans="10:43">
      <c r="L227" s="1" cm="1">
        <f t="array" ref="L227:R227">$L$11:$R$11</f>
        <v>0</v>
      </c>
      <c r="M227" s="1">
        <v>1</v>
      </c>
      <c r="N227" s="1">
        <v>2</v>
      </c>
      <c r="O227" s="1">
        <v>3</v>
      </c>
      <c r="P227" s="1">
        <v>4</v>
      </c>
      <c r="Q227" s="1">
        <v>5</v>
      </c>
      <c r="R227" s="1">
        <v>6</v>
      </c>
      <c r="AD227" s="1" cm="1">
        <f t="array" ref="AD227:AJ227">$L$11:$R$11</f>
        <v>0</v>
      </c>
      <c r="AE227" s="1">
        <v>1</v>
      </c>
      <c r="AF227" s="1">
        <v>2</v>
      </c>
      <c r="AG227" s="1">
        <v>3</v>
      </c>
      <c r="AH227" s="1">
        <v>4</v>
      </c>
      <c r="AI227" s="1">
        <v>5</v>
      </c>
      <c r="AJ227" s="1">
        <v>6</v>
      </c>
    </row>
    <row r="228" spans="10:43">
      <c r="K228" s="1" cm="1">
        <f t="array" ref="K228:K234">$K$12:$K$18</f>
        <v>0</v>
      </c>
      <c r="L228" s="71" cm="1">
        <f t="array" ref="L228:R234">MMULT(L219:R225,_xlfn.ANCHORARRAY(L210))</f>
        <v>1.0000000000000002</v>
      </c>
      <c r="M228" s="71">
        <v>3.4694469519536142E-16</v>
      </c>
      <c r="N228" s="71">
        <v>-1.6826817716975029E-16</v>
      </c>
      <c r="O228" s="71">
        <v>6.3143934525555778E-16</v>
      </c>
      <c r="P228" s="71">
        <v>-5.4643789493269423E-17</v>
      </c>
      <c r="Q228" s="71">
        <v>6.3837823915946501E-16</v>
      </c>
      <c r="R228" s="71">
        <v>5.8254182727646153E-16</v>
      </c>
      <c r="AC228" s="1" cm="1">
        <f t="array" ref="AC228:AC234">$K$12:$K$18</f>
        <v>0</v>
      </c>
      <c r="AD228" s="71" cm="1">
        <f t="array" ref="AD228:AJ234">MMULT(AD219:AJ225,_xlfn.ANCHORARRAY(AD210))</f>
        <v>1.0000000000000002</v>
      </c>
      <c r="AE228" s="71">
        <v>8.2746309804093698E-16</v>
      </c>
      <c r="AF228" s="71">
        <v>-2.9143354396410359E-16</v>
      </c>
      <c r="AG228" s="71">
        <v>4.7011006198971472E-16</v>
      </c>
      <c r="AH228" s="71">
        <v>-9.0205620750793969E-17</v>
      </c>
      <c r="AI228" s="71">
        <v>3.6082248300317588E-16</v>
      </c>
      <c r="AJ228" s="71">
        <v>-7.2858385991025898E-16</v>
      </c>
    </row>
    <row r="229" spans="10:43">
      <c r="K229" s="1">
        <v>1</v>
      </c>
      <c r="L229" s="71">
        <v>2.5097975762970874E-17</v>
      </c>
      <c r="M229" s="71">
        <v>0.99999999999999989</v>
      </c>
      <c r="N229" s="71">
        <v>4.9543702473897611E-15</v>
      </c>
      <c r="O229" s="71">
        <v>9.1593399531575415E-16</v>
      </c>
      <c r="P229" s="71">
        <v>-6.9388939039072284E-18</v>
      </c>
      <c r="Q229" s="71">
        <v>-6.106226635438361E-16</v>
      </c>
      <c r="R229" s="71">
        <v>3.8857805861880479E-16</v>
      </c>
      <c r="AC229" s="1">
        <v>1</v>
      </c>
      <c r="AD229" s="71">
        <v>1.9445479065037021E-17</v>
      </c>
      <c r="AE229" s="71">
        <v>0.99999999999999978</v>
      </c>
      <c r="AF229" s="71">
        <v>4.6768144912334719E-15</v>
      </c>
      <c r="AG229" s="71">
        <v>9.5756735873919752E-16</v>
      </c>
      <c r="AH229" s="71">
        <v>-4.163336342344337E-17</v>
      </c>
      <c r="AI229" s="71">
        <v>-1.1102230246251565E-16</v>
      </c>
      <c r="AJ229" s="71">
        <v>-2.6229018956769323E-15</v>
      </c>
    </row>
    <row r="230" spans="10:43">
      <c r="K230" s="1">
        <v>2</v>
      </c>
      <c r="L230" s="71">
        <v>-3.8344622140168011E-18</v>
      </c>
      <c r="M230" s="71">
        <v>0</v>
      </c>
      <c r="N230" s="110">
        <v>0.56643327459104031</v>
      </c>
      <c r="O230" s="71">
        <v>0.507623549180378</v>
      </c>
      <c r="P230" s="71">
        <v>0.11318494381929722</v>
      </c>
      <c r="Q230" s="71">
        <v>0.35443730538827123</v>
      </c>
      <c r="R230" s="71">
        <v>-0.53201037846578803</v>
      </c>
      <c r="AC230" s="1">
        <v>2</v>
      </c>
      <c r="AD230" s="71">
        <v>-2.0231910916168069E-17</v>
      </c>
      <c r="AE230" s="71">
        <v>0</v>
      </c>
      <c r="AF230" s="110">
        <v>0.4429228801571603</v>
      </c>
      <c r="AG230" s="71">
        <v>-0.23122516968439838</v>
      </c>
      <c r="AH230" s="71">
        <v>0.75910890468981174</v>
      </c>
      <c r="AI230" s="71">
        <v>-0.10663102827949836</v>
      </c>
      <c r="AJ230" s="71">
        <v>0.40340765704979242</v>
      </c>
    </row>
    <row r="231" spans="10:43">
      <c r="K231" s="1">
        <v>3</v>
      </c>
      <c r="L231" s="71">
        <v>-1.1706858410859208E-17</v>
      </c>
      <c r="M231" s="71">
        <v>0</v>
      </c>
      <c r="N231" s="71">
        <v>-0.72165103554801213</v>
      </c>
      <c r="O231" s="71">
        <v>0.67373956183607564</v>
      </c>
      <c r="P231" s="71">
        <v>0.13362053693556822</v>
      </c>
      <c r="Q231" s="71">
        <v>1.9603701984902314E-2</v>
      </c>
      <c r="R231" s="71">
        <v>-8.4000194564940456E-2</v>
      </c>
      <c r="AC231" s="1">
        <v>3</v>
      </c>
      <c r="AD231" s="71">
        <v>-5.0446677651313796E-18</v>
      </c>
      <c r="AE231" s="71">
        <v>0</v>
      </c>
      <c r="AF231" s="71">
        <v>-0.17014115983877331</v>
      </c>
      <c r="AG231" s="71">
        <v>0.41834105307897856</v>
      </c>
      <c r="AH231" s="71">
        <v>-5.4589993228019294E-2</v>
      </c>
      <c r="AI231" s="71">
        <v>0.5738491519438168</v>
      </c>
      <c r="AJ231" s="71">
        <v>0.68099914279699769</v>
      </c>
    </row>
    <row r="232" spans="10:43">
      <c r="K232" s="1">
        <v>4</v>
      </c>
      <c r="L232" s="71">
        <v>5.2557093762545874E-17</v>
      </c>
      <c r="M232" s="71">
        <v>5.5511151231257827E-17</v>
      </c>
      <c r="N232" s="71">
        <v>0.39121792517589304</v>
      </c>
      <c r="O232" s="71">
        <v>0.48119552291991791</v>
      </c>
      <c r="P232" s="71">
        <v>8.2310555797476245E-2</v>
      </c>
      <c r="Q232" s="71">
        <v>-0.60923703320591716</v>
      </c>
      <c r="R232" s="71">
        <v>0.48729314946719599</v>
      </c>
      <c r="AC232" s="1">
        <v>4</v>
      </c>
      <c r="AD232" s="71">
        <v>-2.774194871821426E-17</v>
      </c>
      <c r="AE232" s="71">
        <v>0</v>
      </c>
      <c r="AF232" s="71">
        <v>6.1755405630716791E-2</v>
      </c>
      <c r="AG232" s="71">
        <v>-0.80052482230124311</v>
      </c>
      <c r="AH232" s="71">
        <v>-0.21305967605850115</v>
      </c>
      <c r="AI232" s="71">
        <v>0.5563246401476093</v>
      </c>
      <c r="AJ232" s="71">
        <v>2.1324820220323396E-2</v>
      </c>
    </row>
    <row r="233" spans="10:43">
      <c r="K233" s="1">
        <v>5</v>
      </c>
      <c r="L233" s="71">
        <v>5.1176120951047721E-17</v>
      </c>
      <c r="M233" s="71">
        <v>0</v>
      </c>
      <c r="N233" s="110">
        <v>7.2949731662437553E-2</v>
      </c>
      <c r="O233" s="71">
        <v>0.14280613442762682</v>
      </c>
      <c r="P233" s="71">
        <v>1.5670465990539201E-3</v>
      </c>
      <c r="Q233" s="71">
        <v>0.70906904250404823</v>
      </c>
      <c r="R233" s="71">
        <v>0.68666103861189765</v>
      </c>
      <c r="AC233" s="1">
        <v>5</v>
      </c>
      <c r="AD233" s="71">
        <v>0</v>
      </c>
      <c r="AE233" s="71">
        <v>-2.7755575615628914E-17</v>
      </c>
      <c r="AF233" s="110">
        <v>-0.87809884286302742</v>
      </c>
      <c r="AG233" s="71">
        <v>-0.25399041011370294</v>
      </c>
      <c r="AH233" s="71">
        <v>0.37849625149189081</v>
      </c>
      <c r="AI233" s="71">
        <v>-0.12584987388082941</v>
      </c>
      <c r="AJ233" s="71">
        <v>7.3032120218800844E-2</v>
      </c>
    </row>
    <row r="234" spans="10:43">
      <c r="K234" s="1">
        <v>6</v>
      </c>
      <c r="L234" s="71">
        <v>2.6521681045904766E-19</v>
      </c>
      <c r="M234" s="71">
        <v>0</v>
      </c>
      <c r="N234" s="71">
        <v>-6.9388939039072284E-18</v>
      </c>
      <c r="O234" s="71">
        <v>-0.1909204332336249</v>
      </c>
      <c r="P234" s="71">
        <v>0.98110001394910817</v>
      </c>
      <c r="Q234" s="71">
        <v>6.4204166868748989E-3</v>
      </c>
      <c r="R234" s="71">
        <v>3.0837137553801984E-2</v>
      </c>
      <c r="AC234" s="1">
        <v>6</v>
      </c>
      <c r="AD234" s="71">
        <v>4.9617855821065631E-17</v>
      </c>
      <c r="AE234" s="71">
        <v>0</v>
      </c>
      <c r="AF234" s="71">
        <v>0</v>
      </c>
      <c r="AG234" s="71">
        <v>0.25724417323436105</v>
      </c>
      <c r="AH234" s="71">
        <v>0.4817880919080848</v>
      </c>
      <c r="AI234" s="71">
        <v>0.57792013170526557</v>
      </c>
      <c r="AJ234" s="71">
        <v>-0.60639425393246515</v>
      </c>
    </row>
    <row r="236" spans="10:43">
      <c r="J236">
        <v>2</v>
      </c>
      <c r="K236" s="47">
        <v>5</v>
      </c>
      <c r="L236" s="1" cm="1">
        <f t="array" ref="L236:R236">$L$11:$R$11</f>
        <v>0</v>
      </c>
      <c r="M236" s="1">
        <v>1</v>
      </c>
      <c r="N236" s="1">
        <v>2</v>
      </c>
      <c r="O236" s="1">
        <v>3</v>
      </c>
      <c r="P236" s="1">
        <v>4</v>
      </c>
      <c r="Q236" s="1">
        <v>5</v>
      </c>
      <c r="R236" s="1">
        <v>6</v>
      </c>
      <c r="U236" s="48" t="s">
        <v>351</v>
      </c>
      <c r="V236" s="3">
        <f>N230</f>
        <v>0.56643327459104031</v>
      </c>
      <c r="W236" s="48" t="s">
        <v>353</v>
      </c>
      <c r="X236" s="3">
        <f>+V236/V238</f>
        <v>0.99180860214848066</v>
      </c>
      <c r="Y236" s="148">
        <f>ATAN2(X236,X237)</f>
        <v>-0.12808282875303784</v>
      </c>
      <c r="AB236">
        <v>2</v>
      </c>
      <c r="AC236" s="47">
        <v>5</v>
      </c>
      <c r="AD236" s="1" cm="1">
        <f t="array" ref="AD236:AJ236">$L$11:$R$11</f>
        <v>0</v>
      </c>
      <c r="AE236" s="1">
        <v>1</v>
      </c>
      <c r="AF236" s="1">
        <v>2</v>
      </c>
      <c r="AG236" s="1">
        <v>3</v>
      </c>
      <c r="AH236" s="1">
        <v>4</v>
      </c>
      <c r="AI236" s="1">
        <v>5</v>
      </c>
      <c r="AJ236" s="1">
        <v>6</v>
      </c>
      <c r="AM236" s="48" t="s">
        <v>351</v>
      </c>
      <c r="AN236" s="3">
        <f>AF230</f>
        <v>0.4429228801571603</v>
      </c>
      <c r="AO236" s="48" t="s">
        <v>353</v>
      </c>
      <c r="AP236" s="3">
        <f>+AN236/AN238</f>
        <v>0.45036163043817967</v>
      </c>
      <c r="AQ236" s="148">
        <f>ATAN2(AP236,AP237)</f>
        <v>1.1036259980641283</v>
      </c>
    </row>
    <row r="237" spans="10:43">
      <c r="K237" s="1" cm="1">
        <f t="array" ref="K237:K243">$K$12:$K$18</f>
        <v>0</v>
      </c>
      <c r="L237">
        <v>1</v>
      </c>
      <c r="M237" s="111">
        <v>0</v>
      </c>
      <c r="N237" s="111">
        <v>0</v>
      </c>
      <c r="O237" s="111">
        <v>0</v>
      </c>
      <c r="P237" s="111">
        <v>0</v>
      </c>
      <c r="Q237">
        <v>0</v>
      </c>
      <c r="R237">
        <v>0</v>
      </c>
      <c r="U237" s="48" t="s">
        <v>352</v>
      </c>
      <c r="V237" s="3">
        <f>N233</f>
        <v>7.2949731662437553E-2</v>
      </c>
      <c r="W237" s="48" t="s">
        <v>354</v>
      </c>
      <c r="X237" s="3">
        <f>-V237/V238</f>
        <v>-0.12773291159398531</v>
      </c>
      <c r="Y237" s="117"/>
      <c r="AC237" s="1" cm="1">
        <f t="array" ref="AC237:AC243">$K$12:$K$18</f>
        <v>0</v>
      </c>
      <c r="AD237">
        <v>1</v>
      </c>
      <c r="AE237" s="111">
        <v>0</v>
      </c>
      <c r="AF237" s="111">
        <v>0</v>
      </c>
      <c r="AG237" s="111">
        <v>0</v>
      </c>
      <c r="AH237" s="111">
        <v>0</v>
      </c>
      <c r="AI237">
        <v>0</v>
      </c>
      <c r="AJ237">
        <v>0</v>
      </c>
      <c r="AM237" s="48" t="s">
        <v>352</v>
      </c>
      <c r="AN237" s="3">
        <f>AF233</f>
        <v>-0.87809884286302742</v>
      </c>
      <c r="AO237" s="48" t="s">
        <v>354</v>
      </c>
      <c r="AP237" s="3">
        <f>-AN237/AN238</f>
        <v>0.89284623638623495</v>
      </c>
      <c r="AQ237" s="117"/>
    </row>
    <row r="238" spans="10:43">
      <c r="K238" s="1">
        <v>1</v>
      </c>
      <c r="L238" s="111">
        <v>0</v>
      </c>
      <c r="M238">
        <v>1</v>
      </c>
      <c r="N238" s="111">
        <v>0</v>
      </c>
      <c r="O238" s="111">
        <v>0</v>
      </c>
      <c r="P238" s="111">
        <v>0</v>
      </c>
      <c r="Q238">
        <v>0</v>
      </c>
      <c r="R238" s="111">
        <v>0</v>
      </c>
      <c r="U238" s="48" t="s">
        <v>355</v>
      </c>
      <c r="V238" s="3">
        <f>SQRT(V236*V236+V237*V237)</f>
        <v>0.57111147590776923</v>
      </c>
      <c r="W238" s="109">
        <v>1</v>
      </c>
      <c r="X238" s="108">
        <f>X236*X236+X237*X237</f>
        <v>1</v>
      </c>
      <c r="AC238" s="1">
        <v>1</v>
      </c>
      <c r="AD238" s="111">
        <v>0</v>
      </c>
      <c r="AE238">
        <v>1</v>
      </c>
      <c r="AF238" s="111">
        <v>0</v>
      </c>
      <c r="AG238" s="111">
        <v>0</v>
      </c>
      <c r="AH238" s="111">
        <v>0</v>
      </c>
      <c r="AI238">
        <v>0</v>
      </c>
      <c r="AJ238" s="111">
        <v>0</v>
      </c>
      <c r="AM238" s="48" t="s">
        <v>355</v>
      </c>
      <c r="AN238" s="3">
        <f>SQRT(AN236*AN236+AN237*AN237)</f>
        <v>0.98348271749131511</v>
      </c>
      <c r="AO238" s="109">
        <v>1</v>
      </c>
      <c r="AP238" s="108">
        <f>AP236*AP236+AP237*AP237</f>
        <v>1</v>
      </c>
    </row>
    <row r="239" spans="10:43">
      <c r="K239" s="1">
        <v>2</v>
      </c>
      <c r="L239" s="111">
        <v>0</v>
      </c>
      <c r="M239" s="111">
        <v>0</v>
      </c>
      <c r="N239" s="110">
        <f>X236</f>
        <v>0.99180860214848066</v>
      </c>
      <c r="O239" s="111">
        <v>0</v>
      </c>
      <c r="P239" s="111">
        <v>0</v>
      </c>
      <c r="Q239" s="110">
        <f>-X237</f>
        <v>0.12773291159398531</v>
      </c>
      <c r="R239" s="111">
        <v>0</v>
      </c>
      <c r="AC239" s="1">
        <v>2</v>
      </c>
      <c r="AD239" s="111">
        <v>0</v>
      </c>
      <c r="AE239" s="111">
        <v>0</v>
      </c>
      <c r="AF239" s="110">
        <f>AP236</f>
        <v>0.45036163043817967</v>
      </c>
      <c r="AG239" s="111">
        <v>0</v>
      </c>
      <c r="AH239" s="111">
        <v>0</v>
      </c>
      <c r="AI239" s="110">
        <f>-AP237</f>
        <v>-0.89284623638623495</v>
      </c>
      <c r="AJ239" s="111">
        <v>0</v>
      </c>
    </row>
    <row r="240" spans="10:43">
      <c r="K240" s="1">
        <v>3</v>
      </c>
      <c r="L240" s="111">
        <v>0</v>
      </c>
      <c r="M240" s="111">
        <v>0</v>
      </c>
      <c r="N240" s="111">
        <v>0</v>
      </c>
      <c r="O240" s="111">
        <v>1</v>
      </c>
      <c r="P240" s="111">
        <v>0</v>
      </c>
      <c r="Q240" s="111">
        <v>0</v>
      </c>
      <c r="R240" s="111">
        <v>0</v>
      </c>
      <c r="AC240" s="1">
        <v>3</v>
      </c>
      <c r="AD240" s="111">
        <v>0</v>
      </c>
      <c r="AE240" s="111">
        <v>0</v>
      </c>
      <c r="AF240" s="111">
        <v>0</v>
      </c>
      <c r="AG240" s="111">
        <v>1</v>
      </c>
      <c r="AH240" s="111">
        <v>0</v>
      </c>
      <c r="AI240" s="111">
        <v>0</v>
      </c>
      <c r="AJ240" s="111">
        <v>0</v>
      </c>
    </row>
    <row r="241" spans="10:43">
      <c r="K241" s="1">
        <v>4</v>
      </c>
      <c r="L241" s="111">
        <v>0</v>
      </c>
      <c r="M241" s="111">
        <v>0</v>
      </c>
      <c r="N241" s="111">
        <v>0</v>
      </c>
      <c r="O241" s="111">
        <v>0</v>
      </c>
      <c r="P241" s="111">
        <v>1</v>
      </c>
      <c r="Q241" s="111">
        <v>0</v>
      </c>
      <c r="R241" s="111">
        <v>0</v>
      </c>
      <c r="AC241" s="1">
        <v>4</v>
      </c>
      <c r="AD241" s="111">
        <v>0</v>
      </c>
      <c r="AE241" s="111">
        <v>0</v>
      </c>
      <c r="AF241" s="111">
        <v>0</v>
      </c>
      <c r="AG241" s="111">
        <v>0</v>
      </c>
      <c r="AH241" s="111">
        <v>1</v>
      </c>
      <c r="AI241" s="111">
        <v>0</v>
      </c>
      <c r="AJ241" s="111">
        <v>0</v>
      </c>
    </row>
    <row r="242" spans="10:43">
      <c r="K242" s="1">
        <v>5</v>
      </c>
      <c r="L242">
        <v>0</v>
      </c>
      <c r="M242">
        <v>0</v>
      </c>
      <c r="N242" s="110">
        <f>X237</f>
        <v>-0.12773291159398531</v>
      </c>
      <c r="O242" s="111">
        <v>0</v>
      </c>
      <c r="P242" s="111">
        <v>0</v>
      </c>
      <c r="Q242" s="110">
        <f>X236</f>
        <v>0.99180860214848066</v>
      </c>
      <c r="R242" s="111">
        <v>0</v>
      </c>
      <c r="AC242" s="1">
        <v>5</v>
      </c>
      <c r="AD242">
        <v>0</v>
      </c>
      <c r="AE242">
        <v>0</v>
      </c>
      <c r="AF242" s="110">
        <f>AP237</f>
        <v>0.89284623638623495</v>
      </c>
      <c r="AG242" s="111">
        <v>0</v>
      </c>
      <c r="AH242" s="111">
        <v>0</v>
      </c>
      <c r="AI242" s="110">
        <f>AP236</f>
        <v>0.45036163043817967</v>
      </c>
      <c r="AJ242" s="111">
        <v>0</v>
      </c>
    </row>
    <row r="243" spans="10:43">
      <c r="K243" s="1">
        <v>6</v>
      </c>
      <c r="L243">
        <v>0</v>
      </c>
      <c r="M243" s="111">
        <v>0</v>
      </c>
      <c r="N243" s="111">
        <v>0</v>
      </c>
      <c r="O243" s="111">
        <v>0</v>
      </c>
      <c r="P243" s="111">
        <v>0</v>
      </c>
      <c r="Q243" s="111">
        <v>0</v>
      </c>
      <c r="R243">
        <v>1</v>
      </c>
      <c r="AC243" s="1">
        <v>6</v>
      </c>
      <c r="AD243">
        <v>0</v>
      </c>
      <c r="AE243" s="111">
        <v>0</v>
      </c>
      <c r="AF243" s="111">
        <v>0</v>
      </c>
      <c r="AG243" s="111">
        <v>0</v>
      </c>
      <c r="AH243" s="111">
        <v>0</v>
      </c>
      <c r="AI243" s="111">
        <v>0</v>
      </c>
      <c r="AJ243">
        <v>1</v>
      </c>
    </row>
    <row r="245" spans="10:43">
      <c r="L245" s="1" cm="1">
        <f t="array" ref="L245:R245">$L$11:$R$11</f>
        <v>0</v>
      </c>
      <c r="M245" s="1">
        <v>1</v>
      </c>
      <c r="N245" s="1">
        <v>2</v>
      </c>
      <c r="O245" s="1">
        <v>3</v>
      </c>
      <c r="P245" s="1">
        <v>4</v>
      </c>
      <c r="Q245" s="1">
        <v>5</v>
      </c>
      <c r="R245" s="1">
        <v>6</v>
      </c>
      <c r="AD245" s="1" cm="1">
        <f t="array" ref="AD245:AJ245">$L$11:$R$11</f>
        <v>0</v>
      </c>
      <c r="AE245" s="1">
        <v>1</v>
      </c>
      <c r="AF245" s="1">
        <v>2</v>
      </c>
      <c r="AG245" s="1">
        <v>3</v>
      </c>
      <c r="AH245" s="1">
        <v>4</v>
      </c>
      <c r="AI245" s="1">
        <v>5</v>
      </c>
      <c r="AJ245" s="1">
        <v>6</v>
      </c>
    </row>
    <row r="246" spans="10:43">
      <c r="K246" s="1" cm="1">
        <f t="array" ref="K246:K252">$K$12:$K$18</f>
        <v>0</v>
      </c>
      <c r="L246" s="71" cm="1">
        <f t="array" ref="L246:R252">MMULT(L237:R243,_xlfn.ANCHORARRAY(L228))</f>
        <v>1.0000000000000002</v>
      </c>
      <c r="M246" s="71">
        <v>3.4694469519536142E-16</v>
      </c>
      <c r="N246" s="71">
        <v>-1.6826817716975029E-16</v>
      </c>
      <c r="O246" s="71">
        <v>6.3143934525555778E-16</v>
      </c>
      <c r="P246" s="71">
        <v>-5.4643789493269423E-17</v>
      </c>
      <c r="Q246" s="71">
        <v>6.3837823915946501E-16</v>
      </c>
      <c r="R246" s="71">
        <v>5.8254182727646153E-16</v>
      </c>
      <c r="AC246" s="1" cm="1">
        <f t="array" ref="AC246:AC252">$K$12:$K$18</f>
        <v>0</v>
      </c>
      <c r="AD246" s="71" cm="1">
        <f t="array" ref="AD246:AJ252">MMULT(AD237:AJ243,_xlfn.ANCHORARRAY(AD228))</f>
        <v>1.0000000000000002</v>
      </c>
      <c r="AE246" s="71">
        <v>8.2746309804093698E-16</v>
      </c>
      <c r="AF246" s="71">
        <v>-2.9143354396410359E-16</v>
      </c>
      <c r="AG246" s="71">
        <v>4.7011006198971472E-16</v>
      </c>
      <c r="AH246" s="71">
        <v>-9.0205620750793969E-17</v>
      </c>
      <c r="AI246" s="71">
        <v>3.6082248300317588E-16</v>
      </c>
      <c r="AJ246" s="71">
        <v>-7.2858385991025898E-16</v>
      </c>
    </row>
    <row r="247" spans="10:43">
      <c r="K247" s="1">
        <v>1</v>
      </c>
      <c r="L247" s="71">
        <v>2.5097975762970874E-17</v>
      </c>
      <c r="M247" s="71">
        <v>0.99999999999999989</v>
      </c>
      <c r="N247" s="71">
        <v>4.9543702473897611E-15</v>
      </c>
      <c r="O247" s="71">
        <v>9.1593399531575415E-16</v>
      </c>
      <c r="P247" s="71">
        <v>-6.9388939039072284E-18</v>
      </c>
      <c r="Q247" s="71">
        <v>-6.106226635438361E-16</v>
      </c>
      <c r="R247" s="71">
        <v>3.8857805861880479E-16</v>
      </c>
      <c r="AC247" s="1">
        <v>1</v>
      </c>
      <c r="AD247" s="71">
        <v>1.9445479065037021E-17</v>
      </c>
      <c r="AE247" s="71">
        <v>0.99999999999999978</v>
      </c>
      <c r="AF247" s="71">
        <v>4.6768144912334719E-15</v>
      </c>
      <c r="AG247" s="71">
        <v>9.5756735873919752E-16</v>
      </c>
      <c r="AH247" s="71">
        <v>-4.163336342344337E-17</v>
      </c>
      <c r="AI247" s="71">
        <v>-1.1102230246251565E-16</v>
      </c>
      <c r="AJ247" s="71">
        <v>-2.6229018956769323E-15</v>
      </c>
    </row>
    <row r="248" spans="10:43">
      <c r="K248" s="1">
        <v>2</v>
      </c>
      <c r="L248" s="71">
        <v>2.7338223246881059E-18</v>
      </c>
      <c r="M248" s="71">
        <v>0</v>
      </c>
      <c r="N248" s="110">
        <v>0.57111147590776923</v>
      </c>
      <c r="O248" s="71">
        <v>0.52170644607416405</v>
      </c>
      <c r="P248" s="71">
        <v>0.1124579643383721</v>
      </c>
      <c r="Q248" s="71">
        <v>0.44210542172661682</v>
      </c>
      <c r="R248" s="71">
        <v>-0.43994325605458978</v>
      </c>
      <c r="AC248" s="1">
        <v>2</v>
      </c>
      <c r="AD248" s="71">
        <v>-9.1116763870854565E-18</v>
      </c>
      <c r="AE248" s="71">
        <v>2.4781461227147832E-17</v>
      </c>
      <c r="AF248" s="110">
        <v>0.98348271749131511</v>
      </c>
      <c r="AG248" s="71">
        <v>0.12263943733080555</v>
      </c>
      <c r="AH248" s="71">
        <v>3.934570365411727E-3</v>
      </c>
      <c r="AI248" s="71">
        <v>6.4342062492926344E-2</v>
      </c>
      <c r="AJ248" s="71">
        <v>0.11647287648752717</v>
      </c>
    </row>
    <row r="249" spans="10:43">
      <c r="K249" s="1">
        <v>3</v>
      </c>
      <c r="L249" s="71">
        <v>-1.1706858410859208E-17</v>
      </c>
      <c r="M249" s="71">
        <v>0</v>
      </c>
      <c r="N249" s="71">
        <v>-0.72165103554801213</v>
      </c>
      <c r="O249" s="71">
        <v>0.67373956183607564</v>
      </c>
      <c r="P249" s="71">
        <v>0.13362053693556822</v>
      </c>
      <c r="Q249" s="71">
        <v>1.9603701984902314E-2</v>
      </c>
      <c r="R249" s="71">
        <v>-8.4000194564940456E-2</v>
      </c>
      <c r="AC249" s="1">
        <v>3</v>
      </c>
      <c r="AD249" s="71">
        <v>-5.0446677651313796E-18</v>
      </c>
      <c r="AE249" s="71">
        <v>0</v>
      </c>
      <c r="AF249" s="71">
        <v>-0.17014115983877331</v>
      </c>
      <c r="AG249" s="71">
        <v>0.41834105307897856</v>
      </c>
      <c r="AH249" s="71">
        <v>-5.4589993228019294E-2</v>
      </c>
      <c r="AI249" s="71">
        <v>0.5738491519438168</v>
      </c>
      <c r="AJ249" s="71">
        <v>0.68099914279699769</v>
      </c>
    </row>
    <row r="250" spans="10:43">
      <c r="K250" s="1">
        <v>4</v>
      </c>
      <c r="L250" s="71">
        <v>5.2557093762545874E-17</v>
      </c>
      <c r="M250" s="71">
        <v>5.5511151231257827E-17</v>
      </c>
      <c r="N250" s="110">
        <v>0.39121792517589304</v>
      </c>
      <c r="O250" s="71">
        <v>0.48119552291991791</v>
      </c>
      <c r="P250" s="71">
        <v>8.2310555797476245E-2</v>
      </c>
      <c r="Q250" s="71">
        <v>-0.60923703320591716</v>
      </c>
      <c r="R250" s="71">
        <v>0.48729314946719599</v>
      </c>
      <c r="AC250" s="1">
        <v>4</v>
      </c>
      <c r="AD250" s="71">
        <v>-2.774194871821426E-17</v>
      </c>
      <c r="AE250" s="71">
        <v>0</v>
      </c>
      <c r="AF250" s="110">
        <v>6.1755405630716791E-2</v>
      </c>
      <c r="AG250" s="71">
        <v>-0.80052482230124311</v>
      </c>
      <c r="AH250" s="71">
        <v>-0.21305967605850115</v>
      </c>
      <c r="AI250" s="71">
        <v>0.5563246401476093</v>
      </c>
      <c r="AJ250" s="71">
        <v>2.1324820220323396E-2</v>
      </c>
    </row>
    <row r="251" spans="10:43">
      <c r="K251" s="1">
        <v>5</v>
      </c>
      <c r="L251" s="71">
        <v>5.12467040068337E-17</v>
      </c>
      <c r="M251" s="71">
        <v>0</v>
      </c>
      <c r="N251" s="71">
        <v>-1.3877787807814457E-17</v>
      </c>
      <c r="O251" s="71">
        <v>7.6796118634410299E-2</v>
      </c>
      <c r="P251" s="71">
        <v>-1.2903232125731287E-2</v>
      </c>
      <c r="Q251" s="71">
        <v>0.65798746687793119</v>
      </c>
      <c r="R251" s="71">
        <v>0.74899155949514329</v>
      </c>
      <c r="AC251" s="1">
        <v>5</v>
      </c>
      <c r="AD251" s="71">
        <v>-1.8063985516402244E-17</v>
      </c>
      <c r="AE251" s="71">
        <v>-1.250004628800482E-17</v>
      </c>
      <c r="AF251" s="71">
        <v>5.5511151231257827E-17</v>
      </c>
      <c r="AG251" s="71">
        <v>-0.32083605772495283</v>
      </c>
      <c r="AH251" s="71">
        <v>0.84822771749620274</v>
      </c>
      <c r="AI251" s="71">
        <v>-0.15188306667275392</v>
      </c>
      <c r="AJ251" s="71">
        <v>0.3930718730623925</v>
      </c>
    </row>
    <row r="252" spans="10:43">
      <c r="K252" s="1">
        <v>6</v>
      </c>
      <c r="L252" s="71">
        <v>2.6521681045904766E-19</v>
      </c>
      <c r="M252" s="71">
        <v>0</v>
      </c>
      <c r="N252" s="71">
        <v>-6.9388939039072284E-18</v>
      </c>
      <c r="O252" s="71">
        <v>-0.1909204332336249</v>
      </c>
      <c r="P252" s="71">
        <v>0.98110001394910817</v>
      </c>
      <c r="Q252" s="71">
        <v>6.4204166868748989E-3</v>
      </c>
      <c r="R252" s="71">
        <v>3.0837137553801984E-2</v>
      </c>
      <c r="AC252" s="1">
        <v>6</v>
      </c>
      <c r="AD252" s="71">
        <v>4.9617855821065631E-17</v>
      </c>
      <c r="AE252" s="71">
        <v>0</v>
      </c>
      <c r="AF252" s="71">
        <v>0</v>
      </c>
      <c r="AG252" s="71">
        <v>0.25724417323436105</v>
      </c>
      <c r="AH252" s="71">
        <v>0.4817880919080848</v>
      </c>
      <c r="AI252" s="71">
        <v>0.57792013170526557</v>
      </c>
      <c r="AJ252" s="71">
        <v>-0.60639425393246515</v>
      </c>
    </row>
    <row r="254" spans="10:43">
      <c r="J254">
        <v>2</v>
      </c>
      <c r="K254" s="47">
        <v>4</v>
      </c>
      <c r="L254" s="1" cm="1">
        <f t="array" ref="L254:R254">$L$11:$R$11</f>
        <v>0</v>
      </c>
      <c r="M254" s="1">
        <v>1</v>
      </c>
      <c r="N254" s="1">
        <v>2</v>
      </c>
      <c r="O254" s="1">
        <v>3</v>
      </c>
      <c r="P254" s="1">
        <v>4</v>
      </c>
      <c r="Q254" s="1">
        <v>5</v>
      </c>
      <c r="R254" s="1">
        <v>6</v>
      </c>
      <c r="U254" s="48" t="s">
        <v>351</v>
      </c>
      <c r="V254" s="3">
        <f>N248</f>
        <v>0.57111147590776923</v>
      </c>
      <c r="W254" s="48" t="s">
        <v>353</v>
      </c>
      <c r="X254" s="3">
        <f>+V254/V256</f>
        <v>0.8249991819809992</v>
      </c>
      <c r="Y254" s="148">
        <f>ATAN2(X254,X255)</f>
        <v>-0.60059557434572486</v>
      </c>
      <c r="AB254">
        <v>2</v>
      </c>
      <c r="AC254" s="47">
        <v>4</v>
      </c>
      <c r="AD254" s="1" cm="1">
        <f t="array" ref="AD254:AJ254">$L$11:$R$11</f>
        <v>0</v>
      </c>
      <c r="AE254" s="1">
        <v>1</v>
      </c>
      <c r="AF254" s="1">
        <v>2</v>
      </c>
      <c r="AG254" s="1">
        <v>3</v>
      </c>
      <c r="AH254" s="1">
        <v>4</v>
      </c>
      <c r="AI254" s="1">
        <v>5</v>
      </c>
      <c r="AJ254" s="1">
        <v>6</v>
      </c>
      <c r="AM254" s="48" t="s">
        <v>351</v>
      </c>
      <c r="AN254" s="3">
        <f>AF248</f>
        <v>0.98348271749131511</v>
      </c>
      <c r="AO254" s="48" t="s">
        <v>353</v>
      </c>
      <c r="AP254" s="3">
        <f>+AN254/AN256</f>
        <v>0.99803435754053371</v>
      </c>
      <c r="AQ254" s="148">
        <f>ATAN2(AP254,AP255)</f>
        <v>-6.2710234501297341E-2</v>
      </c>
    </row>
    <row r="255" spans="10:43">
      <c r="K255" s="1" cm="1">
        <f t="array" ref="K255:K261">$K$12:$K$18</f>
        <v>0</v>
      </c>
      <c r="L255">
        <v>1</v>
      </c>
      <c r="M255" s="111">
        <v>0</v>
      </c>
      <c r="N255" s="111">
        <v>0</v>
      </c>
      <c r="O255" s="111">
        <v>0</v>
      </c>
      <c r="P255">
        <v>0</v>
      </c>
      <c r="Q255">
        <v>0</v>
      </c>
      <c r="R255">
        <v>0</v>
      </c>
      <c r="U255" s="48" t="s">
        <v>352</v>
      </c>
      <c r="V255" s="3">
        <f>N250</f>
        <v>0.39121792517589304</v>
      </c>
      <c r="W255" s="48" t="s">
        <v>354</v>
      </c>
      <c r="X255" s="3">
        <f>-V255/V256</f>
        <v>-0.56513392194300471</v>
      </c>
      <c r="Y255" s="117"/>
      <c r="AC255" s="1" cm="1">
        <f t="array" ref="AC255:AC261">$K$12:$K$18</f>
        <v>0</v>
      </c>
      <c r="AD255">
        <v>1</v>
      </c>
      <c r="AE255" s="111">
        <v>0</v>
      </c>
      <c r="AF255" s="111">
        <v>0</v>
      </c>
      <c r="AG255" s="111">
        <v>0</v>
      </c>
      <c r="AH255">
        <v>0</v>
      </c>
      <c r="AI255">
        <v>0</v>
      </c>
      <c r="AJ255">
        <v>0</v>
      </c>
      <c r="AM255" s="48" t="s">
        <v>352</v>
      </c>
      <c r="AN255" s="3">
        <f>AF250</f>
        <v>6.1755405630716791E-2</v>
      </c>
      <c r="AO255" s="48" t="s">
        <v>354</v>
      </c>
      <c r="AP255" s="3">
        <f>-AN255/AN256</f>
        <v>-6.2669140481212138E-2</v>
      </c>
      <c r="AQ255" s="117"/>
    </row>
    <row r="256" spans="10:43">
      <c r="K256" s="1">
        <v>1</v>
      </c>
      <c r="L256" s="111">
        <v>0</v>
      </c>
      <c r="M256">
        <v>1</v>
      </c>
      <c r="N256" s="111">
        <v>0</v>
      </c>
      <c r="O256" s="111">
        <v>0</v>
      </c>
      <c r="P256">
        <v>0</v>
      </c>
      <c r="Q256" s="111">
        <v>0</v>
      </c>
      <c r="R256" s="111">
        <v>0</v>
      </c>
      <c r="U256" s="48" t="s">
        <v>355</v>
      </c>
      <c r="V256" s="3">
        <f>SQRT(V254*V254+V255*V255)</f>
        <v>0.69225702083292817</v>
      </c>
      <c r="W256" s="109">
        <v>1</v>
      </c>
      <c r="X256" s="108">
        <f>X254*X254+X255*X255</f>
        <v>1</v>
      </c>
      <c r="AC256" s="1">
        <v>1</v>
      </c>
      <c r="AD256" s="111">
        <v>0</v>
      </c>
      <c r="AE256">
        <v>1</v>
      </c>
      <c r="AF256" s="111">
        <v>0</v>
      </c>
      <c r="AG256" s="111">
        <v>0</v>
      </c>
      <c r="AH256">
        <v>0</v>
      </c>
      <c r="AI256" s="111">
        <v>0</v>
      </c>
      <c r="AJ256" s="111">
        <v>0</v>
      </c>
      <c r="AM256" s="48" t="s">
        <v>355</v>
      </c>
      <c r="AN256" s="3">
        <f>SQRT(AN254*AN254+AN255*AN255)</f>
        <v>0.98541970029460868</v>
      </c>
      <c r="AO256" s="109">
        <v>1</v>
      </c>
      <c r="AP256" s="108">
        <f>AP254*AP254+AP255*AP255</f>
        <v>0.99999999999999978</v>
      </c>
    </row>
    <row r="257" spans="10:43">
      <c r="K257" s="1">
        <v>2</v>
      </c>
      <c r="L257" s="111">
        <v>0</v>
      </c>
      <c r="M257" s="111">
        <v>0</v>
      </c>
      <c r="N257" s="110">
        <f>X254</f>
        <v>0.8249991819809992</v>
      </c>
      <c r="O257" s="111">
        <v>0</v>
      </c>
      <c r="P257" s="110">
        <f>-X255</f>
        <v>0.56513392194300471</v>
      </c>
      <c r="Q257" s="111">
        <v>0</v>
      </c>
      <c r="R257" s="111">
        <v>0</v>
      </c>
      <c r="AC257" s="1">
        <v>2</v>
      </c>
      <c r="AD257" s="111">
        <v>0</v>
      </c>
      <c r="AE257" s="111">
        <v>0</v>
      </c>
      <c r="AF257" s="110">
        <f>AP254</f>
        <v>0.99803435754053371</v>
      </c>
      <c r="AG257" s="111">
        <v>0</v>
      </c>
      <c r="AH257" s="110">
        <f>-AP255</f>
        <v>6.2669140481212138E-2</v>
      </c>
      <c r="AI257" s="111">
        <v>0</v>
      </c>
      <c r="AJ257" s="111">
        <v>0</v>
      </c>
    </row>
    <row r="258" spans="10:43">
      <c r="K258" s="1">
        <v>3</v>
      </c>
      <c r="L258" s="111">
        <v>0</v>
      </c>
      <c r="M258" s="111">
        <v>0</v>
      </c>
      <c r="N258" s="111">
        <v>0</v>
      </c>
      <c r="O258" s="111">
        <v>1</v>
      </c>
      <c r="P258" s="111">
        <v>0</v>
      </c>
      <c r="Q258" s="111">
        <v>0</v>
      </c>
      <c r="R258" s="111">
        <v>0</v>
      </c>
      <c r="AC258" s="1">
        <v>3</v>
      </c>
      <c r="AD258" s="111">
        <v>0</v>
      </c>
      <c r="AE258" s="111">
        <v>0</v>
      </c>
      <c r="AF258" s="111">
        <v>0</v>
      </c>
      <c r="AG258" s="111">
        <v>1</v>
      </c>
      <c r="AH258" s="111">
        <v>0</v>
      </c>
      <c r="AI258" s="111">
        <v>0</v>
      </c>
      <c r="AJ258" s="111">
        <v>0</v>
      </c>
    </row>
    <row r="259" spans="10:43">
      <c r="K259" s="1">
        <v>4</v>
      </c>
      <c r="L259">
        <v>0</v>
      </c>
      <c r="M259">
        <v>0</v>
      </c>
      <c r="N259" s="110">
        <f>X255</f>
        <v>-0.56513392194300471</v>
      </c>
      <c r="O259" s="111">
        <v>0</v>
      </c>
      <c r="P259" s="110">
        <f>X254</f>
        <v>0.8249991819809992</v>
      </c>
      <c r="Q259" s="111">
        <v>0</v>
      </c>
      <c r="R259" s="111">
        <v>0</v>
      </c>
      <c r="AC259" s="1">
        <v>4</v>
      </c>
      <c r="AD259">
        <v>0</v>
      </c>
      <c r="AE259">
        <v>0</v>
      </c>
      <c r="AF259" s="110">
        <f>AP255</f>
        <v>-6.2669140481212138E-2</v>
      </c>
      <c r="AG259" s="111">
        <v>0</v>
      </c>
      <c r="AH259" s="110">
        <f>AP254</f>
        <v>0.99803435754053371</v>
      </c>
      <c r="AI259" s="111">
        <v>0</v>
      </c>
      <c r="AJ259" s="111">
        <v>0</v>
      </c>
    </row>
    <row r="260" spans="10:43">
      <c r="K260" s="1">
        <v>5</v>
      </c>
      <c r="L260">
        <v>0</v>
      </c>
      <c r="M260" s="111">
        <v>0</v>
      </c>
      <c r="N260" s="111">
        <v>0</v>
      </c>
      <c r="O260" s="111">
        <v>0</v>
      </c>
      <c r="P260" s="111">
        <v>0</v>
      </c>
      <c r="Q260">
        <v>1</v>
      </c>
      <c r="R260" s="111">
        <v>0</v>
      </c>
      <c r="AC260" s="1">
        <v>5</v>
      </c>
      <c r="AD260">
        <v>0</v>
      </c>
      <c r="AE260" s="111">
        <v>0</v>
      </c>
      <c r="AF260" s="111">
        <v>0</v>
      </c>
      <c r="AG260" s="111">
        <v>0</v>
      </c>
      <c r="AH260" s="111">
        <v>0</v>
      </c>
      <c r="AI260">
        <v>1</v>
      </c>
      <c r="AJ260" s="111">
        <v>0</v>
      </c>
    </row>
    <row r="261" spans="10:43">
      <c r="K261" s="1">
        <v>6</v>
      </c>
      <c r="L26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>
        <v>1</v>
      </c>
      <c r="AC261" s="1">
        <v>6</v>
      </c>
      <c r="AD261">
        <v>0</v>
      </c>
      <c r="AE261" s="111">
        <v>0</v>
      </c>
      <c r="AF261" s="111">
        <v>0</v>
      </c>
      <c r="AG261" s="111">
        <v>0</v>
      </c>
      <c r="AH261" s="111">
        <v>0</v>
      </c>
      <c r="AI261" s="111">
        <v>0</v>
      </c>
      <c r="AJ261">
        <v>1</v>
      </c>
    </row>
    <row r="263" spans="10:43">
      <c r="L263" s="1" cm="1">
        <f t="array" ref="L263:R263">$L$11:$R$11</f>
        <v>0</v>
      </c>
      <c r="M263" s="1">
        <v>1</v>
      </c>
      <c r="N263" s="1">
        <v>2</v>
      </c>
      <c r="O263" s="1">
        <v>3</v>
      </c>
      <c r="P263" s="1">
        <v>4</v>
      </c>
      <c r="Q263" s="1">
        <v>5</v>
      </c>
      <c r="R263" s="1">
        <v>6</v>
      </c>
      <c r="AD263" s="1" cm="1">
        <f t="array" ref="AD263:AJ263">$L$11:$R$11</f>
        <v>0</v>
      </c>
      <c r="AE263" s="1">
        <v>1</v>
      </c>
      <c r="AF263" s="1">
        <v>2</v>
      </c>
      <c r="AG263" s="1">
        <v>3</v>
      </c>
      <c r="AH263" s="1">
        <v>4</v>
      </c>
      <c r="AI263" s="1">
        <v>5</v>
      </c>
      <c r="AJ263" s="1">
        <v>6</v>
      </c>
    </row>
    <row r="264" spans="10:43">
      <c r="K264" s="1" cm="1">
        <f t="array" ref="K264:K270">$K$12:$K$18</f>
        <v>0</v>
      </c>
      <c r="L264" s="71" cm="1">
        <f t="array" ref="L264:R270">MMULT(L255:R261,_xlfn.ANCHORARRAY(L246))</f>
        <v>1.0000000000000002</v>
      </c>
      <c r="M264" s="71">
        <v>3.4694469519536142E-16</v>
      </c>
      <c r="N264" s="71">
        <v>-1.6826817716975029E-16</v>
      </c>
      <c r="O264" s="71">
        <v>6.3143934525555778E-16</v>
      </c>
      <c r="P264" s="71">
        <v>-5.4643789493269423E-17</v>
      </c>
      <c r="Q264" s="71">
        <v>6.3837823915946501E-16</v>
      </c>
      <c r="R264" s="71">
        <v>5.8254182727646153E-16</v>
      </c>
      <c r="AC264" s="1" cm="1">
        <f t="array" ref="AC264:AC270">$K$12:$K$18</f>
        <v>0</v>
      </c>
      <c r="AD264" s="71" cm="1">
        <f t="array" ref="AD264:AJ270">MMULT(AD255:AJ261,_xlfn.ANCHORARRAY(AD246))</f>
        <v>1.0000000000000002</v>
      </c>
      <c r="AE264" s="71">
        <v>8.2746309804093698E-16</v>
      </c>
      <c r="AF264" s="71">
        <v>-2.9143354396410359E-16</v>
      </c>
      <c r="AG264" s="71">
        <v>4.7011006198971472E-16</v>
      </c>
      <c r="AH264" s="71">
        <v>-9.0205620750793969E-17</v>
      </c>
      <c r="AI264" s="71">
        <v>3.6082248300317588E-16</v>
      </c>
      <c r="AJ264" s="71">
        <v>-7.2858385991025898E-16</v>
      </c>
    </row>
    <row r="265" spans="10:43">
      <c r="K265" s="1">
        <v>1</v>
      </c>
      <c r="L265" s="71">
        <v>2.5097975762970874E-17</v>
      </c>
      <c r="M265" s="71">
        <v>0.99999999999999989</v>
      </c>
      <c r="N265" s="71">
        <v>4.9543702473897611E-15</v>
      </c>
      <c r="O265" s="71">
        <v>9.1593399531575415E-16</v>
      </c>
      <c r="P265" s="71">
        <v>-6.9388939039072284E-18</v>
      </c>
      <c r="Q265" s="71">
        <v>-6.106226635438361E-16</v>
      </c>
      <c r="R265" s="71">
        <v>3.8857805861880479E-16</v>
      </c>
      <c r="AC265" s="1">
        <v>1</v>
      </c>
      <c r="AD265" s="71">
        <v>1.9445479065037021E-17</v>
      </c>
      <c r="AE265" s="71">
        <v>0.99999999999999978</v>
      </c>
      <c r="AF265" s="71">
        <v>4.6768144912334719E-15</v>
      </c>
      <c r="AG265" s="71">
        <v>9.5756735873919752E-16</v>
      </c>
      <c r="AH265" s="71">
        <v>-4.163336342344337E-17</v>
      </c>
      <c r="AI265" s="71">
        <v>-1.1102230246251565E-16</v>
      </c>
      <c r="AJ265" s="71">
        <v>-2.6229018956769323E-15</v>
      </c>
    </row>
    <row r="266" spans="10:43">
      <c r="K266" s="1">
        <v>2</v>
      </c>
      <c r="L266" s="71">
        <v>3.1957197705502862E-17</v>
      </c>
      <c r="M266" s="71">
        <v>3.1371234606891991E-17</v>
      </c>
      <c r="N266" s="110">
        <v>0.69225702083292817</v>
      </c>
      <c r="O266" s="71">
        <v>0.70234730433454784</v>
      </c>
      <c r="P266" s="71">
        <v>0.13929421580154164</v>
      </c>
      <c r="Q266" s="71">
        <v>2.0436097305242984E-2</v>
      </c>
      <c r="R266" s="71">
        <v>-8.7566937668738576E-2</v>
      </c>
      <c r="AC266" s="1">
        <v>2</v>
      </c>
      <c r="AD266" s="71">
        <v>-1.0832330170546438E-17</v>
      </c>
      <c r="AE266" s="71">
        <v>2.4732749734752132E-17</v>
      </c>
      <c r="AF266" s="110">
        <v>0.98541970029460846</v>
      </c>
      <c r="AG266" s="71">
        <v>7.2230169498089081E-2</v>
      </c>
      <c r="AH266" s="71">
        <v>-9.4254303629500436E-3</v>
      </c>
      <c r="AI266" s="71">
        <v>9.9079976029530947E-2</v>
      </c>
      <c r="AJ266" s="71">
        <v>0.11758034061025116</v>
      </c>
    </row>
    <row r="267" spans="10:43">
      <c r="K267" s="1">
        <v>3</v>
      </c>
      <c r="L267" s="71">
        <v>-1.1706858410859208E-17</v>
      </c>
      <c r="M267" s="71">
        <v>0</v>
      </c>
      <c r="N267" s="110">
        <v>-0.72165103554801213</v>
      </c>
      <c r="O267" s="71">
        <v>0.67373956183607564</v>
      </c>
      <c r="P267" s="71">
        <v>0.13362053693556822</v>
      </c>
      <c r="Q267" s="71">
        <v>1.9603701984902314E-2</v>
      </c>
      <c r="R267" s="71">
        <v>-8.4000194564940456E-2</v>
      </c>
      <c r="AC267" s="1">
        <v>3</v>
      </c>
      <c r="AD267" s="71">
        <v>-5.0446677651313796E-18</v>
      </c>
      <c r="AE267" s="71">
        <v>0</v>
      </c>
      <c r="AF267" s="110">
        <v>-0.17014115983877331</v>
      </c>
      <c r="AG267" s="71">
        <v>0.41834105307897856</v>
      </c>
      <c r="AH267" s="71">
        <v>-5.4589993228019294E-2</v>
      </c>
      <c r="AI267" s="71">
        <v>0.5738491519438168</v>
      </c>
      <c r="AJ267" s="71">
        <v>0.68099914279699769</v>
      </c>
    </row>
    <row r="268" spans="10:43">
      <c r="K268" s="1">
        <v>4</v>
      </c>
      <c r="L268" s="71">
        <v>4.1814583629152693E-17</v>
      </c>
      <c r="M268" s="71">
        <v>4.5796654356611244E-17</v>
      </c>
      <c r="N268" s="71">
        <v>5.5511151231257827E-17</v>
      </c>
      <c r="O268" s="71">
        <v>0.10215190280901237</v>
      </c>
      <c r="P268" s="71">
        <v>4.3523307610485173E-3</v>
      </c>
      <c r="Q268" s="71">
        <v>-0.75246882492004152</v>
      </c>
      <c r="R268" s="71">
        <v>0.65064330742188736</v>
      </c>
      <c r="AC268" s="1">
        <v>4</v>
      </c>
      <c r="AD268" s="71">
        <v>-2.7116397038383798E-17</v>
      </c>
      <c r="AE268" s="71">
        <v>-1.5530328749738392E-18</v>
      </c>
      <c r="AF268" s="71">
        <v>-6.9388939039072284E-18</v>
      </c>
      <c r="AG268" s="71">
        <v>-0.80663698484729218</v>
      </c>
      <c r="AH268" s="71">
        <v>-0.21288745305580362</v>
      </c>
      <c r="AI268" s="71">
        <v>0.55119884306046774</v>
      </c>
      <c r="AJ268" s="71">
        <v>1.3983648189410133E-2</v>
      </c>
    </row>
    <row r="269" spans="10:43">
      <c r="K269" s="1">
        <v>5</v>
      </c>
      <c r="L269" s="71">
        <v>5.12467040068337E-17</v>
      </c>
      <c r="M269" s="71">
        <v>0</v>
      </c>
      <c r="N269" s="71">
        <v>-1.3877787807814457E-17</v>
      </c>
      <c r="O269" s="71">
        <v>7.6796118634410299E-2</v>
      </c>
      <c r="P269" s="71">
        <v>-1.2903232125731287E-2</v>
      </c>
      <c r="Q269" s="71">
        <v>0.65798746687793119</v>
      </c>
      <c r="R269" s="71">
        <v>0.74899155949514329</v>
      </c>
      <c r="AC269" s="1">
        <v>5</v>
      </c>
      <c r="AD269" s="71">
        <v>-1.8063985516402244E-17</v>
      </c>
      <c r="AE269" s="71">
        <v>-1.250004628800482E-17</v>
      </c>
      <c r="AF269" s="71">
        <v>5.5511151231257827E-17</v>
      </c>
      <c r="AG269" s="71">
        <v>-0.32083605772495283</v>
      </c>
      <c r="AH269" s="71">
        <v>0.84822771749620274</v>
      </c>
      <c r="AI269" s="71">
        <v>-0.15188306667275392</v>
      </c>
      <c r="AJ269" s="71">
        <v>0.3930718730623925</v>
      </c>
    </row>
    <row r="270" spans="10:43">
      <c r="K270" s="1">
        <v>6</v>
      </c>
      <c r="L270" s="71">
        <v>2.6521681045904766E-19</v>
      </c>
      <c r="M270" s="71">
        <v>0</v>
      </c>
      <c r="N270" s="71">
        <v>-6.9388939039072284E-18</v>
      </c>
      <c r="O270" s="71">
        <v>-0.1909204332336249</v>
      </c>
      <c r="P270" s="71">
        <v>0.98110001394910817</v>
      </c>
      <c r="Q270" s="71">
        <v>6.4204166868748989E-3</v>
      </c>
      <c r="R270" s="71">
        <v>3.0837137553801984E-2</v>
      </c>
      <c r="AC270" s="1">
        <v>6</v>
      </c>
      <c r="AD270" s="71">
        <v>4.9617855821065631E-17</v>
      </c>
      <c r="AE270" s="71">
        <v>0</v>
      </c>
      <c r="AF270" s="71">
        <v>0</v>
      </c>
      <c r="AG270" s="71">
        <v>0.25724417323436105</v>
      </c>
      <c r="AH270" s="71">
        <v>0.4817880919080848</v>
      </c>
      <c r="AI270" s="71">
        <v>0.57792013170526557</v>
      </c>
      <c r="AJ270" s="71">
        <v>-0.60639425393246515</v>
      </c>
    </row>
    <row r="272" spans="10:43">
      <c r="J272">
        <v>2</v>
      </c>
      <c r="K272" s="47">
        <v>3</v>
      </c>
      <c r="L272" s="1" cm="1">
        <f t="array" ref="L272:R272">$L$11:$R$11</f>
        <v>0</v>
      </c>
      <c r="M272" s="1">
        <v>1</v>
      </c>
      <c r="N272" s="1">
        <v>2</v>
      </c>
      <c r="O272" s="1">
        <v>3</v>
      </c>
      <c r="P272" s="1">
        <v>4</v>
      </c>
      <c r="Q272" s="1">
        <v>5</v>
      </c>
      <c r="R272" s="1">
        <v>6</v>
      </c>
      <c r="U272" s="48" t="s">
        <v>351</v>
      </c>
      <c r="V272" s="3">
        <f>N266</f>
        <v>0.69225702083292817</v>
      </c>
      <c r="W272" s="48" t="s">
        <v>353</v>
      </c>
      <c r="X272" s="3">
        <f>+V272/V274</f>
        <v>0.69225702083292828</v>
      </c>
      <c r="Y272" s="148">
        <f>ATAN2(X272,X273)</f>
        <v>0.80618436733272603</v>
      </c>
      <c r="AB272">
        <v>2</v>
      </c>
      <c r="AC272" s="47">
        <v>3</v>
      </c>
      <c r="AD272" s="1" cm="1">
        <f t="array" ref="AD272:AJ272">$L$11:$R$11</f>
        <v>0</v>
      </c>
      <c r="AE272" s="1">
        <v>1</v>
      </c>
      <c r="AF272" s="1">
        <v>2</v>
      </c>
      <c r="AG272" s="1">
        <v>3</v>
      </c>
      <c r="AH272" s="1">
        <v>4</v>
      </c>
      <c r="AI272" s="1">
        <v>5</v>
      </c>
      <c r="AJ272" s="1">
        <v>6</v>
      </c>
      <c r="AM272" s="48" t="s">
        <v>351</v>
      </c>
      <c r="AN272" s="3">
        <f>AF266</f>
        <v>0.98541970029460846</v>
      </c>
      <c r="AO272" s="48" t="s">
        <v>353</v>
      </c>
      <c r="AP272" s="3">
        <f>+AN272/AN274</f>
        <v>0.9854197002946089</v>
      </c>
      <c r="AQ272" s="148">
        <f>ATAN2(AP272,AP273)</f>
        <v>0.17097291580217069</v>
      </c>
    </row>
    <row r="273" spans="11:43">
      <c r="K273" s="1" cm="1">
        <f t="array" ref="K273:K279">$K$12:$K$18</f>
        <v>0</v>
      </c>
      <c r="L273">
        <v>1</v>
      </c>
      <c r="M273" s="111">
        <v>0</v>
      </c>
      <c r="N273" s="111">
        <v>0</v>
      </c>
      <c r="O273">
        <v>0</v>
      </c>
      <c r="P273">
        <v>0</v>
      </c>
      <c r="Q273">
        <v>0</v>
      </c>
      <c r="R273">
        <v>0</v>
      </c>
      <c r="U273" s="48" t="s">
        <v>352</v>
      </c>
      <c r="V273" s="3">
        <f>N267</f>
        <v>-0.72165103554801213</v>
      </c>
      <c r="W273" s="48" t="s">
        <v>354</v>
      </c>
      <c r="X273" s="3">
        <f>-V273/V274</f>
        <v>0.72165103554801224</v>
      </c>
      <c r="Y273" s="117"/>
      <c r="AC273" s="1" cm="1">
        <f t="array" ref="AC273:AC279">$K$12:$K$18</f>
        <v>0</v>
      </c>
      <c r="AD273">
        <v>1</v>
      </c>
      <c r="AE273" s="111">
        <v>0</v>
      </c>
      <c r="AF273" s="111">
        <v>0</v>
      </c>
      <c r="AG273">
        <v>0</v>
      </c>
      <c r="AH273">
        <v>0</v>
      </c>
      <c r="AI273">
        <v>0</v>
      </c>
      <c r="AJ273">
        <v>0</v>
      </c>
      <c r="AM273" s="48" t="s">
        <v>352</v>
      </c>
      <c r="AN273" s="3">
        <f>AF267</f>
        <v>-0.17014115983877331</v>
      </c>
      <c r="AO273" s="48" t="s">
        <v>354</v>
      </c>
      <c r="AP273" s="3">
        <f>-AN273/AN274</f>
        <v>0.1701411598387734</v>
      </c>
      <c r="AQ273" s="117"/>
    </row>
    <row r="274" spans="11:43">
      <c r="K274" s="1">
        <v>1</v>
      </c>
      <c r="L274" s="111">
        <v>0</v>
      </c>
      <c r="M274">
        <v>1</v>
      </c>
      <c r="N274" s="111">
        <v>0</v>
      </c>
      <c r="O274">
        <v>0</v>
      </c>
      <c r="P274" s="111">
        <v>0</v>
      </c>
      <c r="Q274" s="111">
        <v>0</v>
      </c>
      <c r="R274" s="111">
        <v>0</v>
      </c>
      <c r="U274" s="48" t="s">
        <v>355</v>
      </c>
      <c r="V274" s="3">
        <f>SQRT(V272*V272+V273*V273)</f>
        <v>0.99999999999999978</v>
      </c>
      <c r="W274" s="109">
        <v>1</v>
      </c>
      <c r="X274" s="108">
        <f>X272*X272+X273*X273</f>
        <v>0.99999999999999978</v>
      </c>
      <c r="AC274" s="1">
        <v>1</v>
      </c>
      <c r="AD274" s="111">
        <v>0</v>
      </c>
      <c r="AE274">
        <v>1</v>
      </c>
      <c r="AF274" s="111">
        <v>0</v>
      </c>
      <c r="AG274">
        <v>0</v>
      </c>
      <c r="AH274" s="111">
        <v>0</v>
      </c>
      <c r="AI274" s="111">
        <v>0</v>
      </c>
      <c r="AJ274" s="111">
        <v>0</v>
      </c>
      <c r="AM274" s="48" t="s">
        <v>355</v>
      </c>
      <c r="AN274" s="3">
        <f>SQRT(AN272*AN272+AN273*AN273)</f>
        <v>0.99999999999999956</v>
      </c>
      <c r="AO274" s="109">
        <v>1</v>
      </c>
      <c r="AP274" s="108">
        <f>AP272*AP272+AP273*AP273</f>
        <v>0.99999999999999989</v>
      </c>
    </row>
    <row r="275" spans="11:43">
      <c r="K275" s="1">
        <v>2</v>
      </c>
      <c r="L275" s="111">
        <v>0</v>
      </c>
      <c r="M275" s="111">
        <v>0</v>
      </c>
      <c r="N275" s="110">
        <f>X272</f>
        <v>0.69225702083292828</v>
      </c>
      <c r="O275" s="110">
        <f>-X273</f>
        <v>-0.72165103554801224</v>
      </c>
      <c r="P275" s="111">
        <v>0</v>
      </c>
      <c r="Q275" s="111">
        <v>0</v>
      </c>
      <c r="R275" s="111">
        <v>0</v>
      </c>
      <c r="AC275" s="1">
        <v>2</v>
      </c>
      <c r="AD275" s="111">
        <v>0</v>
      </c>
      <c r="AE275" s="111">
        <v>0</v>
      </c>
      <c r="AF275" s="110">
        <f>AP272</f>
        <v>0.9854197002946089</v>
      </c>
      <c r="AG275" s="110">
        <f>-AP273</f>
        <v>-0.1701411598387734</v>
      </c>
      <c r="AH275" s="111">
        <v>0</v>
      </c>
      <c r="AI275" s="111">
        <v>0</v>
      </c>
      <c r="AJ275" s="111">
        <v>0</v>
      </c>
    </row>
    <row r="276" spans="11:43">
      <c r="K276" s="1">
        <v>3</v>
      </c>
      <c r="L276">
        <v>0</v>
      </c>
      <c r="M276">
        <v>0</v>
      </c>
      <c r="N276" s="110">
        <f>X273</f>
        <v>0.72165103554801224</v>
      </c>
      <c r="O276" s="110">
        <f>X272</f>
        <v>0.69225702083292828</v>
      </c>
      <c r="P276" s="111">
        <v>0</v>
      </c>
      <c r="Q276" s="111">
        <v>0</v>
      </c>
      <c r="R276" s="111">
        <v>0</v>
      </c>
      <c r="AC276" s="1">
        <v>3</v>
      </c>
      <c r="AD276">
        <v>0</v>
      </c>
      <c r="AE276">
        <v>0</v>
      </c>
      <c r="AF276" s="110">
        <f>AP273</f>
        <v>0.1701411598387734</v>
      </c>
      <c r="AG276" s="110">
        <f>AP272</f>
        <v>0.9854197002946089</v>
      </c>
      <c r="AH276" s="111">
        <v>0</v>
      </c>
      <c r="AI276" s="111">
        <v>0</v>
      </c>
      <c r="AJ276" s="111">
        <v>0</v>
      </c>
    </row>
    <row r="277" spans="11:43">
      <c r="K277" s="1">
        <v>4</v>
      </c>
      <c r="L277">
        <v>0</v>
      </c>
      <c r="M277" s="111">
        <v>0</v>
      </c>
      <c r="N277" s="111">
        <v>0</v>
      </c>
      <c r="O277" s="111">
        <v>0</v>
      </c>
      <c r="P277">
        <v>1</v>
      </c>
      <c r="Q277" s="111">
        <v>0</v>
      </c>
      <c r="R277" s="111">
        <v>0</v>
      </c>
      <c r="AC277" s="1">
        <v>4</v>
      </c>
      <c r="AD277">
        <v>0</v>
      </c>
      <c r="AE277" s="111">
        <v>0</v>
      </c>
      <c r="AF277" s="111">
        <v>0</v>
      </c>
      <c r="AG277" s="111">
        <v>0</v>
      </c>
      <c r="AH277">
        <v>1</v>
      </c>
      <c r="AI277" s="111">
        <v>0</v>
      </c>
      <c r="AJ277" s="111">
        <v>0</v>
      </c>
    </row>
    <row r="278" spans="11:43">
      <c r="K278" s="1">
        <v>5</v>
      </c>
      <c r="L278">
        <v>0</v>
      </c>
      <c r="M278" s="111">
        <v>0</v>
      </c>
      <c r="N278" s="111">
        <v>0</v>
      </c>
      <c r="O278" s="111">
        <v>0</v>
      </c>
      <c r="P278" s="111">
        <v>0</v>
      </c>
      <c r="Q278">
        <v>1</v>
      </c>
      <c r="R278" s="111">
        <v>0</v>
      </c>
      <c r="AC278" s="1">
        <v>5</v>
      </c>
      <c r="AD278">
        <v>0</v>
      </c>
      <c r="AE278" s="111">
        <v>0</v>
      </c>
      <c r="AF278" s="111">
        <v>0</v>
      </c>
      <c r="AG278" s="111">
        <v>0</v>
      </c>
      <c r="AH278" s="111">
        <v>0</v>
      </c>
      <c r="AI278">
        <v>1</v>
      </c>
      <c r="AJ278" s="111">
        <v>0</v>
      </c>
    </row>
    <row r="279" spans="11:43">
      <c r="K279" s="1">
        <v>6</v>
      </c>
      <c r="L279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>
        <v>1</v>
      </c>
      <c r="AC279" s="1">
        <v>6</v>
      </c>
      <c r="AD279">
        <v>0</v>
      </c>
      <c r="AE279" s="111">
        <v>0</v>
      </c>
      <c r="AF279" s="111">
        <v>0</v>
      </c>
      <c r="AG279" s="111">
        <v>0</v>
      </c>
      <c r="AH279" s="111">
        <v>0</v>
      </c>
      <c r="AI279" s="111">
        <v>0</v>
      </c>
      <c r="AJ279">
        <v>1</v>
      </c>
    </row>
    <row r="281" spans="11:43">
      <c r="L281" s="1" cm="1">
        <f t="array" ref="L281:R281">$L$11:$R$11</f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AD281" s="1" cm="1">
        <f t="array" ref="AD281:AJ281">$L$11:$R$11</f>
        <v>0</v>
      </c>
      <c r="AE281" s="1">
        <v>1</v>
      </c>
      <c r="AF281" s="1">
        <v>2</v>
      </c>
      <c r="AG281" s="1">
        <v>3</v>
      </c>
      <c r="AH281" s="1">
        <v>4</v>
      </c>
      <c r="AI281" s="1">
        <v>5</v>
      </c>
      <c r="AJ281" s="1">
        <v>6</v>
      </c>
    </row>
    <row r="282" spans="11:43">
      <c r="K282" s="1" cm="1">
        <f t="array" ref="K282:K288">$K$12:$K$18</f>
        <v>0</v>
      </c>
      <c r="L282" s="71" cm="1">
        <f t="array" ref="L282:R288">MMULT(L273:R279,_xlfn.ANCHORARRAY(L264))</f>
        <v>1.0000000000000002</v>
      </c>
      <c r="M282" s="71">
        <v>3.4694469519536142E-16</v>
      </c>
      <c r="N282" s="71">
        <v>-1.6826817716975029E-16</v>
      </c>
      <c r="O282" s="71">
        <v>6.3143934525555778E-16</v>
      </c>
      <c r="P282" s="71">
        <v>-5.4643789493269423E-17</v>
      </c>
      <c r="Q282" s="71">
        <v>6.3837823915946501E-16</v>
      </c>
      <c r="R282" s="71">
        <v>5.8254182727646153E-16</v>
      </c>
      <c r="AC282" s="1" cm="1">
        <f t="array" ref="AC282:AC288">$K$12:$K$18</f>
        <v>0</v>
      </c>
      <c r="AD282" s="71" cm="1">
        <f t="array" ref="AD282:AJ288">MMULT(AD273:AJ279,_xlfn.ANCHORARRAY(AD264))</f>
        <v>1.0000000000000002</v>
      </c>
      <c r="AE282" s="71">
        <v>8.2746309804093698E-16</v>
      </c>
      <c r="AF282" s="71">
        <v>-2.9143354396410359E-16</v>
      </c>
      <c r="AG282" s="71">
        <v>4.7011006198971472E-16</v>
      </c>
      <c r="AH282" s="71">
        <v>-9.0205620750793969E-17</v>
      </c>
      <c r="AI282" s="71">
        <v>3.6082248300317588E-16</v>
      </c>
      <c r="AJ282" s="71">
        <v>-7.2858385991025898E-16</v>
      </c>
    </row>
    <row r="283" spans="11:43">
      <c r="K283" s="1">
        <v>1</v>
      </c>
      <c r="L283" s="71">
        <v>2.5097975762970874E-17</v>
      </c>
      <c r="M283" s="71">
        <v>0.99999999999999989</v>
      </c>
      <c r="N283" s="71">
        <v>4.9543702473897611E-15</v>
      </c>
      <c r="O283" s="71">
        <v>9.1593399531575415E-16</v>
      </c>
      <c r="P283" s="71">
        <v>-6.9388939039072284E-18</v>
      </c>
      <c r="Q283" s="71">
        <v>-6.106226635438361E-16</v>
      </c>
      <c r="R283" s="71">
        <v>3.8857805861880479E-16</v>
      </c>
      <c r="AC283" s="1">
        <v>1</v>
      </c>
      <c r="AD283" s="71">
        <v>1.9445479065037021E-17</v>
      </c>
      <c r="AE283" s="71">
        <v>0.99999999999999978</v>
      </c>
      <c r="AF283" s="71">
        <v>4.6768144912334719E-15</v>
      </c>
      <c r="AG283" s="71">
        <v>9.5756735873919752E-16</v>
      </c>
      <c r="AH283" s="71">
        <v>-4.163336342344337E-17</v>
      </c>
      <c r="AI283" s="71">
        <v>-1.1102230246251565E-16</v>
      </c>
      <c r="AJ283" s="71">
        <v>-2.6229018956769323E-15</v>
      </c>
    </row>
    <row r="284" spans="11:43">
      <c r="K284" s="1">
        <v>2</v>
      </c>
      <c r="L284" s="71">
        <v>3.0570860972990805E-17</v>
      </c>
      <c r="M284" s="71">
        <v>2.1716957408817911E-17</v>
      </c>
      <c r="N284" s="71">
        <v>0.99999999999999956</v>
      </c>
      <c r="O284" s="71">
        <v>4.1078251911130792E-15</v>
      </c>
      <c r="P284" s="71">
        <v>0</v>
      </c>
      <c r="Q284" s="71">
        <v>-3.6429192995512949E-17</v>
      </c>
      <c r="R284" s="71">
        <v>9.7144514654701197E-17</v>
      </c>
      <c r="AC284" s="1">
        <v>2</v>
      </c>
      <c r="AD284" s="71">
        <v>-9.816085925591395E-18</v>
      </c>
      <c r="AE284" s="71">
        <v>2.4372138831081012E-17</v>
      </c>
      <c r="AF284" s="71">
        <v>0.99999999999999944</v>
      </c>
      <c r="AG284" s="71">
        <v>4.4686476741162551E-15</v>
      </c>
      <c r="AH284" s="71">
        <v>5.0306980803327406E-17</v>
      </c>
      <c r="AI284" s="71">
        <v>-8.3266726846886741E-17</v>
      </c>
      <c r="AJ284" s="71">
        <v>6.9388939039072284E-17</v>
      </c>
    </row>
    <row r="285" spans="11:43">
      <c r="K285" s="1">
        <v>3</v>
      </c>
      <c r="L285" s="71">
        <v>1.4957789890574396E-17</v>
      </c>
      <c r="M285" s="71">
        <v>2.2639083940483243E-17</v>
      </c>
      <c r="N285" s="71">
        <v>0</v>
      </c>
      <c r="O285" s="110">
        <v>0.97325060138130559</v>
      </c>
      <c r="P285" s="71">
        <v>0.19302156990014352</v>
      </c>
      <c r="Q285" s="71">
        <v>2.8318531116253577E-2</v>
      </c>
      <c r="R285" s="71">
        <v>-0.12134249568732544</v>
      </c>
      <c r="AC285" s="1">
        <v>3</v>
      </c>
      <c r="AD285" s="71">
        <v>-6.8141402161749477E-18</v>
      </c>
      <c r="AE285" s="71">
        <v>4.208058725872843E-18</v>
      </c>
      <c r="AF285" s="71">
        <v>2.7755575615628914E-17</v>
      </c>
      <c r="AG285" s="110">
        <v>0.4245308399597742</v>
      </c>
      <c r="AH285" s="71">
        <v>-5.5397708419771416E-2</v>
      </c>
      <c r="AI285" s="71">
        <v>0.58233984136125361</v>
      </c>
      <c r="AJ285" s="71">
        <v>0.69107522672156918</v>
      </c>
    </row>
    <row r="286" spans="11:43">
      <c r="K286" s="1">
        <v>4</v>
      </c>
      <c r="L286" s="71">
        <v>4.1814583629152693E-17</v>
      </c>
      <c r="M286" s="71">
        <v>4.5796654356611244E-17</v>
      </c>
      <c r="N286" s="71">
        <v>5.5511151231257827E-17</v>
      </c>
      <c r="O286" s="71">
        <v>0.10215190280901237</v>
      </c>
      <c r="P286" s="71">
        <v>4.3523307610485173E-3</v>
      </c>
      <c r="Q286" s="71">
        <v>-0.75246882492004152</v>
      </c>
      <c r="R286" s="71">
        <v>0.65064330742188736</v>
      </c>
      <c r="AC286" s="1">
        <v>4</v>
      </c>
      <c r="AD286" s="71">
        <v>-2.7116397038383798E-17</v>
      </c>
      <c r="AE286" s="71">
        <v>-1.5530328749738392E-18</v>
      </c>
      <c r="AF286" s="71">
        <v>-6.9388939039072284E-18</v>
      </c>
      <c r="AG286" s="71">
        <v>-0.80663698484729218</v>
      </c>
      <c r="AH286" s="71">
        <v>-0.21288745305580362</v>
      </c>
      <c r="AI286" s="71">
        <v>0.55119884306046774</v>
      </c>
      <c r="AJ286" s="71">
        <v>1.3983648189410133E-2</v>
      </c>
    </row>
    <row r="287" spans="11:43">
      <c r="K287" s="1">
        <v>5</v>
      </c>
      <c r="L287" s="71">
        <v>5.12467040068337E-17</v>
      </c>
      <c r="M287" s="71">
        <v>0</v>
      </c>
      <c r="N287" s="71">
        <v>-1.3877787807814457E-17</v>
      </c>
      <c r="O287" s="71">
        <v>7.6796118634410299E-2</v>
      </c>
      <c r="P287" s="71">
        <v>-1.2903232125731287E-2</v>
      </c>
      <c r="Q287" s="71">
        <v>0.65798746687793119</v>
      </c>
      <c r="R287" s="71">
        <v>0.74899155949514329</v>
      </c>
      <c r="AC287" s="1">
        <v>5</v>
      </c>
      <c r="AD287" s="71">
        <v>-1.8063985516402244E-17</v>
      </c>
      <c r="AE287" s="71">
        <v>-1.250004628800482E-17</v>
      </c>
      <c r="AF287" s="71">
        <v>5.5511151231257827E-17</v>
      </c>
      <c r="AG287" s="71">
        <v>-0.32083605772495283</v>
      </c>
      <c r="AH287" s="71">
        <v>0.84822771749620274</v>
      </c>
      <c r="AI287" s="71">
        <v>-0.15188306667275392</v>
      </c>
      <c r="AJ287" s="71">
        <v>0.3930718730623925</v>
      </c>
    </row>
    <row r="288" spans="11:43">
      <c r="K288" s="1">
        <v>6</v>
      </c>
      <c r="L288" s="71">
        <v>2.6521681045904766E-19</v>
      </c>
      <c r="M288" s="71">
        <v>0</v>
      </c>
      <c r="N288" s="71">
        <v>-6.9388939039072284E-18</v>
      </c>
      <c r="O288" s="110">
        <v>-0.1909204332336249</v>
      </c>
      <c r="P288" s="71">
        <v>0.98110001394910817</v>
      </c>
      <c r="Q288" s="71">
        <v>6.4204166868748989E-3</v>
      </c>
      <c r="R288" s="71">
        <v>3.0837137553801984E-2</v>
      </c>
      <c r="AC288" s="1">
        <v>6</v>
      </c>
      <c r="AD288" s="71">
        <v>4.9617855821065631E-17</v>
      </c>
      <c r="AE288" s="71">
        <v>0</v>
      </c>
      <c r="AF288" s="71">
        <v>0</v>
      </c>
      <c r="AG288" s="110">
        <v>0.25724417323436105</v>
      </c>
      <c r="AH288" s="71">
        <v>0.4817880919080848</v>
      </c>
      <c r="AI288" s="71">
        <v>0.57792013170526557</v>
      </c>
      <c r="AJ288" s="71">
        <v>-0.60639425393246515</v>
      </c>
    </row>
    <row r="290" spans="10:43">
      <c r="J290">
        <v>3</v>
      </c>
      <c r="K290" s="47">
        <v>6</v>
      </c>
      <c r="L290" s="1" cm="1">
        <f t="array" ref="L290:R290">$L$11:$R$11</f>
        <v>0</v>
      </c>
      <c r="M290" s="1">
        <v>1</v>
      </c>
      <c r="N290" s="1">
        <v>2</v>
      </c>
      <c r="O290" s="1">
        <v>3</v>
      </c>
      <c r="P290" s="1">
        <v>4</v>
      </c>
      <c r="Q290" s="1">
        <v>5</v>
      </c>
      <c r="R290" s="1">
        <v>6</v>
      </c>
      <c r="U290" s="48" t="s">
        <v>351</v>
      </c>
      <c r="V290" s="3">
        <f>O285</f>
        <v>0.97325060138130559</v>
      </c>
      <c r="W290" s="48" t="s">
        <v>353</v>
      </c>
      <c r="X290" s="3">
        <f>+V290/V292</f>
        <v>0.9812971864077642</v>
      </c>
      <c r="Y290" s="148">
        <f>ATAN2(X290,X291)</f>
        <v>0.19370805517783027</v>
      </c>
      <c r="AB290">
        <v>3</v>
      </c>
      <c r="AC290" s="47">
        <v>6</v>
      </c>
      <c r="AD290" s="1" cm="1">
        <f t="array" ref="AD290:AJ290">$L$11:$R$11</f>
        <v>0</v>
      </c>
      <c r="AE290" s="1">
        <v>1</v>
      </c>
      <c r="AF290" s="1">
        <v>2</v>
      </c>
      <c r="AG290" s="1">
        <v>3</v>
      </c>
      <c r="AH290" s="1">
        <v>4</v>
      </c>
      <c r="AI290" s="1">
        <v>5</v>
      </c>
      <c r="AJ290" s="1">
        <v>6</v>
      </c>
      <c r="AM290" s="48" t="s">
        <v>351</v>
      </c>
      <c r="AN290" s="3">
        <f>AG285</f>
        <v>0.4245308399597742</v>
      </c>
      <c r="AO290" s="48" t="s">
        <v>353</v>
      </c>
      <c r="AP290" s="3">
        <f>+AN290/AN292</f>
        <v>0.85524001615909395</v>
      </c>
      <c r="AQ290" s="148">
        <f>ATAN2(AP290,AP291)</f>
        <v>-0.54478251993083793</v>
      </c>
    </row>
    <row r="291" spans="10:43">
      <c r="K291" s="1" cm="1">
        <f t="array" ref="K291:K297">$K$12:$K$18</f>
        <v>0</v>
      </c>
      <c r="L291">
        <v>1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>
        <v>0</v>
      </c>
      <c r="U291" s="48" t="s">
        <v>352</v>
      </c>
      <c r="V291" s="3">
        <f>O288</f>
        <v>-0.1909204332336249</v>
      </c>
      <c r="W291" s="48" t="s">
        <v>354</v>
      </c>
      <c r="X291" s="3">
        <f>-V291/V292</f>
        <v>0.19249891414812142</v>
      </c>
      <c r="Y291" s="117"/>
      <c r="AC291" s="1" cm="1">
        <f t="array" ref="AC291:AC297">$K$12:$K$18</f>
        <v>0</v>
      </c>
      <c r="AD291">
        <v>1</v>
      </c>
      <c r="AE291" s="111">
        <v>0</v>
      </c>
      <c r="AF291" s="111">
        <v>0</v>
      </c>
      <c r="AG291" s="111">
        <v>0</v>
      </c>
      <c r="AH291" s="111">
        <v>0</v>
      </c>
      <c r="AI291" s="111">
        <v>0</v>
      </c>
      <c r="AJ291">
        <v>0</v>
      </c>
      <c r="AM291" s="48" t="s">
        <v>352</v>
      </c>
      <c r="AN291" s="3">
        <f>AG288</f>
        <v>0.25724417323436105</v>
      </c>
      <c r="AO291" s="48" t="s">
        <v>354</v>
      </c>
      <c r="AP291" s="3">
        <f>-AN291/AN292</f>
        <v>-0.51823210510368101</v>
      </c>
      <c r="AQ291" s="117"/>
    </row>
    <row r="292" spans="10:43">
      <c r="K292" s="1">
        <v>1</v>
      </c>
      <c r="L292" s="111">
        <v>0</v>
      </c>
      <c r="M292">
        <v>1</v>
      </c>
      <c r="N292" s="111">
        <v>0</v>
      </c>
      <c r="O292" s="111">
        <v>0</v>
      </c>
      <c r="P292" s="111">
        <v>0</v>
      </c>
      <c r="Q292" s="111">
        <v>0</v>
      </c>
      <c r="R292">
        <v>0</v>
      </c>
      <c r="U292" s="48" t="s">
        <v>355</v>
      </c>
      <c r="V292" s="3">
        <f>SQRT(V290*V290+V291*V291)</f>
        <v>0.99180005289130124</v>
      </c>
      <c r="W292" s="109">
        <v>1</v>
      </c>
      <c r="X292" s="108">
        <f>X290*X290+X291*X291</f>
        <v>1</v>
      </c>
      <c r="AC292" s="1">
        <v>1</v>
      </c>
      <c r="AD292" s="111">
        <v>0</v>
      </c>
      <c r="AE292">
        <v>1</v>
      </c>
      <c r="AF292" s="111">
        <v>0</v>
      </c>
      <c r="AG292" s="111">
        <v>0</v>
      </c>
      <c r="AH292" s="111">
        <v>0</v>
      </c>
      <c r="AI292" s="111">
        <v>0</v>
      </c>
      <c r="AJ292">
        <v>0</v>
      </c>
      <c r="AM292" s="48" t="s">
        <v>355</v>
      </c>
      <c r="AN292" s="3">
        <f>SQRT(AN290*AN290+AN291*AN291)</f>
        <v>0.49638795184812995</v>
      </c>
      <c r="AO292" s="109">
        <v>1</v>
      </c>
      <c r="AP292" s="108">
        <f>AP290*AP290+AP291*AP291</f>
        <v>1</v>
      </c>
    </row>
    <row r="293" spans="10:43">
      <c r="K293" s="1">
        <v>2</v>
      </c>
      <c r="L293" s="111">
        <v>0</v>
      </c>
      <c r="M293" s="111">
        <v>0</v>
      </c>
      <c r="N293">
        <v>1</v>
      </c>
      <c r="O293" s="111">
        <v>0</v>
      </c>
      <c r="P293" s="111">
        <v>0</v>
      </c>
      <c r="Q293" s="111">
        <v>0</v>
      </c>
      <c r="R293">
        <v>0</v>
      </c>
      <c r="AC293" s="1">
        <v>2</v>
      </c>
      <c r="AD293" s="111">
        <v>0</v>
      </c>
      <c r="AE293" s="111">
        <v>0</v>
      </c>
      <c r="AF293">
        <v>1</v>
      </c>
      <c r="AG293" s="111">
        <v>0</v>
      </c>
      <c r="AH293" s="111">
        <v>0</v>
      </c>
      <c r="AI293" s="111">
        <v>0</v>
      </c>
      <c r="AJ293">
        <v>0</v>
      </c>
    </row>
    <row r="294" spans="10:43">
      <c r="K294" s="1">
        <v>3</v>
      </c>
      <c r="L294" s="111">
        <v>0</v>
      </c>
      <c r="M294" s="111">
        <v>0</v>
      </c>
      <c r="N294" s="111">
        <v>0</v>
      </c>
      <c r="O294" s="110">
        <f>X290</f>
        <v>0.9812971864077642</v>
      </c>
      <c r="P294" s="111">
        <v>0</v>
      </c>
      <c r="Q294" s="111">
        <v>0</v>
      </c>
      <c r="R294" s="110">
        <f>-X291</f>
        <v>-0.19249891414812142</v>
      </c>
      <c r="AC294" s="1">
        <v>3</v>
      </c>
      <c r="AD294" s="111">
        <v>0</v>
      </c>
      <c r="AE294" s="111">
        <v>0</v>
      </c>
      <c r="AF294" s="111">
        <v>0</v>
      </c>
      <c r="AG294" s="110">
        <f>AP290</f>
        <v>0.85524001615909395</v>
      </c>
      <c r="AH294" s="111">
        <v>0</v>
      </c>
      <c r="AI294" s="111">
        <v>0</v>
      </c>
      <c r="AJ294" s="110">
        <f>-AP291</f>
        <v>0.51823210510368101</v>
      </c>
    </row>
    <row r="295" spans="10:43">
      <c r="K295" s="1">
        <v>4</v>
      </c>
      <c r="L295" s="111">
        <v>0</v>
      </c>
      <c r="M295" s="111">
        <v>0</v>
      </c>
      <c r="N295" s="111">
        <v>0</v>
      </c>
      <c r="O295" s="111">
        <v>0</v>
      </c>
      <c r="P295" s="111">
        <v>1</v>
      </c>
      <c r="Q295" s="111">
        <v>0</v>
      </c>
      <c r="R295" s="111">
        <v>0</v>
      </c>
      <c r="AC295" s="1">
        <v>4</v>
      </c>
      <c r="AD295" s="111">
        <v>0</v>
      </c>
      <c r="AE295" s="111">
        <v>0</v>
      </c>
      <c r="AF295" s="111">
        <v>0</v>
      </c>
      <c r="AG295" s="111">
        <v>0</v>
      </c>
      <c r="AH295" s="111">
        <v>1</v>
      </c>
      <c r="AI295" s="111">
        <v>0</v>
      </c>
      <c r="AJ295" s="111">
        <v>0</v>
      </c>
    </row>
    <row r="296" spans="10:43">
      <c r="K296" s="1">
        <v>5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1</v>
      </c>
      <c r="R296" s="111">
        <v>0</v>
      </c>
      <c r="AC296" s="1">
        <v>5</v>
      </c>
      <c r="AD296" s="111">
        <v>0</v>
      </c>
      <c r="AE296" s="111">
        <v>0</v>
      </c>
      <c r="AF296" s="111">
        <v>0</v>
      </c>
      <c r="AG296" s="111">
        <v>0</v>
      </c>
      <c r="AH296" s="111">
        <v>0</v>
      </c>
      <c r="AI296" s="111">
        <v>1</v>
      </c>
      <c r="AJ296" s="111">
        <v>0</v>
      </c>
    </row>
    <row r="297" spans="10:43">
      <c r="K297" s="1">
        <v>6</v>
      </c>
      <c r="L297">
        <v>0</v>
      </c>
      <c r="M297">
        <v>0</v>
      </c>
      <c r="N297">
        <v>0</v>
      </c>
      <c r="O297" s="110">
        <f>X291</f>
        <v>0.19249891414812142</v>
      </c>
      <c r="P297" s="111">
        <v>0</v>
      </c>
      <c r="Q297" s="111">
        <v>0</v>
      </c>
      <c r="R297" s="110">
        <f>X290</f>
        <v>0.9812971864077642</v>
      </c>
      <c r="AC297" s="1">
        <v>6</v>
      </c>
      <c r="AD297">
        <v>0</v>
      </c>
      <c r="AE297">
        <v>0</v>
      </c>
      <c r="AF297">
        <v>0</v>
      </c>
      <c r="AG297" s="110">
        <f>AP291</f>
        <v>-0.51823210510368101</v>
      </c>
      <c r="AH297" s="111">
        <v>0</v>
      </c>
      <c r="AI297" s="111">
        <v>0</v>
      </c>
      <c r="AJ297" s="110">
        <f>AP290</f>
        <v>0.85524001615909395</v>
      </c>
    </row>
    <row r="299" spans="10:43">
      <c r="L299" s="1" cm="1">
        <f t="array" ref="L299:R299">$L$11:$R$11</f>
        <v>0</v>
      </c>
      <c r="M299" s="1">
        <v>1</v>
      </c>
      <c r="N299" s="1">
        <v>2</v>
      </c>
      <c r="O299" s="1">
        <v>3</v>
      </c>
      <c r="P299" s="1">
        <v>4</v>
      </c>
      <c r="Q299" s="1">
        <v>5</v>
      </c>
      <c r="R299" s="1">
        <v>6</v>
      </c>
      <c r="AD299" s="1" cm="1">
        <f t="array" ref="AD299:AJ299">$L$11:$R$11</f>
        <v>0</v>
      </c>
      <c r="AE299" s="1">
        <v>1</v>
      </c>
      <c r="AF299" s="1">
        <v>2</v>
      </c>
      <c r="AG299" s="1">
        <v>3</v>
      </c>
      <c r="AH299" s="1">
        <v>4</v>
      </c>
      <c r="AI299" s="1">
        <v>5</v>
      </c>
      <c r="AJ299" s="1">
        <v>6</v>
      </c>
    </row>
    <row r="300" spans="10:43">
      <c r="K300" s="1" cm="1">
        <f t="array" ref="K300:K306">$K$12:$K$18</f>
        <v>0</v>
      </c>
      <c r="L300" s="71" cm="1">
        <f t="array" ref="L300:R306">MMULT(L291:R297,_xlfn.ANCHORARRAY(L282))</f>
        <v>1.0000000000000002</v>
      </c>
      <c r="M300" s="71">
        <v>3.4694469519536142E-16</v>
      </c>
      <c r="N300" s="71">
        <v>-1.6826817716975029E-16</v>
      </c>
      <c r="O300" s="71">
        <v>6.3143934525555778E-16</v>
      </c>
      <c r="P300" s="71">
        <v>-5.4643789493269423E-17</v>
      </c>
      <c r="Q300" s="71">
        <v>6.3837823915946501E-16</v>
      </c>
      <c r="R300" s="71">
        <v>5.8254182727646153E-16</v>
      </c>
      <c r="AC300" s="1" cm="1">
        <f t="array" ref="AC300:AC306">$K$12:$K$18</f>
        <v>0</v>
      </c>
      <c r="AD300" s="71" cm="1">
        <f t="array" ref="AD300:AJ306">MMULT(AD291:AJ297,_xlfn.ANCHORARRAY(AD282))</f>
        <v>1.0000000000000002</v>
      </c>
      <c r="AE300" s="71">
        <v>8.2746309804093698E-16</v>
      </c>
      <c r="AF300" s="71">
        <v>-2.9143354396410359E-16</v>
      </c>
      <c r="AG300" s="71">
        <v>4.7011006198971472E-16</v>
      </c>
      <c r="AH300" s="71">
        <v>-9.0205620750793969E-17</v>
      </c>
      <c r="AI300" s="71">
        <v>3.6082248300317588E-16</v>
      </c>
      <c r="AJ300" s="71">
        <v>-7.2858385991025898E-16</v>
      </c>
    </row>
    <row r="301" spans="10:43">
      <c r="K301" s="1">
        <v>1</v>
      </c>
      <c r="L301" s="71">
        <v>2.5097975762970874E-17</v>
      </c>
      <c r="M301" s="71">
        <v>0.99999999999999989</v>
      </c>
      <c r="N301" s="71">
        <v>4.9543702473897611E-15</v>
      </c>
      <c r="O301" s="71">
        <v>9.1593399531575415E-16</v>
      </c>
      <c r="P301" s="71">
        <v>-6.9388939039072284E-18</v>
      </c>
      <c r="Q301" s="71">
        <v>-6.106226635438361E-16</v>
      </c>
      <c r="R301" s="71">
        <v>3.8857805861880479E-16</v>
      </c>
      <c r="AC301" s="1">
        <v>1</v>
      </c>
      <c r="AD301" s="71">
        <v>1.9445479065037021E-17</v>
      </c>
      <c r="AE301" s="71">
        <v>0.99999999999999978</v>
      </c>
      <c r="AF301" s="71">
        <v>4.6768144912334719E-15</v>
      </c>
      <c r="AG301" s="71">
        <v>9.5756735873919752E-16</v>
      </c>
      <c r="AH301" s="71">
        <v>-4.163336342344337E-17</v>
      </c>
      <c r="AI301" s="71">
        <v>-1.1102230246251565E-16</v>
      </c>
      <c r="AJ301" s="71">
        <v>-2.6229018956769323E-15</v>
      </c>
    </row>
    <row r="302" spans="10:43">
      <c r="K302" s="1">
        <v>2</v>
      </c>
      <c r="L302" s="71">
        <v>3.0570860972990805E-17</v>
      </c>
      <c r="M302" s="71">
        <v>2.1716957408817911E-17</v>
      </c>
      <c r="N302" s="71">
        <v>0.99999999999999956</v>
      </c>
      <c r="O302" s="71">
        <v>4.1078251911130792E-15</v>
      </c>
      <c r="P302" s="71">
        <v>0</v>
      </c>
      <c r="Q302" s="71">
        <v>-3.6429192995512949E-17</v>
      </c>
      <c r="R302" s="71">
        <v>9.7144514654701197E-17</v>
      </c>
      <c r="AC302" s="1">
        <v>2</v>
      </c>
      <c r="AD302" s="71">
        <v>-9.816085925591395E-18</v>
      </c>
      <c r="AE302" s="71">
        <v>2.4372138831081012E-17</v>
      </c>
      <c r="AF302" s="71">
        <v>0.99999999999999944</v>
      </c>
      <c r="AG302" s="71">
        <v>4.4686476741162551E-15</v>
      </c>
      <c r="AH302" s="71">
        <v>5.0306980803327406E-17</v>
      </c>
      <c r="AI302" s="71">
        <v>-8.3266726846886741E-17</v>
      </c>
      <c r="AJ302" s="71">
        <v>6.9388939039072284E-17</v>
      </c>
    </row>
    <row r="303" spans="10:43">
      <c r="K303" s="1">
        <v>3</v>
      </c>
      <c r="L303" s="71">
        <v>1.4626983186471959E-17</v>
      </c>
      <c r="M303" s="71">
        <v>2.2215669373645406E-17</v>
      </c>
      <c r="N303" s="71">
        <v>1.3357295418911607E-18</v>
      </c>
      <c r="O303" s="110">
        <v>0.99180005289130135</v>
      </c>
      <c r="P303" s="71">
        <v>5.5083610311032483E-4</v>
      </c>
      <c r="Q303" s="71">
        <v>2.655297166697846E-2</v>
      </c>
      <c r="R303" s="71">
        <v>-0.12500916510421187</v>
      </c>
      <c r="AC303" s="1">
        <v>3</v>
      </c>
      <c r="AD303" s="71">
        <v>1.9885840484289979E-17</v>
      </c>
      <c r="AE303" s="71">
        <v>3.5989002127139066E-18</v>
      </c>
      <c r="AF303" s="71">
        <v>2.3737678938015426E-17</v>
      </c>
      <c r="AG303" s="110">
        <v>0.49638795184812989</v>
      </c>
      <c r="AH303" s="71">
        <v>0.20229972003931046</v>
      </c>
      <c r="AI303" s="71">
        <v>0.79753710177129911</v>
      </c>
      <c r="AJ303" s="71">
        <v>0.27678221733030678</v>
      </c>
    </row>
    <row r="304" spans="10:43">
      <c r="K304" s="1">
        <v>4</v>
      </c>
      <c r="L304" s="71">
        <v>4.1814583629152693E-17</v>
      </c>
      <c r="M304" s="71">
        <v>4.5796654356611244E-17</v>
      </c>
      <c r="N304" s="71">
        <v>5.5511151231257827E-17</v>
      </c>
      <c r="O304" s="71">
        <v>0.10215190280901237</v>
      </c>
      <c r="P304" s="71">
        <v>4.3523307610485173E-3</v>
      </c>
      <c r="Q304" s="71">
        <v>-0.75246882492004152</v>
      </c>
      <c r="R304" s="71">
        <v>0.65064330742188736</v>
      </c>
      <c r="AC304" s="1">
        <v>4</v>
      </c>
      <c r="AD304" s="71">
        <v>-2.7116397038383798E-17</v>
      </c>
      <c r="AE304" s="71">
        <v>-1.5530328749738392E-18</v>
      </c>
      <c r="AF304" s="71">
        <v>-6.9388939039072284E-18</v>
      </c>
      <c r="AG304" s="71">
        <v>-0.80663698484729218</v>
      </c>
      <c r="AH304" s="71">
        <v>-0.21288745305580362</v>
      </c>
      <c r="AI304" s="71">
        <v>0.55119884306046774</v>
      </c>
      <c r="AJ304" s="71">
        <v>1.3983648189410133E-2</v>
      </c>
    </row>
    <row r="305" spans="10:43">
      <c r="K305" s="1">
        <v>5</v>
      </c>
      <c r="L305" s="71">
        <v>5.12467040068337E-17</v>
      </c>
      <c r="M305" s="71">
        <v>0</v>
      </c>
      <c r="N305" s="71">
        <v>-1.3877787807814457E-17</v>
      </c>
      <c r="O305" s="110">
        <v>7.6796118634410299E-2</v>
      </c>
      <c r="P305" s="71">
        <v>-1.2903232125731287E-2</v>
      </c>
      <c r="Q305" s="71">
        <v>0.65798746687793119</v>
      </c>
      <c r="R305" s="71">
        <v>0.74899155949514329</v>
      </c>
      <c r="AC305" s="1">
        <v>5</v>
      </c>
      <c r="AD305" s="71">
        <v>-1.8063985516402244E-17</v>
      </c>
      <c r="AE305" s="71">
        <v>-1.250004628800482E-17</v>
      </c>
      <c r="AF305" s="71">
        <v>5.5511151231257827E-17</v>
      </c>
      <c r="AG305" s="110">
        <v>-0.32083605772495283</v>
      </c>
      <c r="AH305" s="71">
        <v>0.84822771749620274</v>
      </c>
      <c r="AI305" s="71">
        <v>-0.15188306667275392</v>
      </c>
      <c r="AJ305" s="71">
        <v>0.3930718730623925</v>
      </c>
    </row>
    <row r="306" spans="10:43">
      <c r="K306" s="1">
        <v>6</v>
      </c>
      <c r="L306" s="71">
        <v>3.1396148218828237E-18</v>
      </c>
      <c r="M306" s="71">
        <v>4.3579990758511985E-18</v>
      </c>
      <c r="N306" s="71">
        <v>-6.8091170646861501E-18</v>
      </c>
      <c r="O306" s="71">
        <v>0</v>
      </c>
      <c r="P306" s="71">
        <v>0.99990712588582142</v>
      </c>
      <c r="Q306" s="71">
        <v>1.1751623320544399E-2</v>
      </c>
      <c r="R306" s="71">
        <v>6.9020976585818378E-3</v>
      </c>
      <c r="AC306" s="1">
        <v>6</v>
      </c>
      <c r="AD306" s="71">
        <v>4.596648204288776E-17</v>
      </c>
      <c r="AE306" s="71">
        <v>-2.1807511319089973E-18</v>
      </c>
      <c r="AF306" s="71">
        <v>-1.4383830379651769E-17</v>
      </c>
      <c r="AG306" s="71">
        <v>0</v>
      </c>
      <c r="AH306" s="71">
        <v>0.44075332656102756</v>
      </c>
      <c r="AI306" s="71">
        <v>0.19247322090389091</v>
      </c>
      <c r="AJ306" s="71">
        <v>-0.87675000106090573</v>
      </c>
    </row>
    <row r="308" spans="10:43">
      <c r="J308">
        <v>3</v>
      </c>
      <c r="K308" s="47">
        <v>5</v>
      </c>
      <c r="L308" s="1" cm="1">
        <f t="array" ref="L308:R308">$L$11:$R$11</f>
        <v>0</v>
      </c>
      <c r="M308" s="1">
        <v>1</v>
      </c>
      <c r="N308" s="1">
        <v>2</v>
      </c>
      <c r="O308" s="1">
        <v>3</v>
      </c>
      <c r="P308" s="1">
        <v>4</v>
      </c>
      <c r="Q308" s="1">
        <v>5</v>
      </c>
      <c r="R308" s="1">
        <v>6</v>
      </c>
      <c r="U308" s="48" t="s">
        <v>351</v>
      </c>
      <c r="V308" s="3">
        <f>O303</f>
        <v>0.99180005289130135</v>
      </c>
      <c r="W308" s="48" t="s">
        <v>353</v>
      </c>
      <c r="X308" s="3">
        <f>+V308/V310</f>
        <v>0.99701562937585098</v>
      </c>
      <c r="Y308" s="148">
        <f>ATAN2(X308,X309)</f>
        <v>-7.7276855758536461E-2</v>
      </c>
      <c r="AB308">
        <v>3</v>
      </c>
      <c r="AC308" s="47">
        <v>5</v>
      </c>
      <c r="AD308" s="1" cm="1">
        <f t="array" ref="AD308:AJ308">$L$11:$R$11</f>
        <v>0</v>
      </c>
      <c r="AE308" s="1">
        <v>1</v>
      </c>
      <c r="AF308" s="1">
        <v>2</v>
      </c>
      <c r="AG308" s="1">
        <v>3</v>
      </c>
      <c r="AH308" s="1">
        <v>4</v>
      </c>
      <c r="AI308" s="1">
        <v>5</v>
      </c>
      <c r="AJ308" s="1">
        <v>6</v>
      </c>
      <c r="AM308" s="48" t="s">
        <v>351</v>
      </c>
      <c r="AN308" s="3">
        <f>AG303</f>
        <v>0.49638795184812989</v>
      </c>
      <c r="AO308" s="48" t="s">
        <v>353</v>
      </c>
      <c r="AP308" s="3">
        <f>+AN308/AN310</f>
        <v>0.83984487973561839</v>
      </c>
      <c r="AQ308" s="148">
        <f>ATAN2(AP308,AP309)</f>
        <v>0.57379893162786866</v>
      </c>
    </row>
    <row r="309" spans="10:43">
      <c r="K309" s="1" cm="1">
        <f t="array" ref="K309:K315">$K$12:$K$18</f>
        <v>0</v>
      </c>
      <c r="L309">
        <v>1</v>
      </c>
      <c r="M309" s="111">
        <v>0</v>
      </c>
      <c r="N309" s="111">
        <v>0</v>
      </c>
      <c r="O309" s="111">
        <v>0</v>
      </c>
      <c r="P309" s="111">
        <v>0</v>
      </c>
      <c r="Q309">
        <v>0</v>
      </c>
      <c r="R309">
        <v>0</v>
      </c>
      <c r="U309" s="48" t="s">
        <v>352</v>
      </c>
      <c r="V309" s="3">
        <f>O305</f>
        <v>7.6796118634410299E-2</v>
      </c>
      <c r="W309" s="48" t="s">
        <v>354</v>
      </c>
      <c r="X309" s="3">
        <f>-V309/V310</f>
        <v>-7.7199966193489039E-2</v>
      </c>
      <c r="Y309" s="117"/>
      <c r="AC309" s="1" cm="1">
        <f t="array" ref="AC309:AC315">$K$12:$K$18</f>
        <v>0</v>
      </c>
      <c r="AD309">
        <v>1</v>
      </c>
      <c r="AE309" s="111">
        <v>0</v>
      </c>
      <c r="AF309" s="111">
        <v>0</v>
      </c>
      <c r="AG309" s="111">
        <v>0</v>
      </c>
      <c r="AH309" s="111">
        <v>0</v>
      </c>
      <c r="AI309">
        <v>0</v>
      </c>
      <c r="AJ309">
        <v>0</v>
      </c>
      <c r="AM309" s="48" t="s">
        <v>352</v>
      </c>
      <c r="AN309" s="3">
        <f>AG305</f>
        <v>-0.32083605772495283</v>
      </c>
      <c r="AO309" s="48" t="s">
        <v>354</v>
      </c>
      <c r="AP309" s="3">
        <f>-AN309/AN310</f>
        <v>0.5428264713348685</v>
      </c>
      <c r="AQ309" s="117"/>
    </row>
    <row r="310" spans="10:43">
      <c r="K310" s="1">
        <v>1</v>
      </c>
      <c r="L310" s="111">
        <v>0</v>
      </c>
      <c r="M310">
        <v>1</v>
      </c>
      <c r="N310" s="111">
        <v>0</v>
      </c>
      <c r="O310" s="111">
        <v>0</v>
      </c>
      <c r="P310" s="111">
        <v>0</v>
      </c>
      <c r="Q310">
        <v>0</v>
      </c>
      <c r="R310" s="111">
        <v>0</v>
      </c>
      <c r="U310" s="48" t="s">
        <v>355</v>
      </c>
      <c r="V310" s="3">
        <f>SQRT(V308*V308+V309*V309)</f>
        <v>0.99476881171079068</v>
      </c>
      <c r="W310" s="109">
        <v>1</v>
      </c>
      <c r="X310" s="108">
        <f>X308*X308+X309*X309</f>
        <v>1.0000000000000002</v>
      </c>
      <c r="AC310" s="1">
        <v>1</v>
      </c>
      <c r="AD310" s="111">
        <v>0</v>
      </c>
      <c r="AE310">
        <v>1</v>
      </c>
      <c r="AF310" s="111">
        <v>0</v>
      </c>
      <c r="AG310" s="111">
        <v>0</v>
      </c>
      <c r="AH310" s="111">
        <v>0</v>
      </c>
      <c r="AI310">
        <v>0</v>
      </c>
      <c r="AJ310" s="111">
        <v>0</v>
      </c>
      <c r="AM310" s="48" t="s">
        <v>355</v>
      </c>
      <c r="AN310" s="3">
        <f>SQRT(AN308*AN308+AN309*AN309)</f>
        <v>0.59104718481392882</v>
      </c>
      <c r="AO310" s="109">
        <v>1</v>
      </c>
      <c r="AP310" s="108">
        <f>AP308*AP308+AP309*AP309</f>
        <v>1</v>
      </c>
    </row>
    <row r="311" spans="10:43">
      <c r="K311" s="1">
        <v>2</v>
      </c>
      <c r="L311" s="111">
        <v>0</v>
      </c>
      <c r="M311" s="111">
        <v>0</v>
      </c>
      <c r="N311">
        <v>1</v>
      </c>
      <c r="O311" s="111">
        <v>0</v>
      </c>
      <c r="P311" s="111">
        <v>0</v>
      </c>
      <c r="Q311">
        <v>0</v>
      </c>
      <c r="R311" s="111">
        <v>0</v>
      </c>
      <c r="AC311" s="1">
        <v>2</v>
      </c>
      <c r="AD311" s="111">
        <v>0</v>
      </c>
      <c r="AE311" s="111">
        <v>0</v>
      </c>
      <c r="AF311">
        <v>1</v>
      </c>
      <c r="AG311" s="111">
        <v>0</v>
      </c>
      <c r="AH311" s="111">
        <v>0</v>
      </c>
      <c r="AI311">
        <v>0</v>
      </c>
      <c r="AJ311" s="111">
        <v>0</v>
      </c>
    </row>
    <row r="312" spans="10:43">
      <c r="K312" s="1">
        <v>3</v>
      </c>
      <c r="L312" s="111">
        <v>0</v>
      </c>
      <c r="M312" s="111">
        <v>0</v>
      </c>
      <c r="N312" s="111">
        <v>0</v>
      </c>
      <c r="O312" s="110">
        <f>X308</f>
        <v>0.99701562937585098</v>
      </c>
      <c r="P312" s="111">
        <v>0</v>
      </c>
      <c r="Q312" s="110">
        <f>-X309</f>
        <v>7.7199966193489039E-2</v>
      </c>
      <c r="R312" s="111">
        <v>0</v>
      </c>
      <c r="AC312" s="1">
        <v>3</v>
      </c>
      <c r="AD312" s="111">
        <v>0</v>
      </c>
      <c r="AE312" s="111">
        <v>0</v>
      </c>
      <c r="AF312" s="111">
        <v>0</v>
      </c>
      <c r="AG312" s="110">
        <f>AP308</f>
        <v>0.83984487973561839</v>
      </c>
      <c r="AH312" s="111">
        <v>0</v>
      </c>
      <c r="AI312" s="110">
        <f>-AP309</f>
        <v>-0.5428264713348685</v>
      </c>
      <c r="AJ312" s="111">
        <v>0</v>
      </c>
    </row>
    <row r="313" spans="10:43">
      <c r="K313" s="1">
        <v>4</v>
      </c>
      <c r="L313" s="111">
        <v>0</v>
      </c>
      <c r="M313" s="111">
        <v>0</v>
      </c>
      <c r="N313" s="111">
        <v>0</v>
      </c>
      <c r="O313" s="111">
        <v>0</v>
      </c>
      <c r="P313" s="111">
        <v>1</v>
      </c>
      <c r="Q313" s="111">
        <v>0</v>
      </c>
      <c r="R313" s="111">
        <v>0</v>
      </c>
      <c r="AC313" s="1">
        <v>4</v>
      </c>
      <c r="AD313" s="111">
        <v>0</v>
      </c>
      <c r="AE313" s="111">
        <v>0</v>
      </c>
      <c r="AF313" s="111">
        <v>0</v>
      </c>
      <c r="AG313" s="111">
        <v>0</v>
      </c>
      <c r="AH313" s="111">
        <v>1</v>
      </c>
      <c r="AI313" s="111">
        <v>0</v>
      </c>
      <c r="AJ313" s="111">
        <v>0</v>
      </c>
    </row>
    <row r="314" spans="10:43">
      <c r="K314" s="1">
        <v>5</v>
      </c>
      <c r="L314">
        <v>0</v>
      </c>
      <c r="M314">
        <v>0</v>
      </c>
      <c r="N314">
        <v>0</v>
      </c>
      <c r="O314" s="110">
        <f>X309</f>
        <v>-7.7199966193489039E-2</v>
      </c>
      <c r="P314" s="111">
        <v>0</v>
      </c>
      <c r="Q314" s="110">
        <f>X308</f>
        <v>0.99701562937585098</v>
      </c>
      <c r="R314" s="111">
        <v>0</v>
      </c>
      <c r="AC314" s="1">
        <v>5</v>
      </c>
      <c r="AD314">
        <v>0</v>
      </c>
      <c r="AE314">
        <v>0</v>
      </c>
      <c r="AF314">
        <v>0</v>
      </c>
      <c r="AG314" s="110">
        <f>AP309</f>
        <v>0.5428264713348685</v>
      </c>
      <c r="AH314" s="111">
        <v>0</v>
      </c>
      <c r="AI314" s="110">
        <f>AP308</f>
        <v>0.83984487973561839</v>
      </c>
      <c r="AJ314" s="111">
        <v>0</v>
      </c>
    </row>
    <row r="315" spans="10:43">
      <c r="K315" s="1">
        <v>6</v>
      </c>
      <c r="L315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>
        <v>1</v>
      </c>
      <c r="AC315" s="1">
        <v>6</v>
      </c>
      <c r="AD315">
        <v>0</v>
      </c>
      <c r="AE315" s="111">
        <v>0</v>
      </c>
      <c r="AF315" s="111">
        <v>0</v>
      </c>
      <c r="AG315" s="111">
        <v>0</v>
      </c>
      <c r="AH315" s="111">
        <v>0</v>
      </c>
      <c r="AI315" s="111">
        <v>0</v>
      </c>
      <c r="AJ315">
        <v>1</v>
      </c>
    </row>
    <row r="317" spans="10:43">
      <c r="L317" s="1" cm="1">
        <f t="array" ref="L317:R317">$L$11:$R$11</f>
        <v>0</v>
      </c>
      <c r="M317" s="1">
        <v>1</v>
      </c>
      <c r="N317" s="1">
        <v>2</v>
      </c>
      <c r="O317" s="1">
        <v>3</v>
      </c>
      <c r="P317" s="1">
        <v>4</v>
      </c>
      <c r="Q317" s="1">
        <v>5</v>
      </c>
      <c r="R317" s="1">
        <v>6</v>
      </c>
      <c r="AD317" s="1" cm="1">
        <f t="array" ref="AD317:AJ317">$L$11:$R$11</f>
        <v>0</v>
      </c>
      <c r="AE317" s="1">
        <v>1</v>
      </c>
      <c r="AF317" s="1">
        <v>2</v>
      </c>
      <c r="AG317" s="1">
        <v>3</v>
      </c>
      <c r="AH317" s="1">
        <v>4</v>
      </c>
      <c r="AI317" s="1">
        <v>5</v>
      </c>
      <c r="AJ317" s="1">
        <v>6</v>
      </c>
    </row>
    <row r="318" spans="10:43">
      <c r="K318" s="1" cm="1">
        <f t="array" ref="K318:K324">$K$12:$K$18</f>
        <v>0</v>
      </c>
      <c r="L318" s="71" cm="1">
        <f t="array" ref="L318:R324">MMULT(L309:R315,_xlfn.ANCHORARRAY(L300))</f>
        <v>1.0000000000000002</v>
      </c>
      <c r="M318" s="71">
        <v>3.4694469519536142E-16</v>
      </c>
      <c r="N318" s="71">
        <v>-1.6826817716975029E-16</v>
      </c>
      <c r="O318" s="71">
        <v>6.3143934525555778E-16</v>
      </c>
      <c r="P318" s="71">
        <v>-5.4643789493269423E-17</v>
      </c>
      <c r="Q318" s="71">
        <v>6.3837823915946501E-16</v>
      </c>
      <c r="R318" s="71">
        <v>5.8254182727646153E-16</v>
      </c>
      <c r="AC318" s="1" cm="1">
        <f t="array" ref="AC318:AC324">$K$12:$K$18</f>
        <v>0</v>
      </c>
      <c r="AD318" s="71" cm="1">
        <f t="array" ref="AD318:AJ324">MMULT(AD309:AJ315,_xlfn.ANCHORARRAY(AD300))</f>
        <v>1.0000000000000002</v>
      </c>
      <c r="AE318" s="71">
        <v>8.2746309804093698E-16</v>
      </c>
      <c r="AF318" s="71">
        <v>-2.9143354396410359E-16</v>
      </c>
      <c r="AG318" s="71">
        <v>4.7011006198971472E-16</v>
      </c>
      <c r="AH318" s="71">
        <v>-9.0205620750793969E-17</v>
      </c>
      <c r="AI318" s="71">
        <v>3.6082248300317588E-16</v>
      </c>
      <c r="AJ318" s="71">
        <v>-7.2858385991025898E-16</v>
      </c>
    </row>
    <row r="319" spans="10:43">
      <c r="K319" s="1">
        <v>1</v>
      </c>
      <c r="L319" s="71">
        <v>2.5097975762970874E-17</v>
      </c>
      <c r="M319" s="71">
        <v>0.99999999999999989</v>
      </c>
      <c r="N319" s="71">
        <v>4.9543702473897611E-15</v>
      </c>
      <c r="O319" s="71">
        <v>9.1593399531575415E-16</v>
      </c>
      <c r="P319" s="71">
        <v>-6.9388939039072284E-18</v>
      </c>
      <c r="Q319" s="71">
        <v>-6.106226635438361E-16</v>
      </c>
      <c r="R319" s="71">
        <v>3.8857805861880479E-16</v>
      </c>
      <c r="AC319" s="1">
        <v>1</v>
      </c>
      <c r="AD319" s="71">
        <v>1.9445479065037021E-17</v>
      </c>
      <c r="AE319" s="71">
        <v>0.99999999999999978</v>
      </c>
      <c r="AF319" s="71">
        <v>4.6768144912334719E-15</v>
      </c>
      <c r="AG319" s="71">
        <v>9.5756735873919752E-16</v>
      </c>
      <c r="AH319" s="71">
        <v>-4.163336342344337E-17</v>
      </c>
      <c r="AI319" s="71">
        <v>-1.1102230246251565E-16</v>
      </c>
      <c r="AJ319" s="71">
        <v>-2.6229018956769323E-15</v>
      </c>
    </row>
    <row r="320" spans="10:43">
      <c r="K320" s="1">
        <v>2</v>
      </c>
      <c r="L320" s="71">
        <v>3.0570860972990805E-17</v>
      </c>
      <c r="M320" s="71">
        <v>2.1716957408817911E-17</v>
      </c>
      <c r="N320" s="71">
        <v>0.99999999999999956</v>
      </c>
      <c r="O320" s="71">
        <v>4.1078251911130792E-15</v>
      </c>
      <c r="P320" s="71">
        <v>0</v>
      </c>
      <c r="Q320" s="71">
        <v>-3.6429192995512949E-17</v>
      </c>
      <c r="R320" s="71">
        <v>9.7144514654701197E-17</v>
      </c>
      <c r="AC320" s="1">
        <v>2</v>
      </c>
      <c r="AD320" s="71">
        <v>-9.816085925591395E-18</v>
      </c>
      <c r="AE320" s="71">
        <v>2.4372138831081012E-17</v>
      </c>
      <c r="AF320" s="71">
        <v>0.99999999999999944</v>
      </c>
      <c r="AG320" s="71">
        <v>4.4686476741162551E-15</v>
      </c>
      <c r="AH320" s="71">
        <v>5.0306980803327406E-17</v>
      </c>
      <c r="AI320" s="71">
        <v>-8.3266726846886741E-17</v>
      </c>
      <c r="AJ320" s="71">
        <v>6.9388939039072284E-17</v>
      </c>
    </row>
    <row r="321" spans="10:43">
      <c r="K321" s="1">
        <v>3</v>
      </c>
      <c r="L321" s="71">
        <v>1.8539574664385631E-17</v>
      </c>
      <c r="M321" s="71">
        <v>2.2149369582570893E-17</v>
      </c>
      <c r="N321" s="71">
        <v>2.6037848028084229E-19</v>
      </c>
      <c r="O321" s="110">
        <v>0.99476881171079068</v>
      </c>
      <c r="P321" s="71">
        <v>-4.4693687986771535E-4</v>
      </c>
      <c r="Q321" s="71">
        <v>7.7270337957067448E-2</v>
      </c>
      <c r="R321" s="71">
        <v>-6.6813968351891767E-2</v>
      </c>
      <c r="AC321" s="1">
        <v>3</v>
      </c>
      <c r="AD321" s="71">
        <v>2.6506630826083012E-17</v>
      </c>
      <c r="AE321" s="71">
        <v>9.8078739343673801E-18</v>
      </c>
      <c r="AF321" s="71">
        <v>-1.019695422969964E-17</v>
      </c>
      <c r="AG321" s="110">
        <v>0.59104718481392893</v>
      </c>
      <c r="AH321" s="71">
        <v>-0.29054007472992949</v>
      </c>
      <c r="AI321" s="71">
        <v>0.7522536004592999</v>
      </c>
      <c r="AJ321" s="71">
        <v>1.9084310191283427E-2</v>
      </c>
    </row>
    <row r="322" spans="10:43">
      <c r="K322" s="1">
        <v>4</v>
      </c>
      <c r="L322" s="71">
        <v>4.1814583629152693E-17</v>
      </c>
      <c r="M322" s="71">
        <v>4.5796654356611244E-17</v>
      </c>
      <c r="N322" s="71">
        <v>5.5511151231257827E-17</v>
      </c>
      <c r="O322" s="110">
        <v>0.10215190280901237</v>
      </c>
      <c r="P322" s="71">
        <v>4.3523307610485173E-3</v>
      </c>
      <c r="Q322" s="71">
        <v>-0.75246882492004152</v>
      </c>
      <c r="R322" s="71">
        <v>0.65064330742188736</v>
      </c>
      <c r="AC322" s="1">
        <v>4</v>
      </c>
      <c r="AD322" s="71">
        <v>-2.7116397038383798E-17</v>
      </c>
      <c r="AE322" s="71">
        <v>-1.5530328749738392E-18</v>
      </c>
      <c r="AF322" s="71">
        <v>-6.9388939039072284E-18</v>
      </c>
      <c r="AG322" s="110">
        <v>-0.80663698484729218</v>
      </c>
      <c r="AH322" s="71">
        <v>-0.21288745305580362</v>
      </c>
      <c r="AI322" s="71">
        <v>0.55119884306046774</v>
      </c>
      <c r="AJ322" s="71">
        <v>1.3983648189410133E-2</v>
      </c>
    </row>
    <row r="323" spans="10:43">
      <c r="K323" s="1">
        <v>5</v>
      </c>
      <c r="L323" s="71">
        <v>4.9964562241302878E-17</v>
      </c>
      <c r="M323" s="71">
        <v>-1.7150489246111551E-18</v>
      </c>
      <c r="N323" s="71">
        <v>-1.3939489621030285E-17</v>
      </c>
      <c r="O323" s="71">
        <v>0</v>
      </c>
      <c r="P323" s="71">
        <v>-1.2907248627356949E-2</v>
      </c>
      <c r="Q323" s="71">
        <v>0.6539738998956951</v>
      </c>
      <c r="R323" s="71">
        <v>0.75640699440717185</v>
      </c>
      <c r="AC323" s="1">
        <v>5</v>
      </c>
      <c r="AD323" s="71">
        <v>-4.3763851239535943E-18</v>
      </c>
      <c r="AE323" s="71">
        <v>-8.5445215682852735E-18</v>
      </c>
      <c r="AF323" s="71">
        <v>5.9506196625404396E-17</v>
      </c>
      <c r="AG323" s="71">
        <v>0</v>
      </c>
      <c r="AH323" s="71">
        <v>0.82219334856998716</v>
      </c>
      <c r="AI323" s="71">
        <v>0.30536603484949632</v>
      </c>
      <c r="AJ323" s="71">
        <v>0.48036411432119042</v>
      </c>
    </row>
    <row r="324" spans="10:43">
      <c r="K324" s="1">
        <v>6</v>
      </c>
      <c r="L324" s="71">
        <v>3.1396148218828237E-18</v>
      </c>
      <c r="M324" s="71">
        <v>4.3579990758511985E-18</v>
      </c>
      <c r="N324" s="71">
        <v>-6.8091170646861501E-18</v>
      </c>
      <c r="O324" s="71">
        <v>0</v>
      </c>
      <c r="P324" s="71">
        <v>0.99990712588582142</v>
      </c>
      <c r="Q324" s="71">
        <v>1.1751623320544399E-2</v>
      </c>
      <c r="R324" s="71">
        <v>6.9020976585818378E-3</v>
      </c>
      <c r="AC324" s="1">
        <v>6</v>
      </c>
      <c r="AD324" s="71">
        <v>4.596648204288776E-17</v>
      </c>
      <c r="AE324" s="71">
        <v>-2.1807511319089973E-18</v>
      </c>
      <c r="AF324" s="71">
        <v>-1.4383830379651769E-17</v>
      </c>
      <c r="AG324" s="71">
        <v>0</v>
      </c>
      <c r="AH324" s="71">
        <v>0.44075332656102756</v>
      </c>
      <c r="AI324" s="71">
        <v>0.19247322090389091</v>
      </c>
      <c r="AJ324" s="71">
        <v>-0.87675000106090573</v>
      </c>
    </row>
    <row r="326" spans="10:43">
      <c r="J326">
        <v>3</v>
      </c>
      <c r="K326" s="47">
        <v>4</v>
      </c>
      <c r="L326" s="1" cm="1">
        <f t="array" ref="L326:R326">$L$11:$R$11</f>
        <v>0</v>
      </c>
      <c r="M326" s="1">
        <v>1</v>
      </c>
      <c r="N326" s="1">
        <v>2</v>
      </c>
      <c r="O326" s="1">
        <v>3</v>
      </c>
      <c r="P326" s="1">
        <v>4</v>
      </c>
      <c r="Q326" s="1">
        <v>5</v>
      </c>
      <c r="R326" s="1">
        <v>6</v>
      </c>
      <c r="U326" s="48" t="s">
        <v>351</v>
      </c>
      <c r="V326" s="3">
        <f>O321</f>
        <v>0.99476881171079068</v>
      </c>
      <c r="W326" s="48" t="s">
        <v>353</v>
      </c>
      <c r="X326" s="3">
        <f>+V326/V328</f>
        <v>0.99476881171079046</v>
      </c>
      <c r="Y326" s="148">
        <f>ATAN2(X326,X327)</f>
        <v>-0.10233040164856257</v>
      </c>
      <c r="AB326">
        <v>3</v>
      </c>
      <c r="AC326" s="47">
        <v>4</v>
      </c>
      <c r="AD326" s="1" cm="1">
        <f t="array" ref="AD326:AJ326">$L$11:$R$11</f>
        <v>0</v>
      </c>
      <c r="AE326" s="1">
        <v>1</v>
      </c>
      <c r="AF326" s="1">
        <v>2</v>
      </c>
      <c r="AG326" s="1">
        <v>3</v>
      </c>
      <c r="AH326" s="1">
        <v>4</v>
      </c>
      <c r="AI326" s="1">
        <v>5</v>
      </c>
      <c r="AJ326" s="1">
        <v>6</v>
      </c>
      <c r="AM326" s="48" t="s">
        <v>351</v>
      </c>
      <c r="AN326" s="3">
        <f>AG321</f>
        <v>0.59104718481392893</v>
      </c>
      <c r="AO326" s="48" t="s">
        <v>353</v>
      </c>
      <c r="AP326" s="3">
        <f>+AN326/AN328</f>
        <v>0.59104718481392848</v>
      </c>
      <c r="AQ326" s="148">
        <f>ATAN2(AP326,AP327)</f>
        <v>0.93843989175912979</v>
      </c>
    </row>
    <row r="327" spans="10:43">
      <c r="K327" s="1" cm="1">
        <f t="array" ref="K327:K333">$K$12:$K$18</f>
        <v>0</v>
      </c>
      <c r="L327">
        <v>1</v>
      </c>
      <c r="M327" s="111">
        <v>0</v>
      </c>
      <c r="N327" s="111">
        <v>0</v>
      </c>
      <c r="O327" s="111">
        <v>0</v>
      </c>
      <c r="P327">
        <v>0</v>
      </c>
      <c r="Q327">
        <v>0</v>
      </c>
      <c r="R327">
        <v>0</v>
      </c>
      <c r="U327" s="48" t="s">
        <v>352</v>
      </c>
      <c r="V327" s="3">
        <f>O322</f>
        <v>0.10215190280901237</v>
      </c>
      <c r="W327" s="48" t="s">
        <v>354</v>
      </c>
      <c r="X327" s="3">
        <f>-V327/V328</f>
        <v>-0.10215190280901235</v>
      </c>
      <c r="Y327" s="117"/>
      <c r="AC327" s="1" cm="1">
        <f t="array" ref="AC327:AC333">$K$12:$K$18</f>
        <v>0</v>
      </c>
      <c r="AD327">
        <v>1</v>
      </c>
      <c r="AE327" s="111">
        <v>0</v>
      </c>
      <c r="AF327" s="111">
        <v>0</v>
      </c>
      <c r="AG327" s="111">
        <v>0</v>
      </c>
      <c r="AH327">
        <v>0</v>
      </c>
      <c r="AI327">
        <v>0</v>
      </c>
      <c r="AJ327">
        <v>0</v>
      </c>
      <c r="AM327" s="48" t="s">
        <v>352</v>
      </c>
      <c r="AN327" s="3">
        <f>AG322</f>
        <v>-0.80663698484729218</v>
      </c>
      <c r="AO327" s="48" t="s">
        <v>354</v>
      </c>
      <c r="AP327" s="3">
        <f>-AN327/AN328</f>
        <v>0.80663698484729163</v>
      </c>
      <c r="AQ327" s="117"/>
    </row>
    <row r="328" spans="10:43">
      <c r="K328" s="1">
        <v>1</v>
      </c>
      <c r="L328" s="111">
        <v>0</v>
      </c>
      <c r="M328">
        <v>1</v>
      </c>
      <c r="N328" s="111">
        <v>0</v>
      </c>
      <c r="O328" s="111">
        <v>0</v>
      </c>
      <c r="P328">
        <v>0</v>
      </c>
      <c r="Q328" s="111">
        <v>0</v>
      </c>
      <c r="R328" s="111">
        <v>0</v>
      </c>
      <c r="U328" s="48" t="s">
        <v>355</v>
      </c>
      <c r="V328" s="3">
        <f>SQRT(V326*V326+V327*V327)</f>
        <v>1.0000000000000002</v>
      </c>
      <c r="W328" s="109">
        <v>1</v>
      </c>
      <c r="X328" s="108">
        <f>X326*X326+X327*X327</f>
        <v>1</v>
      </c>
      <c r="AC328" s="1">
        <v>1</v>
      </c>
      <c r="AD328" s="111">
        <v>0</v>
      </c>
      <c r="AE328">
        <v>1</v>
      </c>
      <c r="AF328" s="111">
        <v>0</v>
      </c>
      <c r="AG328" s="111">
        <v>0</v>
      </c>
      <c r="AH328">
        <v>0</v>
      </c>
      <c r="AI328" s="111">
        <v>0</v>
      </c>
      <c r="AJ328" s="111">
        <v>0</v>
      </c>
      <c r="AM328" s="48" t="s">
        <v>355</v>
      </c>
      <c r="AN328" s="3">
        <f>SQRT(AN326*AN326+AN327*AN327)</f>
        <v>1.0000000000000007</v>
      </c>
      <c r="AO328" s="109">
        <v>1</v>
      </c>
      <c r="AP328" s="108">
        <f>AP326*AP326+AP327*AP327</f>
        <v>1</v>
      </c>
    </row>
    <row r="329" spans="10:43">
      <c r="K329" s="1">
        <v>2</v>
      </c>
      <c r="L329" s="111">
        <v>0</v>
      </c>
      <c r="M329" s="111">
        <v>0</v>
      </c>
      <c r="N329">
        <v>1</v>
      </c>
      <c r="O329" s="111">
        <v>0</v>
      </c>
      <c r="P329">
        <v>0</v>
      </c>
      <c r="Q329" s="111">
        <v>0</v>
      </c>
      <c r="R329" s="111">
        <v>0</v>
      </c>
      <c r="AC329" s="1">
        <v>2</v>
      </c>
      <c r="AD329" s="111">
        <v>0</v>
      </c>
      <c r="AE329" s="111">
        <v>0</v>
      </c>
      <c r="AF329">
        <v>1</v>
      </c>
      <c r="AG329" s="111">
        <v>0</v>
      </c>
      <c r="AH329">
        <v>0</v>
      </c>
      <c r="AI329" s="111">
        <v>0</v>
      </c>
      <c r="AJ329" s="111">
        <v>0</v>
      </c>
    </row>
    <row r="330" spans="10:43">
      <c r="K330" s="1">
        <v>3</v>
      </c>
      <c r="L330" s="111">
        <v>0</v>
      </c>
      <c r="M330" s="111">
        <v>0</v>
      </c>
      <c r="N330" s="111">
        <v>0</v>
      </c>
      <c r="O330" s="110">
        <f>X326</f>
        <v>0.99476881171079046</v>
      </c>
      <c r="P330" s="110">
        <f>-X327</f>
        <v>0.10215190280901235</v>
      </c>
      <c r="Q330" s="111">
        <v>0</v>
      </c>
      <c r="R330" s="111">
        <v>0</v>
      </c>
      <c r="AC330" s="1">
        <v>3</v>
      </c>
      <c r="AD330" s="111">
        <v>0</v>
      </c>
      <c r="AE330" s="111">
        <v>0</v>
      </c>
      <c r="AF330" s="111">
        <v>0</v>
      </c>
      <c r="AG330" s="110">
        <f>AP326</f>
        <v>0.59104718481392848</v>
      </c>
      <c r="AH330" s="110">
        <f>-AP327</f>
        <v>-0.80663698484729163</v>
      </c>
      <c r="AI330" s="111">
        <v>0</v>
      </c>
      <c r="AJ330" s="111">
        <v>0</v>
      </c>
    </row>
    <row r="331" spans="10:43">
      <c r="K331" s="1">
        <v>4</v>
      </c>
      <c r="L331">
        <v>0</v>
      </c>
      <c r="M331">
        <v>0</v>
      </c>
      <c r="N331">
        <v>0</v>
      </c>
      <c r="O331" s="110">
        <f>X327</f>
        <v>-0.10215190280901235</v>
      </c>
      <c r="P331" s="110">
        <f>X326</f>
        <v>0.99476881171079046</v>
      </c>
      <c r="Q331" s="111">
        <v>0</v>
      </c>
      <c r="R331" s="111">
        <v>0</v>
      </c>
      <c r="AC331" s="1">
        <v>4</v>
      </c>
      <c r="AD331">
        <v>0</v>
      </c>
      <c r="AE331">
        <v>0</v>
      </c>
      <c r="AF331">
        <v>0</v>
      </c>
      <c r="AG331" s="110">
        <f>AP327</f>
        <v>0.80663698484729163</v>
      </c>
      <c r="AH331" s="110">
        <f>AP326</f>
        <v>0.59104718481392848</v>
      </c>
      <c r="AI331" s="111">
        <v>0</v>
      </c>
      <c r="AJ331" s="111">
        <v>0</v>
      </c>
    </row>
    <row r="332" spans="10:43">
      <c r="K332" s="1">
        <v>5</v>
      </c>
      <c r="L332">
        <v>0</v>
      </c>
      <c r="M332" s="111">
        <v>0</v>
      </c>
      <c r="N332" s="111">
        <v>0</v>
      </c>
      <c r="O332" s="111">
        <v>0</v>
      </c>
      <c r="P332" s="111">
        <v>0</v>
      </c>
      <c r="Q332">
        <v>1</v>
      </c>
      <c r="R332" s="111">
        <v>0</v>
      </c>
      <c r="AC332" s="1">
        <v>5</v>
      </c>
      <c r="AD332">
        <v>0</v>
      </c>
      <c r="AE332" s="111">
        <v>0</v>
      </c>
      <c r="AF332" s="111">
        <v>0</v>
      </c>
      <c r="AG332" s="111">
        <v>0</v>
      </c>
      <c r="AH332" s="111">
        <v>0</v>
      </c>
      <c r="AI332">
        <v>1</v>
      </c>
      <c r="AJ332" s="111">
        <v>0</v>
      </c>
    </row>
    <row r="333" spans="10:43">
      <c r="K333" s="1">
        <v>6</v>
      </c>
      <c r="L333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>
        <v>1</v>
      </c>
      <c r="AC333" s="1">
        <v>6</v>
      </c>
      <c r="AD333">
        <v>0</v>
      </c>
      <c r="AE333" s="111">
        <v>0</v>
      </c>
      <c r="AF333" s="111">
        <v>0</v>
      </c>
      <c r="AG333" s="111">
        <v>0</v>
      </c>
      <c r="AH333" s="111">
        <v>0</v>
      </c>
      <c r="AI333" s="111">
        <v>0</v>
      </c>
      <c r="AJ333">
        <v>1</v>
      </c>
    </row>
    <row r="335" spans="10:43">
      <c r="L335" s="1" cm="1">
        <f t="array" ref="L335:R335">$L$11:$R$11</f>
        <v>0</v>
      </c>
      <c r="M335" s="1">
        <v>1</v>
      </c>
      <c r="N335" s="1">
        <v>2</v>
      </c>
      <c r="O335" s="1">
        <v>3</v>
      </c>
      <c r="P335" s="1">
        <v>4</v>
      </c>
      <c r="Q335" s="1">
        <v>5</v>
      </c>
      <c r="R335" s="1">
        <v>6</v>
      </c>
      <c r="AD335" s="1" cm="1">
        <f t="array" ref="AD335:AJ335">$L$11:$R$11</f>
        <v>0</v>
      </c>
      <c r="AE335" s="1">
        <v>1</v>
      </c>
      <c r="AF335" s="1">
        <v>2</v>
      </c>
      <c r="AG335" s="1">
        <v>3</v>
      </c>
      <c r="AH335" s="1">
        <v>4</v>
      </c>
      <c r="AI335" s="1">
        <v>5</v>
      </c>
      <c r="AJ335" s="1">
        <v>6</v>
      </c>
    </row>
    <row r="336" spans="10:43">
      <c r="K336" s="1" cm="1">
        <f t="array" ref="K336:K342">$K$12:$K$18</f>
        <v>0</v>
      </c>
      <c r="L336" s="71" cm="1">
        <f t="array" ref="L336:R342">MMULT(L327:R333,_xlfn.ANCHORARRAY(L318))</f>
        <v>1.0000000000000002</v>
      </c>
      <c r="M336" s="71">
        <v>3.4694469519536142E-16</v>
      </c>
      <c r="N336" s="71">
        <v>-1.6826817716975029E-16</v>
      </c>
      <c r="O336" s="71">
        <v>6.3143934525555778E-16</v>
      </c>
      <c r="P336" s="71">
        <v>-5.4643789493269423E-17</v>
      </c>
      <c r="Q336" s="71">
        <v>6.3837823915946501E-16</v>
      </c>
      <c r="R336" s="71">
        <v>5.8254182727646153E-16</v>
      </c>
      <c r="AC336" s="1" cm="1">
        <f t="array" ref="AC336:AC342">$K$12:$K$18</f>
        <v>0</v>
      </c>
      <c r="AD336" s="71" cm="1">
        <f t="array" ref="AD336:AJ342">MMULT(AD327:AJ333,_xlfn.ANCHORARRAY(AD318))</f>
        <v>1.0000000000000002</v>
      </c>
      <c r="AE336" s="71">
        <v>8.2746309804093698E-16</v>
      </c>
      <c r="AF336" s="71">
        <v>-2.9143354396410359E-16</v>
      </c>
      <c r="AG336" s="71">
        <v>4.7011006198971472E-16</v>
      </c>
      <c r="AH336" s="71">
        <v>-9.0205620750793969E-17</v>
      </c>
      <c r="AI336" s="71">
        <v>3.6082248300317588E-16</v>
      </c>
      <c r="AJ336" s="71">
        <v>-7.2858385991025898E-16</v>
      </c>
    </row>
    <row r="337" spans="10:43">
      <c r="K337" s="1">
        <v>1</v>
      </c>
      <c r="L337" s="71">
        <v>2.5097975762970874E-17</v>
      </c>
      <c r="M337" s="71">
        <v>0.99999999999999989</v>
      </c>
      <c r="N337" s="71">
        <v>4.9543702473897611E-15</v>
      </c>
      <c r="O337" s="71">
        <v>9.1593399531575415E-16</v>
      </c>
      <c r="P337" s="71">
        <v>-6.9388939039072284E-18</v>
      </c>
      <c r="Q337" s="71">
        <v>-6.106226635438361E-16</v>
      </c>
      <c r="R337" s="71">
        <v>3.8857805861880479E-16</v>
      </c>
      <c r="AC337" s="1">
        <v>1</v>
      </c>
      <c r="AD337" s="71">
        <v>1.9445479065037021E-17</v>
      </c>
      <c r="AE337" s="71">
        <v>0.99999999999999978</v>
      </c>
      <c r="AF337" s="71">
        <v>4.6768144912334719E-15</v>
      </c>
      <c r="AG337" s="71">
        <v>9.5756735873919752E-16</v>
      </c>
      <c r="AH337" s="71">
        <v>-4.163336342344337E-17</v>
      </c>
      <c r="AI337" s="71">
        <v>-1.1102230246251565E-16</v>
      </c>
      <c r="AJ337" s="71">
        <v>-2.6229018956769323E-15</v>
      </c>
    </row>
    <row r="338" spans="10:43">
      <c r="K338" s="1">
        <v>2</v>
      </c>
      <c r="L338" s="71">
        <v>3.0570860972990805E-17</v>
      </c>
      <c r="M338" s="71">
        <v>2.1716957408817911E-17</v>
      </c>
      <c r="N338" s="71">
        <v>0.99999999999999956</v>
      </c>
      <c r="O338" s="71">
        <v>4.1078251911130792E-15</v>
      </c>
      <c r="P338" s="71">
        <v>0</v>
      </c>
      <c r="Q338" s="71">
        <v>-3.6429192995512949E-17</v>
      </c>
      <c r="R338" s="71">
        <v>9.7144514654701197E-17</v>
      </c>
      <c r="AC338" s="1">
        <v>2</v>
      </c>
      <c r="AD338" s="71">
        <v>-9.816085925591395E-18</v>
      </c>
      <c r="AE338" s="71">
        <v>2.4372138831081012E-17</v>
      </c>
      <c r="AF338" s="71">
        <v>0.99999999999999944</v>
      </c>
      <c r="AG338" s="71">
        <v>4.4686476741162551E-15</v>
      </c>
      <c r="AH338" s="71">
        <v>5.0306980803327406E-17</v>
      </c>
      <c r="AI338" s="71">
        <v>-8.3266726846886741E-17</v>
      </c>
      <c r="AJ338" s="71">
        <v>6.9388939039072284E-17</v>
      </c>
    </row>
    <row r="339" spans="10:43">
      <c r="K339" s="1">
        <v>3</v>
      </c>
      <c r="L339" s="71">
        <v>2.2714029941398893E-17</v>
      </c>
      <c r="M339" s="71">
        <v>2.6711717444611659E-17</v>
      </c>
      <c r="N339" s="71">
        <v>5.9295861168158705E-18</v>
      </c>
      <c r="O339" s="71">
        <v>1.0000000000000002</v>
      </c>
      <c r="P339" s="71">
        <v>-4.3265087693034054E-16</v>
      </c>
      <c r="Q339" s="71">
        <v>-6.3837823915946501E-16</v>
      </c>
      <c r="R339" s="71">
        <v>1.2490009027033011E-15</v>
      </c>
      <c r="AC339" s="1">
        <v>3</v>
      </c>
      <c r="AD339" s="71">
        <v>3.7539758275622398E-17</v>
      </c>
      <c r="AE339" s="71">
        <v>7.0496500335553666E-18</v>
      </c>
      <c r="AF339" s="71">
        <v>-4.2971263431747373E-19</v>
      </c>
      <c r="AG339" s="71">
        <v>1.0000000000000007</v>
      </c>
      <c r="AH339" s="71">
        <v>-4.7184478546569153E-16</v>
      </c>
      <c r="AI339" s="71">
        <v>-2.7755575615628914E-16</v>
      </c>
      <c r="AJ339" s="71">
        <v>2.7564756033271465E-15</v>
      </c>
    </row>
    <row r="340" spans="10:43">
      <c r="K340" s="1">
        <v>4</v>
      </c>
      <c r="L340" s="71">
        <v>3.9701990839716946E-17</v>
      </c>
      <c r="M340" s="71">
        <v>4.3294483185776288E-17</v>
      </c>
      <c r="N340" s="71">
        <v>5.5194163789805125E-17</v>
      </c>
      <c r="O340" s="71">
        <v>1.3877787807814457E-17</v>
      </c>
      <c r="P340" s="110">
        <v>4.3752183520545636E-3</v>
      </c>
      <c r="Q340" s="71">
        <v>-0.75642583086813442</v>
      </c>
      <c r="R340" s="71">
        <v>0.65406484377301621</v>
      </c>
      <c r="AC340" s="1">
        <v>4</v>
      </c>
      <c r="AD340" s="71">
        <v>5.3541586361783847E-18</v>
      </c>
      <c r="AE340" s="71">
        <v>6.9934781495036774E-18</v>
      </c>
      <c r="AF340" s="71">
        <v>-1.2326454122097651E-17</v>
      </c>
      <c r="AG340" s="71">
        <v>0</v>
      </c>
      <c r="AH340" s="110">
        <v>-0.3601868996682972</v>
      </c>
      <c r="AI340" s="71">
        <v>0.93258010057859275</v>
      </c>
      <c r="AJ340" s="71">
        <v>2.3659106326366551E-2</v>
      </c>
    </row>
    <row r="341" spans="10:43">
      <c r="K341" s="1">
        <v>5</v>
      </c>
      <c r="L341" s="71">
        <v>4.9964562241302878E-17</v>
      </c>
      <c r="M341" s="71">
        <v>-1.7150489246111551E-18</v>
      </c>
      <c r="N341" s="71">
        <v>-1.3939489621030285E-17</v>
      </c>
      <c r="O341" s="71">
        <v>0</v>
      </c>
      <c r="P341" s="71">
        <v>-1.2907248627356949E-2</v>
      </c>
      <c r="Q341" s="71">
        <v>0.6539738998956951</v>
      </c>
      <c r="R341" s="71">
        <v>0.75640699440717185</v>
      </c>
      <c r="AC341" s="1">
        <v>5</v>
      </c>
      <c r="AD341" s="71">
        <v>-4.3763851239535943E-18</v>
      </c>
      <c r="AE341" s="71">
        <v>-8.5445215682852735E-18</v>
      </c>
      <c r="AF341" s="71">
        <v>5.9506196625404396E-17</v>
      </c>
      <c r="AG341" s="71">
        <v>0</v>
      </c>
      <c r="AH341" s="71">
        <v>0.82219334856998716</v>
      </c>
      <c r="AI341" s="71">
        <v>0.30536603484949632</v>
      </c>
      <c r="AJ341" s="71">
        <v>0.48036411432119042</v>
      </c>
    </row>
    <row r="342" spans="10:43">
      <c r="K342" s="1">
        <v>6</v>
      </c>
      <c r="L342" s="71">
        <v>3.1396148218828237E-18</v>
      </c>
      <c r="M342" s="71">
        <v>4.3579990758511985E-18</v>
      </c>
      <c r="N342" s="71">
        <v>-6.8091170646861501E-18</v>
      </c>
      <c r="O342" s="71">
        <v>0</v>
      </c>
      <c r="P342" s="110">
        <v>0.99990712588582142</v>
      </c>
      <c r="Q342" s="71">
        <v>1.1751623320544399E-2</v>
      </c>
      <c r="R342" s="71">
        <v>6.9020976585818378E-3</v>
      </c>
      <c r="AC342" s="1">
        <v>6</v>
      </c>
      <c r="AD342" s="71">
        <v>4.596648204288776E-17</v>
      </c>
      <c r="AE342" s="71">
        <v>-2.1807511319089973E-18</v>
      </c>
      <c r="AF342" s="71">
        <v>-1.4383830379651769E-17</v>
      </c>
      <c r="AG342" s="71">
        <v>0</v>
      </c>
      <c r="AH342" s="110">
        <v>0.44075332656102756</v>
      </c>
      <c r="AI342" s="71">
        <v>0.19247322090389091</v>
      </c>
      <c r="AJ342" s="71">
        <v>-0.87675000106090573</v>
      </c>
    </row>
    <row r="344" spans="10:43">
      <c r="J344">
        <v>4</v>
      </c>
      <c r="K344" s="47">
        <v>6</v>
      </c>
      <c r="L344" s="1" cm="1">
        <f t="array" ref="L344:R344">$L$11:$R$11</f>
        <v>0</v>
      </c>
      <c r="M344" s="1">
        <v>1</v>
      </c>
      <c r="N344" s="1">
        <v>2</v>
      </c>
      <c r="O344" s="1">
        <v>3</v>
      </c>
      <c r="P344" s="1">
        <v>4</v>
      </c>
      <c r="Q344" s="1">
        <v>5</v>
      </c>
      <c r="R344" s="1">
        <v>6</v>
      </c>
      <c r="U344" s="48" t="s">
        <v>351</v>
      </c>
      <c r="V344" s="3">
        <f>P340</f>
        <v>4.3752183520545636E-3</v>
      </c>
      <c r="W344" s="48" t="s">
        <v>353</v>
      </c>
      <c r="X344" s="3">
        <f>+V344/V346</f>
        <v>4.3755828468707691E-3</v>
      </c>
      <c r="Y344" s="148">
        <f>ATAN2(X344,X345)</f>
        <v>-1.566420729985621</v>
      </c>
      <c r="AB344">
        <v>4</v>
      </c>
      <c r="AC344" s="47">
        <v>6</v>
      </c>
      <c r="AD344" s="1" cm="1">
        <f t="array" ref="AD344:AJ344">$L$11:$R$11</f>
        <v>0</v>
      </c>
      <c r="AE344" s="1">
        <v>1</v>
      </c>
      <c r="AF344" s="1">
        <v>2</v>
      </c>
      <c r="AG344" s="1">
        <v>3</v>
      </c>
      <c r="AH344" s="1">
        <v>4</v>
      </c>
      <c r="AI344" s="1">
        <v>5</v>
      </c>
      <c r="AJ344" s="1">
        <v>6</v>
      </c>
      <c r="AM344" s="48" t="s">
        <v>351</v>
      </c>
      <c r="AN344" s="3">
        <f>AH340</f>
        <v>-0.3601868996682972</v>
      </c>
      <c r="AO344" s="48" t="s">
        <v>353</v>
      </c>
      <c r="AP344" s="3">
        <f>+AN344/AN346</f>
        <v>-0.63278573904993618</v>
      </c>
      <c r="AQ344" s="148">
        <f>ATAN2(AP344,AP345)</f>
        <v>-2.2559418994509208</v>
      </c>
    </row>
    <row r="345" spans="10:43">
      <c r="K345" s="1" cm="1">
        <f t="array" ref="K345:K351">$K$12:$K$18</f>
        <v>0</v>
      </c>
      <c r="L345">
        <v>1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>
        <v>0</v>
      </c>
      <c r="U345" s="48" t="s">
        <v>352</v>
      </c>
      <c r="V345" s="3">
        <f>P342</f>
        <v>0.99990712588582142</v>
      </c>
      <c r="W345" s="48" t="s">
        <v>354</v>
      </c>
      <c r="X345" s="3">
        <f>-V345/V346</f>
        <v>-0.99999042709155472</v>
      </c>
      <c r="Y345" s="117"/>
      <c r="AC345" s="1" cm="1">
        <f t="array" ref="AC345:AC351">$K$12:$K$18</f>
        <v>0</v>
      </c>
      <c r="AD345">
        <v>1</v>
      </c>
      <c r="AE345" s="111">
        <v>0</v>
      </c>
      <c r="AF345" s="111">
        <v>0</v>
      </c>
      <c r="AG345" s="111">
        <v>0</v>
      </c>
      <c r="AH345" s="111">
        <v>0</v>
      </c>
      <c r="AI345" s="111">
        <v>0</v>
      </c>
      <c r="AJ345">
        <v>0</v>
      </c>
      <c r="AM345" s="48" t="s">
        <v>352</v>
      </c>
      <c r="AN345" s="3">
        <f>AH342</f>
        <v>0.44075332656102756</v>
      </c>
      <c r="AO345" s="48" t="s">
        <v>354</v>
      </c>
      <c r="AP345" s="3">
        <f>-AN345/AN346</f>
        <v>-0.77432693899607152</v>
      </c>
      <c r="AQ345" s="117"/>
    </row>
    <row r="346" spans="10:43">
      <c r="K346" s="1">
        <v>1</v>
      </c>
      <c r="L346" s="111">
        <v>0</v>
      </c>
      <c r="M346">
        <v>1</v>
      </c>
      <c r="N346" s="111">
        <v>0</v>
      </c>
      <c r="O346" s="111">
        <v>0</v>
      </c>
      <c r="P346" s="111">
        <v>0</v>
      </c>
      <c r="Q346" s="111">
        <v>0</v>
      </c>
      <c r="R346">
        <v>0</v>
      </c>
      <c r="U346" s="48" t="s">
        <v>355</v>
      </c>
      <c r="V346" s="3">
        <f>SQRT(V344*V344+V345*V345)</f>
        <v>0.99991669799682426</v>
      </c>
      <c r="W346" s="109">
        <v>1</v>
      </c>
      <c r="X346" s="108">
        <f>X344*X344+X345*X345</f>
        <v>0.99999999999999989</v>
      </c>
      <c r="AC346" s="1">
        <v>1</v>
      </c>
      <c r="AD346" s="111">
        <v>0</v>
      </c>
      <c r="AE346">
        <v>1</v>
      </c>
      <c r="AF346" s="111">
        <v>0</v>
      </c>
      <c r="AG346" s="111">
        <v>0</v>
      </c>
      <c r="AH346" s="111">
        <v>0</v>
      </c>
      <c r="AI346" s="111">
        <v>0</v>
      </c>
      <c r="AJ346">
        <v>0</v>
      </c>
      <c r="AM346" s="48" t="s">
        <v>355</v>
      </c>
      <c r="AN346" s="3">
        <f>SQRT(AN344*AN344+AN345*AN345)</f>
        <v>0.56920830771104514</v>
      </c>
      <c r="AO346" s="109">
        <v>1</v>
      </c>
      <c r="AP346" s="108">
        <f>AP344*AP344+AP345*AP345</f>
        <v>0.99999999999999978</v>
      </c>
    </row>
    <row r="347" spans="10:43">
      <c r="K347" s="1">
        <v>2</v>
      </c>
      <c r="L347" s="111">
        <v>0</v>
      </c>
      <c r="M347" s="111">
        <v>0</v>
      </c>
      <c r="N347">
        <v>1</v>
      </c>
      <c r="O347" s="111">
        <v>0</v>
      </c>
      <c r="P347" s="111">
        <v>0</v>
      </c>
      <c r="Q347" s="111">
        <v>0</v>
      </c>
      <c r="R347">
        <v>0</v>
      </c>
      <c r="AC347" s="1">
        <v>2</v>
      </c>
      <c r="AD347" s="111">
        <v>0</v>
      </c>
      <c r="AE347" s="111">
        <v>0</v>
      </c>
      <c r="AF347">
        <v>1</v>
      </c>
      <c r="AG347" s="111">
        <v>0</v>
      </c>
      <c r="AH347" s="111">
        <v>0</v>
      </c>
      <c r="AI347" s="111">
        <v>0</v>
      </c>
      <c r="AJ347">
        <v>0</v>
      </c>
    </row>
    <row r="348" spans="10:43">
      <c r="K348" s="1">
        <v>3</v>
      </c>
      <c r="L348" s="111">
        <v>0</v>
      </c>
      <c r="M348" s="111">
        <v>0</v>
      </c>
      <c r="N348" s="111">
        <v>0</v>
      </c>
      <c r="O348">
        <v>1</v>
      </c>
      <c r="P348" s="111">
        <v>0</v>
      </c>
      <c r="Q348" s="111">
        <v>0</v>
      </c>
      <c r="R348">
        <v>0</v>
      </c>
      <c r="AC348" s="1">
        <v>3</v>
      </c>
      <c r="AD348" s="111">
        <v>0</v>
      </c>
      <c r="AE348" s="111">
        <v>0</v>
      </c>
      <c r="AF348" s="111">
        <v>0</v>
      </c>
      <c r="AG348">
        <v>1</v>
      </c>
      <c r="AH348" s="111">
        <v>0</v>
      </c>
      <c r="AI348" s="111">
        <v>0</v>
      </c>
      <c r="AJ348">
        <v>0</v>
      </c>
    </row>
    <row r="349" spans="10:43">
      <c r="K349" s="1">
        <v>4</v>
      </c>
      <c r="L349" s="111">
        <v>0</v>
      </c>
      <c r="M349" s="111">
        <v>0</v>
      </c>
      <c r="N349" s="111">
        <v>0</v>
      </c>
      <c r="O349" s="111">
        <v>0</v>
      </c>
      <c r="P349" s="110">
        <f>X344</f>
        <v>4.3755828468707691E-3</v>
      </c>
      <c r="Q349" s="111">
        <v>0</v>
      </c>
      <c r="R349" s="110">
        <f>-X345</f>
        <v>0.99999042709155472</v>
      </c>
      <c r="AC349" s="1">
        <v>4</v>
      </c>
      <c r="AD349" s="111">
        <v>0</v>
      </c>
      <c r="AE349" s="111">
        <v>0</v>
      </c>
      <c r="AF349" s="111">
        <v>0</v>
      </c>
      <c r="AG349" s="111">
        <v>0</v>
      </c>
      <c r="AH349" s="110">
        <f>AP344</f>
        <v>-0.63278573904993618</v>
      </c>
      <c r="AI349" s="111">
        <v>0</v>
      </c>
      <c r="AJ349" s="110">
        <f>-AP345</f>
        <v>0.77432693899607152</v>
      </c>
    </row>
    <row r="350" spans="10:43">
      <c r="K350" s="1">
        <v>5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1</v>
      </c>
      <c r="R350" s="111">
        <v>0</v>
      </c>
      <c r="AC350" s="1">
        <v>5</v>
      </c>
      <c r="AD350" s="111">
        <v>0</v>
      </c>
      <c r="AE350" s="111">
        <v>0</v>
      </c>
      <c r="AF350" s="111">
        <v>0</v>
      </c>
      <c r="AG350" s="111">
        <v>0</v>
      </c>
      <c r="AH350" s="111">
        <v>0</v>
      </c>
      <c r="AI350" s="111">
        <v>1</v>
      </c>
      <c r="AJ350" s="111">
        <v>0</v>
      </c>
    </row>
    <row r="351" spans="10:43">
      <c r="K351" s="1">
        <v>6</v>
      </c>
      <c r="L351">
        <v>0</v>
      </c>
      <c r="M351">
        <v>0</v>
      </c>
      <c r="N351">
        <v>0</v>
      </c>
      <c r="O351">
        <v>0</v>
      </c>
      <c r="P351" s="110">
        <f>X345</f>
        <v>-0.99999042709155472</v>
      </c>
      <c r="Q351" s="111">
        <v>0</v>
      </c>
      <c r="R351" s="110">
        <f>X344</f>
        <v>4.3755828468707691E-3</v>
      </c>
      <c r="AC351" s="1">
        <v>6</v>
      </c>
      <c r="AD351">
        <v>0</v>
      </c>
      <c r="AE351">
        <v>0</v>
      </c>
      <c r="AF351">
        <v>0</v>
      </c>
      <c r="AG351">
        <v>0</v>
      </c>
      <c r="AH351" s="110">
        <f>AP345</f>
        <v>-0.77432693899607152</v>
      </c>
      <c r="AI351" s="111">
        <v>0</v>
      </c>
      <c r="AJ351" s="110">
        <f>AP344</f>
        <v>-0.63278573904993618</v>
      </c>
    </row>
    <row r="353" spans="10:43">
      <c r="L353" s="1" cm="1">
        <f t="array" ref="L353:R353">$L$11:$R$11</f>
        <v>0</v>
      </c>
      <c r="M353" s="1">
        <v>1</v>
      </c>
      <c r="N353" s="1">
        <v>2</v>
      </c>
      <c r="O353" s="1">
        <v>3</v>
      </c>
      <c r="P353" s="1">
        <v>4</v>
      </c>
      <c r="Q353" s="1">
        <v>5</v>
      </c>
      <c r="R353" s="1">
        <v>6</v>
      </c>
      <c r="AD353" s="1" cm="1">
        <f t="array" ref="AD353:AJ353">$L$11:$R$11</f>
        <v>0</v>
      </c>
      <c r="AE353" s="1">
        <v>1</v>
      </c>
      <c r="AF353" s="1">
        <v>2</v>
      </c>
      <c r="AG353" s="1">
        <v>3</v>
      </c>
      <c r="AH353" s="1">
        <v>4</v>
      </c>
      <c r="AI353" s="1">
        <v>5</v>
      </c>
      <c r="AJ353" s="1">
        <v>6</v>
      </c>
    </row>
    <row r="354" spans="10:43">
      <c r="K354" s="1" cm="1">
        <f t="array" ref="K354:K360">$K$12:$K$18</f>
        <v>0</v>
      </c>
      <c r="L354" s="71" cm="1">
        <f t="array" ref="L354:R360">MMULT(L345:R351,_xlfn.ANCHORARRAY(L336))</f>
        <v>1.0000000000000002</v>
      </c>
      <c r="M354" s="71">
        <v>3.4694469519536142E-16</v>
      </c>
      <c r="N354" s="71">
        <v>-1.6826817716975029E-16</v>
      </c>
      <c r="O354" s="71">
        <v>6.3143934525555778E-16</v>
      </c>
      <c r="P354" s="71">
        <v>-5.4643789493269423E-17</v>
      </c>
      <c r="Q354" s="71">
        <v>6.3837823915946501E-16</v>
      </c>
      <c r="R354" s="71">
        <v>5.8254182727646153E-16</v>
      </c>
      <c r="AC354" s="1" cm="1">
        <f t="array" ref="AC354:AC360">$K$12:$K$18</f>
        <v>0</v>
      </c>
      <c r="AD354" s="71" cm="1">
        <f t="array" ref="AD354:AJ360">MMULT(AD345:AJ351,_xlfn.ANCHORARRAY(AD336))</f>
        <v>1.0000000000000002</v>
      </c>
      <c r="AE354" s="71">
        <v>8.2746309804093698E-16</v>
      </c>
      <c r="AF354" s="71">
        <v>-2.9143354396410359E-16</v>
      </c>
      <c r="AG354" s="71">
        <v>4.7011006198971472E-16</v>
      </c>
      <c r="AH354" s="71">
        <v>-9.0205620750793969E-17</v>
      </c>
      <c r="AI354" s="71">
        <v>3.6082248300317588E-16</v>
      </c>
      <c r="AJ354" s="71">
        <v>-7.2858385991025898E-16</v>
      </c>
    </row>
    <row r="355" spans="10:43">
      <c r="K355" s="1">
        <v>1</v>
      </c>
      <c r="L355" s="71">
        <v>2.5097975762970874E-17</v>
      </c>
      <c r="M355" s="71">
        <v>0.99999999999999989</v>
      </c>
      <c r="N355" s="71">
        <v>4.9543702473897611E-15</v>
      </c>
      <c r="O355" s="71">
        <v>9.1593399531575415E-16</v>
      </c>
      <c r="P355" s="71">
        <v>-6.9388939039072284E-18</v>
      </c>
      <c r="Q355" s="71">
        <v>-6.106226635438361E-16</v>
      </c>
      <c r="R355" s="71">
        <v>3.8857805861880479E-16</v>
      </c>
      <c r="AC355" s="1">
        <v>1</v>
      </c>
      <c r="AD355" s="71">
        <v>1.9445479065037021E-17</v>
      </c>
      <c r="AE355" s="71">
        <v>0.99999999999999978</v>
      </c>
      <c r="AF355" s="71">
        <v>4.6768144912334719E-15</v>
      </c>
      <c r="AG355" s="71">
        <v>9.5756735873919752E-16</v>
      </c>
      <c r="AH355" s="71">
        <v>-4.163336342344337E-17</v>
      </c>
      <c r="AI355" s="71">
        <v>-1.1102230246251565E-16</v>
      </c>
      <c r="AJ355" s="71">
        <v>-2.6229018956769323E-15</v>
      </c>
    </row>
    <row r="356" spans="10:43">
      <c r="K356" s="1">
        <v>2</v>
      </c>
      <c r="L356" s="71">
        <v>3.0570860972990805E-17</v>
      </c>
      <c r="M356" s="71">
        <v>2.1716957408817911E-17</v>
      </c>
      <c r="N356" s="71">
        <v>0.99999999999999956</v>
      </c>
      <c r="O356" s="71">
        <v>4.1078251911130792E-15</v>
      </c>
      <c r="P356" s="71">
        <v>0</v>
      </c>
      <c r="Q356" s="71">
        <v>-3.6429192995512949E-17</v>
      </c>
      <c r="R356" s="71">
        <v>9.7144514654701197E-17</v>
      </c>
      <c r="AC356" s="1">
        <v>2</v>
      </c>
      <c r="AD356" s="71">
        <v>-9.816085925591395E-18</v>
      </c>
      <c r="AE356" s="71">
        <v>2.4372138831081012E-17</v>
      </c>
      <c r="AF356" s="71">
        <v>0.99999999999999944</v>
      </c>
      <c r="AG356" s="71">
        <v>4.4686476741162551E-15</v>
      </c>
      <c r="AH356" s="71">
        <v>5.0306980803327406E-17</v>
      </c>
      <c r="AI356" s="71">
        <v>-8.3266726846886741E-17</v>
      </c>
      <c r="AJ356" s="71">
        <v>6.9388939039072284E-17</v>
      </c>
    </row>
    <row r="357" spans="10:43">
      <c r="K357" s="1">
        <v>3</v>
      </c>
      <c r="L357" s="71">
        <v>2.2714029941398893E-17</v>
      </c>
      <c r="M357" s="71">
        <v>2.6711717444611659E-17</v>
      </c>
      <c r="N357" s="71">
        <v>5.9295861168158705E-18</v>
      </c>
      <c r="O357" s="71">
        <v>1.0000000000000002</v>
      </c>
      <c r="P357" s="71">
        <v>-4.3265087693034054E-16</v>
      </c>
      <c r="Q357" s="71">
        <v>-6.3837823915946501E-16</v>
      </c>
      <c r="R357" s="71">
        <v>1.2490009027033011E-15</v>
      </c>
      <c r="AC357" s="1">
        <v>3</v>
      </c>
      <c r="AD357" s="71">
        <v>3.7539758275622398E-17</v>
      </c>
      <c r="AE357" s="71">
        <v>7.0496500335553666E-18</v>
      </c>
      <c r="AF357" s="71">
        <v>-4.2971263431747373E-19</v>
      </c>
      <c r="AG357" s="71">
        <v>1.0000000000000007</v>
      </c>
      <c r="AH357" s="71">
        <v>-4.7184478546569153E-16</v>
      </c>
      <c r="AI357" s="71">
        <v>-2.7755575615628914E-16</v>
      </c>
      <c r="AJ357" s="71">
        <v>2.7564756033271465E-15</v>
      </c>
    </row>
    <row r="358" spans="10:43">
      <c r="K358" s="1">
        <v>4</v>
      </c>
      <c r="L358" s="71">
        <v>3.313304116742466E-18</v>
      </c>
      <c r="M358" s="71">
        <v>4.547395955116858E-18</v>
      </c>
      <c r="N358" s="71">
        <v>-6.5675452453058498E-18</v>
      </c>
      <c r="O358" s="71">
        <v>6.072341028438523E-20</v>
      </c>
      <c r="P358" s="110">
        <v>0.99991669799682403</v>
      </c>
      <c r="Q358" s="71">
        <v>8.4417069328536903E-3</v>
      </c>
      <c r="R358" s="71">
        <v>9.7639464965872912E-3</v>
      </c>
      <c r="AC358" s="1">
        <v>4</v>
      </c>
      <c r="AD358" s="71">
        <v>3.2205050107102432E-17</v>
      </c>
      <c r="AE358" s="71">
        <v>-6.1139875880465767E-18</v>
      </c>
      <c r="AF358" s="71">
        <v>-3.3377829673977607E-18</v>
      </c>
      <c r="AG358" s="71">
        <v>0</v>
      </c>
      <c r="AH358" s="110">
        <v>0.56920830771104503</v>
      </c>
      <c r="AI358" s="71">
        <v>-0.44108618818666412</v>
      </c>
      <c r="AJ358" s="71">
        <v>-0.69386228966828456</v>
      </c>
    </row>
    <row r="359" spans="10:43">
      <c r="K359" s="1">
        <v>5</v>
      </c>
      <c r="L359" s="71">
        <v>4.9964562241302878E-17</v>
      </c>
      <c r="M359" s="71">
        <v>-1.7150489246111551E-18</v>
      </c>
      <c r="N359" s="71">
        <v>-1.3939489621030285E-17</v>
      </c>
      <c r="O359" s="71">
        <v>0</v>
      </c>
      <c r="P359" s="110">
        <v>-1.2907248627356949E-2</v>
      </c>
      <c r="Q359" s="71">
        <v>0.6539738998956951</v>
      </c>
      <c r="R359" s="71">
        <v>0.75640699440717185</v>
      </c>
      <c r="AC359" s="1">
        <v>5</v>
      </c>
      <c r="AD359" s="71">
        <v>-4.3763851239535943E-18</v>
      </c>
      <c r="AE359" s="71">
        <v>-8.5445215682852735E-18</v>
      </c>
      <c r="AF359" s="71">
        <v>5.9506196625404396E-17</v>
      </c>
      <c r="AG359" s="71">
        <v>0</v>
      </c>
      <c r="AH359" s="110">
        <v>0.82219334856998716</v>
      </c>
      <c r="AI359" s="71">
        <v>0.30536603484949632</v>
      </c>
      <c r="AJ359" s="71">
        <v>0.48036411432119042</v>
      </c>
    </row>
    <row r="360" spans="10:43">
      <c r="K360" s="1">
        <v>6</v>
      </c>
      <c r="L360" s="71">
        <v>-3.9687873131433128E-17</v>
      </c>
      <c r="M360" s="71">
        <v>-4.3274999945649596E-17</v>
      </c>
      <c r="N360" s="71">
        <v>-5.5223429276959029E-17</v>
      </c>
      <c r="O360" s="71">
        <v>-1.387765495702235E-17</v>
      </c>
      <c r="P360" s="71">
        <v>-8.6736173798840355E-19</v>
      </c>
      <c r="Q360" s="71">
        <v>0.7564700098743341</v>
      </c>
      <c r="R360" s="71">
        <v>-0.6540283817700272</v>
      </c>
      <c r="AC360" s="1">
        <v>6</v>
      </c>
      <c r="AD360" s="71">
        <v>-3.323280357868574E-17</v>
      </c>
      <c r="AE360" s="71">
        <v>-4.0352903117520734E-18</v>
      </c>
      <c r="AF360" s="71">
        <v>1.8646588226196251E-17</v>
      </c>
      <c r="AG360" s="71">
        <v>0</v>
      </c>
      <c r="AH360" s="71">
        <v>0</v>
      </c>
      <c r="AI360" s="71">
        <v>-0.84391620398666045</v>
      </c>
      <c r="AJ360" s="71">
        <v>0.53647501400227948</v>
      </c>
    </row>
    <row r="362" spans="10:43">
      <c r="J362">
        <v>4</v>
      </c>
      <c r="K362" s="47">
        <v>5</v>
      </c>
      <c r="L362" s="1" cm="1">
        <f t="array" ref="L362:R362">$L$11:$R$11</f>
        <v>0</v>
      </c>
      <c r="M362" s="1">
        <v>1</v>
      </c>
      <c r="N362" s="1">
        <v>2</v>
      </c>
      <c r="O362" s="1">
        <v>3</v>
      </c>
      <c r="P362" s="1">
        <v>4</v>
      </c>
      <c r="Q362" s="1">
        <v>5</v>
      </c>
      <c r="R362" s="1">
        <v>6</v>
      </c>
      <c r="U362" s="48" t="s">
        <v>351</v>
      </c>
      <c r="V362" s="3">
        <f>P358</f>
        <v>0.99991669799682403</v>
      </c>
      <c r="W362" s="48" t="s">
        <v>353</v>
      </c>
      <c r="X362" s="3">
        <f>+V362/V364</f>
        <v>0.99991669799682403</v>
      </c>
      <c r="Y362" s="148">
        <f>ATAN2(X362,X363)</f>
        <v>1.2907607039188264E-2</v>
      </c>
      <c r="AB362">
        <v>4</v>
      </c>
      <c r="AC362" s="47">
        <v>5</v>
      </c>
      <c r="AD362" s="1" cm="1">
        <f t="array" ref="AD362:AJ362">$L$11:$R$11</f>
        <v>0</v>
      </c>
      <c r="AE362" s="1">
        <v>1</v>
      </c>
      <c r="AF362" s="1">
        <v>2</v>
      </c>
      <c r="AG362" s="1">
        <v>3</v>
      </c>
      <c r="AH362" s="1">
        <v>4</v>
      </c>
      <c r="AI362" s="1">
        <v>5</v>
      </c>
      <c r="AJ362" s="1">
        <v>6</v>
      </c>
      <c r="AM362" s="48" t="s">
        <v>351</v>
      </c>
      <c r="AN362" s="3">
        <f>AH358</f>
        <v>0.56920830771104503</v>
      </c>
      <c r="AO362" s="48" t="s">
        <v>353</v>
      </c>
      <c r="AP362" s="3">
        <f>+AN362/AN364</f>
        <v>0.56920830771104503</v>
      </c>
      <c r="AQ362" s="148">
        <f>ATAN2(AP362,AP363)</f>
        <v>-0.9652536957050788</v>
      </c>
    </row>
    <row r="363" spans="10:43">
      <c r="K363" s="1" cm="1">
        <f t="array" ref="K363:K369">$K$12:$K$18</f>
        <v>0</v>
      </c>
      <c r="L363">
        <v>1</v>
      </c>
      <c r="M363" s="111">
        <v>0</v>
      </c>
      <c r="N363" s="111">
        <v>0</v>
      </c>
      <c r="O363" s="111">
        <v>0</v>
      </c>
      <c r="P363" s="111">
        <v>0</v>
      </c>
      <c r="Q363">
        <v>0</v>
      </c>
      <c r="R363">
        <v>0</v>
      </c>
      <c r="U363" s="48" t="s">
        <v>352</v>
      </c>
      <c r="V363" s="3">
        <f>P359</f>
        <v>-1.2907248627356949E-2</v>
      </c>
      <c r="W363" s="48" t="s">
        <v>354</v>
      </c>
      <c r="X363" s="3">
        <f>-V363/V364</f>
        <v>1.2907248627356949E-2</v>
      </c>
      <c r="Y363" s="117"/>
      <c r="AC363" s="1" cm="1">
        <f t="array" ref="AC363:AC369">$K$12:$K$18</f>
        <v>0</v>
      </c>
      <c r="AD363">
        <v>1</v>
      </c>
      <c r="AE363" s="111">
        <v>0</v>
      </c>
      <c r="AF363" s="111">
        <v>0</v>
      </c>
      <c r="AG363" s="111">
        <v>0</v>
      </c>
      <c r="AH363" s="111">
        <v>0</v>
      </c>
      <c r="AI363">
        <v>0</v>
      </c>
      <c r="AJ363">
        <v>0</v>
      </c>
      <c r="AM363" s="48" t="s">
        <v>352</v>
      </c>
      <c r="AN363" s="3">
        <f>AH359</f>
        <v>0.82219334856998716</v>
      </c>
      <c r="AO363" s="48" t="s">
        <v>354</v>
      </c>
      <c r="AP363" s="3">
        <f>-AN363/AN364</f>
        <v>-0.82219334856998716</v>
      </c>
      <c r="AQ363" s="117"/>
    </row>
    <row r="364" spans="10:43">
      <c r="K364" s="1">
        <v>1</v>
      </c>
      <c r="L364" s="111">
        <v>0</v>
      </c>
      <c r="M364">
        <v>1</v>
      </c>
      <c r="N364" s="111">
        <v>0</v>
      </c>
      <c r="O364" s="111">
        <v>0</v>
      </c>
      <c r="P364" s="111">
        <v>0</v>
      </c>
      <c r="Q364">
        <v>0</v>
      </c>
      <c r="R364" s="111">
        <v>0</v>
      </c>
      <c r="U364" s="48" t="s">
        <v>355</v>
      </c>
      <c r="V364" s="3">
        <f>SQRT(V362*V362+V363*V363)</f>
        <v>1</v>
      </c>
      <c r="W364" s="109">
        <v>1</v>
      </c>
      <c r="X364" s="108">
        <f>X362*X362+X363*X363</f>
        <v>1.0000000000000002</v>
      </c>
      <c r="AC364" s="1">
        <v>1</v>
      </c>
      <c r="AD364" s="111">
        <v>0</v>
      </c>
      <c r="AE364">
        <v>1</v>
      </c>
      <c r="AF364" s="111">
        <v>0</v>
      </c>
      <c r="AG364" s="111">
        <v>0</v>
      </c>
      <c r="AH364" s="111">
        <v>0</v>
      </c>
      <c r="AI364">
        <v>0</v>
      </c>
      <c r="AJ364" s="111">
        <v>0</v>
      </c>
      <c r="AM364" s="48" t="s">
        <v>355</v>
      </c>
      <c r="AN364" s="3">
        <f>SQRT(AN362*AN362+AN363*AN363)</f>
        <v>1</v>
      </c>
      <c r="AO364" s="109">
        <v>1</v>
      </c>
      <c r="AP364" s="108">
        <f>AP362*AP362+AP363*AP363</f>
        <v>1</v>
      </c>
    </row>
    <row r="365" spans="10:43">
      <c r="K365" s="1">
        <v>2</v>
      </c>
      <c r="L365" s="111">
        <v>0</v>
      </c>
      <c r="M365" s="111">
        <v>0</v>
      </c>
      <c r="N365">
        <v>1</v>
      </c>
      <c r="O365" s="111">
        <v>0</v>
      </c>
      <c r="P365" s="111">
        <v>0</v>
      </c>
      <c r="Q365">
        <v>0</v>
      </c>
      <c r="R365" s="111">
        <v>0</v>
      </c>
      <c r="AC365" s="1">
        <v>2</v>
      </c>
      <c r="AD365" s="111">
        <v>0</v>
      </c>
      <c r="AE365" s="111">
        <v>0</v>
      </c>
      <c r="AF365">
        <v>1</v>
      </c>
      <c r="AG365" s="111">
        <v>0</v>
      </c>
      <c r="AH365" s="111">
        <v>0</v>
      </c>
      <c r="AI365">
        <v>0</v>
      </c>
      <c r="AJ365" s="111">
        <v>0</v>
      </c>
    </row>
    <row r="366" spans="10:43">
      <c r="K366" s="1">
        <v>3</v>
      </c>
      <c r="L366" s="111">
        <v>0</v>
      </c>
      <c r="M366" s="111">
        <v>0</v>
      </c>
      <c r="N366" s="111">
        <v>0</v>
      </c>
      <c r="O366">
        <v>1</v>
      </c>
      <c r="P366" s="111">
        <v>0</v>
      </c>
      <c r="Q366">
        <v>0</v>
      </c>
      <c r="R366" s="111">
        <v>0</v>
      </c>
      <c r="AC366" s="1">
        <v>3</v>
      </c>
      <c r="AD366" s="111">
        <v>0</v>
      </c>
      <c r="AE366" s="111">
        <v>0</v>
      </c>
      <c r="AF366" s="111">
        <v>0</v>
      </c>
      <c r="AG366">
        <v>1</v>
      </c>
      <c r="AH366" s="111">
        <v>0</v>
      </c>
      <c r="AI366">
        <v>0</v>
      </c>
      <c r="AJ366" s="111">
        <v>0</v>
      </c>
    </row>
    <row r="367" spans="10:43">
      <c r="K367" s="1">
        <v>4</v>
      </c>
      <c r="L367" s="111">
        <v>0</v>
      </c>
      <c r="M367" s="111">
        <v>0</v>
      </c>
      <c r="N367" s="111">
        <v>0</v>
      </c>
      <c r="O367" s="111">
        <v>0</v>
      </c>
      <c r="P367" s="110">
        <f>X362</f>
        <v>0.99991669799682403</v>
      </c>
      <c r="Q367" s="110">
        <f>-X363</f>
        <v>-1.2907248627356949E-2</v>
      </c>
      <c r="R367" s="111">
        <v>0</v>
      </c>
      <c r="AC367" s="1">
        <v>4</v>
      </c>
      <c r="AD367" s="111">
        <v>0</v>
      </c>
      <c r="AE367" s="111">
        <v>0</v>
      </c>
      <c r="AF367" s="111">
        <v>0</v>
      </c>
      <c r="AG367" s="111">
        <v>0</v>
      </c>
      <c r="AH367" s="110">
        <f>AP362</f>
        <v>0.56920830771104503</v>
      </c>
      <c r="AI367" s="110">
        <f>-AP363</f>
        <v>0.82219334856998716</v>
      </c>
      <c r="AJ367" s="111">
        <v>0</v>
      </c>
    </row>
    <row r="368" spans="10:43">
      <c r="K368" s="1">
        <v>5</v>
      </c>
      <c r="L368">
        <v>0</v>
      </c>
      <c r="M368">
        <v>0</v>
      </c>
      <c r="N368">
        <v>0</v>
      </c>
      <c r="O368">
        <v>0</v>
      </c>
      <c r="P368" s="110">
        <f>X363</f>
        <v>1.2907248627356949E-2</v>
      </c>
      <c r="Q368" s="110">
        <f>X362</f>
        <v>0.99991669799682403</v>
      </c>
      <c r="R368" s="111">
        <v>0</v>
      </c>
      <c r="AC368" s="1">
        <v>5</v>
      </c>
      <c r="AD368">
        <v>0</v>
      </c>
      <c r="AE368">
        <v>0</v>
      </c>
      <c r="AF368">
        <v>0</v>
      </c>
      <c r="AG368">
        <v>0</v>
      </c>
      <c r="AH368" s="110">
        <f>AP363</f>
        <v>-0.82219334856998716</v>
      </c>
      <c r="AI368" s="110">
        <f>AP362</f>
        <v>0.56920830771104503</v>
      </c>
      <c r="AJ368" s="111">
        <v>0</v>
      </c>
    </row>
    <row r="369" spans="10:43">
      <c r="K369" s="1">
        <v>6</v>
      </c>
      <c r="L369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>
        <v>1</v>
      </c>
      <c r="AC369" s="1">
        <v>6</v>
      </c>
      <c r="AD369">
        <v>0</v>
      </c>
      <c r="AE369" s="111">
        <v>0</v>
      </c>
      <c r="AF369" s="111">
        <v>0</v>
      </c>
      <c r="AG369" s="111">
        <v>0</v>
      </c>
      <c r="AH369" s="111">
        <v>0</v>
      </c>
      <c r="AI369" s="111">
        <v>0</v>
      </c>
      <c r="AJ369">
        <v>1</v>
      </c>
    </row>
    <row r="371" spans="10:43">
      <c r="L371" s="1" cm="1">
        <f t="array" ref="L371:R371">$L$11:$R$11</f>
        <v>0</v>
      </c>
      <c r="M371" s="1">
        <v>1</v>
      </c>
      <c r="N371" s="1">
        <v>2</v>
      </c>
      <c r="O371" s="1">
        <v>3</v>
      </c>
      <c r="P371" s="1">
        <v>4</v>
      </c>
      <c r="Q371" s="1">
        <v>5</v>
      </c>
      <c r="R371" s="1">
        <v>6</v>
      </c>
      <c r="AD371" s="1" cm="1">
        <f t="array" ref="AD371:AJ371">$L$11:$R$11</f>
        <v>0</v>
      </c>
      <c r="AE371" s="1">
        <v>1</v>
      </c>
      <c r="AF371" s="1">
        <v>2</v>
      </c>
      <c r="AG371" s="1">
        <v>3</v>
      </c>
      <c r="AH371" s="1">
        <v>4</v>
      </c>
      <c r="AI371" s="1">
        <v>5</v>
      </c>
      <c r="AJ371" s="1">
        <v>6</v>
      </c>
    </row>
    <row r="372" spans="10:43">
      <c r="K372" s="1" cm="1">
        <f t="array" ref="K372:K378">$K$12:$K$18</f>
        <v>0</v>
      </c>
      <c r="L372" s="71" cm="1">
        <f t="array" ref="L372:R378">MMULT(L363:R369,_xlfn.ANCHORARRAY(L354))</f>
        <v>1.0000000000000002</v>
      </c>
      <c r="M372" s="71">
        <v>3.4694469519536142E-16</v>
      </c>
      <c r="N372" s="71">
        <v>-1.6826817716975029E-16</v>
      </c>
      <c r="O372" s="71">
        <v>6.3143934525555778E-16</v>
      </c>
      <c r="P372" s="71">
        <v>-5.4643789493269423E-17</v>
      </c>
      <c r="Q372" s="71">
        <v>6.3837823915946501E-16</v>
      </c>
      <c r="R372" s="71">
        <v>5.8254182727646153E-16</v>
      </c>
      <c r="AC372" s="1" cm="1">
        <f t="array" ref="AC372:AC378">$K$12:$K$18</f>
        <v>0</v>
      </c>
      <c r="AD372" s="71" cm="1">
        <f t="array" ref="AD372:AJ378">MMULT(AD363:AJ369,_xlfn.ANCHORARRAY(AD354))</f>
        <v>1.0000000000000002</v>
      </c>
      <c r="AE372" s="71">
        <v>8.2746309804093698E-16</v>
      </c>
      <c r="AF372" s="71">
        <v>-2.9143354396410359E-16</v>
      </c>
      <c r="AG372" s="71">
        <v>4.7011006198971472E-16</v>
      </c>
      <c r="AH372" s="71">
        <v>-9.0205620750793969E-17</v>
      </c>
      <c r="AI372" s="71">
        <v>3.6082248300317588E-16</v>
      </c>
      <c r="AJ372" s="71">
        <v>-7.2858385991025898E-16</v>
      </c>
    </row>
    <row r="373" spans="10:43">
      <c r="K373" s="1">
        <v>1</v>
      </c>
      <c r="L373" s="71">
        <v>2.5097975762970874E-17</v>
      </c>
      <c r="M373" s="71">
        <v>0.99999999999999989</v>
      </c>
      <c r="N373" s="71">
        <v>4.9543702473897611E-15</v>
      </c>
      <c r="O373" s="71">
        <v>9.1593399531575415E-16</v>
      </c>
      <c r="P373" s="71">
        <v>-6.9388939039072284E-18</v>
      </c>
      <c r="Q373" s="71">
        <v>-6.106226635438361E-16</v>
      </c>
      <c r="R373" s="71">
        <v>3.8857805861880479E-16</v>
      </c>
      <c r="AC373" s="1">
        <v>1</v>
      </c>
      <c r="AD373" s="71">
        <v>1.9445479065037021E-17</v>
      </c>
      <c r="AE373" s="71">
        <v>0.99999999999999978</v>
      </c>
      <c r="AF373" s="71">
        <v>4.6768144912334719E-15</v>
      </c>
      <c r="AG373" s="71">
        <v>9.5756735873919752E-16</v>
      </c>
      <c r="AH373" s="71">
        <v>-4.163336342344337E-17</v>
      </c>
      <c r="AI373" s="71">
        <v>-1.1102230246251565E-16</v>
      </c>
      <c r="AJ373" s="71">
        <v>-2.6229018956769323E-15</v>
      </c>
    </row>
    <row r="374" spans="10:43">
      <c r="K374" s="1">
        <v>2</v>
      </c>
      <c r="L374" s="71">
        <v>3.0570860972990805E-17</v>
      </c>
      <c r="M374" s="71">
        <v>2.1716957408817911E-17</v>
      </c>
      <c r="N374" s="71">
        <v>0.99999999999999956</v>
      </c>
      <c r="O374" s="71">
        <v>4.1078251911130792E-15</v>
      </c>
      <c r="P374" s="71">
        <v>0</v>
      </c>
      <c r="Q374" s="71">
        <v>-3.6429192995512949E-17</v>
      </c>
      <c r="R374" s="71">
        <v>9.7144514654701197E-17</v>
      </c>
      <c r="AC374" s="1">
        <v>2</v>
      </c>
      <c r="AD374" s="71">
        <v>-9.816085925591395E-18</v>
      </c>
      <c r="AE374" s="71">
        <v>2.4372138831081012E-17</v>
      </c>
      <c r="AF374" s="71">
        <v>0.99999999999999944</v>
      </c>
      <c r="AG374" s="71">
        <v>4.4686476741162551E-15</v>
      </c>
      <c r="AH374" s="71">
        <v>5.0306980803327406E-17</v>
      </c>
      <c r="AI374" s="71">
        <v>-8.3266726846886741E-17</v>
      </c>
      <c r="AJ374" s="71">
        <v>6.9388939039072284E-17</v>
      </c>
    </row>
    <row r="375" spans="10:43">
      <c r="K375" s="1">
        <v>3</v>
      </c>
      <c r="L375" s="71">
        <v>2.2714029941398893E-17</v>
      </c>
      <c r="M375" s="71">
        <v>2.6711717444611659E-17</v>
      </c>
      <c r="N375" s="71">
        <v>5.9295861168158705E-18</v>
      </c>
      <c r="O375" s="71">
        <v>1.0000000000000002</v>
      </c>
      <c r="P375" s="71">
        <v>-4.3265087693034054E-16</v>
      </c>
      <c r="Q375" s="71">
        <v>-6.3837823915946501E-16</v>
      </c>
      <c r="R375" s="71">
        <v>1.2490009027033011E-15</v>
      </c>
      <c r="AC375" s="1">
        <v>3</v>
      </c>
      <c r="AD375" s="71">
        <v>3.7539758275622398E-17</v>
      </c>
      <c r="AE375" s="71">
        <v>7.0496500335553666E-18</v>
      </c>
      <c r="AF375" s="71">
        <v>-4.2971263431747373E-19</v>
      </c>
      <c r="AG375" s="71">
        <v>1.0000000000000007</v>
      </c>
      <c r="AH375" s="71">
        <v>-4.7184478546569153E-16</v>
      </c>
      <c r="AI375" s="71">
        <v>-2.7755575615628914E-16</v>
      </c>
      <c r="AJ375" s="71">
        <v>2.7564756033271465E-15</v>
      </c>
    </row>
    <row r="376" spans="10:43">
      <c r="K376" s="1">
        <v>4</v>
      </c>
      <c r="L376" s="71">
        <v>2.6681230844668624E-18</v>
      </c>
      <c r="M376" s="71">
        <v>4.5691537108025996E-18</v>
      </c>
      <c r="N376" s="71">
        <v>-6.387077697353867E-18</v>
      </c>
      <c r="O376" s="71">
        <v>6.071835190266887E-20</v>
      </c>
      <c r="P376" s="71">
        <v>1.0000000000000002</v>
      </c>
      <c r="Q376" s="71">
        <v>-2.2551405187698492E-17</v>
      </c>
      <c r="R376" s="71">
        <v>5.8980598183211441E-17</v>
      </c>
      <c r="AC376" s="1">
        <v>4</v>
      </c>
      <c r="AD376" s="71">
        <v>1.4733147331517903E-17</v>
      </c>
      <c r="AE376" s="71">
        <v>-1.0505381328515273E-17</v>
      </c>
      <c r="AF376" s="71">
        <v>4.7025705269726082E-17</v>
      </c>
      <c r="AG376" s="71">
        <v>0</v>
      </c>
      <c r="AH376" s="71">
        <v>1</v>
      </c>
      <c r="AI376" s="71">
        <v>1.6653345369377348E-16</v>
      </c>
      <c r="AJ376" s="71">
        <v>4.9960036108132044E-16</v>
      </c>
    </row>
    <row r="377" spans="10:43">
      <c r="K377" s="1">
        <v>5</v>
      </c>
      <c r="L377" s="71">
        <v>5.0003165733193206E-17</v>
      </c>
      <c r="M377" s="71">
        <v>-1.6562116874004597E-18</v>
      </c>
      <c r="N377" s="71">
        <v>-1.4023097372974182E-17</v>
      </c>
      <c r="O377" s="71">
        <v>7.8377215404156412E-22</v>
      </c>
      <c r="P377" s="71">
        <v>0</v>
      </c>
      <c r="Q377" s="110">
        <v>0.65402838177003053</v>
      </c>
      <c r="R377" s="71">
        <v>0.7564700098743371</v>
      </c>
      <c r="AC377" s="1">
        <v>5</v>
      </c>
      <c r="AD377" s="71">
        <v>-2.8969852758720191E-17</v>
      </c>
      <c r="AE377" s="71">
        <v>1.6326726604716871E-19</v>
      </c>
      <c r="AF377" s="71">
        <v>3.6615724434231766E-17</v>
      </c>
      <c r="AG377" s="71">
        <v>0</v>
      </c>
      <c r="AH377" s="71">
        <v>0</v>
      </c>
      <c r="AI377" s="110">
        <v>0.53647501400227871</v>
      </c>
      <c r="AJ377" s="71">
        <v>0.84391620398668499</v>
      </c>
    </row>
    <row r="378" spans="10:43">
      <c r="K378" s="1">
        <v>6</v>
      </c>
      <c r="L378" s="71">
        <v>-3.9687873131433128E-17</v>
      </c>
      <c r="M378" s="71">
        <v>-4.3274999945649596E-17</v>
      </c>
      <c r="N378" s="71">
        <v>-5.5223429276959029E-17</v>
      </c>
      <c r="O378" s="71">
        <v>-1.387765495702235E-17</v>
      </c>
      <c r="P378" s="71">
        <v>-8.6736173798840355E-19</v>
      </c>
      <c r="Q378" s="110">
        <v>0.7564700098743341</v>
      </c>
      <c r="R378" s="71">
        <v>-0.6540283817700272</v>
      </c>
      <c r="AC378" s="1">
        <v>6</v>
      </c>
      <c r="AD378" s="71">
        <v>-3.323280357868574E-17</v>
      </c>
      <c r="AE378" s="71">
        <v>-4.0352903117520734E-18</v>
      </c>
      <c r="AF378" s="71">
        <v>1.8646588226196251E-17</v>
      </c>
      <c r="AG378" s="71">
        <v>0</v>
      </c>
      <c r="AH378" s="71">
        <v>0</v>
      </c>
      <c r="AI378" s="110">
        <v>-0.84391620398666045</v>
      </c>
      <c r="AJ378" s="71">
        <v>0.53647501400227948</v>
      </c>
    </row>
    <row r="380" spans="10:43">
      <c r="J380">
        <v>5</v>
      </c>
      <c r="K380" s="47">
        <v>6</v>
      </c>
      <c r="L380" s="1" cm="1">
        <f t="array" ref="L380:R380">$L$11:$R$11</f>
        <v>0</v>
      </c>
      <c r="M380" s="1">
        <v>1</v>
      </c>
      <c r="N380" s="1">
        <v>2</v>
      </c>
      <c r="O380" s="1">
        <v>3</v>
      </c>
      <c r="P380" s="1">
        <v>4</v>
      </c>
      <c r="Q380" s="1">
        <v>5</v>
      </c>
      <c r="R380" s="1">
        <v>6</v>
      </c>
      <c r="U380" s="48" t="s">
        <v>351</v>
      </c>
      <c r="V380" s="3">
        <f>Q377</f>
        <v>0.65402838177003053</v>
      </c>
      <c r="W380" s="48" t="s">
        <v>353</v>
      </c>
      <c r="X380" s="3">
        <f>+V380/V382</f>
        <v>0.65402838177003053</v>
      </c>
      <c r="Y380" s="148">
        <f>ATAN2(X380,X381)</f>
        <v>-0.85789883139151746</v>
      </c>
      <c r="AB380">
        <v>5</v>
      </c>
      <c r="AC380" s="47">
        <v>6</v>
      </c>
      <c r="AD380" s="1" cm="1">
        <f t="array" ref="AD380:AJ380">$L$11:$R$11</f>
        <v>0</v>
      </c>
      <c r="AE380" s="1">
        <v>1</v>
      </c>
      <c r="AF380" s="1">
        <v>2</v>
      </c>
      <c r="AG380" s="1">
        <v>3</v>
      </c>
      <c r="AH380" s="1">
        <v>4</v>
      </c>
      <c r="AI380" s="1">
        <v>5</v>
      </c>
      <c r="AJ380" s="1">
        <v>6</v>
      </c>
      <c r="AM380" s="48" t="s">
        <v>351</v>
      </c>
      <c r="AN380" s="3">
        <f>AI377</f>
        <v>0.53647501400227871</v>
      </c>
      <c r="AO380" s="48" t="s">
        <v>353</v>
      </c>
      <c r="AP380" s="3">
        <f>+AN380/AN382</f>
        <v>0.53647501400227882</v>
      </c>
      <c r="AQ380" s="148">
        <f>ATAN2(AP380,AP381)</f>
        <v>1.0045417282300646</v>
      </c>
    </row>
    <row r="381" spans="10:43">
      <c r="K381" s="1" cm="1">
        <f t="array" ref="K381:K387">$K$12:$K$18</f>
        <v>0</v>
      </c>
      <c r="L381">
        <v>1</v>
      </c>
      <c r="M381" s="111">
        <v>0</v>
      </c>
      <c r="N381" s="111">
        <v>0</v>
      </c>
      <c r="O381" s="111">
        <v>0</v>
      </c>
      <c r="P381" s="111">
        <v>0</v>
      </c>
      <c r="Q381" s="111">
        <v>0</v>
      </c>
      <c r="R381">
        <v>0</v>
      </c>
      <c r="U381" s="48" t="s">
        <v>352</v>
      </c>
      <c r="V381" s="3">
        <f>Q378</f>
        <v>0.7564700098743341</v>
      </c>
      <c r="W381" s="48" t="s">
        <v>354</v>
      </c>
      <c r="X381" s="3">
        <f>-V381/V382</f>
        <v>-0.7564700098743341</v>
      </c>
      <c r="Y381" s="117"/>
      <c r="AC381" s="1" cm="1">
        <f t="array" ref="AC381:AC387">$K$12:$K$18</f>
        <v>0</v>
      </c>
      <c r="AD381">
        <v>1</v>
      </c>
      <c r="AE381" s="111">
        <v>0</v>
      </c>
      <c r="AF381" s="111">
        <v>0</v>
      </c>
      <c r="AG381" s="111">
        <v>0</v>
      </c>
      <c r="AH381" s="111">
        <v>0</v>
      </c>
      <c r="AI381" s="111">
        <v>0</v>
      </c>
      <c r="AJ381">
        <v>0</v>
      </c>
      <c r="AM381" s="48" t="s">
        <v>352</v>
      </c>
      <c r="AN381" s="3">
        <f>AI378</f>
        <v>-0.84391620398666045</v>
      </c>
      <c r="AO381" s="48" t="s">
        <v>354</v>
      </c>
      <c r="AP381" s="3">
        <f>-AN381/AN382</f>
        <v>0.84391620398666056</v>
      </c>
      <c r="AQ381" s="117"/>
    </row>
    <row r="382" spans="10:43">
      <c r="K382" s="1">
        <v>1</v>
      </c>
      <c r="L382" s="111">
        <v>0</v>
      </c>
      <c r="M382">
        <v>1</v>
      </c>
      <c r="N382" s="111">
        <v>0</v>
      </c>
      <c r="O382" s="111">
        <v>0</v>
      </c>
      <c r="P382" s="111">
        <v>0</v>
      </c>
      <c r="Q382" s="111">
        <v>0</v>
      </c>
      <c r="R382">
        <v>0</v>
      </c>
      <c r="U382" s="48" t="s">
        <v>355</v>
      </c>
      <c r="V382" s="3">
        <f>SQRT(V380*V380+V381*V381)</f>
        <v>1</v>
      </c>
      <c r="W382" s="109">
        <v>1</v>
      </c>
      <c r="X382" s="108">
        <f>X380*X380+X381*X381</f>
        <v>1</v>
      </c>
      <c r="AC382" s="1">
        <v>1</v>
      </c>
      <c r="AD382" s="111">
        <v>0</v>
      </c>
      <c r="AE382">
        <v>1</v>
      </c>
      <c r="AF382" s="111">
        <v>0</v>
      </c>
      <c r="AG382" s="111">
        <v>0</v>
      </c>
      <c r="AH382" s="111">
        <v>0</v>
      </c>
      <c r="AI382" s="111">
        <v>0</v>
      </c>
      <c r="AJ382">
        <v>0</v>
      </c>
      <c r="AM382" s="48" t="s">
        <v>355</v>
      </c>
      <c r="AN382" s="3">
        <f>SQRT(AN380*AN380+AN381*AN381)</f>
        <v>0.99999999999999989</v>
      </c>
      <c r="AO382" s="109">
        <v>1</v>
      </c>
      <c r="AP382" s="108">
        <f>AP380*AP380+AP381*AP381</f>
        <v>1</v>
      </c>
    </row>
    <row r="383" spans="10:43">
      <c r="K383" s="1">
        <v>2</v>
      </c>
      <c r="L383" s="111">
        <v>0</v>
      </c>
      <c r="M383" s="111">
        <v>0</v>
      </c>
      <c r="N383">
        <v>1</v>
      </c>
      <c r="O383" s="111">
        <v>0</v>
      </c>
      <c r="P383" s="111">
        <v>0</v>
      </c>
      <c r="Q383" s="111">
        <v>0</v>
      </c>
      <c r="R383">
        <v>0</v>
      </c>
      <c r="AC383" s="1">
        <v>2</v>
      </c>
      <c r="AD383" s="111">
        <v>0</v>
      </c>
      <c r="AE383" s="111">
        <v>0</v>
      </c>
      <c r="AF383">
        <v>1</v>
      </c>
      <c r="AG383" s="111">
        <v>0</v>
      </c>
      <c r="AH383" s="111">
        <v>0</v>
      </c>
      <c r="AI383" s="111">
        <v>0</v>
      </c>
      <c r="AJ383">
        <v>0</v>
      </c>
    </row>
    <row r="384" spans="10:43">
      <c r="K384" s="1">
        <v>3</v>
      </c>
      <c r="L384" s="111">
        <v>0</v>
      </c>
      <c r="M384" s="111">
        <v>0</v>
      </c>
      <c r="N384" s="111">
        <v>0</v>
      </c>
      <c r="O384">
        <v>1</v>
      </c>
      <c r="P384" s="111">
        <v>0</v>
      </c>
      <c r="Q384" s="111">
        <v>0</v>
      </c>
      <c r="R384">
        <v>0</v>
      </c>
      <c r="AC384" s="1">
        <v>3</v>
      </c>
      <c r="AD384" s="111">
        <v>0</v>
      </c>
      <c r="AE384" s="111">
        <v>0</v>
      </c>
      <c r="AF384" s="111">
        <v>0</v>
      </c>
      <c r="AG384">
        <v>1</v>
      </c>
      <c r="AH384" s="111">
        <v>0</v>
      </c>
      <c r="AI384" s="111">
        <v>0</v>
      </c>
      <c r="AJ384">
        <v>0</v>
      </c>
    </row>
    <row r="385" spans="11:36">
      <c r="K385" s="1">
        <v>4</v>
      </c>
      <c r="L385" s="111">
        <v>0</v>
      </c>
      <c r="M385" s="111">
        <v>0</v>
      </c>
      <c r="N385" s="111">
        <v>0</v>
      </c>
      <c r="O385" s="111">
        <v>0</v>
      </c>
      <c r="P385">
        <v>1</v>
      </c>
      <c r="Q385" s="111">
        <v>0</v>
      </c>
      <c r="R385">
        <v>0</v>
      </c>
      <c r="AC385" s="1">
        <v>4</v>
      </c>
      <c r="AD385" s="111">
        <v>0</v>
      </c>
      <c r="AE385" s="111">
        <v>0</v>
      </c>
      <c r="AF385" s="111">
        <v>0</v>
      </c>
      <c r="AG385" s="111">
        <v>0</v>
      </c>
      <c r="AH385">
        <v>1</v>
      </c>
      <c r="AI385" s="111">
        <v>0</v>
      </c>
      <c r="AJ385">
        <v>0</v>
      </c>
    </row>
    <row r="386" spans="11:36">
      <c r="K386" s="1">
        <v>5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0">
        <f>X380</f>
        <v>0.65402838177003053</v>
      </c>
      <c r="R386" s="110">
        <f>-X381</f>
        <v>0.7564700098743341</v>
      </c>
      <c r="AC386" s="1">
        <v>5</v>
      </c>
      <c r="AD386" s="111">
        <v>0</v>
      </c>
      <c r="AE386" s="111">
        <v>0</v>
      </c>
      <c r="AF386" s="111">
        <v>0</v>
      </c>
      <c r="AG386" s="111">
        <v>0</v>
      </c>
      <c r="AH386" s="111">
        <v>0</v>
      </c>
      <c r="AI386" s="110">
        <f>AP380</f>
        <v>0.53647501400227882</v>
      </c>
      <c r="AJ386" s="110">
        <f>-AP381</f>
        <v>-0.84391620398666056</v>
      </c>
    </row>
    <row r="387" spans="11:36">
      <c r="K387" s="1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 s="110">
        <f>X381</f>
        <v>-0.7564700098743341</v>
      </c>
      <c r="R387" s="110">
        <f>X380</f>
        <v>0.65402838177003053</v>
      </c>
      <c r="AC387" s="1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 s="110">
        <f>AP381</f>
        <v>0.84391620398666056</v>
      </c>
      <c r="AJ387" s="110">
        <f>AP380</f>
        <v>0.53647501400227882</v>
      </c>
    </row>
    <row r="389" spans="11:36">
      <c r="L389" s="1" cm="1">
        <f t="array" ref="L389:R389">$L$11:$R$11</f>
        <v>0</v>
      </c>
      <c r="M389" s="1">
        <v>1</v>
      </c>
      <c r="N389" s="1">
        <v>2</v>
      </c>
      <c r="O389" s="1">
        <v>3</v>
      </c>
      <c r="P389" s="1">
        <v>4</v>
      </c>
      <c r="Q389" s="1">
        <v>5</v>
      </c>
      <c r="R389" s="1">
        <v>6</v>
      </c>
      <c r="AD389" s="1" cm="1">
        <f t="array" ref="AD389:AJ389">$L$11:$R$11</f>
        <v>0</v>
      </c>
      <c r="AE389" s="1">
        <v>1</v>
      </c>
      <c r="AF389" s="1">
        <v>2</v>
      </c>
      <c r="AG389" s="1">
        <v>3</v>
      </c>
      <c r="AH389" s="1">
        <v>4</v>
      </c>
      <c r="AI389" s="1">
        <v>5</v>
      </c>
      <c r="AJ389" s="1">
        <v>6</v>
      </c>
    </row>
    <row r="390" spans="11:36">
      <c r="K390" s="1" cm="1">
        <f t="array" ref="K390:K396">$K$12:$K$18</f>
        <v>0</v>
      </c>
      <c r="L390" s="71" cm="1">
        <f t="array" ref="L390:R396">MMULT(L381:R387,_xlfn.ANCHORARRAY(L372))</f>
        <v>1.0000000000000002</v>
      </c>
      <c r="M390" s="71">
        <v>3.4694469519536142E-16</v>
      </c>
      <c r="N390" s="71">
        <v>-1.6826817716975029E-16</v>
      </c>
      <c r="O390" s="71">
        <v>6.3143934525555778E-16</v>
      </c>
      <c r="P390" s="71">
        <v>-5.4643789493269423E-17</v>
      </c>
      <c r="Q390" s="71">
        <v>6.3837823915946501E-16</v>
      </c>
      <c r="R390" s="71">
        <v>5.8254182727646153E-16</v>
      </c>
      <c r="AC390" s="1" cm="1">
        <f t="array" ref="AC390:AC396">$K$12:$K$18</f>
        <v>0</v>
      </c>
      <c r="AD390" s="71" cm="1">
        <f t="array" ref="AD390:AJ396">MMULT(AD381:AJ387,_xlfn.ANCHORARRAY(AD372))</f>
        <v>1.0000000000000002</v>
      </c>
      <c r="AE390" s="71">
        <v>8.2746309804093698E-16</v>
      </c>
      <c r="AF390" s="71">
        <v>-2.9143354396410359E-16</v>
      </c>
      <c r="AG390" s="71">
        <v>4.7011006198971472E-16</v>
      </c>
      <c r="AH390" s="71">
        <v>-9.0205620750793969E-17</v>
      </c>
      <c r="AI390" s="71">
        <v>3.6082248300317588E-16</v>
      </c>
      <c r="AJ390" s="71">
        <v>-7.2858385991025898E-16</v>
      </c>
    </row>
    <row r="391" spans="11:36">
      <c r="K391" s="1">
        <v>1</v>
      </c>
      <c r="L391" s="71">
        <v>2.5097975762970874E-17</v>
      </c>
      <c r="M391" s="71">
        <v>0.99999999999999989</v>
      </c>
      <c r="N391" s="71">
        <v>4.9543702473897611E-15</v>
      </c>
      <c r="O391" s="71">
        <v>9.1593399531575415E-16</v>
      </c>
      <c r="P391" s="71">
        <v>-6.9388939039072284E-18</v>
      </c>
      <c r="Q391" s="71">
        <v>-6.106226635438361E-16</v>
      </c>
      <c r="R391" s="71">
        <v>3.8857805861880479E-16</v>
      </c>
      <c r="AC391" s="1">
        <v>1</v>
      </c>
      <c r="AD391" s="71">
        <v>1.9445479065037021E-17</v>
      </c>
      <c r="AE391" s="71">
        <v>0.99999999999999978</v>
      </c>
      <c r="AF391" s="71">
        <v>4.6768144912334719E-15</v>
      </c>
      <c r="AG391" s="71">
        <v>9.5756735873919752E-16</v>
      </c>
      <c r="AH391" s="71">
        <v>-4.163336342344337E-17</v>
      </c>
      <c r="AI391" s="71">
        <v>-1.1102230246251565E-16</v>
      </c>
      <c r="AJ391" s="71">
        <v>-2.6229018956769323E-15</v>
      </c>
    </row>
    <row r="392" spans="11:36">
      <c r="K392" s="1">
        <v>2</v>
      </c>
      <c r="L392" s="71">
        <v>3.0570860972990805E-17</v>
      </c>
      <c r="M392" s="71">
        <v>2.1716957408817911E-17</v>
      </c>
      <c r="N392" s="71">
        <v>0.99999999999999956</v>
      </c>
      <c r="O392" s="71">
        <v>4.1078251911130792E-15</v>
      </c>
      <c r="P392" s="71">
        <v>0</v>
      </c>
      <c r="Q392" s="71">
        <v>-3.6429192995512949E-17</v>
      </c>
      <c r="R392" s="71">
        <v>9.7144514654701197E-17</v>
      </c>
      <c r="AC392" s="1">
        <v>2</v>
      </c>
      <c r="AD392" s="71">
        <v>-9.816085925591395E-18</v>
      </c>
      <c r="AE392" s="71">
        <v>2.4372138831081012E-17</v>
      </c>
      <c r="AF392" s="71">
        <v>0.99999999999999944</v>
      </c>
      <c r="AG392" s="71">
        <v>4.4686476741162551E-15</v>
      </c>
      <c r="AH392" s="71">
        <v>5.0306980803327406E-17</v>
      </c>
      <c r="AI392" s="71">
        <v>-8.3266726846886741E-17</v>
      </c>
      <c r="AJ392" s="71">
        <v>6.9388939039072284E-17</v>
      </c>
    </row>
    <row r="393" spans="11:36">
      <c r="K393" s="1">
        <v>3</v>
      </c>
      <c r="L393" s="71">
        <v>2.2714029941398893E-17</v>
      </c>
      <c r="M393" s="71">
        <v>2.6711717444611659E-17</v>
      </c>
      <c r="N393" s="71">
        <v>5.9295861168158705E-18</v>
      </c>
      <c r="O393" s="71">
        <v>1.0000000000000002</v>
      </c>
      <c r="P393" s="71">
        <v>-4.3265087693034054E-16</v>
      </c>
      <c r="Q393" s="71">
        <v>-6.3837823915946501E-16</v>
      </c>
      <c r="R393" s="71">
        <v>1.2490009027033011E-15</v>
      </c>
      <c r="AC393" s="1">
        <v>3</v>
      </c>
      <c r="AD393" s="71">
        <v>3.7539758275622398E-17</v>
      </c>
      <c r="AE393" s="71">
        <v>7.0496500335553666E-18</v>
      </c>
      <c r="AF393" s="71">
        <v>-4.2971263431747373E-19</v>
      </c>
      <c r="AG393" s="71">
        <v>1.0000000000000007</v>
      </c>
      <c r="AH393" s="71">
        <v>-4.7184478546569153E-16</v>
      </c>
      <c r="AI393" s="71">
        <v>-2.7755575615628914E-16</v>
      </c>
      <c r="AJ393" s="71">
        <v>2.7564756033271465E-15</v>
      </c>
    </row>
    <row r="394" spans="11:36">
      <c r="K394" s="1">
        <v>4</v>
      </c>
      <c r="L394" s="71">
        <v>2.6681230844668624E-18</v>
      </c>
      <c r="M394" s="71">
        <v>4.5691537108025996E-18</v>
      </c>
      <c r="N394" s="71">
        <v>-6.387077697353867E-18</v>
      </c>
      <c r="O394" s="71">
        <v>6.071835190266887E-20</v>
      </c>
      <c r="P394" s="71">
        <v>1.0000000000000002</v>
      </c>
      <c r="Q394" s="71">
        <v>-2.2551405187698492E-17</v>
      </c>
      <c r="R394" s="71">
        <v>5.8980598183211441E-17</v>
      </c>
      <c r="AC394" s="1">
        <v>4</v>
      </c>
      <c r="AD394" s="71">
        <v>1.4733147331517903E-17</v>
      </c>
      <c r="AE394" s="71">
        <v>-1.0505381328515273E-17</v>
      </c>
      <c r="AF394" s="71">
        <v>4.7025705269726082E-17</v>
      </c>
      <c r="AG394" s="71">
        <v>0</v>
      </c>
      <c r="AH394" s="71">
        <v>1</v>
      </c>
      <c r="AI394" s="71">
        <v>1.6653345369377348E-16</v>
      </c>
      <c r="AJ394" s="71">
        <v>4.9960036108132044E-16</v>
      </c>
    </row>
    <row r="395" spans="11:36">
      <c r="K395" s="1">
        <v>5</v>
      </c>
      <c r="L395" s="71">
        <v>2.6808037882324563E-18</v>
      </c>
      <c r="M395" s="71">
        <v>-3.3819449085976489E-17</v>
      </c>
      <c r="N395" s="71">
        <v>-5.094637177268566E-17</v>
      </c>
      <c r="O395" s="71">
        <v>-1.0497517173137715E-17</v>
      </c>
      <c r="P395" s="71">
        <v>-6.5613314250070722E-19</v>
      </c>
      <c r="Q395" s="71">
        <v>1</v>
      </c>
      <c r="R395" s="71">
        <v>4.496403249731884E-15</v>
      </c>
      <c r="AC395" s="1">
        <v>5</v>
      </c>
      <c r="AD395" s="71">
        <v>1.2504099279580406E-17</v>
      </c>
      <c r="AE395" s="71">
        <v>3.493035690716726E-18</v>
      </c>
      <c r="AF395" s="71">
        <v>3.90726332540417E-18</v>
      </c>
      <c r="AG395" s="71">
        <v>0</v>
      </c>
      <c r="AH395" s="71">
        <v>0</v>
      </c>
      <c r="AI395" s="71">
        <v>1</v>
      </c>
      <c r="AJ395" s="71">
        <v>1.2545520178264269E-14</v>
      </c>
    </row>
    <row r="396" spans="11:36">
      <c r="K396" s="1">
        <v>6</v>
      </c>
      <c r="L396" s="71">
        <v>-6.3782890715982109E-17</v>
      </c>
      <c r="M396" s="71">
        <v>-2.7050203714029552E-17</v>
      </c>
      <c r="N396" s="71">
        <v>-2.5509637477598709E-17</v>
      </c>
      <c r="O396" s="71">
        <v>-9.0769731144332765E-18</v>
      </c>
      <c r="P396" s="71">
        <v>-5.6727919390579679E-19</v>
      </c>
      <c r="Q396" s="71">
        <v>0</v>
      </c>
      <c r="R396" s="110">
        <v>-1</v>
      </c>
      <c r="AC396" s="1">
        <v>6</v>
      </c>
      <c r="AD396" s="71">
        <v>-4.2276696935402041E-17</v>
      </c>
      <c r="AE396" s="71">
        <v>-2.0270485351026469E-18</v>
      </c>
      <c r="AF396" s="71">
        <v>4.0904031850501842E-17</v>
      </c>
      <c r="AG396" s="71">
        <v>0</v>
      </c>
      <c r="AH396" s="71">
        <v>0</v>
      </c>
      <c r="AI396" s="71">
        <v>-5.5511151231257827E-17</v>
      </c>
      <c r="AJ396" s="110">
        <v>1.0000000000000211</v>
      </c>
    </row>
  </sheetData>
  <mergeCells count="42">
    <mergeCell ref="Y20:Y21"/>
    <mergeCell ref="AQ20:AQ21"/>
    <mergeCell ref="Y38:Y39"/>
    <mergeCell ref="AQ38:AQ39"/>
    <mergeCell ref="Y56:Y57"/>
    <mergeCell ref="AQ56:AQ57"/>
    <mergeCell ref="Y74:Y75"/>
    <mergeCell ref="AQ74:AQ75"/>
    <mergeCell ref="Y92:Y93"/>
    <mergeCell ref="AQ92:AQ93"/>
    <mergeCell ref="Y110:Y111"/>
    <mergeCell ref="AQ110:AQ111"/>
    <mergeCell ref="Y128:Y129"/>
    <mergeCell ref="AQ128:AQ129"/>
    <mergeCell ref="Y146:Y147"/>
    <mergeCell ref="AQ146:AQ147"/>
    <mergeCell ref="Y164:Y165"/>
    <mergeCell ref="AQ164:AQ165"/>
    <mergeCell ref="Y182:Y183"/>
    <mergeCell ref="AQ182:AQ183"/>
    <mergeCell ref="Y200:Y201"/>
    <mergeCell ref="AQ200:AQ201"/>
    <mergeCell ref="Y218:Y219"/>
    <mergeCell ref="AQ218:AQ219"/>
    <mergeCell ref="Y236:Y237"/>
    <mergeCell ref="AQ236:AQ237"/>
    <mergeCell ref="Y254:Y255"/>
    <mergeCell ref="AQ254:AQ255"/>
    <mergeCell ref="Y272:Y273"/>
    <mergeCell ref="AQ272:AQ273"/>
    <mergeCell ref="Y290:Y291"/>
    <mergeCell ref="AQ290:AQ291"/>
    <mergeCell ref="Y308:Y309"/>
    <mergeCell ref="AQ308:AQ309"/>
    <mergeCell ref="Y326:Y327"/>
    <mergeCell ref="AQ326:AQ327"/>
    <mergeCell ref="Y344:Y345"/>
    <mergeCell ref="AQ344:AQ345"/>
    <mergeCell ref="Y362:Y363"/>
    <mergeCell ref="AQ362:AQ363"/>
    <mergeCell ref="Y380:Y381"/>
    <mergeCell ref="AQ380:AQ38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pipeline</vt:lpstr>
      <vt:lpstr>emb</vt:lpstr>
      <vt:lpstr>enc0</vt:lpstr>
      <vt:lpstr>dec0</vt:lpstr>
      <vt:lpstr>fc</vt:lpstr>
      <vt:lpstr>schema</vt:lpstr>
      <vt:lpstr>q.p.</vt:lpstr>
      <vt:lpstr>enc0-q</vt:lpstr>
      <vt:lpstr>enc0-k</vt:lpstr>
      <vt:lpstr>enc0-v</vt:lpstr>
      <vt:lpstr>dec0-q</vt:lpstr>
      <vt:lpstr>dec0-k</vt:lpstr>
      <vt:lpstr>dec0-v</vt:lpstr>
      <vt:lpstr>dec0-q(sa)</vt:lpstr>
      <vt:lpstr>dec0-k(sa)</vt:lpstr>
      <vt:lpstr>dec0-v(sa)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2025-04-01T20:38:57Z</dcterms:modified>
</cp:coreProperties>
</file>