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ivate\Николай\My Projects\python\multiply-table\data\"/>
    </mc:Choice>
  </mc:AlternateContent>
  <xr:revisionPtr revIDLastSave="0" documentId="13_ncr:1_{8F5A9288-3942-49AA-AE78-C45466B527E5}" xr6:coauthVersionLast="47" xr6:coauthVersionMax="47" xr10:uidLastSave="{00000000-0000-0000-0000-000000000000}"/>
  <bookViews>
    <workbookView xWindow="990" yWindow="0" windowWidth="34110" windowHeight="16200" tabRatio="548" activeTab="3" xr2:uid="{00000000-000D-0000-FFFF-FFFF00000000}"/>
  </bookViews>
  <sheets>
    <sheet name="pipeline" sheetId="17" r:id="rId1"/>
    <sheet name="emb" sheetId="12" r:id="rId2"/>
    <sheet name="enc0" sheetId="13" r:id="rId3"/>
    <sheet name="dec0" sheetId="5" r:id="rId4"/>
    <sheet name="fc" sheetId="10" r:id="rId5"/>
  </sheets>
  <definedNames>
    <definedName name="ExternalData_1" localSheetId="3" hidden="1">dec0!$C$5:$R$53</definedName>
    <definedName name="ExternalData_1" localSheetId="1" hidden="1">emb!$B$5:$Q$52</definedName>
    <definedName name="ExternalData_1" localSheetId="2" hidden="1">enc0!#REF!</definedName>
    <definedName name="ExternalData_1" localSheetId="4" hidden="1">fc!$B$5:$Q$51</definedName>
    <definedName name="ExternalData_10" localSheetId="3" hidden="1">dec0!$CQ$5:$CQ$21</definedName>
    <definedName name="ExternalData_10" localSheetId="2" hidden="1">enc0!$AW$5:$AW$21</definedName>
    <definedName name="ExternalData_11" localSheetId="3" hidden="1">dec0!$CP$26:$CP$42</definedName>
    <definedName name="ExternalData_11" localSheetId="2" hidden="1">enc0!$AX$5:$AX$21</definedName>
    <definedName name="ExternalData_12" localSheetId="3" hidden="1">dec0!$CQ$26:$CQ$42</definedName>
    <definedName name="ExternalData_12" localSheetId="2" hidden="1">enc0!$AW$26:$AW$42</definedName>
    <definedName name="ExternalData_13" localSheetId="3" hidden="1">dec0!$CP$47:$CP$63</definedName>
    <definedName name="ExternalData_13" localSheetId="2" hidden="1">enc0!$AX$26:$AX$42</definedName>
    <definedName name="ExternalData_14" localSheetId="3" hidden="1">dec0!$CQ$47:$CQ$63</definedName>
    <definedName name="ExternalData_15" localSheetId="3" hidden="1">dec0!$CT$5:$DI$69</definedName>
    <definedName name="ExternalData_16" localSheetId="3" hidden="1">dec0!$DJ$5:$DJ$69</definedName>
    <definedName name="ExternalData_17" localSheetId="3" hidden="1">dec0!$DM$5:$FX$21</definedName>
    <definedName name="ExternalData_18" localSheetId="3" hidden="1">dec0!$FY$5:$FY$21</definedName>
    <definedName name="ExternalData_2" localSheetId="3" hidden="1">dec0!$S$5:$S$53</definedName>
    <definedName name="ExternalData_2" localSheetId="1" hidden="1">emb!$S$5:$T$51</definedName>
    <definedName name="ExternalData_2" localSheetId="2" hidden="1">enc0!$C$5:$R$53</definedName>
    <definedName name="ExternalData_2" localSheetId="4" hidden="1">fc!$R$5:$R$51</definedName>
    <definedName name="ExternalData_3" localSheetId="3" hidden="1">dec0!$AA$5:$AP$21</definedName>
    <definedName name="ExternalData_3" localSheetId="2" hidden="1">enc0!$S$5:$S$53</definedName>
    <definedName name="ExternalData_4" localSheetId="3" hidden="1">dec0!$AQ$5:$AQ$21</definedName>
    <definedName name="ExternalData_4" localSheetId="2" hidden="1">enc0!$AC$5:$AR$21</definedName>
    <definedName name="ExternalData_5" localSheetId="3" hidden="1">dec0!$AU$5:$BJ$53</definedName>
    <definedName name="ExternalData_5" localSheetId="2" hidden="1">enc0!$AS$5:$AS$21</definedName>
    <definedName name="ExternalData_6" localSheetId="3" hidden="1">dec0!$BK$5:$BK$53</definedName>
    <definedName name="ExternalData_6" localSheetId="2" hidden="1">enc0!$BA$5:$BP$69</definedName>
    <definedName name="ExternalData_7" localSheetId="3" hidden="1">dec0!$BV$5:$CK$21</definedName>
    <definedName name="ExternalData_7" localSheetId="2" hidden="1">enc0!$BQ$5:$BQ$69</definedName>
    <definedName name="ExternalData_8" localSheetId="3" hidden="1">dec0!$CL$5:$CL$21</definedName>
    <definedName name="ExternalData_8" localSheetId="2" hidden="1">enc0!$BT$5:$EE$21</definedName>
    <definedName name="ExternalData_9" localSheetId="3" hidden="1">dec0!$CP$5:$CP$21</definedName>
    <definedName name="ExternalData_9" localSheetId="2" hidden="1">enc0!$EF$5:$EF$21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5" l="1"/>
  <c r="B58" i="5" a="1"/>
  <c r="B58" i="5" s="1"/>
  <c r="C57" i="5" a="1"/>
  <c r="C57" i="5" s="1"/>
  <c r="A58" i="10" a="1"/>
  <c r="A58" i="10" s="1"/>
  <c r="A67" i="10" s="1" a="1"/>
  <c r="A67" i="10" s="1"/>
  <c r="AN6" i="10" a="1"/>
  <c r="AN6" i="10" s="1"/>
  <c r="C158" i="5" a="1"/>
  <c r="C158" i="5" s="1"/>
  <c r="AK51" i="10"/>
  <c r="AK50" i="10"/>
  <c r="AK49" i="10"/>
  <c r="AK48" i="10"/>
  <c r="AK47" i="10"/>
  <c r="AK46" i="10"/>
  <c r="AK45" i="10"/>
  <c r="AK44" i="10"/>
  <c r="AK43" i="10"/>
  <c r="AK42" i="10"/>
  <c r="AK41" i="10"/>
  <c r="AK40" i="10"/>
  <c r="AK39" i="10"/>
  <c r="AK38" i="10"/>
  <c r="AK37" i="10"/>
  <c r="AK36" i="10"/>
  <c r="AK35" i="10"/>
  <c r="AK34" i="10"/>
  <c r="AK33" i="10"/>
  <c r="AK32" i="10"/>
  <c r="AK31" i="10"/>
  <c r="AK30" i="10"/>
  <c r="AK29" i="10"/>
  <c r="AK28" i="10"/>
  <c r="AK27" i="10"/>
  <c r="AK26" i="10"/>
  <c r="AK25" i="10"/>
  <c r="AK24" i="10"/>
  <c r="AK23" i="10"/>
  <c r="AK22" i="10"/>
  <c r="AK21" i="10"/>
  <c r="AK20" i="10"/>
  <c r="AK19" i="10"/>
  <c r="AK18" i="10"/>
  <c r="AK17" i="10"/>
  <c r="AK16" i="10"/>
  <c r="AK15" i="10"/>
  <c r="AK14" i="10"/>
  <c r="AK13" i="10"/>
  <c r="AK12" i="10"/>
  <c r="AK11" i="10"/>
  <c r="AK10" i="10"/>
  <c r="AK9" i="10"/>
  <c r="AK8" i="10"/>
  <c r="AK7" i="10"/>
  <c r="AK6" i="10"/>
  <c r="BV27" i="5" a="1"/>
  <c r="BV27" i="5" s="1"/>
  <c r="BV37" i="5" s="1" a="1"/>
  <c r="BV37" i="5" s="1"/>
  <c r="BV47" i="5" s="1" a="1"/>
  <c r="BV47" i="5" s="1"/>
  <c r="W6" i="12" a="1"/>
  <c r="W6" i="12" s="1"/>
  <c r="K4" i="17"/>
  <c r="B66" i="10" a="1"/>
  <c r="B66" i="10" s="1"/>
  <c r="B57" i="10" a="1"/>
  <c r="B57" i="10" s="1"/>
  <c r="U4" i="10" s="1" a="1"/>
  <c r="U4" i="10" s="1"/>
  <c r="C159" i="5" a="1"/>
  <c r="C159" i="5" s="1"/>
  <c r="C154" i="5" s="1" a="1"/>
  <c r="C154" i="5" s="1"/>
  <c r="B159" i="5" a="1"/>
  <c r="B159" i="5" s="1"/>
  <c r="C121" i="5" a="1"/>
  <c r="C121" i="5" s="1"/>
  <c r="B121" i="5" a="1"/>
  <c r="B121" i="5" s="1"/>
  <c r="C120" i="5" a="1"/>
  <c r="C120" i="5" s="1"/>
  <c r="C87" i="5" a="1"/>
  <c r="C87" i="5" s="1"/>
  <c r="B87" i="5" a="1"/>
  <c r="B87" i="5" s="1"/>
  <c r="C86" i="5" a="1"/>
  <c r="C86" i="5" s="1"/>
  <c r="BV57" i="5" a="1"/>
  <c r="BV57" i="5" s="1"/>
  <c r="BV67" i="5" s="1" a="1"/>
  <c r="BV67" i="5" s="1"/>
  <c r="BV76" i="5" s="1" a="1"/>
  <c r="BV76" i="5" s="1"/>
  <c r="DM52" i="5"/>
  <c r="BU38" i="5" a="1"/>
  <c r="BU38" i="5" s="1"/>
  <c r="BU48" i="5" s="1" a="1"/>
  <c r="BU48" i="5" s="1"/>
  <c r="BU58" i="5" s="1" a="1"/>
  <c r="BU58" i="5" s="1"/>
  <c r="BU68" i="5" s="1" a="1"/>
  <c r="BU68" i="5" s="1"/>
  <c r="BU77" i="5" s="1" a="1"/>
  <c r="BU77" i="5" s="1"/>
  <c r="Z38" i="5" a="1"/>
  <c r="Z38" i="5" s="1"/>
  <c r="Z48" i="5" s="1" a="1"/>
  <c r="Z48" i="5" s="1"/>
  <c r="Z58" i="5" s="1" a="1"/>
  <c r="Z58" i="5" s="1"/>
  <c r="Z68" i="5" s="1" a="1"/>
  <c r="Z68" i="5" s="1"/>
  <c r="Z77" i="5" s="1" a="1"/>
  <c r="Z77" i="5" s="1"/>
  <c r="AA37" i="5" a="1"/>
  <c r="AA37" i="5" s="1"/>
  <c r="AA47" i="5" s="1" a="1"/>
  <c r="AA47" i="5" s="1"/>
  <c r="DM27" i="5" a="1"/>
  <c r="DM27" i="5" s="1"/>
  <c r="DM25" i="5"/>
  <c r="BZ25" i="5"/>
  <c r="AE25" i="5"/>
  <c r="B116" i="13"/>
  <c r="C115" i="13" a="1"/>
  <c r="C115" i="13" s="1"/>
  <c r="B115" i="13"/>
  <c r="B85" i="13"/>
  <c r="C84" i="13" a="1"/>
  <c r="C84" i="13" s="1"/>
  <c r="B84" i="13"/>
  <c r="B58" i="13" a="1"/>
  <c r="B58" i="13" s="1"/>
  <c r="C57" i="13" a="1"/>
  <c r="C57" i="13" s="1"/>
  <c r="BT49" i="13"/>
  <c r="AB37" i="13" a="1"/>
  <c r="AB37" i="13" s="1"/>
  <c r="AB45" i="13" s="1" a="1"/>
  <c r="AB45" i="13" s="1"/>
  <c r="BT27" i="13" a="1"/>
  <c r="BT27" i="13" s="1"/>
  <c r="AC27" i="13" a="1"/>
  <c r="AC27" i="13" s="1"/>
  <c r="AC36" i="13" s="1" a="1"/>
  <c r="AC36" i="13" s="1"/>
  <c r="AC44" i="13" s="1" a="1"/>
  <c r="AC44" i="13" s="1"/>
  <c r="BT25" i="13"/>
  <c r="AG25" i="13"/>
  <c r="P2" i="12"/>
  <c r="N2" i="12"/>
  <c r="DM36" i="5" l="1" a="1"/>
  <c r="DM36" i="5" s="1"/>
  <c r="DM63" i="5" s="1" a="1"/>
  <c r="DM63" i="5" s="1"/>
  <c r="DM54" i="5" a="1"/>
  <c r="DM54" i="5" s="1"/>
  <c r="AC62" i="13" a="1"/>
  <c r="AC62" i="13" s="1"/>
  <c r="AC70" i="13" s="1" a="1"/>
  <c r="AC70" i="13" s="1"/>
  <c r="C67" i="13" s="1" a="1"/>
  <c r="C67" i="13" s="1"/>
  <c r="C75" i="13" s="1" a="1"/>
  <c r="C75" i="13" s="1"/>
  <c r="C89" i="13" s="1" a="1"/>
  <c r="C89" i="13" s="1"/>
  <c r="AC53" i="13" a="1"/>
  <c r="AC53" i="13" s="1"/>
  <c r="BT35" i="13" a="1"/>
  <c r="BT35" i="13" s="1"/>
  <c r="BT59" i="13" s="1" a="1"/>
  <c r="BT59" i="13" s="1"/>
  <c r="BT51" i="13" a="1"/>
  <c r="BT51" i="13" s="1"/>
  <c r="C98" i="13" s="1" a="1"/>
  <c r="C98" i="13" s="1"/>
  <c r="C106" i="13" s="1" a="1"/>
  <c r="C106" i="13" s="1"/>
  <c r="C114" i="13" s="1" a="1"/>
  <c r="C114" i="13" s="1"/>
  <c r="DM45" i="5" a="1"/>
  <c r="DM45" i="5" s="1"/>
  <c r="T154" i="5"/>
  <c r="S154" i="5"/>
  <c r="AB54" i="13" a="1"/>
  <c r="AB54" i="13" s="1"/>
  <c r="AB63" i="13" a="1"/>
  <c r="AB63" i="13" s="1"/>
  <c r="AB71" i="13" s="1" a="1"/>
  <c r="AB71" i="13" s="1"/>
  <c r="B68" i="13" s="1" a="1"/>
  <c r="B68" i="13" s="1"/>
  <c r="B76" i="13" s="1" a="1"/>
  <c r="B76" i="13" s="1"/>
  <c r="B90" i="13" s="1" a="1"/>
  <c r="B90" i="13" s="1"/>
  <c r="BS28" i="13" s="1" a="1"/>
  <c r="BS28" i="13" s="1"/>
  <c r="BS36" i="13" s="1" a="1"/>
  <c r="BS36" i="13" s="1"/>
  <c r="BS44" i="13" s="1" a="1"/>
  <c r="BS44" i="13" s="1"/>
  <c r="BS52" i="13" s="1" a="1"/>
  <c r="BS52" i="13" s="1"/>
  <c r="AA57" i="5" a="1"/>
  <c r="AA57" i="5" s="1"/>
  <c r="AA67" i="5" s="1" a="1"/>
  <c r="AA67" i="5" s="1"/>
  <c r="AA76" i="5" s="1" a="1"/>
  <c r="AA76" i="5" s="1"/>
  <c r="C68" i="5" a="1"/>
  <c r="C68" i="5" s="1"/>
  <c r="C77" i="5" s="1" a="1"/>
  <c r="C77" i="5" s="1"/>
  <c r="C92" i="5" s="1" a="1"/>
  <c r="C92" i="5" s="1"/>
  <c r="C102" i="5" s="1" a="1"/>
  <c r="C102" i="5" s="1"/>
  <c r="C111" i="5" s="1" a="1"/>
  <c r="C111" i="5" s="1"/>
  <c r="C126" i="5" s="1" a="1"/>
  <c r="C126" i="5" s="1"/>
  <c r="C136" i="5" s="1" a="1"/>
  <c r="C136" i="5" s="1"/>
  <c r="C147" i="5" s="1" a="1"/>
  <c r="C147" i="5" s="1"/>
  <c r="C164" i="5" s="1" a="1"/>
  <c r="C164" i="5" s="1"/>
  <c r="B76" i="10" a="1"/>
  <c r="B76" i="10" s="1"/>
  <c r="B88" i="10" s="1" a="1"/>
  <c r="B88" i="10" s="1"/>
  <c r="V7" i="17" a="1"/>
  <c r="V7" i="17" s="1"/>
  <c r="V3" i="17" s="1" a="1"/>
  <c r="V3" i="17" s="1"/>
  <c r="X7" i="12" a="1"/>
  <c r="X7" i="12" s="1"/>
  <c r="AA7" i="12" s="1" a="1"/>
  <c r="AA7" i="12" s="1"/>
  <c r="A77" i="10" a="1"/>
  <c r="A77" i="10" s="1"/>
  <c r="A89" i="10" s="1" a="1"/>
  <c r="A89" i="10" s="1"/>
  <c r="AA10" i="12" a="1"/>
  <c r="AA10" i="12" s="1"/>
  <c r="X6" i="12" a="1"/>
  <c r="X6" i="12" s="1"/>
  <c r="X8" i="12" a="1"/>
  <c r="X8" i="12" s="1"/>
  <c r="AA8" i="12" s="1" a="1"/>
  <c r="AA8" i="12" s="1"/>
  <c r="X9" i="12" a="1"/>
  <c r="X9" i="12" s="1"/>
  <c r="AA9" i="12" s="1" a="1"/>
  <c r="AA9" i="12" s="1"/>
  <c r="BT43" i="13" l="1" a="1"/>
  <c r="BT43" i="13" s="1"/>
  <c r="C83" i="13" a="1"/>
  <c r="C83" i="13" s="1"/>
  <c r="C120" i="13" a="1"/>
  <c r="C120" i="13" s="1"/>
  <c r="BS60" i="13" a="1"/>
  <c r="BS60" i="13" s="1"/>
  <c r="B99" i="13" a="1"/>
  <c r="B99" i="13" s="1"/>
  <c r="B107" i="13" s="1" a="1"/>
  <c r="B107" i="13" s="1"/>
  <c r="B121" i="13" s="1" a="1"/>
  <c r="B121" i="13" s="1"/>
  <c r="AA6" i="12" a="1"/>
  <c r="AA6" i="12" s="1"/>
  <c r="B40" i="17" a="1"/>
  <c r="B40" i="17" s="1"/>
  <c r="B69" i="5" l="1" a="1"/>
  <c r="B69" i="5" s="1"/>
  <c r="B78" i="5" s="1" a="1"/>
  <c r="B78" i="5" s="1"/>
  <c r="B93" i="5" s="1" a="1"/>
  <c r="B93" i="5" s="1"/>
  <c r="B103" i="5" s="1" a="1"/>
  <c r="B103" i="5" s="1"/>
  <c r="B112" i="5" s="1" a="1"/>
  <c r="B112" i="5" s="1"/>
  <c r="B127" i="5" s="1" a="1"/>
  <c r="B127" i="5" s="1"/>
  <c r="C58" i="13" a="1"/>
  <c r="C58" i="13" s="1"/>
  <c r="W6" i="13" s="1" a="1"/>
  <c r="W6" i="13" s="1"/>
  <c r="AC28" i="13" s="1" a="1"/>
  <c r="B32" i="17" a="1"/>
  <c r="DL28" i="5" l="1" a="1"/>
  <c r="DL28" i="5" s="1"/>
  <c r="DL37" i="5" s="1" a="1"/>
  <c r="DL37" i="5" s="1"/>
  <c r="DL46" i="5" s="1" a="1"/>
  <c r="DL46" i="5" s="1"/>
  <c r="DL55" i="5" s="1" a="1"/>
  <c r="DL55" i="5" s="1"/>
  <c r="DL64" i="5" s="1" a="1"/>
  <c r="DL64" i="5" s="1"/>
  <c r="B137" i="5" a="1"/>
  <c r="B137" i="5" s="1"/>
  <c r="B148" i="5" s="1" a="1"/>
  <c r="B148" i="5" s="1"/>
  <c r="B165" i="5" s="1" a="1"/>
  <c r="B165" i="5" s="1"/>
  <c r="C62" i="5" a="1"/>
  <c r="C62" i="5" s="1"/>
  <c r="B32" i="17"/>
  <c r="AG30" i="13"/>
  <c r="AC39" i="13" s="1"/>
  <c r="AG29" i="13"/>
  <c r="AE38" i="13" s="1"/>
  <c r="AC28" i="13"/>
  <c r="AG31" i="13"/>
  <c r="AF40" i="13" s="1"/>
  <c r="X6" i="5" l="1" a="1"/>
  <c r="X6" i="5" s="1"/>
  <c r="AE32" i="5" s="1" a="1"/>
  <c r="AE32" i="5" s="1"/>
  <c r="AF32" i="5" s="1"/>
  <c r="AE42" i="5" s="1"/>
  <c r="AC40" i="13"/>
  <c r="AE39" i="13"/>
  <c r="AF38" i="13"/>
  <c r="AC38" i="13"/>
  <c r="AD38" i="13"/>
  <c r="AD40" i="13"/>
  <c r="AE40" i="13"/>
  <c r="AD39" i="13"/>
  <c r="AG28" i="13"/>
  <c r="AC37" i="13" s="1"/>
  <c r="AF39" i="13"/>
  <c r="AG39" i="13" l="1"/>
  <c r="AG40" i="13"/>
  <c r="AG38" i="13"/>
  <c r="AA48" i="5" a="1"/>
  <c r="AF42" i="5"/>
  <c r="AD37" i="13"/>
  <c r="AF37" i="13"/>
  <c r="AE37" i="13"/>
  <c r="AC45" i="13" l="1" a="1"/>
  <c r="AC45" i="13" s="1"/>
  <c r="AG37" i="13"/>
  <c r="AA62" i="5" a="1"/>
  <c r="AA62" i="5" s="1"/>
  <c r="AA72" i="5" s="1" a="1"/>
  <c r="AA72" i="5" s="1"/>
  <c r="AA77" i="5" s="1" a="1"/>
  <c r="AA48" i="5"/>
  <c r="AC54" i="13" l="1" a="1"/>
  <c r="AC54" i="13" s="1"/>
  <c r="AC63" i="13" s="1" a="1"/>
  <c r="AC63" i="13" s="1"/>
  <c r="AC71" i="13" s="1" a="1"/>
  <c r="AC71" i="13" s="1"/>
  <c r="C68" i="13" s="1" a="1"/>
  <c r="C73" i="5" a="1"/>
  <c r="C73" i="5" s="1"/>
  <c r="AA77" i="5"/>
  <c r="S71" i="13" l="1"/>
  <c r="T71" i="13" s="1"/>
  <c r="S69" i="13"/>
  <c r="T69" i="13" s="1"/>
  <c r="S70" i="13"/>
  <c r="T70" i="13" s="1"/>
  <c r="C68" i="13"/>
  <c r="S68" i="13" s="1"/>
  <c r="T68" i="13" s="1"/>
  <c r="S73" i="5"/>
  <c r="T73" i="5" s="1"/>
  <c r="C76" i="13" l="1" a="1"/>
  <c r="N93" i="13" s="1"/>
  <c r="C82" i="5" a="1"/>
  <c r="P91" i="13" l="1"/>
  <c r="S77" i="13"/>
  <c r="T77" i="13" s="1"/>
  <c r="I91" i="13"/>
  <c r="C76" i="13"/>
  <c r="S76" i="13" s="1"/>
  <c r="T76" i="13" s="1"/>
  <c r="Q90" i="13"/>
  <c r="P93" i="13"/>
  <c r="D90" i="13"/>
  <c r="P90" i="13"/>
  <c r="N92" i="13"/>
  <c r="N90" i="13"/>
  <c r="C92" i="13"/>
  <c r="I90" i="13"/>
  <c r="J91" i="13"/>
  <c r="F90" i="13"/>
  <c r="R91" i="13"/>
  <c r="O93" i="13"/>
  <c r="H93" i="13"/>
  <c r="K93" i="13"/>
  <c r="F91" i="13"/>
  <c r="S79" i="13"/>
  <c r="T79" i="13" s="1"/>
  <c r="L90" i="13"/>
  <c r="Q93" i="13"/>
  <c r="G93" i="13"/>
  <c r="M91" i="13"/>
  <c r="P92" i="13"/>
  <c r="K92" i="13"/>
  <c r="D92" i="13"/>
  <c r="R90" i="13"/>
  <c r="G91" i="13"/>
  <c r="J90" i="13"/>
  <c r="I92" i="13"/>
  <c r="M90" i="13"/>
  <c r="J92" i="13"/>
  <c r="K91" i="13"/>
  <c r="M92" i="13"/>
  <c r="F92" i="13"/>
  <c r="E91" i="13"/>
  <c r="O91" i="13"/>
  <c r="D91" i="13"/>
  <c r="G92" i="13"/>
  <c r="E92" i="13"/>
  <c r="R92" i="13"/>
  <c r="D93" i="13"/>
  <c r="L92" i="13"/>
  <c r="L91" i="13"/>
  <c r="E90" i="13"/>
  <c r="C91" i="13"/>
  <c r="R93" i="13"/>
  <c r="M93" i="13"/>
  <c r="E93" i="13"/>
  <c r="G90" i="13"/>
  <c r="H92" i="13"/>
  <c r="C93" i="13"/>
  <c r="Q92" i="13"/>
  <c r="Q91" i="13"/>
  <c r="H90" i="13"/>
  <c r="K90" i="13"/>
  <c r="S78" i="13"/>
  <c r="T78" i="13" s="1"/>
  <c r="L93" i="13"/>
  <c r="N91" i="13"/>
  <c r="F93" i="13"/>
  <c r="I93" i="13"/>
  <c r="O90" i="13"/>
  <c r="O92" i="13"/>
  <c r="H91" i="13"/>
  <c r="J93" i="13"/>
  <c r="R97" i="5"/>
  <c r="J97" i="5"/>
  <c r="Q97" i="5"/>
  <c r="I97" i="5"/>
  <c r="P97" i="5"/>
  <c r="H97" i="5"/>
  <c r="O97" i="5"/>
  <c r="G97" i="5"/>
  <c r="M97" i="5"/>
  <c r="E97" i="5"/>
  <c r="N97" i="5"/>
  <c r="K97" i="5"/>
  <c r="F97" i="5"/>
  <c r="D97" i="5"/>
  <c r="C82" i="5"/>
  <c r="L97" i="5"/>
  <c r="C90" i="13" l="1"/>
  <c r="BT28" i="13" s="1" a="1"/>
  <c r="EE39" i="13" s="1"/>
  <c r="S82" i="5"/>
  <c r="T82" i="5" s="1"/>
  <c r="C97" i="5"/>
  <c r="BS6" i="5" s="1" a="1"/>
  <c r="BS6" i="5" s="1"/>
  <c r="CC36" i="13" l="1"/>
  <c r="CM36" i="13"/>
  <c r="CH36" i="13"/>
  <c r="BY38" i="13"/>
  <c r="CQ36" i="13"/>
  <c r="DO37" i="13"/>
  <c r="DB36" i="13"/>
  <c r="CE38" i="13"/>
  <c r="BU38" i="13"/>
  <c r="DE38" i="13"/>
  <c r="DZ39" i="13"/>
  <c r="CV38" i="13"/>
  <c r="DM38" i="13"/>
  <c r="DG39" i="13"/>
  <c r="DU38" i="13"/>
  <c r="DR36" i="13"/>
  <c r="CF39" i="13"/>
  <c r="DN39" i="13"/>
  <c r="CJ38" i="13"/>
  <c r="CZ39" i="13"/>
  <c r="CJ39" i="13"/>
  <c r="CR36" i="13"/>
  <c r="BW39" i="13"/>
  <c r="DD38" i="13"/>
  <c r="DH39" i="13"/>
  <c r="DS37" i="13"/>
  <c r="DZ37" i="13"/>
  <c r="BV37" i="13"/>
  <c r="DK36" i="13"/>
  <c r="CH38" i="13"/>
  <c r="DW37" i="13"/>
  <c r="CW37" i="13"/>
  <c r="CF37" i="13"/>
  <c r="DW36" i="13"/>
  <c r="CP39" i="13"/>
  <c r="CK39" i="13"/>
  <c r="DA38" i="13"/>
  <c r="EA37" i="13"/>
  <c r="DG38" i="13"/>
  <c r="CI37" i="13"/>
  <c r="DA37" i="13"/>
  <c r="DQ38" i="13"/>
  <c r="EA39" i="13"/>
  <c r="CL36" i="13"/>
  <c r="BV36" i="13"/>
  <c r="CH39" i="13"/>
  <c r="CO38" i="13"/>
  <c r="CA39" i="13"/>
  <c r="CU37" i="13"/>
  <c r="DL37" i="13"/>
  <c r="CF36" i="13"/>
  <c r="CS36" i="13"/>
  <c r="CR38" i="13"/>
  <c r="DC38" i="13"/>
  <c r="CK37" i="13"/>
  <c r="CD39" i="13"/>
  <c r="DN37" i="13"/>
  <c r="CL39" i="13"/>
  <c r="BZ36" i="13"/>
  <c r="DP36" i="13"/>
  <c r="DI36" i="13"/>
  <c r="CO36" i="13"/>
  <c r="EB36" i="13"/>
  <c r="DJ39" i="13"/>
  <c r="CT39" i="13"/>
  <c r="DN36" i="13"/>
  <c r="CB39" i="13"/>
  <c r="DP38" i="13"/>
  <c r="DX38" i="13"/>
  <c r="DY37" i="13"/>
  <c r="DA36" i="13"/>
  <c r="DO38" i="13"/>
  <c r="CC37" i="13"/>
  <c r="DR38" i="13"/>
  <c r="CW38" i="13"/>
  <c r="CX36" i="13"/>
  <c r="CG39" i="13"/>
  <c r="CV37" i="13"/>
  <c r="CJ36" i="13"/>
  <c r="DS39" i="13"/>
  <c r="CN37" i="13"/>
  <c r="BY37" i="13"/>
  <c r="CD36" i="13"/>
  <c r="CH37" i="13"/>
  <c r="DZ38" i="13"/>
  <c r="CC39" i="13"/>
  <c r="BU39" i="13"/>
  <c r="CY38" i="13"/>
  <c r="DO39" i="13"/>
  <c r="DV36" i="13"/>
  <c r="CS39" i="13"/>
  <c r="DD37" i="13"/>
  <c r="DE39" i="13"/>
  <c r="CB38" i="13"/>
  <c r="DB39" i="13"/>
  <c r="CF38" i="13"/>
  <c r="DH37" i="13"/>
  <c r="CN39" i="13"/>
  <c r="CZ36" i="13"/>
  <c r="DV37" i="13"/>
  <c r="CU36" i="13"/>
  <c r="DJ36" i="13"/>
  <c r="DC36" i="13"/>
  <c r="CW39" i="13"/>
  <c r="CE37" i="13"/>
  <c r="BU37" i="13"/>
  <c r="BV39" i="13"/>
  <c r="CM38" i="13"/>
  <c r="DQ37" i="13"/>
  <c r="CK36" i="13"/>
  <c r="EC36" i="13"/>
  <c r="DM36" i="13"/>
  <c r="BW36" i="13"/>
  <c r="BT37" i="13"/>
  <c r="CN36" i="13"/>
  <c r="BZ38" i="13"/>
  <c r="CZ37" i="13"/>
  <c r="CI39" i="13"/>
  <c r="DU39" i="13"/>
  <c r="CY36" i="13"/>
  <c r="CT38" i="13"/>
  <c r="BX38" i="13"/>
  <c r="DA39" i="13"/>
  <c r="CN38" i="13"/>
  <c r="DB37" i="13"/>
  <c r="DD36" i="13"/>
  <c r="BZ37" i="13"/>
  <c r="CV36" i="13"/>
  <c r="CT36" i="13"/>
  <c r="ED38" i="13"/>
  <c r="CE39" i="13"/>
  <c r="DG36" i="13"/>
  <c r="DT39" i="13"/>
  <c r="CJ37" i="13"/>
  <c r="DM37" i="13"/>
  <c r="DX36" i="13"/>
  <c r="EC39" i="13"/>
  <c r="CB36" i="13"/>
  <c r="DV39" i="13"/>
  <c r="EE38" i="13"/>
  <c r="CX38" i="13"/>
  <c r="DC39" i="13"/>
  <c r="DH38" i="13"/>
  <c r="CO39" i="13"/>
  <c r="DX39" i="13"/>
  <c r="DS38" i="13"/>
  <c r="CG36" i="13"/>
  <c r="CG37" i="13"/>
  <c r="DY36" i="13"/>
  <c r="EE37" i="13"/>
  <c r="DK37" i="13"/>
  <c r="CT37" i="13"/>
  <c r="CB37" i="13"/>
  <c r="DO36" i="13"/>
  <c r="CQ37" i="13"/>
  <c r="BT38" i="13"/>
  <c r="DL38" i="13"/>
  <c r="EB39" i="13"/>
  <c r="DJ37" i="13"/>
  <c r="DR37" i="13"/>
  <c r="DK39" i="13"/>
  <c r="DG37" i="13"/>
  <c r="EA36" i="13"/>
  <c r="DS36" i="13"/>
  <c r="BZ39" i="13"/>
  <c r="CA38" i="13"/>
  <c r="CP37" i="13"/>
  <c r="CX39" i="13"/>
  <c r="DU36" i="13"/>
  <c r="CP38" i="13"/>
  <c r="CS37" i="13"/>
  <c r="EC38" i="13"/>
  <c r="CY37" i="13"/>
  <c r="DI39" i="13"/>
  <c r="EA38" i="13"/>
  <c r="DQ39" i="13"/>
  <c r="CD37" i="13"/>
  <c r="CC38" i="13"/>
  <c r="BY36" i="13"/>
  <c r="DF37" i="13"/>
  <c r="BY39" i="13"/>
  <c r="DY39" i="13"/>
  <c r="CU39" i="13"/>
  <c r="DW39" i="13"/>
  <c r="ED36" i="13"/>
  <c r="BU36" i="13"/>
  <c r="DP39" i="13"/>
  <c r="BX37" i="13"/>
  <c r="CU38" i="13"/>
  <c r="CS38" i="13"/>
  <c r="CM39" i="13"/>
  <c r="DI37" i="13"/>
  <c r="DY38" i="13"/>
  <c r="CE36" i="13"/>
  <c r="CA36" i="13"/>
  <c r="EB37" i="13"/>
  <c r="DF36" i="13"/>
  <c r="DV38" i="13"/>
  <c r="BW37" i="13"/>
  <c r="CL38" i="13"/>
  <c r="DZ36" i="13"/>
  <c r="CG38" i="13"/>
  <c r="DM39" i="13"/>
  <c r="DR39" i="13"/>
  <c r="DQ36" i="13"/>
  <c r="DB38" i="13"/>
  <c r="CR39" i="13"/>
  <c r="DD39" i="13"/>
  <c r="CV39" i="13"/>
  <c r="CD38" i="13"/>
  <c r="DW38" i="13"/>
  <c r="DL36" i="13"/>
  <c r="CA37" i="13"/>
  <c r="BX39" i="13"/>
  <c r="CR37" i="13"/>
  <c r="DF39" i="13"/>
  <c r="CY39" i="13"/>
  <c r="CX37" i="13"/>
  <c r="CL37" i="13"/>
  <c r="CQ39" i="13"/>
  <c r="DF38" i="13"/>
  <c r="EB38" i="13"/>
  <c r="DP37" i="13"/>
  <c r="BV38" i="13"/>
  <c r="DX37" i="13"/>
  <c r="DE37" i="13"/>
  <c r="DT38" i="13"/>
  <c r="BT28" i="13"/>
  <c r="BT36" i="13" s="1"/>
  <c r="DU37" i="13"/>
  <c r="EC37" i="13"/>
  <c r="CZ38" i="13"/>
  <c r="DC37" i="13"/>
  <c r="CW36" i="13"/>
  <c r="ED39" i="13"/>
  <c r="DH36" i="13"/>
  <c r="ED37" i="13"/>
  <c r="CM37" i="13"/>
  <c r="CI36" i="13"/>
  <c r="CI38" i="13"/>
  <c r="DI38" i="13"/>
  <c r="BX36" i="13"/>
  <c r="DT37" i="13"/>
  <c r="CP36" i="13"/>
  <c r="CO37" i="13"/>
  <c r="CQ38" i="13"/>
  <c r="DJ38" i="13"/>
  <c r="BT39" i="13"/>
  <c r="DN38" i="13"/>
  <c r="DL39" i="13"/>
  <c r="BW38" i="13"/>
  <c r="DE36" i="13"/>
  <c r="EE36" i="13"/>
  <c r="CK38" i="13"/>
  <c r="DK38" i="13"/>
  <c r="DT36" i="13"/>
  <c r="BY33" i="13" l="1" a="1"/>
  <c r="BY33" i="13" s="1"/>
  <c r="BW33" i="13" a="1"/>
  <c r="BW33" i="13" s="1"/>
  <c r="BT44" i="13" a="1"/>
  <c r="BT44" i="13" s="1"/>
  <c r="BT52" i="13" s="1" a="1"/>
  <c r="BT52" i="13" s="1"/>
  <c r="BT60" i="13" s="1" a="1"/>
  <c r="BT60" i="13" s="1"/>
  <c r="C99" i="13" l="1" a="1"/>
  <c r="S101" i="13" s="1"/>
  <c r="T101" i="13" s="1"/>
  <c r="S100" i="13" l="1"/>
  <c r="T100" i="13" s="1"/>
  <c r="S102" i="13"/>
  <c r="T102" i="13" s="1"/>
  <c r="C99" i="13"/>
  <c r="S99" i="13" s="1"/>
  <c r="T99" i="13" s="1"/>
  <c r="C107" i="13" l="1" a="1"/>
  <c r="H121" i="13" s="1"/>
  <c r="S109" i="13" l="1"/>
  <c r="T109" i="13" s="1"/>
  <c r="H123" i="13"/>
  <c r="C122" i="13"/>
  <c r="E121" i="13"/>
  <c r="O123" i="13"/>
  <c r="I122" i="13"/>
  <c r="Q121" i="13"/>
  <c r="C123" i="13"/>
  <c r="E122" i="13"/>
  <c r="S110" i="13"/>
  <c r="T110" i="13" s="1"/>
  <c r="F123" i="13"/>
  <c r="P122" i="13"/>
  <c r="K122" i="13"/>
  <c r="K123" i="13"/>
  <c r="F121" i="13"/>
  <c r="M123" i="13"/>
  <c r="I124" i="13"/>
  <c r="P123" i="13"/>
  <c r="R121" i="13"/>
  <c r="G122" i="13"/>
  <c r="N124" i="13"/>
  <c r="O122" i="13"/>
  <c r="S108" i="13"/>
  <c r="T108" i="13" s="1"/>
  <c r="D121" i="13"/>
  <c r="D124" i="13"/>
  <c r="D123" i="13"/>
  <c r="D122" i="13"/>
  <c r="P121" i="13"/>
  <c r="C107" i="13"/>
  <c r="N123" i="13"/>
  <c r="H124" i="13"/>
  <c r="Q122" i="13"/>
  <c r="G123" i="13"/>
  <c r="E123" i="13"/>
  <c r="Q123" i="13"/>
  <c r="M122" i="13"/>
  <c r="N121" i="13"/>
  <c r="H122" i="13"/>
  <c r="M124" i="13"/>
  <c r="R122" i="13"/>
  <c r="M121" i="13"/>
  <c r="L124" i="13"/>
  <c r="L123" i="13"/>
  <c r="Q124" i="13"/>
  <c r="I121" i="13"/>
  <c r="K121" i="13"/>
  <c r="F124" i="13"/>
  <c r="L121" i="13"/>
  <c r="J124" i="13"/>
  <c r="L122" i="13"/>
  <c r="J121" i="13"/>
  <c r="E124" i="13"/>
  <c r="P124" i="13"/>
  <c r="I123" i="13"/>
  <c r="R123" i="13"/>
  <c r="K124" i="13"/>
  <c r="O121" i="13"/>
  <c r="F122" i="13"/>
  <c r="G121" i="13"/>
  <c r="C124" i="13"/>
  <c r="O124" i="13"/>
  <c r="G124" i="13"/>
  <c r="J122" i="13"/>
  <c r="N122" i="13"/>
  <c r="J123" i="13"/>
  <c r="R124" i="13"/>
  <c r="C121" i="13" l="1"/>
  <c r="S107" i="13"/>
  <c r="T107" i="13" s="1"/>
  <c r="B12" i="17" l="1" a="1"/>
  <c r="B12" i="17" s="1"/>
  <c r="V12" i="17" s="1" a="1"/>
  <c r="V12" i="17" s="1"/>
  <c r="C58" i="5" l="1" a="1"/>
  <c r="C58" i="5" s="1"/>
  <c r="BO22" i="5" s="1" a="1"/>
  <c r="BO22" i="5" s="1"/>
  <c r="BV32" i="5" s="1" a="1"/>
  <c r="BV32" i="5" l="1"/>
  <c r="BZ32" i="5" l="1"/>
  <c r="BV42" i="5" l="1"/>
  <c r="BW42" i="5"/>
  <c r="BY42" i="5"/>
  <c r="BX42" i="5"/>
  <c r="BZ42" i="5" l="1"/>
  <c r="BV48" i="5" a="1"/>
  <c r="BV62" i="5" s="1" a="1"/>
  <c r="BV62" i="5" s="1"/>
  <c r="BV72" i="5" s="1" a="1"/>
  <c r="BV72" i="5" s="1"/>
  <c r="BV77" i="5" s="1" a="1"/>
  <c r="BV48" i="5" l="1"/>
  <c r="BV77" i="5"/>
  <c r="C107" i="5" a="1"/>
  <c r="C107" i="5" s="1"/>
  <c r="S107" i="5" l="1"/>
  <c r="T107" i="5" s="1"/>
  <c r="C116" i="5" s="1" a="1"/>
  <c r="P131" i="5" l="1"/>
  <c r="Q131" i="5"/>
  <c r="H131" i="5"/>
  <c r="O131" i="5"/>
  <c r="G131" i="5"/>
  <c r="N131" i="5"/>
  <c r="F131" i="5"/>
  <c r="C116" i="5"/>
  <c r="M131" i="5"/>
  <c r="E131" i="5"/>
  <c r="K131" i="5"/>
  <c r="D131" i="5"/>
  <c r="R131" i="5"/>
  <c r="L131" i="5"/>
  <c r="J131" i="5"/>
  <c r="I131" i="5"/>
  <c r="S116" i="5" l="1"/>
  <c r="T116" i="5" s="1"/>
  <c r="C131" i="5"/>
  <c r="DM32" i="5" s="1" a="1"/>
  <c r="FT41" i="5" l="1"/>
  <c r="FS41" i="5"/>
  <c r="FK41" i="5"/>
  <c r="FC41" i="5"/>
  <c r="EU41" i="5"/>
  <c r="EM41" i="5"/>
  <c r="EE41" i="5"/>
  <c r="DW41" i="5"/>
  <c r="DO41" i="5"/>
  <c r="FR41" i="5"/>
  <c r="FJ41" i="5"/>
  <c r="FB41" i="5"/>
  <c r="ET41" i="5"/>
  <c r="EL41" i="5"/>
  <c r="ED41" i="5"/>
  <c r="DV41" i="5"/>
  <c r="DN41" i="5"/>
  <c r="FQ41" i="5"/>
  <c r="FI41" i="5"/>
  <c r="FA41" i="5"/>
  <c r="ES41" i="5"/>
  <c r="EK41" i="5"/>
  <c r="EC41" i="5"/>
  <c r="DU41" i="5"/>
  <c r="FW41" i="5"/>
  <c r="FO41" i="5"/>
  <c r="FG41" i="5"/>
  <c r="EY41" i="5"/>
  <c r="EQ41" i="5"/>
  <c r="EI41" i="5"/>
  <c r="EA41" i="5"/>
  <c r="DS41" i="5"/>
  <c r="FL41" i="5"/>
  <c r="EV41" i="5"/>
  <c r="EF41" i="5"/>
  <c r="DP41" i="5"/>
  <c r="FX41" i="5"/>
  <c r="FF41" i="5"/>
  <c r="EP41" i="5"/>
  <c r="DZ41" i="5"/>
  <c r="FD41" i="5"/>
  <c r="EH41" i="5"/>
  <c r="FV41" i="5"/>
  <c r="EZ41" i="5"/>
  <c r="EG41" i="5"/>
  <c r="FU41" i="5"/>
  <c r="EX41" i="5"/>
  <c r="EB41" i="5"/>
  <c r="FM41" i="5"/>
  <c r="EO41" i="5"/>
  <c r="DT41" i="5"/>
  <c r="FH41" i="5"/>
  <c r="EN41" i="5"/>
  <c r="DR41" i="5"/>
  <c r="DX41" i="5"/>
  <c r="FP41" i="5"/>
  <c r="DQ41" i="5"/>
  <c r="FE41" i="5"/>
  <c r="EW41" i="5"/>
  <c r="DY41" i="5"/>
  <c r="ER41" i="5"/>
  <c r="EJ41" i="5"/>
  <c r="FN41" i="5"/>
  <c r="DM32" i="5"/>
  <c r="DM41" i="5" s="1"/>
  <c r="DM46" i="5" l="1" a="1"/>
  <c r="DM59" i="5" l="1" a="1"/>
  <c r="DM59" i="5" s="1"/>
  <c r="DM64" i="5" s="1" a="1"/>
  <c r="DM46" i="5"/>
  <c r="C141" i="5" l="1" a="1"/>
  <c r="DM64" i="5"/>
  <c r="Q143" i="5" l="1"/>
  <c r="I143" i="5"/>
  <c r="M143" i="5"/>
  <c r="E143" i="5"/>
  <c r="C141" i="5"/>
  <c r="J143" i="5"/>
  <c r="H143" i="5"/>
  <c r="R143" i="5"/>
  <c r="G143" i="5"/>
  <c r="P143" i="5"/>
  <c r="F143" i="5"/>
  <c r="N143" i="5"/>
  <c r="O143" i="5"/>
  <c r="L143" i="5"/>
  <c r="K143" i="5"/>
  <c r="D143" i="5"/>
  <c r="C153" i="5" l="1" a="1"/>
  <c r="T141" i="5"/>
  <c r="S141" i="5"/>
  <c r="S143" i="5" s="1"/>
  <c r="C143" i="5"/>
  <c r="X141" i="5"/>
  <c r="M171" i="5" l="1"/>
  <c r="E171" i="5"/>
  <c r="Q171" i="5"/>
  <c r="I171" i="5"/>
  <c r="L171" i="5"/>
  <c r="C153" i="5"/>
  <c r="K171" i="5"/>
  <c r="J171" i="5"/>
  <c r="H171" i="5"/>
  <c r="P171" i="5"/>
  <c r="F171" i="5"/>
  <c r="O171" i="5"/>
  <c r="N171" i="5"/>
  <c r="G171" i="5"/>
  <c r="D171" i="5"/>
  <c r="R171" i="5"/>
  <c r="Y141" i="5"/>
  <c r="T143" i="5"/>
  <c r="AA142" i="5"/>
  <c r="C152" i="5" a="1"/>
  <c r="M169" i="5" l="1"/>
  <c r="E169" i="5"/>
  <c r="Q169" i="5"/>
  <c r="I169" i="5"/>
  <c r="L169" i="5"/>
  <c r="K169" i="5"/>
  <c r="J169" i="5"/>
  <c r="H169" i="5"/>
  <c r="C152" i="5"/>
  <c r="P169" i="5"/>
  <c r="F169" i="5"/>
  <c r="R169" i="5"/>
  <c r="N169" i="5"/>
  <c r="G169" i="5"/>
  <c r="O169" i="5"/>
  <c r="D169" i="5"/>
  <c r="C171" i="5"/>
  <c r="T153" i="5"/>
  <c r="S153" i="5"/>
  <c r="D172" i="5" l="1"/>
  <c r="D170" i="5"/>
  <c r="H170" i="5"/>
  <c r="H172" i="5"/>
  <c r="G172" i="5"/>
  <c r="G170" i="5"/>
  <c r="K172" i="5"/>
  <c r="K170" i="5"/>
  <c r="N172" i="5"/>
  <c r="N170" i="5"/>
  <c r="R172" i="5"/>
  <c r="R170" i="5"/>
  <c r="F172" i="5"/>
  <c r="F170" i="5"/>
  <c r="Q172" i="5"/>
  <c r="Q170" i="5"/>
  <c r="O172" i="5"/>
  <c r="O170" i="5"/>
  <c r="L172" i="5"/>
  <c r="L170" i="5"/>
  <c r="I172" i="5"/>
  <c r="I170" i="5"/>
  <c r="E172" i="5"/>
  <c r="E170" i="5"/>
  <c r="J170" i="5"/>
  <c r="J172" i="5"/>
  <c r="P172" i="5"/>
  <c r="P170" i="5"/>
  <c r="T152" i="5"/>
  <c r="S152" i="5"/>
  <c r="C169" i="5"/>
  <c r="V16" i="17" s="1" a="1"/>
  <c r="V16" i="17" s="1"/>
  <c r="B62" i="10" s="1" a="1"/>
  <c r="B62" i="10" s="1"/>
  <c r="M172" i="5"/>
  <c r="M170" i="5"/>
  <c r="C172" i="5" l="1"/>
  <c r="C170" i="5"/>
  <c r="Y6" i="10" l="1"/>
  <c r="AG6" i="10"/>
  <c r="Y7" i="10"/>
  <c r="AG7" i="10"/>
  <c r="Y8" i="10"/>
  <c r="AG8" i="10"/>
  <c r="Y9" i="10"/>
  <c r="AG9" i="10"/>
  <c r="Y10" i="10"/>
  <c r="AG10" i="10"/>
  <c r="Y11" i="10"/>
  <c r="AG11" i="10"/>
  <c r="Y12" i="10"/>
  <c r="AG12" i="10"/>
  <c r="Y13" i="10"/>
  <c r="AG13" i="10"/>
  <c r="Y14" i="10"/>
  <c r="AG14" i="10"/>
  <c r="Y15" i="10"/>
  <c r="AG15" i="10"/>
  <c r="Y16" i="10"/>
  <c r="AG16" i="10"/>
  <c r="Y17" i="10"/>
  <c r="AG17" i="10"/>
  <c r="Y18" i="10"/>
  <c r="AG18" i="10"/>
  <c r="Y19" i="10"/>
  <c r="AG19" i="10"/>
  <c r="Y20" i="10"/>
  <c r="AG20" i="10"/>
  <c r="Y21" i="10"/>
  <c r="AG21" i="10"/>
  <c r="Y22" i="10"/>
  <c r="AG22" i="10"/>
  <c r="Y23" i="10"/>
  <c r="AG23" i="10"/>
  <c r="Y24" i="10"/>
  <c r="AG24" i="10"/>
  <c r="Y25" i="10"/>
  <c r="AG25" i="10"/>
  <c r="Y26" i="10"/>
  <c r="AG26" i="10"/>
  <c r="Y27" i="10"/>
  <c r="AG27" i="10"/>
  <c r="Y28" i="10"/>
  <c r="AG28" i="10"/>
  <c r="Y29" i="10"/>
  <c r="AG29" i="10"/>
  <c r="Y30" i="10"/>
  <c r="AG30" i="10"/>
  <c r="Y31" i="10"/>
  <c r="AG31" i="10"/>
  <c r="Y32" i="10"/>
  <c r="AG32" i="10"/>
  <c r="Y33" i="10"/>
  <c r="AG33" i="10"/>
  <c r="Y34" i="10"/>
  <c r="AG34" i="10"/>
  <c r="Y35" i="10"/>
  <c r="AG35" i="10"/>
  <c r="Y36" i="10"/>
  <c r="AG36" i="10"/>
  <c r="Y37" i="10"/>
  <c r="AG37" i="10"/>
  <c r="Y38" i="10"/>
  <c r="AG38" i="10"/>
  <c r="Y39" i="10"/>
  <c r="AG39" i="10"/>
  <c r="Z6" i="10"/>
  <c r="AH6" i="10"/>
  <c r="Z7" i="10"/>
  <c r="AH7" i="10"/>
  <c r="Z8" i="10"/>
  <c r="AH8" i="10"/>
  <c r="Z9" i="10"/>
  <c r="AH9" i="10"/>
  <c r="Z10" i="10"/>
  <c r="AH10" i="10"/>
  <c r="Z11" i="10"/>
  <c r="AH11" i="10"/>
  <c r="Z12" i="10"/>
  <c r="AH12" i="10"/>
  <c r="Z13" i="10"/>
  <c r="AH13" i="10"/>
  <c r="Z14" i="10"/>
  <c r="AH14" i="10"/>
  <c r="AA6" i="10"/>
  <c r="AI6" i="10"/>
  <c r="AA7" i="10"/>
  <c r="AI7" i="10"/>
  <c r="AA8" i="10"/>
  <c r="AI8" i="10"/>
  <c r="AA9" i="10"/>
  <c r="AI9" i="10"/>
  <c r="AA10" i="10"/>
  <c r="AI10" i="10"/>
  <c r="AA11" i="10"/>
  <c r="AI11" i="10"/>
  <c r="AA12" i="10"/>
  <c r="AI12" i="10"/>
  <c r="AA13" i="10"/>
  <c r="AI13" i="10"/>
  <c r="AA14" i="10"/>
  <c r="AI14" i="10"/>
  <c r="AA15" i="10"/>
  <c r="AI15" i="10"/>
  <c r="AA16" i="10"/>
  <c r="AI16" i="10"/>
  <c r="AA17" i="10"/>
  <c r="AI17" i="10"/>
  <c r="AA18" i="10"/>
  <c r="AI18" i="10"/>
  <c r="AA19" i="10"/>
  <c r="AI19" i="10"/>
  <c r="AA20" i="10"/>
  <c r="AI20" i="10"/>
  <c r="AA21" i="10"/>
  <c r="AI21" i="10"/>
  <c r="AA22" i="10"/>
  <c r="AI22" i="10"/>
  <c r="AA23" i="10"/>
  <c r="AI23" i="10"/>
  <c r="AA24" i="10"/>
  <c r="AI24" i="10"/>
  <c r="AA25" i="10"/>
  <c r="AI25" i="10"/>
  <c r="AA26" i="10"/>
  <c r="AI26" i="10"/>
  <c r="AA27" i="10"/>
  <c r="AI27" i="10"/>
  <c r="AA28" i="10"/>
  <c r="AI28" i="10"/>
  <c r="AA29" i="10"/>
  <c r="AI29" i="10"/>
  <c r="AA30" i="10"/>
  <c r="AI30" i="10"/>
  <c r="AA31" i="10"/>
  <c r="AI31" i="10"/>
  <c r="AA32" i="10"/>
  <c r="AI32" i="10"/>
  <c r="AA33" i="10"/>
  <c r="AI33" i="10"/>
  <c r="AA34" i="10"/>
  <c r="AI34" i="10"/>
  <c r="AA35" i="10"/>
  <c r="AI35" i="10"/>
  <c r="AA36" i="10"/>
  <c r="AI36" i="10"/>
  <c r="AA37" i="10"/>
  <c r="AI37" i="10"/>
  <c r="AA38" i="10"/>
  <c r="AI38" i="10"/>
  <c r="AA39" i="10"/>
  <c r="AI39" i="10"/>
  <c r="AA40" i="10"/>
  <c r="AI40" i="10"/>
  <c r="AA41" i="10"/>
  <c r="AI41" i="10"/>
  <c r="AA42" i="10"/>
  <c r="AI42" i="10"/>
  <c r="AA43" i="10"/>
  <c r="AI43" i="10"/>
  <c r="AA44" i="10"/>
  <c r="AI44" i="10"/>
  <c r="AA45" i="10"/>
  <c r="AB6" i="10"/>
  <c r="AJ6" i="10"/>
  <c r="AB7" i="10"/>
  <c r="AJ7" i="10"/>
  <c r="AB8" i="10"/>
  <c r="AJ8" i="10"/>
  <c r="AB9" i="10"/>
  <c r="AJ9" i="10"/>
  <c r="AB10" i="10"/>
  <c r="AJ10" i="10"/>
  <c r="AB11" i="10"/>
  <c r="AJ11" i="10"/>
  <c r="AB12" i="10"/>
  <c r="AJ12" i="10"/>
  <c r="AB13" i="10"/>
  <c r="AJ13" i="10"/>
  <c r="AB14" i="10"/>
  <c r="AJ14" i="10"/>
  <c r="AC6" i="10"/>
  <c r="AC7" i="10"/>
  <c r="AC8" i="10"/>
  <c r="AC9" i="10"/>
  <c r="AC10" i="10"/>
  <c r="AC11" i="10"/>
  <c r="AC12" i="10"/>
  <c r="AC13" i="10"/>
  <c r="AC14" i="10"/>
  <c r="AC15" i="10"/>
  <c r="AC16" i="10"/>
  <c r="AC17" i="10"/>
  <c r="AC18" i="10"/>
  <c r="AC19" i="10"/>
  <c r="AC20" i="10"/>
  <c r="AC21" i="10"/>
  <c r="AC22" i="10"/>
  <c r="AC23" i="10"/>
  <c r="AC24" i="10"/>
  <c r="AC25" i="10"/>
  <c r="AC26" i="10"/>
  <c r="AC27" i="10"/>
  <c r="AC28" i="10"/>
  <c r="AC29" i="10"/>
  <c r="AC30" i="10"/>
  <c r="AC31" i="10"/>
  <c r="AC32" i="10"/>
  <c r="AC33" i="10"/>
  <c r="AC34" i="10"/>
  <c r="AC35" i="10"/>
  <c r="AC36" i="10"/>
  <c r="V6" i="10"/>
  <c r="AD6" i="10"/>
  <c r="V7" i="10"/>
  <c r="AD7" i="10"/>
  <c r="V8" i="10"/>
  <c r="AD8" i="10"/>
  <c r="V9" i="10"/>
  <c r="AD9" i="10"/>
  <c r="V10" i="10"/>
  <c r="AD10" i="10"/>
  <c r="V11" i="10"/>
  <c r="AD11" i="10"/>
  <c r="V12" i="10"/>
  <c r="AD12" i="10"/>
  <c r="V13" i="10"/>
  <c r="AD13" i="10"/>
  <c r="V14" i="10"/>
  <c r="AD14" i="10"/>
  <c r="V15" i="10"/>
  <c r="AD15" i="10"/>
  <c r="V16" i="10"/>
  <c r="AD16" i="10"/>
  <c r="V17" i="10"/>
  <c r="AD17" i="10"/>
  <c r="V18" i="10"/>
  <c r="AD18" i="10"/>
  <c r="V19" i="10"/>
  <c r="AD19" i="10"/>
  <c r="V20" i="10"/>
  <c r="AD20" i="10"/>
  <c r="V21" i="10"/>
  <c r="AD21" i="10"/>
  <c r="V22" i="10"/>
  <c r="AD22" i="10"/>
  <c r="V23" i="10"/>
  <c r="AD23" i="10"/>
  <c r="V24" i="10"/>
  <c r="AD24" i="10"/>
  <c r="V25" i="10"/>
  <c r="AD25" i="10"/>
  <c r="V26" i="10"/>
  <c r="AD26" i="10"/>
  <c r="V27" i="10"/>
  <c r="AD27" i="10"/>
  <c r="V28" i="10"/>
  <c r="AD28" i="10"/>
  <c r="V29" i="10"/>
  <c r="AD29" i="10"/>
  <c r="V30" i="10"/>
  <c r="AD30" i="10"/>
  <c r="V31" i="10"/>
  <c r="AD31" i="10"/>
  <c r="V32" i="10"/>
  <c r="AD32" i="10"/>
  <c r="V33" i="10"/>
  <c r="AD33" i="10"/>
  <c r="V34" i="10"/>
  <c r="AD34" i="10"/>
  <c r="V35" i="10"/>
  <c r="AD35" i="10"/>
  <c r="V36" i="10"/>
  <c r="AD36" i="10"/>
  <c r="V37" i="10"/>
  <c r="AD37" i="10"/>
  <c r="V38" i="10"/>
  <c r="AD38" i="10"/>
  <c r="V39" i="10"/>
  <c r="AD39" i="10"/>
  <c r="V40" i="10"/>
  <c r="AD40" i="10"/>
  <c r="V41" i="10"/>
  <c r="AD41" i="10"/>
  <c r="V42" i="10"/>
  <c r="AD42" i="10"/>
  <c r="V43" i="10"/>
  <c r="AD43" i="10"/>
  <c r="V44" i="10"/>
  <c r="AD44" i="10"/>
  <c r="V45" i="10"/>
  <c r="AD45" i="10"/>
  <c r="W6" i="10"/>
  <c r="AE6" i="10"/>
  <c r="W7" i="10"/>
  <c r="AE7" i="10"/>
  <c r="W8" i="10"/>
  <c r="AE8" i="10"/>
  <c r="W9" i="10"/>
  <c r="AE9" i="10"/>
  <c r="W10" i="10"/>
  <c r="AE10" i="10"/>
  <c r="W11" i="10"/>
  <c r="AE11" i="10"/>
  <c r="W12" i="10"/>
  <c r="AE12" i="10"/>
  <c r="W13" i="10"/>
  <c r="AE13" i="10"/>
  <c r="W14" i="10"/>
  <c r="AE14" i="10"/>
  <c r="W15" i="10"/>
  <c r="AE15" i="10"/>
  <c r="W16" i="10"/>
  <c r="AE16" i="10"/>
  <c r="W17" i="10"/>
  <c r="AE17" i="10"/>
  <c r="W18" i="10"/>
  <c r="AE18" i="10"/>
  <c r="W19" i="10"/>
  <c r="AE19" i="10"/>
  <c r="W20" i="10"/>
  <c r="AE20" i="10"/>
  <c r="W21" i="10"/>
  <c r="AE21" i="10"/>
  <c r="W22" i="10"/>
  <c r="AE22" i="10"/>
  <c r="W23" i="10"/>
  <c r="AE23" i="10"/>
  <c r="W24" i="10"/>
  <c r="AE24" i="10"/>
  <c r="W25" i="10"/>
  <c r="AE25" i="10"/>
  <c r="W26" i="10"/>
  <c r="AE26" i="10"/>
  <c r="W27" i="10"/>
  <c r="AE27" i="10"/>
  <c r="W28" i="10"/>
  <c r="AE28" i="10"/>
  <c r="W29" i="10"/>
  <c r="AE29" i="10"/>
  <c r="W30" i="10"/>
  <c r="AE30" i="10"/>
  <c r="W31" i="10"/>
  <c r="AE31" i="10"/>
  <c r="W32" i="10"/>
  <c r="AE32" i="10"/>
  <c r="W33" i="10"/>
  <c r="AE33" i="10"/>
  <c r="W34" i="10"/>
  <c r="AE34" i="10"/>
  <c r="W35" i="10"/>
  <c r="AE35" i="10"/>
  <c r="W36" i="10"/>
  <c r="AE36" i="10"/>
  <c r="W37" i="10"/>
  <c r="AE37" i="10"/>
  <c r="W38" i="10"/>
  <c r="AE38" i="10"/>
  <c r="W39" i="10"/>
  <c r="AE39" i="10"/>
  <c r="W40" i="10"/>
  <c r="AE40" i="10"/>
  <c r="W41" i="10"/>
  <c r="AE41" i="10"/>
  <c r="W42" i="10"/>
  <c r="AE42" i="10"/>
  <c r="W43" i="10"/>
  <c r="AE43" i="10"/>
  <c r="W44" i="10"/>
  <c r="AE44" i="10"/>
  <c r="W45" i="10"/>
  <c r="AE45" i="10"/>
  <c r="X7" i="10"/>
  <c r="AF12" i="10"/>
  <c r="X15" i="10"/>
  <c r="Z16" i="10"/>
  <c r="AB17" i="10"/>
  <c r="AF18" i="10"/>
  <c r="AH19" i="10"/>
  <c r="AJ20" i="10"/>
  <c r="X23" i="10"/>
  <c r="Z24" i="10"/>
  <c r="AB25" i="10"/>
  <c r="AF26" i="10"/>
  <c r="AH27" i="10"/>
  <c r="AJ28" i="10"/>
  <c r="X31" i="10"/>
  <c r="Z32" i="10"/>
  <c r="AB33" i="10"/>
  <c r="AF34" i="10"/>
  <c r="AH35" i="10"/>
  <c r="AJ36" i="10"/>
  <c r="AJ37" i="10"/>
  <c r="AJ38" i="10"/>
  <c r="AJ39" i="10"/>
  <c r="AG40" i="10"/>
  <c r="AC41" i="10"/>
  <c r="Z42" i="10"/>
  <c r="X43" i="10"/>
  <c r="AJ43" i="10"/>
  <c r="AG44" i="10"/>
  <c r="AC45" i="10"/>
  <c r="W46" i="10"/>
  <c r="AE46" i="10"/>
  <c r="W47" i="10"/>
  <c r="AE47" i="10"/>
  <c r="W48" i="10"/>
  <c r="AE48" i="10"/>
  <c r="W49" i="10"/>
  <c r="AE49" i="10"/>
  <c r="W50" i="10"/>
  <c r="AE50" i="10"/>
  <c r="W51" i="10"/>
  <c r="AE51" i="10"/>
  <c r="X17" i="10"/>
  <c r="AF20" i="10"/>
  <c r="Z26" i="10"/>
  <c r="AJ30" i="10"/>
  <c r="AF37" i="10"/>
  <c r="AJ42" i="10"/>
  <c r="AC51" i="10"/>
  <c r="AF9" i="10"/>
  <c r="AH20" i="10"/>
  <c r="AB26" i="10"/>
  <c r="X32" i="10"/>
  <c r="AH36" i="10"/>
  <c r="AB41" i="10"/>
  <c r="V46" i="10"/>
  <c r="V48" i="10"/>
  <c r="V50" i="10"/>
  <c r="AF7" i="10"/>
  <c r="X10" i="10"/>
  <c r="Z15" i="10"/>
  <c r="AB16" i="10"/>
  <c r="AF17" i="10"/>
  <c r="AH18" i="10"/>
  <c r="AJ19" i="10"/>
  <c r="X22" i="10"/>
  <c r="Z23" i="10"/>
  <c r="AB24" i="10"/>
  <c r="AF25" i="10"/>
  <c r="AH26" i="10"/>
  <c r="AJ27" i="10"/>
  <c r="X30" i="10"/>
  <c r="Z31" i="10"/>
  <c r="AB32" i="10"/>
  <c r="AF33" i="10"/>
  <c r="AH34" i="10"/>
  <c r="AJ35" i="10"/>
  <c r="AH40" i="10"/>
  <c r="AF41" i="10"/>
  <c r="AB42" i="10"/>
  <c r="Y43" i="10"/>
  <c r="AH44" i="10"/>
  <c r="AF45" i="10"/>
  <c r="X46" i="10"/>
  <c r="AF46" i="10"/>
  <c r="X47" i="10"/>
  <c r="AF47" i="10"/>
  <c r="X48" i="10"/>
  <c r="AF48" i="10"/>
  <c r="X49" i="10"/>
  <c r="AF49" i="10"/>
  <c r="X50" i="10"/>
  <c r="AF50" i="10"/>
  <c r="X51" i="10"/>
  <c r="AF51" i="10"/>
  <c r="Z18" i="10"/>
  <c r="X25" i="10"/>
  <c r="AH29" i="10"/>
  <c r="AB35" i="10"/>
  <c r="AF39" i="10"/>
  <c r="AG43" i="10"/>
  <c r="AC50" i="10"/>
  <c r="AF19" i="10"/>
  <c r="Z25" i="10"/>
  <c r="AH28" i="10"/>
  <c r="AF35" i="10"/>
  <c r="AF40" i="10"/>
  <c r="AH43" i="10"/>
  <c r="AD46" i="10"/>
  <c r="V49" i="10"/>
  <c r="AD51" i="10"/>
  <c r="AF10" i="10"/>
  <c r="X13" i="10"/>
  <c r="AB15" i="10"/>
  <c r="AF16" i="10"/>
  <c r="AH17" i="10"/>
  <c r="AJ18" i="10"/>
  <c r="X21" i="10"/>
  <c r="Z22" i="10"/>
  <c r="AB23" i="10"/>
  <c r="AF24" i="10"/>
  <c r="AH25" i="10"/>
  <c r="AJ26" i="10"/>
  <c r="X29" i="10"/>
  <c r="Z30" i="10"/>
  <c r="AB31" i="10"/>
  <c r="AF32" i="10"/>
  <c r="AH33" i="10"/>
  <c r="AJ34" i="10"/>
  <c r="X37" i="10"/>
  <c r="X38" i="10"/>
  <c r="X39" i="10"/>
  <c r="X40" i="10"/>
  <c r="AJ40" i="10"/>
  <c r="AG41" i="10"/>
  <c r="AC42" i="10"/>
  <c r="Z43" i="10"/>
  <c r="X44" i="10"/>
  <c r="AJ44" i="10"/>
  <c r="AG45" i="10"/>
  <c r="Y46" i="10"/>
  <c r="AG46" i="10"/>
  <c r="Y47" i="10"/>
  <c r="AG47" i="10"/>
  <c r="Y48" i="10"/>
  <c r="AG48" i="10"/>
  <c r="Y49" i="10"/>
  <c r="AG49" i="10"/>
  <c r="Y50" i="10"/>
  <c r="AG50" i="10"/>
  <c r="Y51" i="10"/>
  <c r="AG51" i="10"/>
  <c r="AF14" i="10"/>
  <c r="AJ22" i="10"/>
  <c r="AF28" i="10"/>
  <c r="AF36" i="10"/>
  <c r="AC40" i="10"/>
  <c r="AC44" i="10"/>
  <c r="AC48" i="10"/>
  <c r="X12" i="10"/>
  <c r="X24" i="10"/>
  <c r="AB34" i="10"/>
  <c r="AH39" i="10"/>
  <c r="AF44" i="10"/>
  <c r="V47" i="10"/>
  <c r="AD49" i="10"/>
  <c r="X8" i="10"/>
  <c r="AF13" i="10"/>
  <c r="AF15" i="10"/>
  <c r="AH16" i="10"/>
  <c r="AJ17" i="10"/>
  <c r="X20" i="10"/>
  <c r="Z21" i="10"/>
  <c r="AB22" i="10"/>
  <c r="AF23" i="10"/>
  <c r="AH24" i="10"/>
  <c r="AJ25" i="10"/>
  <c r="X28" i="10"/>
  <c r="Z29" i="10"/>
  <c r="AB30" i="10"/>
  <c r="AF31" i="10"/>
  <c r="AH32" i="10"/>
  <c r="AJ33" i="10"/>
  <c r="X36" i="10"/>
  <c r="Z37" i="10"/>
  <c r="Z38" i="10"/>
  <c r="Z39" i="10"/>
  <c r="Y40" i="10"/>
  <c r="AH41" i="10"/>
  <c r="AF42" i="10"/>
  <c r="AB43" i="10"/>
  <c r="Y44" i="10"/>
  <c r="AH45" i="10"/>
  <c r="Z46" i="10"/>
  <c r="AH46" i="10"/>
  <c r="Z47" i="10"/>
  <c r="AH47" i="10"/>
  <c r="Z48" i="10"/>
  <c r="AH48" i="10"/>
  <c r="Z49" i="10"/>
  <c r="AH49" i="10"/>
  <c r="Z50" i="10"/>
  <c r="AH50" i="10"/>
  <c r="Z51" i="10"/>
  <c r="AH51" i="10"/>
  <c r="AB19" i="10"/>
  <c r="AH21" i="10"/>
  <c r="AB27" i="10"/>
  <c r="Z34" i="10"/>
  <c r="AF38" i="10"/>
  <c r="Z41" i="10"/>
  <c r="Z45" i="10"/>
  <c r="AB18" i="10"/>
  <c r="AJ21" i="10"/>
  <c r="AF27" i="10"/>
  <c r="Z33" i="10"/>
  <c r="AH37" i="10"/>
  <c r="Y42" i="10"/>
  <c r="AB45" i="10"/>
  <c r="AD47" i="10"/>
  <c r="AD50" i="10"/>
  <c r="AF8" i="10"/>
  <c r="X11" i="10"/>
  <c r="AH15" i="10"/>
  <c r="AJ16" i="10"/>
  <c r="X19" i="10"/>
  <c r="Z20" i="10"/>
  <c r="AB21" i="10"/>
  <c r="AF22" i="10"/>
  <c r="AH23" i="10"/>
  <c r="AJ24" i="10"/>
  <c r="X27" i="10"/>
  <c r="Z28" i="10"/>
  <c r="AB29" i="10"/>
  <c r="AF30" i="10"/>
  <c r="AH31" i="10"/>
  <c r="AJ32" i="10"/>
  <c r="X35" i="10"/>
  <c r="Z36" i="10"/>
  <c r="AB37" i="10"/>
  <c r="AB38" i="10"/>
  <c r="AB39" i="10"/>
  <c r="Z40" i="10"/>
  <c r="X41" i="10"/>
  <c r="AJ41" i="10"/>
  <c r="AG42" i="10"/>
  <c r="AC43" i="10"/>
  <c r="Z44" i="10"/>
  <c r="X45" i="10"/>
  <c r="AI45" i="10"/>
  <c r="AA46" i="10"/>
  <c r="AI46" i="10"/>
  <c r="AA47" i="10"/>
  <c r="AI47" i="10"/>
  <c r="AA48" i="10"/>
  <c r="AI48" i="10"/>
  <c r="AA49" i="10"/>
  <c r="AI49" i="10"/>
  <c r="AA50" i="10"/>
  <c r="AI50" i="10"/>
  <c r="AA51" i="10"/>
  <c r="AI51" i="10"/>
  <c r="X9" i="10"/>
  <c r="X33" i="10"/>
  <c r="X42" i="10"/>
  <c r="AC46" i="10"/>
  <c r="AC49" i="10"/>
  <c r="X16" i="10"/>
  <c r="AJ29" i="10"/>
  <c r="AH38" i="10"/>
  <c r="AD48" i="10"/>
  <c r="X6" i="10"/>
  <c r="AF11" i="10"/>
  <c r="X14" i="10"/>
  <c r="AJ15" i="10"/>
  <c r="X18" i="10"/>
  <c r="Z19" i="10"/>
  <c r="AB20" i="10"/>
  <c r="AF21" i="10"/>
  <c r="AH22" i="10"/>
  <c r="AJ23" i="10"/>
  <c r="X26" i="10"/>
  <c r="Z27" i="10"/>
  <c r="AB28" i="10"/>
  <c r="AF29" i="10"/>
  <c r="AH30" i="10"/>
  <c r="AJ31" i="10"/>
  <c r="X34" i="10"/>
  <c r="Z35" i="10"/>
  <c r="AB36" i="10"/>
  <c r="AC37" i="10"/>
  <c r="AC38" i="10"/>
  <c r="AC39" i="10"/>
  <c r="AB40" i="10"/>
  <c r="Y41" i="10"/>
  <c r="AH42" i="10"/>
  <c r="AF43" i="10"/>
  <c r="AB44" i="10"/>
  <c r="Y45" i="10"/>
  <c r="AJ45" i="10"/>
  <c r="AB46" i="10"/>
  <c r="AJ46" i="10"/>
  <c r="AB47" i="10"/>
  <c r="AJ47" i="10"/>
  <c r="AB48" i="10"/>
  <c r="AJ48" i="10"/>
  <c r="AB49" i="10"/>
  <c r="AJ49" i="10"/>
  <c r="AB50" i="10"/>
  <c r="AJ50" i="10"/>
  <c r="AB51" i="10"/>
  <c r="AJ51" i="10"/>
  <c r="AF6" i="10"/>
  <c r="AC47" i="10"/>
  <c r="Z17" i="10"/>
  <c r="V51" i="10"/>
  <c r="U50" i="10" l="1"/>
  <c r="AL50" i="10" s="1"/>
  <c r="U42" i="10"/>
  <c r="AL42" i="10" s="1"/>
  <c r="U34" i="10"/>
  <c r="AL34" i="10" s="1"/>
  <c r="U26" i="10"/>
  <c r="AL26" i="10" s="1"/>
  <c r="U17" i="10"/>
  <c r="U9" i="10"/>
  <c r="AL9" i="10" s="1"/>
  <c r="U20" i="10"/>
  <c r="AL20" i="10" s="1"/>
  <c r="U51" i="10"/>
  <c r="AL51" i="10" s="1"/>
  <c r="U18" i="10"/>
  <c r="AL18" i="10" s="1"/>
  <c r="U49" i="10"/>
  <c r="AL49" i="10" s="1"/>
  <c r="U41" i="10"/>
  <c r="AL41" i="10" s="1"/>
  <c r="U33" i="10"/>
  <c r="AL33" i="10" s="1"/>
  <c r="U25" i="10"/>
  <c r="AL25" i="10" s="1"/>
  <c r="U16" i="10"/>
  <c r="AL16" i="10" s="1"/>
  <c r="U8" i="10"/>
  <c r="AL8" i="10" s="1"/>
  <c r="U44" i="10"/>
  <c r="AL44" i="10" s="1"/>
  <c r="U10" i="10"/>
  <c r="AL10" i="10" s="1"/>
  <c r="U48" i="10"/>
  <c r="AL48" i="10" s="1"/>
  <c r="U40" i="10"/>
  <c r="AL40" i="10" s="1"/>
  <c r="U32" i="10"/>
  <c r="AL32" i="10" s="1"/>
  <c r="U24" i="10"/>
  <c r="AL24" i="10" s="1"/>
  <c r="U15" i="10"/>
  <c r="AL15" i="10" s="1"/>
  <c r="U7" i="10"/>
  <c r="AL7" i="10" s="1"/>
  <c r="U36" i="10"/>
  <c r="AL36" i="10" s="1"/>
  <c r="U43" i="10"/>
  <c r="AL43" i="10" s="1"/>
  <c r="U47" i="10"/>
  <c r="AL47" i="10" s="1"/>
  <c r="U39" i="10"/>
  <c r="AL39" i="10" s="1"/>
  <c r="U31" i="10"/>
  <c r="AL31" i="10" s="1"/>
  <c r="U23" i="10"/>
  <c r="AL23" i="10" s="1"/>
  <c r="U14" i="10"/>
  <c r="AL14" i="10" s="1"/>
  <c r="U6" i="10"/>
  <c r="AL6" i="10" s="1"/>
  <c r="U11" i="10"/>
  <c r="AL11" i="10" s="1"/>
  <c r="U27" i="10"/>
  <c r="AL27" i="10" s="1"/>
  <c r="U46" i="10"/>
  <c r="AL46" i="10" s="1"/>
  <c r="U38" i="10"/>
  <c r="AL38" i="10" s="1"/>
  <c r="U30" i="10"/>
  <c r="AL30" i="10" s="1"/>
  <c r="U22" i="10"/>
  <c r="AL22" i="10" s="1"/>
  <c r="U13" i="10"/>
  <c r="AL13" i="10" s="1"/>
  <c r="U28" i="10"/>
  <c r="AL28" i="10" s="1"/>
  <c r="U35" i="10"/>
  <c r="AL35" i="10" s="1"/>
  <c r="U45" i="10"/>
  <c r="AL45" i="10" s="1"/>
  <c r="U37" i="10"/>
  <c r="AL37" i="10" s="1"/>
  <c r="U29" i="10"/>
  <c r="AL29" i="10" s="1"/>
  <c r="U21" i="10"/>
  <c r="AL21" i="10" s="1"/>
  <c r="U12" i="10"/>
  <c r="AL12" i="10" s="1"/>
  <c r="B71" i="10" a="1"/>
  <c r="B71" i="10" s="1"/>
  <c r="AV71" i="10" s="1"/>
  <c r="B81" i="10" s="1"/>
  <c r="U19" i="10"/>
  <c r="AL19" i="10" s="1"/>
  <c r="AL17" i="10" l="1"/>
  <c r="U55" i="10" s="1"/>
  <c r="G81" i="10"/>
  <c r="F81" i="10"/>
  <c r="C81" i="10"/>
  <c r="E81" i="10"/>
  <c r="Y81" i="10"/>
  <c r="P81" i="10"/>
  <c r="K81" i="10"/>
  <c r="V81" i="10"/>
  <c r="AQ81" i="10"/>
  <c r="AF81" i="10"/>
  <c r="AK81" i="10"/>
  <c r="X81" i="10"/>
  <c r="I81" i="10"/>
  <c r="AU81" i="10"/>
  <c r="AB81" i="10"/>
  <c r="AM81" i="10"/>
  <c r="AE81" i="10"/>
  <c r="S81" i="10"/>
  <c r="Q81" i="10"/>
  <c r="O81" i="10"/>
  <c r="T81" i="10"/>
  <c r="R81" i="10"/>
  <c r="L81" i="10"/>
  <c r="Z81" i="10"/>
  <c r="U81" i="10"/>
  <c r="AD81" i="10"/>
  <c r="AR81" i="10"/>
  <c r="AN81" i="10"/>
  <c r="AT81" i="10"/>
  <c r="AI81" i="10"/>
  <c r="D81" i="10"/>
  <c r="H81" i="10"/>
  <c r="AJ81" i="10"/>
  <c r="J81" i="10"/>
  <c r="AC81" i="10"/>
  <c r="AO81" i="10"/>
  <c r="AG81" i="10"/>
  <c r="N81" i="10"/>
  <c r="M81" i="10"/>
  <c r="AA81" i="10"/>
  <c r="W81" i="10"/>
  <c r="AS81" i="10"/>
  <c r="AL81" i="10"/>
  <c r="AH81" i="10"/>
  <c r="AP81" i="10"/>
  <c r="AL53" i="10" l="1"/>
  <c r="AL52" i="10"/>
  <c r="AR11" i="10" s="1"/>
  <c r="AK55" i="10"/>
  <c r="AG55" i="10"/>
  <c r="AA55" i="10"/>
  <c r="Y55" i="10"/>
  <c r="AB55" i="10"/>
  <c r="AE55" i="10"/>
  <c r="AC55" i="10"/>
  <c r="AD55" i="10"/>
  <c r="AH55" i="10"/>
  <c r="AI55" i="10"/>
  <c r="Z55" i="10"/>
  <c r="AF55" i="10"/>
  <c r="AJ55" i="10"/>
  <c r="W55" i="10"/>
  <c r="X55" i="10"/>
  <c r="V55" i="10"/>
  <c r="AG82" i="10"/>
  <c r="I82" i="10"/>
  <c r="AT82" i="10"/>
  <c r="Y82" i="10"/>
  <c r="AP82" i="10"/>
  <c r="T82" i="10"/>
  <c r="E82" i="10"/>
  <c r="AC82" i="10"/>
  <c r="C82" i="10"/>
  <c r="X82" i="10"/>
  <c r="F82" i="10"/>
  <c r="O82" i="10"/>
  <c r="AK82" i="10"/>
  <c r="AD82" i="10"/>
  <c r="AE82" i="10"/>
  <c r="AQ82" i="10"/>
  <c r="G82" i="10"/>
  <c r="AN82" i="10"/>
  <c r="Q82" i="10"/>
  <c r="J82" i="10"/>
  <c r="AF82" i="10"/>
  <c r="U82" i="10"/>
  <c r="H82" i="10"/>
  <c r="Z82" i="10"/>
  <c r="AM82" i="10"/>
  <c r="V82" i="10"/>
  <c r="AH82" i="10"/>
  <c r="AL82" i="10"/>
  <c r="W82" i="10"/>
  <c r="AO82" i="10"/>
  <c r="AR82" i="10"/>
  <c r="AS82" i="10"/>
  <c r="S82" i="10"/>
  <c r="AJ82" i="10"/>
  <c r="AA82" i="10"/>
  <c r="M82" i="10"/>
  <c r="D82" i="10"/>
  <c r="L82" i="10"/>
  <c r="AB82" i="10"/>
  <c r="K82" i="10"/>
  <c r="N82" i="10"/>
  <c r="AI82" i="10"/>
  <c r="R82" i="10"/>
  <c r="AU82" i="10"/>
  <c r="P82" i="10"/>
  <c r="B82" i="10"/>
  <c r="AV81" i="10"/>
  <c r="B93" i="10" a="1"/>
  <c r="AO95" i="10" s="1"/>
  <c r="V8" i="17" a="1"/>
  <c r="AR7" i="10" l="1"/>
  <c r="AT44" i="10"/>
  <c r="AR29" i="10"/>
  <c r="AR43" i="10"/>
  <c r="AT38" i="10"/>
  <c r="AT26" i="10"/>
  <c r="AT13" i="10"/>
  <c r="AR28" i="10"/>
  <c r="AP33" i="10"/>
  <c r="AR36" i="10"/>
  <c r="AP39" i="10"/>
  <c r="AM9" i="10"/>
  <c r="AT50" i="10"/>
  <c r="AT42" i="10"/>
  <c r="AP10" i="10"/>
  <c r="AT41" i="10"/>
  <c r="AR32" i="10"/>
  <c r="AP26" i="10"/>
  <c r="AR20" i="10"/>
  <c r="AT9" i="10"/>
  <c r="AP31" i="10"/>
  <c r="AT24" i="10"/>
  <c r="AP14" i="10"/>
  <c r="AP8" i="10"/>
  <c r="AT18" i="10"/>
  <c r="AR21" i="10"/>
  <c r="AP11" i="10"/>
  <c r="AP23" i="10"/>
  <c r="AP49" i="10"/>
  <c r="AR30" i="10"/>
  <c r="AT47" i="10"/>
  <c r="AT29" i="10"/>
  <c r="AP22" i="10"/>
  <c r="AR46" i="10"/>
  <c r="AT30" i="10"/>
  <c r="AM19" i="10"/>
  <c r="AM10" i="10"/>
  <c r="AM29" i="10"/>
  <c r="AM12" i="10"/>
  <c r="AM6" i="10"/>
  <c r="AM35" i="10"/>
  <c r="AM32" i="10"/>
  <c r="AM34" i="10"/>
  <c r="AM11" i="10"/>
  <c r="AM44" i="10"/>
  <c r="AM20" i="10"/>
  <c r="AM50" i="10"/>
  <c r="AM38" i="10"/>
  <c r="AR45" i="10"/>
  <c r="AR50" i="10"/>
  <c r="AR16" i="10"/>
  <c r="AP17" i="10"/>
  <c r="AP20" i="10"/>
  <c r="AM36" i="10"/>
  <c r="AM40" i="10"/>
  <c r="AM37" i="10"/>
  <c r="AM8" i="10"/>
  <c r="AT28" i="10"/>
  <c r="AR18" i="10"/>
  <c r="AR41" i="10"/>
  <c r="AT6" i="10"/>
  <c r="AT48" i="10"/>
  <c r="AT49" i="10"/>
  <c r="AT19" i="10"/>
  <c r="AR19" i="10"/>
  <c r="AT21" i="10"/>
  <c r="AP21" i="10"/>
  <c r="AP7" i="10"/>
  <c r="AT10" i="10"/>
  <c r="AR38" i="10"/>
  <c r="AP28" i="10"/>
  <c r="AP38" i="10"/>
  <c r="AT35" i="10"/>
  <c r="AP36" i="10"/>
  <c r="AM41" i="10"/>
  <c r="AM45" i="10"/>
  <c r="AM33" i="10"/>
  <c r="AR23" i="10"/>
  <c r="AT17" i="10"/>
  <c r="AR27" i="10"/>
  <c r="AP29" i="10"/>
  <c r="AT40" i="10"/>
  <c r="AP48" i="10"/>
  <c r="AP19" i="10"/>
  <c r="AM47" i="10"/>
  <c r="AM22" i="10"/>
  <c r="AM26" i="10"/>
  <c r="AR48" i="10"/>
  <c r="AT36" i="10"/>
  <c r="AR12" i="10"/>
  <c r="AR39" i="10"/>
  <c r="AT43" i="10"/>
  <c r="AR37" i="10"/>
  <c r="AT37" i="10"/>
  <c r="AP45" i="10"/>
  <c r="AP16" i="10"/>
  <c r="AP25" i="10"/>
  <c r="AT51" i="10"/>
  <c r="AP43" i="10"/>
  <c r="AP46" i="10"/>
  <c r="AR51" i="10"/>
  <c r="AP42" i="10"/>
  <c r="AM39" i="10"/>
  <c r="AR14" i="10"/>
  <c r="AR33" i="10"/>
  <c r="AT39" i="10"/>
  <c r="AR26" i="10"/>
  <c r="AP13" i="10"/>
  <c r="AM49" i="10"/>
  <c r="AM23" i="10"/>
  <c r="AM46" i="10"/>
  <c r="AM13" i="10"/>
  <c r="AM24" i="10"/>
  <c r="AT31" i="10"/>
  <c r="AT22" i="10"/>
  <c r="AM51" i="10"/>
  <c r="AM7" i="10"/>
  <c r="AM21" i="10"/>
  <c r="AM15" i="10"/>
  <c r="AM31" i="10"/>
  <c r="AM14" i="10"/>
  <c r="AT23" i="10"/>
  <c r="AT11" i="10"/>
  <c r="AR47" i="10"/>
  <c r="AT15" i="10"/>
  <c r="AT27" i="10"/>
  <c r="AR6" i="10"/>
  <c r="AT7" i="10"/>
  <c r="AT25" i="10"/>
  <c r="AR25" i="10"/>
  <c r="AT8" i="10"/>
  <c r="AP32" i="10"/>
  <c r="AP35" i="10"/>
  <c r="AP15" i="10"/>
  <c r="AP18" i="10"/>
  <c r="AP37" i="10"/>
  <c r="AR10" i="10"/>
  <c r="AP12" i="10"/>
  <c r="AM25" i="10"/>
  <c r="AM28" i="10"/>
  <c r="AM42" i="10"/>
  <c r="AM27" i="10"/>
  <c r="AM16" i="10"/>
  <c r="AR22" i="10"/>
  <c r="AT14" i="10"/>
  <c r="AT45" i="10"/>
  <c r="AT32" i="10"/>
  <c r="AR15" i="10"/>
  <c r="AR24" i="10"/>
  <c r="AT16" i="10"/>
  <c r="AR49" i="10"/>
  <c r="AP30" i="10"/>
  <c r="AR42" i="10"/>
  <c r="AP47" i="10"/>
  <c r="AP41" i="10"/>
  <c r="AP9" i="10"/>
  <c r="AR40" i="10"/>
  <c r="AP24" i="10"/>
  <c r="AP34" i="10"/>
  <c r="AP50" i="10"/>
  <c r="AM17" i="10"/>
  <c r="AM48" i="10"/>
  <c r="AM30" i="10"/>
  <c r="AM43" i="10"/>
  <c r="AM18" i="10"/>
  <c r="AT20" i="10"/>
  <c r="AR44" i="10"/>
  <c r="AR31" i="10"/>
  <c r="AT12" i="10"/>
  <c r="AR34" i="10"/>
  <c r="AR17" i="10"/>
  <c r="AT34" i="10"/>
  <c r="AT33" i="10"/>
  <c r="AR9" i="10"/>
  <c r="AP51" i="10"/>
  <c r="AR35" i="10"/>
  <c r="AR8" i="10"/>
  <c r="AR13" i="10"/>
  <c r="AP44" i="10"/>
  <c r="AP27" i="10"/>
  <c r="AP40" i="10"/>
  <c r="AP6" i="10"/>
  <c r="AT46" i="10"/>
  <c r="AL55" i="10"/>
  <c r="H95" i="10"/>
  <c r="T95" i="10"/>
  <c r="W95" i="10"/>
  <c r="AC95" i="10"/>
  <c r="M95" i="10"/>
  <c r="AG95" i="10"/>
  <c r="AT95" i="10"/>
  <c r="AR95" i="10"/>
  <c r="J95" i="10"/>
  <c r="F95" i="10"/>
  <c r="D95" i="10"/>
  <c r="I95" i="10"/>
  <c r="U95" i="10"/>
  <c r="B93" i="10"/>
  <c r="B95" i="10" s="1"/>
  <c r="AI95" i="10"/>
  <c r="AJ95" i="10"/>
  <c r="S95" i="10"/>
  <c r="AL95" i="10"/>
  <c r="Z95" i="10"/>
  <c r="E95" i="10"/>
  <c r="Y95" i="10"/>
  <c r="AB95" i="10"/>
  <c r="O95" i="10"/>
  <c r="AM95" i="10"/>
  <c r="N95" i="10"/>
  <c r="AS95" i="10"/>
  <c r="AP95" i="10"/>
  <c r="AU95" i="10"/>
  <c r="K95" i="10"/>
  <c r="AF95" i="10"/>
  <c r="AQ95" i="10"/>
  <c r="AH95" i="10"/>
  <c r="P95" i="10"/>
  <c r="R95" i="10"/>
  <c r="AN95" i="10"/>
  <c r="G95" i="10"/>
  <c r="V95" i="10"/>
  <c r="Q95" i="10"/>
  <c r="C95" i="10"/>
  <c r="L95" i="10"/>
  <c r="X95" i="10"/>
  <c r="AA95" i="10"/>
  <c r="AE95" i="10"/>
  <c r="AD95" i="10"/>
  <c r="AK95" i="10"/>
  <c r="BA4" i="17"/>
  <c r="AE4" i="17"/>
  <c r="AP4" i="17"/>
  <c r="BM4" i="17"/>
  <c r="AJ4" i="17"/>
  <c r="BJ4" i="17"/>
  <c r="AV4" i="17"/>
  <c r="AL4" i="17"/>
  <c r="BB4" i="17"/>
  <c r="AM4" i="17"/>
  <c r="AS4" i="17"/>
  <c r="BN4" i="17"/>
  <c r="AG4" i="17"/>
  <c r="BD4" i="17"/>
  <c r="AA4" i="17"/>
  <c r="AZ4" i="17"/>
  <c r="AX4" i="17"/>
  <c r="AD4" i="17"/>
  <c r="AK4" i="17"/>
  <c r="BE4" i="17"/>
  <c r="X4" i="17"/>
  <c r="AU4" i="17"/>
  <c r="BK4" i="17"/>
  <c r="AQ4" i="17"/>
  <c r="AH4" i="17"/>
  <c r="AO4" i="17"/>
  <c r="AC4" i="17"/>
  <c r="BO4" i="17"/>
  <c r="AB4" i="17"/>
  <c r="AR4" i="17"/>
  <c r="Y4" i="17"/>
  <c r="BF4" i="17"/>
  <c r="AW4" i="17"/>
  <c r="BH4" i="17"/>
  <c r="W4" i="17"/>
  <c r="BC4" i="17"/>
  <c r="Z4" i="17"/>
  <c r="BI4" i="17"/>
  <c r="AN4" i="17"/>
  <c r="AY4" i="17"/>
  <c r="V8" i="17"/>
  <c r="V4" i="17" s="1"/>
  <c r="AT4" i="17"/>
  <c r="BG4" i="17"/>
  <c r="AF4" i="17"/>
  <c r="BL4" i="17"/>
  <c r="AI4" i="17"/>
  <c r="AM53" i="10" l="1"/>
  <c r="AM52" i="10"/>
  <c r="B72" i="10" a="1"/>
  <c r="B72" i="10" s="1"/>
  <c r="AP53" i="10"/>
  <c r="AQ35" i="10" s="1"/>
  <c r="AR53" i="10"/>
  <c r="AS49" i="10" s="1"/>
  <c r="AT53" i="10"/>
  <c r="AU9" i="10" s="1"/>
  <c r="S4" i="17" a="1"/>
  <c r="S4" i="17" s="1"/>
  <c r="P4" i="17" s="1" a="1"/>
  <c r="P4" i="17" s="1"/>
  <c r="M4" i="17" s="1"/>
  <c r="AV95" i="10"/>
  <c r="AW95" i="10"/>
  <c r="AS29" i="10" l="1"/>
  <c r="AS40" i="10"/>
  <c r="AQ7" i="10"/>
  <c r="AQ32" i="10"/>
  <c r="AQ49" i="10"/>
  <c r="AQ42" i="10"/>
  <c r="AQ24" i="10"/>
  <c r="AQ30" i="10"/>
  <c r="AQ18" i="10"/>
  <c r="AQ40" i="10"/>
  <c r="AQ16" i="10"/>
  <c r="AQ46" i="10"/>
  <c r="AQ15" i="10"/>
  <c r="AQ25" i="10"/>
  <c r="AQ20" i="10"/>
  <c r="AQ51" i="10"/>
  <c r="AQ48" i="10"/>
  <c r="AQ34" i="10"/>
  <c r="AS8" i="10"/>
  <c r="AU36" i="10"/>
  <c r="AU37" i="10"/>
  <c r="AU31" i="10"/>
  <c r="AQ41" i="10"/>
  <c r="AQ37" i="10"/>
  <c r="AS10" i="10"/>
  <c r="AQ26" i="10"/>
  <c r="AQ43" i="10"/>
  <c r="AQ38" i="10"/>
  <c r="AS51" i="10"/>
  <c r="AQ50" i="10"/>
  <c r="AQ33" i="10"/>
  <c r="AQ8" i="10"/>
  <c r="AQ17" i="10"/>
  <c r="AQ10" i="10"/>
  <c r="AS47" i="10"/>
  <c r="AU44" i="10"/>
  <c r="AU8" i="10"/>
  <c r="AU40" i="10"/>
  <c r="AU10" i="10"/>
  <c r="AS36" i="10"/>
  <c r="AQ39" i="10"/>
  <c r="AQ22" i="10"/>
  <c r="AQ27" i="10"/>
  <c r="AU47" i="10"/>
  <c r="AU23" i="10"/>
  <c r="AS20" i="10"/>
  <c r="AU26" i="10"/>
  <c r="AU24" i="10"/>
  <c r="AU39" i="10"/>
  <c r="AS26" i="10"/>
  <c r="AQ44" i="10"/>
  <c r="AQ47" i="10"/>
  <c r="AQ29" i="10"/>
  <c r="AQ6" i="10"/>
  <c r="AQ21" i="10"/>
  <c r="AQ28" i="10"/>
  <c r="AU13" i="10"/>
  <c r="AS25" i="10"/>
  <c r="AS42" i="10"/>
  <c r="AS48" i="10"/>
  <c r="AS28" i="10"/>
  <c r="AS9" i="10"/>
  <c r="AS38" i="10"/>
  <c r="AS35" i="10"/>
  <c r="AS12" i="10"/>
  <c r="AS46" i="10"/>
  <c r="AS32" i="10"/>
  <c r="AS16" i="10"/>
  <c r="AS23" i="10"/>
  <c r="AS50" i="10"/>
  <c r="AU50" i="10"/>
  <c r="AU17" i="10"/>
  <c r="AS34" i="10"/>
  <c r="AS24" i="10"/>
  <c r="AS44" i="10"/>
  <c r="AU38" i="10"/>
  <c r="AU34" i="10"/>
  <c r="AU46" i="10"/>
  <c r="AU41" i="10"/>
  <c r="AU49" i="10"/>
  <c r="AU42" i="10"/>
  <c r="AU29" i="10"/>
  <c r="AU30" i="10"/>
  <c r="AU45" i="10"/>
  <c r="AU16" i="10"/>
  <c r="AU15" i="10"/>
  <c r="AU51" i="10"/>
  <c r="AQ9" i="10"/>
  <c r="AQ12" i="10"/>
  <c r="AU43" i="10"/>
  <c r="AU35" i="10"/>
  <c r="AU28" i="10"/>
  <c r="AU12" i="10"/>
  <c r="AS19" i="10"/>
  <c r="AS31" i="10"/>
  <c r="AS33" i="10"/>
  <c r="AS14" i="10"/>
  <c r="AU25" i="10"/>
  <c r="AU20" i="10"/>
  <c r="AU48" i="10"/>
  <c r="AU14" i="10"/>
  <c r="AU32" i="10"/>
  <c r="AS27" i="10"/>
  <c r="AS13" i="10"/>
  <c r="AS11" i="10"/>
  <c r="AS22" i="10"/>
  <c r="AS41" i="10"/>
  <c r="AQ45" i="10"/>
  <c r="AU18" i="10"/>
  <c r="AU11" i="10"/>
  <c r="AU27" i="10"/>
  <c r="AU21" i="10"/>
  <c r="AU22" i="10"/>
  <c r="AS6" i="10"/>
  <c r="AS30" i="10"/>
  <c r="AS45" i="10"/>
  <c r="AS21" i="10"/>
  <c r="AS37" i="10"/>
  <c r="AQ11" i="10"/>
  <c r="AQ23" i="10"/>
  <c r="AQ14" i="10"/>
  <c r="AQ13" i="10"/>
  <c r="AQ31" i="10"/>
  <c r="AU33" i="10"/>
  <c r="AU6" i="10"/>
  <c r="AU19" i="10"/>
  <c r="AU7" i="10"/>
  <c r="AS18" i="10"/>
  <c r="AS7" i="10"/>
  <c r="AS17" i="10"/>
  <c r="AS39" i="10"/>
  <c r="AS15" i="10"/>
  <c r="AS43" i="10"/>
  <c r="AQ19" i="10"/>
  <c r="AQ36" i="10"/>
  <c r="AV72" i="10"/>
  <c r="AU52" i="10" l="1"/>
  <c r="AS52" i="10"/>
  <c r="AQ52" i="10"/>
  <c r="B83" i="10"/>
  <c r="H83" i="10"/>
  <c r="AE83" i="10"/>
  <c r="O83" i="10"/>
  <c r="G83" i="10"/>
  <c r="J83" i="10"/>
  <c r="AM83" i="10"/>
  <c r="R83" i="10"/>
  <c r="E83" i="10"/>
  <c r="Z83" i="10"/>
  <c r="V83" i="10"/>
  <c r="AJ83" i="10"/>
  <c r="AR83" i="10"/>
  <c r="C83" i="10"/>
  <c r="AN83" i="10"/>
  <c r="X83" i="10"/>
  <c r="P83" i="10"/>
  <c r="F83" i="10"/>
  <c r="N83" i="10"/>
  <c r="AP83" i="10"/>
  <c r="AD83" i="10"/>
  <c r="AL83" i="10"/>
  <c r="W83" i="10"/>
  <c r="K83" i="10"/>
  <c r="D83" i="10"/>
  <c r="AU83" i="10"/>
  <c r="AH83" i="10"/>
  <c r="AC83" i="10"/>
  <c r="AF83" i="10"/>
  <c r="S83" i="10"/>
  <c r="L83" i="10"/>
  <c r="M83" i="10"/>
  <c r="I83" i="10"/>
  <c r="AB83" i="10"/>
  <c r="AG83" i="10"/>
  <c r="AS83" i="10"/>
  <c r="AA83" i="10"/>
  <c r="T83" i="10"/>
  <c r="U83" i="10"/>
  <c r="Q83" i="10"/>
  <c r="Y83" i="10"/>
  <c r="AK83" i="10"/>
  <c r="AT83" i="10"/>
  <c r="AI83" i="10"/>
  <c r="AO83" i="10"/>
  <c r="AQ83" i="10"/>
  <c r="D84" i="10" l="1"/>
  <c r="Y84" i="10"/>
  <c r="P84" i="10"/>
  <c r="I84" i="10"/>
  <c r="E84" i="10"/>
  <c r="K84" i="10"/>
  <c r="U84" i="10"/>
  <c r="L84" i="10"/>
  <c r="W84" i="10"/>
  <c r="AN84" i="10"/>
  <c r="AM84" i="10"/>
  <c r="Q84" i="10"/>
  <c r="AQ84" i="10"/>
  <c r="T84" i="10"/>
  <c r="S84" i="10"/>
  <c r="AL84" i="10"/>
  <c r="C84" i="10"/>
  <c r="J84" i="10"/>
  <c r="X84" i="10"/>
  <c r="AA84" i="10"/>
  <c r="AF84" i="10"/>
  <c r="AD84" i="10"/>
  <c r="AR84" i="10"/>
  <c r="G84" i="10"/>
  <c r="R84" i="10"/>
  <c r="AI84" i="10"/>
  <c r="AS84" i="10"/>
  <c r="AC84" i="10"/>
  <c r="AP84" i="10"/>
  <c r="AJ84" i="10"/>
  <c r="O84" i="10"/>
  <c r="B84" i="10"/>
  <c r="M84" i="10"/>
  <c r="AO84" i="10"/>
  <c r="AT84" i="10"/>
  <c r="AG84" i="10"/>
  <c r="AH84" i="10"/>
  <c r="N84" i="10"/>
  <c r="V84" i="10"/>
  <c r="AE84" i="10"/>
  <c r="AK84" i="10"/>
  <c r="AB84" i="10"/>
  <c r="AU84" i="10"/>
  <c r="F84" i="10"/>
  <c r="Z84" i="10"/>
  <c r="H84" i="10"/>
  <c r="AV8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C74ED4-9BC2-4B8E-AAD4-ACA05C5C3B40}" keepAlive="1" name="Запрос — snapshot20250225215948" description="Соединение с запросом &quot;snapshot20250225215948&quot; в книге." type="5" refreshedVersion="8" saveData="1">
    <dbPr connection="Provider=Microsoft.Mashup.OleDb.1;Data Source=$Workbook$;Location=snapshot20250225215948;Extended Properties=&quot;&quot;" command="SELECT * FROM [snapshot20250225215948]"/>
  </connection>
  <connection id="2" xr16:uid="{27AFDDB1-AA53-45BB-84CA-76ED305A2D59}" keepAlive="1" name="Запрос — snapshot20250225215948 (10)" description="Соединение с запросом &quot;snapshot20250225215948 (10)&quot; в книге." type="5" refreshedVersion="8" saveData="1">
    <dbPr connection="Provider=Microsoft.Mashup.OleDb.1;Data Source=$Workbook$;Location=&quot;snapshot20250225215948 (10)&quot;;Extended Properties=&quot;&quot;" command="SELECT * FROM [snapshot20250225215948 (10)]"/>
  </connection>
  <connection id="3" xr16:uid="{8F418B85-FE69-49C1-A247-49A6512171DF}" keepAlive="1" name="Запрос — snapshot20250225215948 (100)" description="Соединение с запросом &quot;snapshot20250225215948 (100)&quot; в книге." type="5" refreshedVersion="8" saveData="1">
    <dbPr connection="Provider=Microsoft.Mashup.OleDb.1;Data Source=$Workbook$;Location=&quot;snapshot20250225215948 (100)&quot;;Extended Properties=&quot;&quot;" command="SELECT * FROM [snapshot20250225215948 (100)]"/>
  </connection>
  <connection id="4" xr16:uid="{53CEBF14-AA3A-4662-9E75-E9B1B3099FD1}" keepAlive="1" name="Запрос — snapshot20250225215948 (101)" description="Соединение с запросом &quot;snapshot20250225215948 (101)&quot; в книге." type="5" refreshedVersion="8" saveData="1">
    <dbPr connection="Provider=Microsoft.Mashup.OleDb.1;Data Source=$Workbook$;Location=&quot;snapshot20250225215948 (101)&quot;;Extended Properties=&quot;&quot;" command="SELECT * FROM [snapshot20250225215948 (101)]"/>
  </connection>
  <connection id="5" xr16:uid="{C64BAA4B-C8DA-4FE6-B60D-402C5996D44C}" keepAlive="1" name="Запрос — snapshot20250225215948 (102)" description="Соединение с запросом &quot;snapshot20250225215948 (102)&quot; в книге." type="5" refreshedVersion="8" saveData="1">
    <dbPr connection="Provider=Microsoft.Mashup.OleDb.1;Data Source=$Workbook$;Location=&quot;snapshot20250225215948 (102)&quot;;Extended Properties=&quot;&quot;" command="SELECT * FROM [snapshot20250225215948 (102)]"/>
  </connection>
  <connection id="6" xr16:uid="{7E48CF45-FC78-4E3F-9391-46B2D25F067C}" keepAlive="1" name="Запрос — snapshot20250225215948 (103)" description="Соединение с запросом &quot;snapshot20250225215948 (103)&quot; в книге." type="5" refreshedVersion="8" saveData="1">
    <dbPr connection="Provider=Microsoft.Mashup.OleDb.1;Data Source=$Workbook$;Location=&quot;snapshot20250225215948 (103)&quot;;Extended Properties=&quot;&quot;" command="SELECT * FROM [snapshot20250225215948 (103)]"/>
  </connection>
  <connection id="7" xr16:uid="{92C4CFEF-609C-4EAB-A198-3AE7C512B089}" keepAlive="1" name="Запрос — snapshot20250225215948 (104)" description="Соединение с запросом &quot;snapshot20250225215948 (104)&quot; в книге." type="5" refreshedVersion="8" background="1" saveData="1">
    <dbPr connection="Provider=Microsoft.Mashup.OleDb.1;Data Source=$Workbook$;Location=&quot;snapshot20250225215948 (104)&quot;;Extended Properties=&quot;&quot;" command="SELECT * FROM [snapshot20250225215948 (104)]"/>
  </connection>
  <connection id="8" xr16:uid="{452EF0E2-16E5-4B0C-8427-BAA81AB7EBD4}" keepAlive="1" name="Запрос — snapshot20250225215948 (105)" description="Соединение с запросом &quot;snapshot20250225215948 (105)&quot; в книге." type="5" refreshedVersion="8" background="1" saveData="1">
    <dbPr connection="Provider=Microsoft.Mashup.OleDb.1;Data Source=$Workbook$;Location=&quot;snapshot20250225215948 (105)&quot;;Extended Properties=&quot;&quot;" command="SELECT * FROM [snapshot20250225215948 (105)]"/>
  </connection>
  <connection id="9" xr16:uid="{7B64E16B-66AB-4AE2-A742-2A100899B067}" keepAlive="1" name="Запрос — snapshot20250225215948 (11)" description="Соединение с запросом &quot;snapshot20250225215948 (11)&quot; в книге." type="5" refreshedVersion="8" saveData="1">
    <dbPr connection="Provider=Microsoft.Mashup.OleDb.1;Data Source=$Workbook$;Location=&quot;snapshot20250225215948 (11)&quot;;Extended Properties=&quot;&quot;" command="SELECT * FROM [snapshot20250225215948 (11)]"/>
  </connection>
  <connection id="10" xr16:uid="{8B0EE43D-41E9-481F-B895-3E0A75394A1E}" keepAlive="1" name="Запрос — snapshot20250225215948 (12)" description="Соединение с запросом &quot;snapshot20250225215948 (12)&quot; в книге." type="5" refreshedVersion="8" background="1" saveData="1">
    <dbPr connection="Provider=Microsoft.Mashup.OleDb.1;Data Source=$Workbook$;Location=&quot;snapshot20250225215948 (12)&quot;;Extended Properties=&quot;&quot;" command="SELECT * FROM [snapshot20250225215948 (12)]"/>
  </connection>
  <connection id="11" xr16:uid="{0875DC04-0F73-4282-9AB3-EAC57F275093}" keepAlive="1" name="Запрос — snapshot20250225215948 (13)" description="Соединение с запросом &quot;snapshot20250225215948 (13)&quot; в книге." type="5" refreshedVersion="8" background="1" saveData="1">
    <dbPr connection="Provider=Microsoft.Mashup.OleDb.1;Data Source=$Workbook$;Location=&quot;snapshot20250225215948 (13)&quot;;Extended Properties=&quot;&quot;" command="SELECT * FROM [snapshot20250225215948 (13)]"/>
  </connection>
  <connection id="12" xr16:uid="{92D6712F-1C6D-41B8-9B7C-94202D5392E2}" keepAlive="1" name="Запрос — snapshot20250225215948 (2)" description="Соединение с запросом &quot;snapshot20250225215948 (2)&quot; в книге." type="5" refreshedVersion="8" background="1" saveData="1">
    <dbPr connection="Provider=Microsoft.Mashup.OleDb.1;Data Source=$Workbook$;Location=&quot;snapshot20250225215948 (2)&quot;;Extended Properties=&quot;&quot;" command="SELECT * FROM [snapshot20250225215948 (2)]"/>
  </connection>
  <connection id="13" xr16:uid="{6F541B84-84A4-4318-8D43-A52E4E60EFEB}" keepAlive="1" name="Запрос — snapshot20250225215948 (3)" description="Соединение с запросом &quot;snapshot20250225215948 (3)&quot; в книге." type="5" refreshedVersion="8" background="1" saveData="1">
    <dbPr connection="Provider=Microsoft.Mashup.OleDb.1;Data Source=$Workbook$;Location=&quot;snapshot20250225215948 (3)&quot;;Extended Properties=&quot;&quot;" command="SELECT * FROM [snapshot20250225215948 (3)]"/>
  </connection>
  <connection id="14" xr16:uid="{4A1A7057-55BF-47D7-9532-F475C0B1C13B}" keepAlive="1" name="Запрос — snapshot20250225215948 (4)" description="Соединение с запросом &quot;snapshot20250225215948 (4)&quot; в книге." type="5" refreshedVersion="8" background="1" saveData="1">
    <dbPr connection="Provider=Microsoft.Mashup.OleDb.1;Data Source=$Workbook$;Location=&quot;snapshot20250225215948 (4)&quot;;Extended Properties=&quot;&quot;" command="SELECT * FROM [snapshot20250225215948 (4)]"/>
  </connection>
  <connection id="15" xr16:uid="{973DCBCB-14CB-443A-86E6-01A797F116C8}" keepAlive="1" name="Запрос — snapshot20250225215948 (5)" description="Соединение с запросом &quot;snapshot20250225215948 (5)&quot; в книге." type="5" refreshedVersion="8" background="1" saveData="1">
    <dbPr connection="Provider=Microsoft.Mashup.OleDb.1;Data Source=$Workbook$;Location=&quot;snapshot20250225215948 (5)&quot;;Extended Properties=&quot;&quot;" command="SELECT * FROM [snapshot20250225215948 (5)]"/>
  </connection>
  <connection id="16" xr16:uid="{5955A54B-0FC3-41D3-85A4-6B8740EAF61C}" keepAlive="1" name="Запрос — snapshot20250225215948 (6)" description="Соединение с запросом &quot;snapshot20250225215948 (6)&quot; в книге." type="5" refreshedVersion="8" background="1" saveData="1">
    <dbPr connection="Provider=Microsoft.Mashup.OleDb.1;Data Source=$Workbook$;Location=&quot;snapshot20250225215948 (6)&quot;;Extended Properties=&quot;&quot;" command="SELECT * FROM [snapshot20250225215948 (6)]"/>
  </connection>
  <connection id="17" xr16:uid="{BF7CE72D-ED95-4EC5-AE3A-A7CA6CEFFE0F}" keepAlive="1" name="Запрос — snapshot20250225215948 (7)" description="Соединение с запросом &quot;snapshot20250225215948 (7)&quot; в книге." type="5" refreshedVersion="8" background="1" saveData="1">
    <dbPr connection="Provider=Microsoft.Mashup.OleDb.1;Data Source=$Workbook$;Location=&quot;snapshot20250225215948 (7)&quot;;Extended Properties=&quot;&quot;" command="SELECT * FROM [snapshot20250225215948 (7)]"/>
  </connection>
  <connection id="18" xr16:uid="{34F12304-1B06-4F2C-8FFA-CEC352396116}" keepAlive="1" name="Запрос — snapshot20250225215948 (8)" description="Соединение с запросом &quot;snapshot20250225215948 (8)&quot; в книге." type="5" refreshedVersion="8" background="1" saveData="1">
    <dbPr connection="Provider=Microsoft.Mashup.OleDb.1;Data Source=$Workbook$;Location=&quot;snapshot20250225215948 (8)&quot;;Extended Properties=&quot;&quot;" command="SELECT * FROM [snapshot20250225215948 (8)]"/>
  </connection>
  <connection id="19" xr16:uid="{ADB15536-CDE6-4DD1-9C31-FBCB064C4E71}" keepAlive="1" name="Запрос — snapshot20250225215948 (86)" description="Соединение с запросом &quot;snapshot20250225215948 (86)&quot; в книге." type="5" refreshedVersion="8" background="1" saveData="1">
    <dbPr connection="Provider=Microsoft.Mashup.OleDb.1;Data Source=$Workbook$;Location=&quot;snapshot20250225215948 (86)&quot;;Extended Properties=&quot;&quot;" command="SELECT * FROM [snapshot20250225215948 (86)]"/>
  </connection>
  <connection id="20" xr16:uid="{C402806D-EBB6-4479-A5EF-376FBA1A3EA7}" keepAlive="1" name="Запрос — snapshot20250225215948 (87)" description="Соединение с запросом &quot;snapshot20250225215948 (87)&quot; в книге." type="5" refreshedVersion="8" background="1" saveData="1">
    <dbPr connection="Provider=Microsoft.Mashup.OleDb.1;Data Source=$Workbook$;Location=&quot;snapshot20250225215948 (87)&quot;;Extended Properties=&quot;&quot;" command="SELECT * FROM [snapshot20250225215948 (87)]"/>
  </connection>
  <connection id="21" xr16:uid="{A12C0964-F9DF-4059-AA27-FCDADBDCD87B}" keepAlive="1" name="Запрос — snapshot20250225215948 (88)" description="Соединение с запросом &quot;snapshot20250225215948 (88)&quot; в книге." type="5" refreshedVersion="8" background="1" saveData="1">
    <dbPr connection="Provider=Microsoft.Mashup.OleDb.1;Data Source=$Workbook$;Location=&quot;snapshot20250225215948 (88)&quot;;Extended Properties=&quot;&quot;" command="SELECT * FROM [snapshot20250225215948 (88)]"/>
  </connection>
  <connection id="22" xr16:uid="{82FF5E7D-651B-4FA7-9C47-3FFC6BE32423}" keepAlive="1" name="Запрос — snapshot20250225215948 (89)" description="Соединение с запросом &quot;snapshot20250225215948 (89)&quot; в книге." type="5" refreshedVersion="8" background="1" saveData="1">
    <dbPr connection="Provider=Microsoft.Mashup.OleDb.1;Data Source=$Workbook$;Location=&quot;snapshot20250225215948 (89)&quot;;Extended Properties=&quot;&quot;" command="SELECT * FROM [snapshot20250225215948 (89)]"/>
  </connection>
  <connection id="23" xr16:uid="{2183C6E5-3E9B-4803-AA32-526C891A2638}" keepAlive="1" name="Запрос — snapshot20250225215948 (9)" description="Соединение с запросом &quot;snapshot20250225215948 (9)&quot; в книге." type="5" refreshedVersion="8" background="1" saveData="1">
    <dbPr connection="Provider=Microsoft.Mashup.OleDb.1;Data Source=$Workbook$;Location=&quot;snapshot20250225215948 (9)&quot;;Extended Properties=&quot;&quot;" command="SELECT * FROM [snapshot20250225215948 (9)]"/>
  </connection>
  <connection id="24" xr16:uid="{FC920A30-94F7-4D27-A74D-1180BC0A884F}" keepAlive="1" name="Запрос — snapshot20250225215948 (90)" description="Соединение с запросом &quot;snapshot20250225215948 (90)&quot; в книге." type="5" refreshedVersion="8" background="1" saveData="1">
    <dbPr connection="Provider=Microsoft.Mashup.OleDb.1;Data Source=$Workbook$;Location=&quot;snapshot20250225215948 (90)&quot;;Extended Properties=&quot;&quot;" command="SELECT * FROM [snapshot20250225215948 (90)]"/>
  </connection>
  <connection id="25" xr16:uid="{CC3BA1A5-3652-40D6-AED5-5716A609B3C4}" keepAlive="1" name="Запрос — snapshot20250225215948 (91)" description="Соединение с запросом &quot;snapshot20250225215948 (91)&quot; в книге." type="5" refreshedVersion="8" background="1" saveData="1">
    <dbPr connection="Provider=Microsoft.Mashup.OleDb.1;Data Source=$Workbook$;Location=&quot;snapshot20250225215948 (91)&quot;;Extended Properties=&quot;&quot;" command="SELECT * FROM [snapshot20250225215948 (91)]"/>
  </connection>
  <connection id="26" xr16:uid="{C716D58E-B613-4D9B-BAC4-2BA430A8D415}" keepAlive="1" name="Запрос — snapshot20250225215948 (92)" description="Соединение с запросом &quot;snapshot20250225215948 (92)&quot; в книге." type="5" refreshedVersion="8" background="1" saveData="1">
    <dbPr connection="Provider=Microsoft.Mashup.OleDb.1;Data Source=$Workbook$;Location=&quot;snapshot20250225215948 (92)&quot;;Extended Properties=&quot;&quot;" command="SELECT * FROM [snapshot20250225215948 (92)]"/>
  </connection>
  <connection id="27" xr16:uid="{61C9755B-31A7-4F7D-AF08-0BE885B52293}" keepAlive="1" name="Запрос — snapshot20250225215948 (93)" description="Соединение с запросом &quot;snapshot20250225215948 (93)&quot; в книге." type="5" refreshedVersion="8" background="1" saveData="1">
    <dbPr connection="Provider=Microsoft.Mashup.OleDb.1;Data Source=$Workbook$;Location=&quot;snapshot20250225215948 (93)&quot;;Extended Properties=&quot;&quot;" command="SELECT * FROM [snapshot20250225215948 (93)]"/>
  </connection>
  <connection id="28" xr16:uid="{E19B62F0-4F0A-46A5-8D15-88992C9F585D}" keepAlive="1" name="Запрос — snapshot20250225215948 (94)" description="Соединение с запросом &quot;snapshot20250225215948 (94)&quot; в книге." type="5" refreshedVersion="8" background="1" saveData="1">
    <dbPr connection="Provider=Microsoft.Mashup.OleDb.1;Data Source=$Workbook$;Location=&quot;snapshot20250225215948 (94)&quot;;Extended Properties=&quot;&quot;" command="SELECT * FROM [snapshot20250225215948 (94)]"/>
  </connection>
  <connection id="29" xr16:uid="{098E49D4-B359-4DE8-A15B-CA4B5A73A81F}" keepAlive="1" name="Запрос — snapshot20250225215948 (95)" description="Соединение с запросом &quot;snapshot20250225215948 (95)&quot; в книге." type="5" refreshedVersion="8" background="1" saveData="1">
    <dbPr connection="Provider=Microsoft.Mashup.OleDb.1;Data Source=$Workbook$;Location=&quot;snapshot20250225215948 (95)&quot;;Extended Properties=&quot;&quot;" command="SELECT * FROM [snapshot20250225215948 (95)]"/>
  </connection>
  <connection id="30" xr16:uid="{F1379395-0F33-4A03-9338-C4F4E72D4031}" keepAlive="1" name="Запрос — snapshot20250225215948 (96)" description="Соединение с запросом &quot;snapshot20250225215948 (96)&quot; в книге." type="5" refreshedVersion="8" background="1" saveData="1">
    <dbPr connection="Provider=Microsoft.Mashup.OleDb.1;Data Source=$Workbook$;Location=&quot;snapshot20250225215948 (96)&quot;;Extended Properties=&quot;&quot;" command="SELECT * FROM [snapshot20250225215948 (96)]"/>
  </connection>
  <connection id="31" xr16:uid="{611F575B-288D-4F68-AA1A-4D77F620E1E9}" keepAlive="1" name="Запрос — snapshot20250225215948 (97)" description="Соединение с запросом &quot;snapshot20250225215948 (97)&quot; в книге." type="5" refreshedVersion="8" background="1" saveData="1">
    <dbPr connection="Provider=Microsoft.Mashup.OleDb.1;Data Source=$Workbook$;Location=&quot;snapshot20250225215948 (97)&quot;;Extended Properties=&quot;&quot;" command="SELECT * FROM [snapshot20250225215948 (97)]"/>
  </connection>
  <connection id="32" xr16:uid="{62E22ED8-91A8-4FB7-AE5A-F2044577C4CD}" keepAlive="1" name="Запрос — snapshot20250225215948 (98)" description="Соединение с запросом &quot;snapshot20250225215948 (98)&quot; в книге." type="5" refreshedVersion="8" background="1" saveData="1">
    <dbPr connection="Provider=Microsoft.Mashup.OleDb.1;Data Source=$Workbook$;Location=&quot;snapshot20250225215948 (98)&quot;;Extended Properties=&quot;&quot;" command="SELECT * FROM [snapshot20250225215948 (98)]"/>
  </connection>
  <connection id="33" xr16:uid="{B6314765-89F5-4ECE-A29C-DC59F6FEADBC}" keepAlive="1" name="Запрос — snapshot20250225215948 (99)" description="Соединение с запросом &quot;snapshot20250225215948 (99)&quot; в книге." type="5" refreshedVersion="8" background="1" saveData="1">
    <dbPr connection="Provider=Microsoft.Mashup.OleDb.1;Data Source=$Workbook$;Location=&quot;snapshot20250225215948 (99)&quot;;Extended Properties=&quot;&quot;" command="SELECT * FROM [snapshot20250225215948 (99)]"/>
  </connection>
  <connection id="34" xr16:uid="{986C35E3-7CC8-4C1D-ABDB-CAEF51F7AE8E}" keepAlive="1" name="Запрос — tokens" description="Соединение с запросом &quot;tokens&quot; в книге." type="5" refreshedVersion="8" background="1" saveData="1">
    <dbPr connection="Provider=Microsoft.Mashup.OleDb.1;Data Source=$Workbook$;Location=tokens;Extended Properties=&quot;&quot;" command="SELECT * FROM [token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<sst xmlns="http://schemas.openxmlformats.org/spreadsheetml/2006/main" count="762" uniqueCount="485">
  <si>
    <t>embedding weight.1</t>
  </si>
  <si>
    <t>embedding weight.2</t>
  </si>
  <si>
    <t>embedding weight.3</t>
  </si>
  <si>
    <t>embedding weight.4</t>
  </si>
  <si>
    <t>embedding weight.5</t>
  </si>
  <si>
    <t>embedding weight.6</t>
  </si>
  <si>
    <t>embedding weight.7</t>
  </si>
  <si>
    <t>embedding weight.8</t>
  </si>
  <si>
    <t>embedding weight.9</t>
  </si>
  <si>
    <t>embedding weight.10</t>
  </si>
  <si>
    <t>embedding weight.11</t>
  </si>
  <si>
    <t>embedding weight.12</t>
  </si>
  <si>
    <t>embedding weight.13</t>
  </si>
  <si>
    <t>embedding weight.14</t>
  </si>
  <si>
    <t>embedding weight.15</t>
  </si>
  <si>
    <t>embedding weight.16</t>
  </si>
  <si>
    <t>Token embeddings</t>
  </si>
  <si>
    <t>e0inW.1</t>
  </si>
  <si>
    <t>e0inW.2</t>
  </si>
  <si>
    <t>e0inW.3</t>
  </si>
  <si>
    <t>e0inW.4</t>
  </si>
  <si>
    <t>e0inW.5</t>
  </si>
  <si>
    <t>e0inW.6</t>
  </si>
  <si>
    <t>e0inW.7</t>
  </si>
  <si>
    <t>e0inW.8</t>
  </si>
  <si>
    <t>e0inW.9</t>
  </si>
  <si>
    <t>e0inW.10</t>
  </si>
  <si>
    <t>e0inW.11</t>
  </si>
  <si>
    <t>e0inW.12</t>
  </si>
  <si>
    <t>e0inW.13</t>
  </si>
  <si>
    <t>e0inW.14</t>
  </si>
  <si>
    <t>e0inW.15</t>
  </si>
  <si>
    <t>e0inW.16</t>
  </si>
  <si>
    <t>e0inB</t>
  </si>
  <si>
    <t>B</t>
  </si>
  <si>
    <t>e0outW.1</t>
  </si>
  <si>
    <t>e0outW.2</t>
  </si>
  <si>
    <t>e0outW.3</t>
  </si>
  <si>
    <t>e0outW.4</t>
  </si>
  <si>
    <t>e0outW.5</t>
  </si>
  <si>
    <t>e0outW.6</t>
  </si>
  <si>
    <t>e0outW.7</t>
  </si>
  <si>
    <t>e0outW.8</t>
  </si>
  <si>
    <t>e0outW.9</t>
  </si>
  <si>
    <t>e0outW.10</t>
  </si>
  <si>
    <t>e0outW.11</t>
  </si>
  <si>
    <t>e0outW.12</t>
  </si>
  <si>
    <t>e0outW.13</t>
  </si>
  <si>
    <t>e0outW.14</t>
  </si>
  <si>
    <t>e0outW.15</t>
  </si>
  <si>
    <t>e0outW.16</t>
  </si>
  <si>
    <t>e0outB</t>
  </si>
  <si>
    <t>e0lin1W.1</t>
  </si>
  <si>
    <t>e0lin1W.2</t>
  </si>
  <si>
    <t>e0lin1W.3</t>
  </si>
  <si>
    <t>e0lin1W.4</t>
  </si>
  <si>
    <t>e0lin1W.5</t>
  </si>
  <si>
    <t>e0lin1W.6</t>
  </si>
  <si>
    <t>e0lin1W.7</t>
  </si>
  <si>
    <t>e0lin1W.8</t>
  </si>
  <si>
    <t>e0lin1W.9</t>
  </si>
  <si>
    <t>e0lin1W.10</t>
  </si>
  <si>
    <t>e0lin1W.11</t>
  </si>
  <si>
    <t>e0lin1W.12</t>
  </si>
  <si>
    <t>e0lin1W.13</t>
  </si>
  <si>
    <t>e0lin1W.14</t>
  </si>
  <si>
    <t>e0lin1W.15</t>
  </si>
  <si>
    <t>e0lin1W.16</t>
  </si>
  <si>
    <t>e0lin1B</t>
  </si>
  <si>
    <t>e0lin2W.1</t>
  </si>
  <si>
    <t>e0lin2W.2</t>
  </si>
  <si>
    <t>e0lin2W.3</t>
  </si>
  <si>
    <t>e0lin2W.4</t>
  </si>
  <si>
    <t>e0lin2W.5</t>
  </si>
  <si>
    <t>e0lin2W.6</t>
  </si>
  <si>
    <t>e0lin2W.7</t>
  </si>
  <si>
    <t>e0lin2W.8</t>
  </si>
  <si>
    <t>e0lin2W.9</t>
  </si>
  <si>
    <t>e0lin2W.10</t>
  </si>
  <si>
    <t>e0lin2W.11</t>
  </si>
  <si>
    <t>e0lin2W.12</t>
  </si>
  <si>
    <t>e0lin2W.13</t>
  </si>
  <si>
    <t>e0lin2W.14</t>
  </si>
  <si>
    <t>e0lin2W.15</t>
  </si>
  <si>
    <t>e0lin2W.16</t>
  </si>
  <si>
    <t>e0lin2W.17</t>
  </si>
  <si>
    <t>e0lin2W.18</t>
  </si>
  <si>
    <t>e0lin2W.19</t>
  </si>
  <si>
    <t>e0lin2W.20</t>
  </si>
  <si>
    <t>e0lin2W.21</t>
  </si>
  <si>
    <t>e0lin2W.22</t>
  </si>
  <si>
    <t>e0lin2W.23</t>
  </si>
  <si>
    <t>e0lin2W.24</t>
  </si>
  <si>
    <t>e0lin2W.25</t>
  </si>
  <si>
    <t>e0lin2W.26</t>
  </si>
  <si>
    <t>e0lin2W.27</t>
  </si>
  <si>
    <t>e0lin2W.28</t>
  </si>
  <si>
    <t>e0lin2W.29</t>
  </si>
  <si>
    <t>e0lin2W.30</t>
  </si>
  <si>
    <t>e0lin2W.31</t>
  </si>
  <si>
    <t>e0lin2W.32</t>
  </si>
  <si>
    <t>e0lin2W.33</t>
  </si>
  <si>
    <t>e0lin2W.34</t>
  </si>
  <si>
    <t>e0lin2W.35</t>
  </si>
  <si>
    <t>e0lin2W.36</t>
  </si>
  <si>
    <t>e0lin2W.37</t>
  </si>
  <si>
    <t>e0lin2W.38</t>
  </si>
  <si>
    <t>e0lin2W.39</t>
  </si>
  <si>
    <t>e0lin2W.40</t>
  </si>
  <si>
    <t>e0lin2W.41</t>
  </si>
  <si>
    <t>e0lin2W.42</t>
  </si>
  <si>
    <t>e0lin2W.43</t>
  </si>
  <si>
    <t>e0lin2W.44</t>
  </si>
  <si>
    <t>e0lin2W.45</t>
  </si>
  <si>
    <t>e0lin2W.46</t>
  </si>
  <si>
    <t>e0lin2W.47</t>
  </si>
  <si>
    <t>e0lin2W.48</t>
  </si>
  <si>
    <t>e0lin2W.49</t>
  </si>
  <si>
    <t>e0lin2W.50</t>
  </si>
  <si>
    <t>e0lin2W.51</t>
  </si>
  <si>
    <t>e0lin2W.52</t>
  </si>
  <si>
    <t>e0lin2W.53</t>
  </si>
  <si>
    <t>e0lin2W.54</t>
  </si>
  <si>
    <t>e0lin2W.55</t>
  </si>
  <si>
    <t>e0lin2W.56</t>
  </si>
  <si>
    <t>e0lin2W.57</t>
  </si>
  <si>
    <t>e0lin2W.58</t>
  </si>
  <si>
    <t>e0lin2W.59</t>
  </si>
  <si>
    <t>e0lin2W.60</t>
  </si>
  <si>
    <t>e0lin2W.61</t>
  </si>
  <si>
    <t>e0lin2W.62</t>
  </si>
  <si>
    <t>e0lin2W.63</t>
  </si>
  <si>
    <t>e0lin2W.64</t>
  </si>
  <si>
    <t>e0lin2B</t>
  </si>
  <si>
    <t>e0n1W</t>
  </si>
  <si>
    <t>e0n1B</t>
  </si>
  <si>
    <t>e0n2W</t>
  </si>
  <si>
    <t>e0n2B</t>
  </si>
  <si>
    <t>Self-attention inp</t>
  </si>
  <si>
    <t>Self-attention out</t>
  </si>
  <si>
    <t>Linear 1</t>
  </si>
  <si>
    <t>Linear 2</t>
  </si>
  <si>
    <t>Norm 1</t>
  </si>
  <si>
    <t>Norm 2</t>
  </si>
  <si>
    <t>Tokens</t>
  </si>
  <si>
    <t>Embeddings</t>
  </si>
  <si>
    <t>Input</t>
  </si>
  <si>
    <t>norm2</t>
  </si>
  <si>
    <t>(inp as Q)*sa_inp</t>
  </si>
  <si>
    <t>Q</t>
  </si>
  <si>
    <t>K</t>
  </si>
  <si>
    <t>V</t>
  </si>
  <si>
    <t>HB</t>
  </si>
  <si>
    <t>softmax( dim=-1)</t>
  </si>
  <si>
    <t>∑</t>
  </si>
  <si>
    <t>*=V</t>
  </si>
  <si>
    <t>dropout</t>
  </si>
  <si>
    <r>
      <t>EXP(Q*K</t>
    </r>
    <r>
      <rPr>
        <vertAlign val="superscript"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*S)</t>
    </r>
  </si>
  <si>
    <t>S=</t>
  </si>
  <si>
    <t>Linear(SA*V)</t>
  </si>
  <si>
    <t>μ</t>
  </si>
  <si>
    <t>σ</t>
  </si>
  <si>
    <t>norm1</t>
  </si>
  <si>
    <t>norm1.T</t>
  </si>
  <si>
    <t>(v-μ)/σ</t>
  </si>
  <si>
    <t>norm2.T</t>
  </si>
  <si>
    <t>_ff_block</t>
  </si>
  <si>
    <t>TODO</t>
  </si>
  <si>
    <t>forward</t>
  </si>
  <si>
    <t>_sa_block</t>
  </si>
  <si>
    <t>►</t>
  </si>
  <si>
    <t>▼</t>
  </si>
  <si>
    <t>_sa_block+ Input</t>
  </si>
  <si>
    <t>γ</t>
  </si>
  <si>
    <t>β</t>
  </si>
  <si>
    <t>■</t>
  </si>
  <si>
    <t>ff+ norm1</t>
  </si>
  <si>
    <t>ReLU activation</t>
  </si>
  <si>
    <t>K,V</t>
  </si>
  <si>
    <t>Dot product (mutual projection) of (q,k) vector pairs in the orthonormal basis</t>
  </si>
  <si>
    <t>A bouquet of three transformations</t>
  </si>
  <si>
    <t>Success of K for each Q</t>
  </si>
  <si>
    <t>Crossing of (Q,K) adjusts matched (Q,V) projection.</t>
  </si>
  <si>
    <t>Q - space of contexts</t>
  </si>
  <si>
    <t>K,V - matched spaces of search and resolution</t>
  </si>
  <si>
    <t>Transformation from V-space back to input dimensions to support easy stacking</t>
  </si>
  <si>
    <t>Convolution of V-bouquet by normailzed (Q,K) crossing</t>
  </si>
  <si>
    <r>
      <t>d</t>
    </r>
    <r>
      <rPr>
        <vertAlign val="subscript"/>
        <sz val="10"/>
        <color theme="1"/>
        <rFont val="Calibri"/>
        <family val="2"/>
        <scheme val="minor"/>
      </rPr>
      <t>K</t>
    </r>
    <r>
      <rPr>
        <sz val="10"/>
        <color theme="1"/>
        <rFont val="Calibri"/>
        <family val="2"/>
        <scheme val="minor"/>
      </rPr>
      <t>=d</t>
    </r>
    <r>
      <rPr>
        <vertAlign val="subscript"/>
        <sz val="10"/>
        <color theme="1"/>
        <rFont val="Calibri"/>
        <family val="2"/>
        <scheme val="minor"/>
      </rPr>
      <t>V</t>
    </r>
    <r>
      <rPr>
        <sz val="10"/>
        <color theme="1"/>
        <rFont val="Calibri"/>
        <family val="2"/>
        <scheme val="minor"/>
      </rPr>
      <t xml:space="preserve"> is dimensionality of search within Q-bouquet; d</t>
    </r>
    <r>
      <rPr>
        <vertAlign val="subscript"/>
        <sz val="10"/>
        <color theme="1"/>
        <rFont val="Calibri"/>
        <family val="2"/>
        <charset val="204"/>
        <scheme val="minor"/>
      </rPr>
      <t>Q</t>
    </r>
    <r>
      <rPr>
        <sz val="10"/>
        <color theme="1"/>
        <rFont val="Calibri"/>
        <family val="2"/>
        <scheme val="minor"/>
      </rPr>
      <t xml:space="preserve"> is a spectrum of variance</t>
    </r>
  </si>
  <si>
    <r>
      <t>d</t>
    </r>
    <r>
      <rPr>
        <vertAlign val="subscript"/>
        <sz val="11"/>
        <color theme="1"/>
        <rFont val="Calibri"/>
        <family val="2"/>
        <scheme val="minor"/>
      </rPr>
      <t>K*</t>
    </r>
    <r>
      <rPr>
        <sz val="11"/>
        <color theme="1"/>
        <rFont val="Calibri"/>
        <family val="2"/>
        <scheme val="minor"/>
      </rPr>
      <t>d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is capacity of recognizable variance</t>
    </r>
  </si>
  <si>
    <t>Generator of Q,K,V bouquits</t>
  </si>
  <si>
    <t>Converter of dimensionality</t>
  </si>
  <si>
    <t>Vector of the token maps onto Q specialities and (K,V) resolutions.</t>
  </si>
  <si>
    <t>Generator of Q,K,V bouquets</t>
  </si>
  <si>
    <t>◙</t>
  </si>
  <si>
    <t>enc0</t>
  </si>
  <si>
    <t>▲</t>
  </si>
  <si>
    <t>emb</t>
  </si>
  <si>
    <t>tokens</t>
  </si>
  <si>
    <t>#</t>
  </si>
  <si>
    <t>d0saiW.1</t>
  </si>
  <si>
    <t>d0saiW.2</t>
  </si>
  <si>
    <t>d0saiW.3</t>
  </si>
  <si>
    <t>d0saiW.4</t>
  </si>
  <si>
    <t>d0saiW.5</t>
  </si>
  <si>
    <t>d0saiW.6</t>
  </si>
  <si>
    <t>d0saiW.7</t>
  </si>
  <si>
    <t>d0saiW.8</t>
  </si>
  <si>
    <t>d0saiW.9</t>
  </si>
  <si>
    <t>d0saiW.10</t>
  </si>
  <si>
    <t>d0saiW.11</t>
  </si>
  <si>
    <t>d0saiW.12</t>
  </si>
  <si>
    <t>d0saiW.13</t>
  </si>
  <si>
    <t>d0saiW.14</t>
  </si>
  <si>
    <t>d0saiW.15</t>
  </si>
  <si>
    <t>d0saiW.16</t>
  </si>
  <si>
    <t>d0saiB</t>
  </si>
  <si>
    <t>d0saoW.1</t>
  </si>
  <si>
    <t>d0saoW.2</t>
  </si>
  <si>
    <t>d0saoW.3</t>
  </si>
  <si>
    <t>d0saoW.4</t>
  </si>
  <si>
    <t>d0saoW.5</t>
  </si>
  <si>
    <t>d0saoW.6</t>
  </si>
  <si>
    <t>d0saoW.7</t>
  </si>
  <si>
    <t>d0saoW.8</t>
  </si>
  <si>
    <t>d0saoW.9</t>
  </si>
  <si>
    <t>d0saoW.10</t>
  </si>
  <si>
    <t>d0saoW.11</t>
  </si>
  <si>
    <t>d0saoW.12</t>
  </si>
  <si>
    <t>d0saoW.13</t>
  </si>
  <si>
    <t>d0saoW.14</t>
  </si>
  <si>
    <t>d0saoW.15</t>
  </si>
  <si>
    <t>d0saoW.16</t>
  </si>
  <si>
    <t>d0saoB</t>
  </si>
  <si>
    <t>d0mhiW.1</t>
  </si>
  <si>
    <t>d0mhiW.2</t>
  </si>
  <si>
    <t>d0mhiW.3</t>
  </si>
  <si>
    <t>d0mhiW.4</t>
  </si>
  <si>
    <t>d0mhiW.5</t>
  </si>
  <si>
    <t>d0mhiW.6</t>
  </si>
  <si>
    <t>d0mhiW.7</t>
  </si>
  <si>
    <t>d0mhiW.8</t>
  </si>
  <si>
    <t>d0mhiW.9</t>
  </si>
  <si>
    <t>d0mhiW.10</t>
  </si>
  <si>
    <t>d0mhiW.11</t>
  </si>
  <si>
    <t>d0mhiW.12</t>
  </si>
  <si>
    <t>d0mhiW.13</t>
  </si>
  <si>
    <t>d0mhiW.14</t>
  </si>
  <si>
    <t>d0mhiW.15</t>
  </si>
  <si>
    <t>d0mhiW.16</t>
  </si>
  <si>
    <t>d0mhiB</t>
  </si>
  <si>
    <t>d0mhoW.1</t>
  </si>
  <si>
    <t>d0mhoW.2</t>
  </si>
  <si>
    <t>d0mhoW.3</t>
  </si>
  <si>
    <t>d0mhoW.4</t>
  </si>
  <si>
    <t>d0mhoW.5</t>
  </si>
  <si>
    <t>d0mhoW.6</t>
  </si>
  <si>
    <t>d0mhoW.7</t>
  </si>
  <si>
    <t>d0mhoW.8</t>
  </si>
  <si>
    <t>d0mhoW.9</t>
  </si>
  <si>
    <t>d0mhoW.10</t>
  </si>
  <si>
    <t>d0mhoW.11</t>
  </si>
  <si>
    <t>d0mhoW.12</t>
  </si>
  <si>
    <t>d0mhoW.13</t>
  </si>
  <si>
    <t>d0mhoW.14</t>
  </si>
  <si>
    <t>d0mhoW.15</t>
  </si>
  <si>
    <t>d0mhoW.16</t>
  </si>
  <si>
    <t>d0mhoB</t>
  </si>
  <si>
    <t>d0n1W</t>
  </si>
  <si>
    <t>d0n1B</t>
  </si>
  <si>
    <t>d0n2W</t>
  </si>
  <si>
    <t>d0n2B</t>
  </si>
  <si>
    <t>d0n3W</t>
  </si>
  <si>
    <t>d0n3B</t>
  </si>
  <si>
    <t>d0lin1W.1</t>
  </si>
  <si>
    <t>d0lin1W.2</t>
  </si>
  <si>
    <t>d0lin1W.3</t>
  </si>
  <si>
    <t>d0lin1W.4</t>
  </si>
  <si>
    <t>d0lin1W.5</t>
  </si>
  <si>
    <t>d0lin1W.6</t>
  </si>
  <si>
    <t>d0lin1W.7</t>
  </si>
  <si>
    <t>d0lin1W.8</t>
  </si>
  <si>
    <t>d0lin1W.9</t>
  </si>
  <si>
    <t>d0lin1W.10</t>
  </si>
  <si>
    <t>d0lin1W.11</t>
  </si>
  <si>
    <t>d0lin1W.12</t>
  </si>
  <si>
    <t>d0lin1W.13</t>
  </si>
  <si>
    <t>d0lin1W.14</t>
  </si>
  <si>
    <t>d0lin1W.15</t>
  </si>
  <si>
    <t>d0lin1W.16</t>
  </si>
  <si>
    <t>d0lin1B</t>
  </si>
  <si>
    <t>d0lin2W.1</t>
  </si>
  <si>
    <t>d0lin2W.2</t>
  </si>
  <si>
    <t>d0lin2W.3</t>
  </si>
  <si>
    <t>d0lin2W.4</t>
  </si>
  <si>
    <t>d0lin2W.5</t>
  </si>
  <si>
    <t>d0lin2W.6</t>
  </si>
  <si>
    <t>d0lin2W.7</t>
  </si>
  <si>
    <t>d0lin2W.8</t>
  </si>
  <si>
    <t>d0lin2W.9</t>
  </si>
  <si>
    <t>d0lin2W.10</t>
  </si>
  <si>
    <t>d0lin2W.11</t>
  </si>
  <si>
    <t>d0lin2W.12</t>
  </si>
  <si>
    <t>d0lin2W.13</t>
  </si>
  <si>
    <t>d0lin2W.14</t>
  </si>
  <si>
    <t>d0lin2W.15</t>
  </si>
  <si>
    <t>d0lin2W.16</t>
  </si>
  <si>
    <t>d0lin2W.17</t>
  </si>
  <si>
    <t>d0lin2W.18</t>
  </si>
  <si>
    <t>d0lin2W.19</t>
  </si>
  <si>
    <t>d0lin2W.20</t>
  </si>
  <si>
    <t>d0lin2W.21</t>
  </si>
  <si>
    <t>d0lin2W.22</t>
  </si>
  <si>
    <t>d0lin2W.23</t>
  </si>
  <si>
    <t>d0lin2W.24</t>
  </si>
  <si>
    <t>d0lin2W.25</t>
  </si>
  <si>
    <t>d0lin2W.26</t>
  </si>
  <si>
    <t>d0lin2W.27</t>
  </si>
  <si>
    <t>d0lin2W.28</t>
  </si>
  <si>
    <t>d0lin2W.29</t>
  </si>
  <si>
    <t>d0lin2W.30</t>
  </si>
  <si>
    <t>d0lin2W.31</t>
  </si>
  <si>
    <t>d0lin2W.32</t>
  </si>
  <si>
    <t>d0lin2W.33</t>
  </si>
  <si>
    <t>d0lin2W.34</t>
  </si>
  <si>
    <t>d0lin2W.35</t>
  </si>
  <si>
    <t>d0lin2W.36</t>
  </si>
  <si>
    <t>d0lin2W.37</t>
  </si>
  <si>
    <t>d0lin2W.38</t>
  </si>
  <si>
    <t>d0lin2W.39</t>
  </si>
  <si>
    <t>d0lin2W.40</t>
  </si>
  <si>
    <t>d0lin2W.41</t>
  </si>
  <si>
    <t>d0lin2W.42</t>
  </si>
  <si>
    <t>d0lin2W.43</t>
  </si>
  <si>
    <t>d0lin2W.44</t>
  </si>
  <si>
    <t>d0lin2W.45</t>
  </si>
  <si>
    <t>d0lin2W.46</t>
  </si>
  <si>
    <t>d0lin2W.47</t>
  </si>
  <si>
    <t>d0lin2W.48</t>
  </si>
  <si>
    <t>d0lin2W.49</t>
  </si>
  <si>
    <t>d0lin2W.50</t>
  </si>
  <si>
    <t>d0lin2W.51</t>
  </si>
  <si>
    <t>d0lin2W.52</t>
  </si>
  <si>
    <t>d0lin2W.53</t>
  </si>
  <si>
    <t>d0lin2W.54</t>
  </si>
  <si>
    <t>d0lin2W.55</t>
  </si>
  <si>
    <t>d0lin2W.56</t>
  </si>
  <si>
    <t>d0lin2W.57</t>
  </si>
  <si>
    <t>d0lin2W.58</t>
  </si>
  <si>
    <t>d0lin2W.59</t>
  </si>
  <si>
    <t>d0lin2W.60</t>
  </si>
  <si>
    <t>d0lin2W.61</t>
  </si>
  <si>
    <t>d0lin2W.62</t>
  </si>
  <si>
    <t>d0lin2W.63</t>
  </si>
  <si>
    <t>d0lin2W.64</t>
  </si>
  <si>
    <t>d0lin2B</t>
  </si>
  <si>
    <t>target</t>
  </si>
  <si>
    <t>Multi-head in</t>
  </si>
  <si>
    <t>Multi-head out</t>
  </si>
  <si>
    <t>_mha_block</t>
  </si>
  <si>
    <t>► SA</t>
  </si>
  <si>
    <t>► MH</t>
  </si>
  <si>
    <t>(inp as Q)*mh_inp</t>
  </si>
  <si>
    <t>q=norm1(sa(target)),k=v=input</t>
  </si>
  <si>
    <t>KV</t>
  </si>
  <si>
    <t>Linear(MH*V)</t>
  </si>
  <si>
    <t>_mha_block+norm1</t>
  </si>
  <si>
    <t>ff+ norm2</t>
  </si>
  <si>
    <t>norm3.T</t>
  </si>
  <si>
    <t>norm3</t>
  </si>
  <si>
    <t>_sa_block+ target</t>
  </si>
  <si>
    <t>TODO WRONG VALUES</t>
  </si>
  <si>
    <t>EXPECTED</t>
  </si>
  <si>
    <t>ε</t>
  </si>
  <si>
    <t>error</t>
  </si>
  <si>
    <t>CUDA FLOAT32 CUDNN</t>
  </si>
  <si>
    <t>dec0</t>
  </si>
  <si>
    <t>Multiplying Table LLM</t>
  </si>
  <si>
    <t>◄</t>
  </si>
  <si>
    <t>Norm1</t>
  </si>
  <si>
    <t>Norm3</t>
  </si>
  <si>
    <t>Norm2</t>
  </si>
  <si>
    <t>fcW.1</t>
  </si>
  <si>
    <t>fcW.2</t>
  </si>
  <si>
    <t>fcW.3</t>
  </si>
  <si>
    <t>fcW.4</t>
  </si>
  <si>
    <t>fcW.5</t>
  </si>
  <si>
    <t>fcW.6</t>
  </si>
  <si>
    <t>fcW.7</t>
  </si>
  <si>
    <t>fcW.8</t>
  </si>
  <si>
    <t>fcW.9</t>
  </si>
  <si>
    <t>fcW.10</t>
  </si>
  <si>
    <t>fcW.11</t>
  </si>
  <si>
    <t>fcW.12</t>
  </si>
  <si>
    <t>fcW.13</t>
  </si>
  <si>
    <t>fcW.14</t>
  </si>
  <si>
    <t>fcW.15</t>
  </si>
  <si>
    <t>fcW.16</t>
  </si>
  <si>
    <t>fcB</t>
  </si>
  <si>
    <t>ff</t>
  </si>
  <si>
    <t>log_softmax</t>
  </si>
  <si>
    <t>softmax</t>
  </si>
  <si>
    <t>exp(input*ff)</t>
  </si>
  <si>
    <t>TODO *</t>
  </si>
  <si>
    <t>p*log(x)==log(x^p)</t>
  </si>
  <si>
    <t>46*0,05 ?</t>
  </si>
  <si>
    <t>indices</t>
  </si>
  <si>
    <t>Index</t>
  </si>
  <si>
    <t>Name</t>
  </si>
  <si>
    <t>54</t>
  </si>
  <si>
    <t>48</t>
  </si>
  <si>
    <t>40</t>
  </si>
  <si>
    <t>20</t>
  </si>
  <si>
    <t>90</t>
  </si>
  <si>
    <t>7</t>
  </si>
  <si>
    <t>4</t>
  </si>
  <si>
    <t>6</t>
  </si>
  <si>
    <t>49</t>
  </si>
  <si>
    <t>times</t>
  </si>
  <si>
    <t>100</t>
  </si>
  <si>
    <t>42</t>
  </si>
  <si>
    <t>24</t>
  </si>
  <si>
    <t>*</t>
  </si>
  <si>
    <t>9</t>
  </si>
  <si>
    <t>60</t>
  </si>
  <si>
    <t>1</t>
  </si>
  <si>
    <t>30</t>
  </si>
  <si>
    <t>21</t>
  </si>
  <si>
    <t>72</t>
  </si>
  <si>
    <t>2</t>
  </si>
  <si>
    <t>81</t>
  </si>
  <si>
    <t>14</t>
  </si>
  <si>
    <t>28</t>
  </si>
  <si>
    <t>27</t>
  </si>
  <si>
    <t>35</t>
  </si>
  <si>
    <t>12</t>
  </si>
  <si>
    <t>56</t>
  </si>
  <si>
    <t>16</t>
  </si>
  <si>
    <t>3</t>
  </si>
  <si>
    <t>50</t>
  </si>
  <si>
    <t>25</t>
  </si>
  <si>
    <t>63</t>
  </si>
  <si>
    <t>80</t>
  </si>
  <si>
    <t>45</t>
  </si>
  <si>
    <t>32</t>
  </si>
  <si>
    <t>70</t>
  </si>
  <si>
    <t>=</t>
  </si>
  <si>
    <t>8</t>
  </si>
  <si>
    <t>18</t>
  </si>
  <si>
    <t>equals</t>
  </si>
  <si>
    <t>36</t>
  </si>
  <si>
    <t>64</t>
  </si>
  <si>
    <t>10</t>
  </si>
  <si>
    <t>15</t>
  </si>
  <si>
    <t>5</t>
  </si>
  <si>
    <t>Vocabulary</t>
  </si>
  <si>
    <t>expr</t>
  </si>
  <si>
    <t>text</t>
  </si>
  <si>
    <t>token</t>
  </si>
  <si>
    <t>Prompt</t>
  </si>
  <si>
    <t>Answer</t>
  </si>
  <si>
    <t>type here 1…9</t>
  </si>
  <si>
    <t>Error</t>
  </si>
  <si>
    <t>PyTorch</t>
  </si>
  <si>
    <t>CUDA</t>
  </si>
  <si>
    <t>IGNORED AT INFERENCE</t>
  </si>
  <si>
    <t>NORM(ff(input))</t>
  </si>
  <si>
    <t>norm</t>
  </si>
  <si>
    <t>Variants of Norm</t>
  </si>
  <si>
    <t>FC multiplication</t>
  </si>
  <si>
    <t>FC</t>
  </si>
  <si>
    <t>3*7=7*3=21</t>
  </si>
  <si>
    <t>MAX</t>
  </si>
  <si>
    <t>makes big grdients</t>
  </si>
  <si>
    <t>EXPECTED 3*8=24</t>
  </si>
  <si>
    <t>Majorities</t>
  </si>
  <si>
    <t/>
  </si>
  <si>
    <t>7*3=21</t>
  </si>
  <si>
    <t>3*7=21</t>
  </si>
  <si>
    <t>value</t>
  </si>
  <si>
    <t>&gt;0</t>
  </si>
  <si>
    <t>&lt;=0</t>
  </si>
  <si>
    <t>TODO reduce size</t>
  </si>
  <si>
    <t>3*7</t>
  </si>
  <si>
    <t>7*3</t>
  </si>
  <si>
    <t>3*7-21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</si>
</sst>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_ ;[Red]\-0.000\ "/>
    <numFmt numFmtId="165" formatCode="#,##0.000;[Red]\-#,##0.000;[Yellow]#,##0.000"/>
    <numFmt numFmtId="166" formatCode="0.0000000"/>
    <numFmt numFmtId="167" formatCode="0.00000"/>
    <numFmt numFmtId="168" formatCode="0.0_ ;[Red]\-0.0\ "/>
    <numFmt numFmtId="169" formatCode="#,##0.0_ ;[Red]\-#,##0.0\ "/>
    <numFmt numFmtId="170" formatCode="[Red]\+#0;[Red]\-#0;[Green]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vertAlign val="superscript"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scheme val="minor"/>
    </font>
    <font>
      <b/>
      <sz val="10"/>
      <color rgb="FF080808"/>
      <name val="JetBrains Mono"/>
      <charset val="204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/>
    <xf numFmtId="0" fontId="0" fillId="3" borderId="0" xfId="0" applyFill="1"/>
    <xf numFmtId="0" fontId="2" fillId="2" borderId="2" xfId="0" applyFont="1" applyFill="1" applyBorder="1" applyAlignment="1">
      <alignment horizontal="center"/>
    </xf>
    <xf numFmtId="164" fontId="0" fillId="0" borderId="2" xfId="0" applyNumberFormat="1" applyBorder="1"/>
    <xf numFmtId="0" fontId="5" fillId="0" borderId="0" xfId="0" applyFont="1"/>
    <xf numFmtId="49" fontId="0" fillId="0" borderId="0" xfId="0" applyNumberFormat="1" applyAlignment="1">
      <alignment horizontal="right"/>
    </xf>
    <xf numFmtId="0" fontId="0" fillId="0" borderId="0" xfId="0" quotePrefix="1"/>
    <xf numFmtId="49" fontId="0" fillId="0" borderId="0" xfId="0" quotePrefix="1" applyNumberFormat="1"/>
    <xf numFmtId="0" fontId="6" fillId="0" borderId="0" xfId="0" applyFont="1"/>
    <xf numFmtId="164" fontId="3" fillId="0" borderId="2" xfId="0" applyNumberFormat="1" applyFont="1" applyBorder="1"/>
    <xf numFmtId="164" fontId="6" fillId="0" borderId="0" xfId="0" quotePrefix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quotePrefix="1" applyFont="1" applyAlignment="1">
      <alignment horizontal="center"/>
    </xf>
    <xf numFmtId="0" fontId="8" fillId="0" borderId="0" xfId="0" quotePrefix="1" applyFont="1"/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0" fillId="0" borderId="3" xfId="0" applyNumberFormat="1" applyBorder="1"/>
    <xf numFmtId="0" fontId="2" fillId="5" borderId="0" xfId="0" applyFont="1" applyFill="1" applyAlignment="1">
      <alignment horizontal="center"/>
    </xf>
    <xf numFmtId="0" fontId="0" fillId="2" borderId="0" xfId="0" applyFill="1"/>
    <xf numFmtId="0" fontId="0" fillId="5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3" fillId="0" borderId="1" xfId="0" applyNumberFormat="1" applyFont="1" applyBorder="1"/>
    <xf numFmtId="0" fontId="12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/>
    </xf>
    <xf numFmtId="164" fontId="13" fillId="0" borderId="0" xfId="0" applyNumberFormat="1" applyFont="1"/>
    <xf numFmtId="164" fontId="0" fillId="0" borderId="4" xfId="0" applyNumberFormat="1" applyBorder="1"/>
    <xf numFmtId="164" fontId="3" fillId="0" borderId="4" xfId="0" applyNumberFormat="1" applyFont="1" applyBorder="1"/>
    <xf numFmtId="164" fontId="14" fillId="0" borderId="4" xfId="0" applyNumberFormat="1" applyFont="1" applyBorder="1"/>
    <xf numFmtId="0" fontId="0" fillId="0" borderId="1" xfId="0" applyBorder="1"/>
    <xf numFmtId="164" fontId="13" fillId="0" borderId="2" xfId="0" applyNumberFormat="1" applyFont="1" applyBorder="1"/>
    <xf numFmtId="164" fontId="13" fillId="0" borderId="4" xfId="0" applyNumberFormat="1" applyFont="1" applyBorder="1"/>
    <xf numFmtId="164" fontId="13" fillId="0" borderId="1" xfId="0" applyNumberFormat="1" applyFont="1" applyBorder="1"/>
    <xf numFmtId="166" fontId="0" fillId="0" borderId="0" xfId="0" applyNumberFormat="1"/>
    <xf numFmtId="164" fontId="0" fillId="0" borderId="1" xfId="0" quotePrefix="1" applyNumberFormat="1" applyBorder="1"/>
    <xf numFmtId="164" fontId="5" fillId="0" borderId="0" xfId="0" applyNumberFormat="1" applyFont="1"/>
    <xf numFmtId="0" fontId="15" fillId="5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67" fontId="0" fillId="0" borderId="1" xfId="0" applyNumberFormat="1" applyBorder="1"/>
    <xf numFmtId="0" fontId="7" fillId="0" borderId="0" xfId="0" applyFont="1" applyAlignment="1">
      <alignment horizontal="center"/>
    </xf>
    <xf numFmtId="0" fontId="0" fillId="0" borderId="2" xfId="0" applyBorder="1"/>
    <xf numFmtId="168" fontId="0" fillId="0" borderId="1" xfId="0" applyNumberFormat="1" applyBorder="1"/>
    <xf numFmtId="169" fontId="0" fillId="0" borderId="4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0" fillId="3" borderId="0" xfId="0" applyNumberForma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0" applyFont="1" applyFill="1" applyBorder="1" applyAlignment="1">
      <alignment horizontal="center"/>
    </xf>
    <xf numFmtId="0" fontId="0" fillId="0" borderId="11" xfId="0" applyBorder="1"/>
    <xf numFmtId="0" fontId="2" fillId="5" borderId="9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0" xfId="0" applyFont="1"/>
    <xf numFmtId="164" fontId="16" fillId="0" borderId="0" xfId="0" applyNumberFormat="1" applyFont="1"/>
    <xf numFmtId="164" fontId="0" fillId="6" borderId="3" xfId="0" applyNumberFormat="1" applyFill="1" applyBorder="1"/>
    <xf numFmtId="164" fontId="0" fillId="6" borderId="0" xfId="0" applyNumberFormat="1" applyFill="1"/>
    <xf numFmtId="0" fontId="0" fillId="6" borderId="0" xfId="0" applyFill="1"/>
    <xf numFmtId="168" fontId="0" fillId="0" borderId="0" xfId="0" applyNumberFormat="1"/>
    <xf numFmtId="169" fontId="0" fillId="0" borderId="2" xfId="0" applyNumberFormat="1" applyBorder="1"/>
    <xf numFmtId="168" fontId="0" fillId="6" borderId="1" xfId="0" applyNumberFormat="1" applyFill="1" applyBorder="1"/>
    <xf numFmtId="168" fontId="0" fillId="6" borderId="0" xfId="0" applyNumberFormat="1" applyFill="1"/>
    <xf numFmtId="164" fontId="0" fillId="6" borderId="1" xfId="0" applyNumberFormat="1" applyFill="1" applyBorder="1"/>
    <xf numFmtId="164" fontId="0" fillId="0" borderId="13" xfId="0" applyNumberFormat="1" applyBorder="1"/>
    <xf numFmtId="164" fontId="0" fillId="6" borderId="13" xfId="0" applyNumberFormat="1" applyFill="1" applyBorder="1"/>
    <xf numFmtId="164" fontId="0" fillId="6" borderId="2" xfId="0" applyNumberFormat="1" applyFill="1" applyBorder="1"/>
    <xf numFmtId="169" fontId="0" fillId="0" borderId="0" xfId="0" applyNumberFormat="1"/>
    <xf numFmtId="0" fontId="0" fillId="6" borderId="2" xfId="0" applyFill="1" applyBorder="1"/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313"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  <dxf>
      <numFmt numFmtId="164" formatCode="0.000_ ;[Red]\-0.00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72ADC2D-A306-4A97-B63A-C631BE053991}" autoFormatId="16" applyNumberFormats="0" applyBorderFormats="0" applyFontFormats="0" applyPatternFormats="0" applyAlignmentFormats="0" applyWidthHeightFormats="0">
  <queryTableRefresh nextId="17">
    <queryTableFields count="16">
      <queryTableField id="1" name="embedding weight.1" tableColumnId="1"/>
      <queryTableField id="2" name="embedding weight.2" tableColumnId="2"/>
      <queryTableField id="3" name="embedding weight.3" tableColumnId="3"/>
      <queryTableField id="4" name="embedding weight.4" tableColumnId="4"/>
      <queryTableField id="5" name="embedding weight.5" tableColumnId="5"/>
      <queryTableField id="6" name="embedding weight.6" tableColumnId="6"/>
      <queryTableField id="7" name="embedding weight.7" tableColumnId="7"/>
      <queryTableField id="8" name="embedding weight.8" tableColumnId="8"/>
      <queryTableField id="9" name="embedding weight.9" tableColumnId="9"/>
      <queryTableField id="10" name="embedding weight.10" tableColumnId="10"/>
      <queryTableField id="11" name="embedding weight.11" tableColumnId="11"/>
      <queryTableField id="12" name="embedding weight.12" tableColumnId="12"/>
      <queryTableField id="13" name="embedding weight.13" tableColumnId="13"/>
      <queryTableField id="14" name="embedding weight.14" tableColumnId="14"/>
      <queryTableField id="15" name="embedding weight.15" tableColumnId="15"/>
      <queryTableField id="16" name="embedding weight.16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4" xr16:uid="{BF83A4E1-3079-4BF1-82AC-2894AA28D744}" autoFormatId="16" applyNumberFormats="0" applyBorderFormats="0" applyFontFormats="0" applyPatternFormats="0" applyAlignmentFormats="0" applyWidthHeightFormats="0">
  <queryTableRefresh nextId="4">
    <queryTableFields count="2">
      <queryTableField id="2" name="Name" tableColumnId="2"/>
      <queryTableField id="1" name="Index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922DDF24-DE1A-41B4-9E6D-95F9B94ACF68}" autoFormatId="16" applyNumberFormats="0" applyBorderFormats="0" applyFontFormats="0" applyPatternFormats="0" applyAlignmentFormats="0" applyWidthHeightFormats="0">
  <queryTableRefresh nextId="17">
    <queryTableFields count="16">
      <queryTableField id="1" name="e0inW.1" tableColumnId="1"/>
      <queryTableField id="2" name="e0inW.2" tableColumnId="2"/>
      <queryTableField id="3" name="e0inW.3" tableColumnId="3"/>
      <queryTableField id="4" name="e0inW.4" tableColumnId="4"/>
      <queryTableField id="5" name="e0inW.5" tableColumnId="5"/>
      <queryTableField id="6" name="e0inW.6" tableColumnId="6"/>
      <queryTableField id="7" name="e0inW.7" tableColumnId="7"/>
      <queryTableField id="8" name="e0inW.8" tableColumnId="8"/>
      <queryTableField id="9" name="e0inW.9" tableColumnId="9"/>
      <queryTableField id="10" name="e0inW.10" tableColumnId="10"/>
      <queryTableField id="11" name="e0inW.11" tableColumnId="11"/>
      <queryTableField id="12" name="e0inW.12" tableColumnId="12"/>
      <queryTableField id="13" name="e0inW.13" tableColumnId="13"/>
      <queryTableField id="14" name="e0inW.14" tableColumnId="14"/>
      <queryTableField id="15" name="e0inW.15" tableColumnId="15"/>
      <queryTableField id="16" name="e0inW.16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ACB11FF8-E1B5-42DE-98C0-FA77AED6F1D6}" autoFormatId="16" applyNumberFormats="0" applyBorderFormats="0" applyFontFormats="0" applyPatternFormats="0" applyAlignmentFormats="0" applyWidthHeightFormats="0">
  <queryTableRefresh nextId="2">
    <queryTableFields count="1">
      <queryTableField id="1" name="e0inB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26C232F-45F2-44C8-95EA-8453108A8C09}" autoFormatId="16" applyNumberFormats="0" applyBorderFormats="0" applyFontFormats="0" applyPatternFormats="0" applyAlignmentFormats="0" applyWidthHeightFormats="0">
  <queryTableRefresh nextId="17">
    <queryTableFields count="16">
      <queryTableField id="1" name="e0outW.1" tableColumnId="1"/>
      <queryTableField id="2" name="e0outW.2" tableColumnId="2"/>
      <queryTableField id="3" name="e0outW.3" tableColumnId="3"/>
      <queryTableField id="4" name="e0outW.4" tableColumnId="4"/>
      <queryTableField id="5" name="e0outW.5" tableColumnId="5"/>
      <queryTableField id="6" name="e0outW.6" tableColumnId="6"/>
      <queryTableField id="7" name="e0outW.7" tableColumnId="7"/>
      <queryTableField id="8" name="e0outW.8" tableColumnId="8"/>
      <queryTableField id="9" name="e0outW.9" tableColumnId="9"/>
      <queryTableField id="10" name="e0outW.10" tableColumnId="10"/>
      <queryTableField id="11" name="e0outW.11" tableColumnId="11"/>
      <queryTableField id="12" name="e0outW.12" tableColumnId="12"/>
      <queryTableField id="13" name="e0outW.13" tableColumnId="13"/>
      <queryTableField id="14" name="e0outW.14" tableColumnId="14"/>
      <queryTableField id="15" name="e0outW.15" tableColumnId="15"/>
      <queryTableField id="16" name="e0outW.16" tableColumnId="1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4AADBE36-4672-44C9-835F-B6E76E625600}" autoFormatId="16" applyNumberFormats="0" applyBorderFormats="0" applyFontFormats="0" applyPatternFormats="0" applyAlignmentFormats="0" applyWidthHeightFormats="0">
  <queryTableRefresh nextId="2">
    <queryTableFields count="1">
      <queryTableField id="1" name="e0outB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9603CEC4-0B20-4DDB-A052-3FA25E0D4126}" autoFormatId="16" applyNumberFormats="0" applyBorderFormats="0" applyFontFormats="0" applyPatternFormats="0" applyAlignmentFormats="0" applyWidthHeightFormats="0">
  <queryTableRefresh nextId="17">
    <queryTableFields count="16">
      <queryTableField id="1" name="e0lin1W.1" tableColumnId="1"/>
      <queryTableField id="2" name="e0lin1W.2" tableColumnId="2"/>
      <queryTableField id="3" name="e0lin1W.3" tableColumnId="3"/>
      <queryTableField id="4" name="e0lin1W.4" tableColumnId="4"/>
      <queryTableField id="5" name="e0lin1W.5" tableColumnId="5"/>
      <queryTableField id="6" name="e0lin1W.6" tableColumnId="6"/>
      <queryTableField id="7" name="e0lin1W.7" tableColumnId="7"/>
      <queryTableField id="8" name="e0lin1W.8" tableColumnId="8"/>
      <queryTableField id="9" name="e0lin1W.9" tableColumnId="9"/>
      <queryTableField id="10" name="e0lin1W.10" tableColumnId="10"/>
      <queryTableField id="11" name="e0lin1W.11" tableColumnId="11"/>
      <queryTableField id="12" name="e0lin1W.12" tableColumnId="12"/>
      <queryTableField id="13" name="e0lin1W.13" tableColumnId="13"/>
      <queryTableField id="14" name="e0lin1W.14" tableColumnId="14"/>
      <queryTableField id="15" name="e0lin1W.15" tableColumnId="15"/>
      <queryTableField id="16" name="e0lin1W.16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36660BC4-A2D9-4892-AD2C-87380472506A}" autoFormatId="16" applyNumberFormats="0" applyBorderFormats="0" applyFontFormats="0" applyPatternFormats="0" applyAlignmentFormats="0" applyWidthHeightFormats="0">
  <queryTableRefresh nextId="2">
    <queryTableFields count="1">
      <queryTableField id="1" name="e0lin1B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8" xr16:uid="{AD9BD3BC-E8A1-45FC-AF15-2140D18F6982}" autoFormatId="16" applyNumberFormats="0" applyBorderFormats="0" applyFontFormats="0" applyPatternFormats="0" applyAlignmentFormats="0" applyWidthHeightFormats="0">
  <queryTableRefresh nextId="65">
    <queryTableFields count="64">
      <queryTableField id="1" name="e0lin2W.1" tableColumnId="1"/>
      <queryTableField id="2" name="e0lin2W.2" tableColumnId="2"/>
      <queryTableField id="3" name="e0lin2W.3" tableColumnId="3"/>
      <queryTableField id="4" name="e0lin2W.4" tableColumnId="4"/>
      <queryTableField id="5" name="e0lin2W.5" tableColumnId="5"/>
      <queryTableField id="6" name="e0lin2W.6" tableColumnId="6"/>
      <queryTableField id="7" name="e0lin2W.7" tableColumnId="7"/>
      <queryTableField id="8" name="e0lin2W.8" tableColumnId="8"/>
      <queryTableField id="9" name="e0lin2W.9" tableColumnId="9"/>
      <queryTableField id="10" name="e0lin2W.10" tableColumnId="10"/>
      <queryTableField id="11" name="e0lin2W.11" tableColumnId="11"/>
      <queryTableField id="12" name="e0lin2W.12" tableColumnId="12"/>
      <queryTableField id="13" name="e0lin2W.13" tableColumnId="13"/>
      <queryTableField id="14" name="e0lin2W.14" tableColumnId="14"/>
      <queryTableField id="15" name="e0lin2W.15" tableColumnId="15"/>
      <queryTableField id="16" name="e0lin2W.16" tableColumnId="16"/>
      <queryTableField id="17" name="e0lin2W.17" tableColumnId="17"/>
      <queryTableField id="18" name="e0lin2W.18" tableColumnId="18"/>
      <queryTableField id="19" name="e0lin2W.19" tableColumnId="19"/>
      <queryTableField id="20" name="e0lin2W.20" tableColumnId="20"/>
      <queryTableField id="21" name="e0lin2W.21" tableColumnId="21"/>
      <queryTableField id="22" name="e0lin2W.22" tableColumnId="22"/>
      <queryTableField id="23" name="e0lin2W.23" tableColumnId="23"/>
      <queryTableField id="24" name="e0lin2W.24" tableColumnId="24"/>
      <queryTableField id="25" name="e0lin2W.25" tableColumnId="25"/>
      <queryTableField id="26" name="e0lin2W.26" tableColumnId="26"/>
      <queryTableField id="27" name="e0lin2W.27" tableColumnId="27"/>
      <queryTableField id="28" name="e0lin2W.28" tableColumnId="28"/>
      <queryTableField id="29" name="e0lin2W.29" tableColumnId="29"/>
      <queryTableField id="30" name="e0lin2W.30" tableColumnId="30"/>
      <queryTableField id="31" name="e0lin2W.31" tableColumnId="31"/>
      <queryTableField id="32" name="e0lin2W.32" tableColumnId="32"/>
      <queryTableField id="33" name="e0lin2W.33" tableColumnId="33"/>
      <queryTableField id="34" name="e0lin2W.34" tableColumnId="34"/>
      <queryTableField id="35" name="e0lin2W.35" tableColumnId="35"/>
      <queryTableField id="36" name="e0lin2W.36" tableColumnId="36"/>
      <queryTableField id="37" name="e0lin2W.37" tableColumnId="37"/>
      <queryTableField id="38" name="e0lin2W.38" tableColumnId="38"/>
      <queryTableField id="39" name="e0lin2W.39" tableColumnId="39"/>
      <queryTableField id="40" name="e0lin2W.40" tableColumnId="40"/>
      <queryTableField id="41" name="e0lin2W.41" tableColumnId="41"/>
      <queryTableField id="42" name="e0lin2W.42" tableColumnId="42"/>
      <queryTableField id="43" name="e0lin2W.43" tableColumnId="43"/>
      <queryTableField id="44" name="e0lin2W.44" tableColumnId="44"/>
      <queryTableField id="45" name="e0lin2W.45" tableColumnId="45"/>
      <queryTableField id="46" name="e0lin2W.46" tableColumnId="46"/>
      <queryTableField id="47" name="e0lin2W.47" tableColumnId="47"/>
      <queryTableField id="48" name="e0lin2W.48" tableColumnId="48"/>
      <queryTableField id="49" name="e0lin2W.49" tableColumnId="49"/>
      <queryTableField id="50" name="e0lin2W.50" tableColumnId="50"/>
      <queryTableField id="51" name="e0lin2W.51" tableColumnId="51"/>
      <queryTableField id="52" name="e0lin2W.52" tableColumnId="52"/>
      <queryTableField id="53" name="e0lin2W.53" tableColumnId="53"/>
      <queryTableField id="54" name="e0lin2W.54" tableColumnId="54"/>
      <queryTableField id="55" name="e0lin2W.55" tableColumnId="55"/>
      <queryTableField id="56" name="e0lin2W.56" tableColumnId="56"/>
      <queryTableField id="57" name="e0lin2W.57" tableColumnId="57"/>
      <queryTableField id="58" name="e0lin2W.58" tableColumnId="58"/>
      <queryTableField id="59" name="e0lin2W.59" tableColumnId="59"/>
      <queryTableField id="60" name="e0lin2W.60" tableColumnId="60"/>
      <queryTableField id="61" name="e0lin2W.61" tableColumnId="61"/>
      <queryTableField id="62" name="e0lin2W.62" tableColumnId="62"/>
      <queryTableField id="63" name="e0lin2W.63" tableColumnId="63"/>
      <queryTableField id="64" name="e0lin2W.64" tableColumnId="6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7B823010-42AD-4467-B44E-B92D4DDF6530}" autoFormatId="16" applyNumberFormats="0" applyBorderFormats="0" applyFontFormats="0" applyPatternFormats="0" applyAlignmentFormats="0" applyWidthHeightFormats="0">
  <queryTableRefresh nextId="2">
    <queryTableFields count="1">
      <queryTableField id="1" name="e0lin2B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BE8C7525-5294-41E2-A183-C9001E2903F9}" autoFormatId="16" applyNumberFormats="0" applyBorderFormats="0" applyFontFormats="0" applyPatternFormats="0" applyAlignmentFormats="0" applyWidthHeightFormats="0">
  <queryTableRefresh nextId="2">
    <queryTableFields count="1">
      <queryTableField id="1" name="e0n1W" tableColumnId="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9" xr16:uid="{2550ED02-14B3-4C6C-85F4-8CA9350ED7A4}" autoFormatId="16" applyNumberFormats="0" applyBorderFormats="0" applyFontFormats="0" applyPatternFormats="0" applyAlignmentFormats="0" applyWidthHeightFormats="0">
  <queryTableRefresh nextId="2">
    <queryTableFields count="1">
      <queryTableField id="1" name="e0n1B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0" xr16:uid="{74DF9A94-73CD-4571-9FB7-D8D29D2CE5BB}" autoFormatId="16" applyNumberFormats="0" applyBorderFormats="0" applyFontFormats="0" applyPatternFormats="0" applyAlignmentFormats="0" applyWidthHeightFormats="0">
  <queryTableRefresh nextId="2">
    <queryTableFields count="1">
      <queryTableField id="1" name="e0n2W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29C1AD49-E3E1-4C63-B8B1-DE47FA1B3FBA}" autoFormatId="16" applyNumberFormats="0" applyBorderFormats="0" applyFontFormats="0" applyPatternFormats="0" applyAlignmentFormats="0" applyWidthHeightFormats="0">
  <queryTableRefresh nextId="2">
    <queryTableFields count="1">
      <queryTableField id="1" name="e0n2B" tableColumnId="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BCD8443A-AB17-42E9-8328-6592BF9F8DD1}" autoFormatId="16" applyNumberFormats="0" applyBorderFormats="0" applyFontFormats="0" applyPatternFormats="0" applyAlignmentFormats="0" applyWidthHeightFormats="0">
  <queryTableRefresh nextId="17">
    <queryTableFields count="16">
      <queryTableField id="1" name="d0saiW.1" tableColumnId="1"/>
      <queryTableField id="2" name="d0saiW.2" tableColumnId="2"/>
      <queryTableField id="3" name="d0saiW.3" tableColumnId="3"/>
      <queryTableField id="4" name="d0saiW.4" tableColumnId="4"/>
      <queryTableField id="5" name="d0saiW.5" tableColumnId="5"/>
      <queryTableField id="6" name="d0saiW.6" tableColumnId="6"/>
      <queryTableField id="7" name="d0saiW.7" tableColumnId="7"/>
      <queryTableField id="8" name="d0saiW.8" tableColumnId="8"/>
      <queryTableField id="9" name="d0saiW.9" tableColumnId="9"/>
      <queryTableField id="10" name="d0saiW.10" tableColumnId="10"/>
      <queryTableField id="11" name="d0saiW.11" tableColumnId="11"/>
      <queryTableField id="12" name="d0saiW.12" tableColumnId="12"/>
      <queryTableField id="13" name="d0saiW.13" tableColumnId="13"/>
      <queryTableField id="14" name="d0saiW.14" tableColumnId="14"/>
      <queryTableField id="15" name="d0saiW.15" tableColumnId="15"/>
      <queryTableField id="16" name="d0saiW.16" tableColumnId="1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0" xr16:uid="{4DD59D46-3A34-4533-9D6D-F2DA9E12EA01}" autoFormatId="16" applyNumberFormats="0" applyBorderFormats="0" applyFontFormats="0" applyPatternFormats="0" applyAlignmentFormats="0" applyWidthHeightFormats="0">
  <queryTableRefresh nextId="2">
    <queryTableFields count="1">
      <queryTableField id="1" name="d0saiB" tableColumnId="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1" xr16:uid="{D64D2489-619A-484A-9EF3-124890A457B1}" autoFormatId="16" applyNumberFormats="0" applyBorderFormats="0" applyFontFormats="0" applyPatternFormats="0" applyAlignmentFormats="0" applyWidthHeightFormats="0">
  <queryTableRefresh nextId="17">
    <queryTableFields count="16">
      <queryTableField id="1" name="d0saoW.1" tableColumnId="1"/>
      <queryTableField id="2" name="d0saoW.2" tableColumnId="2"/>
      <queryTableField id="3" name="d0saoW.3" tableColumnId="3"/>
      <queryTableField id="4" name="d0saoW.4" tableColumnId="4"/>
      <queryTableField id="5" name="d0saoW.5" tableColumnId="5"/>
      <queryTableField id="6" name="d0saoW.6" tableColumnId="6"/>
      <queryTableField id="7" name="d0saoW.7" tableColumnId="7"/>
      <queryTableField id="8" name="d0saoW.8" tableColumnId="8"/>
      <queryTableField id="9" name="d0saoW.9" tableColumnId="9"/>
      <queryTableField id="10" name="d0saoW.10" tableColumnId="10"/>
      <queryTableField id="11" name="d0saoW.11" tableColumnId="11"/>
      <queryTableField id="12" name="d0saoW.12" tableColumnId="12"/>
      <queryTableField id="13" name="d0saoW.13" tableColumnId="13"/>
      <queryTableField id="14" name="d0saoW.14" tableColumnId="14"/>
      <queryTableField id="15" name="d0saoW.15" tableColumnId="15"/>
      <queryTableField id="16" name="d0saoW.16" tableColumnId="1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9D7104C6-7F36-4AA9-BEDD-314A84D1E7C2}" autoFormatId="16" applyNumberFormats="0" applyBorderFormats="0" applyFontFormats="0" applyPatternFormats="0" applyAlignmentFormats="0" applyWidthHeightFormats="0">
  <queryTableRefresh nextId="2">
    <queryTableFields count="1">
      <queryTableField id="1" name="d0saoB" tableColumnId="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4" xr16:uid="{CE22955A-AB98-47C9-B1DC-C1E897327646}" autoFormatId="16" applyNumberFormats="0" applyBorderFormats="0" applyFontFormats="0" applyPatternFormats="0" applyAlignmentFormats="0" applyWidthHeightFormats="0">
  <queryTableRefresh nextId="17">
    <queryTableFields count="16">
      <queryTableField id="1" name="d0mhiW.1" tableColumnId="1"/>
      <queryTableField id="2" name="d0mhiW.2" tableColumnId="2"/>
      <queryTableField id="3" name="d0mhiW.3" tableColumnId="3"/>
      <queryTableField id="4" name="d0mhiW.4" tableColumnId="4"/>
      <queryTableField id="5" name="d0mhiW.5" tableColumnId="5"/>
      <queryTableField id="6" name="d0mhiW.6" tableColumnId="6"/>
      <queryTableField id="7" name="d0mhiW.7" tableColumnId="7"/>
      <queryTableField id="8" name="d0mhiW.8" tableColumnId="8"/>
      <queryTableField id="9" name="d0mhiW.9" tableColumnId="9"/>
      <queryTableField id="10" name="d0mhiW.10" tableColumnId="10"/>
      <queryTableField id="11" name="d0mhiW.11" tableColumnId="11"/>
      <queryTableField id="12" name="d0mhiW.12" tableColumnId="12"/>
      <queryTableField id="13" name="d0mhiW.13" tableColumnId="13"/>
      <queryTableField id="14" name="d0mhiW.14" tableColumnId="14"/>
      <queryTableField id="15" name="d0mhiW.15" tableColumnId="15"/>
      <queryTableField id="16" name="d0mhiW.16" tableColumnId="1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5" xr16:uid="{77B5A238-ED08-42EF-9B32-F3152B1C917A}" autoFormatId="16" applyNumberFormats="0" applyBorderFormats="0" applyFontFormats="0" applyPatternFormats="0" applyAlignmentFormats="0" applyWidthHeightFormats="0">
  <queryTableRefresh nextId="2">
    <queryTableFields count="1">
      <queryTableField id="1" name="d0mhiB" tableColumnId="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7396DA6A-5A8A-4555-8DDF-2C3B8D73CCCA}" autoFormatId="16" applyNumberFormats="0" applyBorderFormats="0" applyFontFormats="0" applyPatternFormats="0" applyAlignmentFormats="0" applyWidthHeightFormats="0">
  <queryTableRefresh nextId="17">
    <queryTableFields count="16">
      <queryTableField id="1" name="d0mhoW.1" tableColumnId="1"/>
      <queryTableField id="2" name="d0mhoW.2" tableColumnId="2"/>
      <queryTableField id="3" name="d0mhoW.3" tableColumnId="3"/>
      <queryTableField id="4" name="d0mhoW.4" tableColumnId="4"/>
      <queryTableField id="5" name="d0mhoW.5" tableColumnId="5"/>
      <queryTableField id="6" name="d0mhoW.6" tableColumnId="6"/>
      <queryTableField id="7" name="d0mhoW.7" tableColumnId="7"/>
      <queryTableField id="8" name="d0mhoW.8" tableColumnId="8"/>
      <queryTableField id="9" name="d0mhoW.9" tableColumnId="9"/>
      <queryTableField id="10" name="d0mhoW.10" tableColumnId="10"/>
      <queryTableField id="11" name="d0mhoW.11" tableColumnId="11"/>
      <queryTableField id="12" name="d0mhoW.12" tableColumnId="12"/>
      <queryTableField id="13" name="d0mhoW.13" tableColumnId="13"/>
      <queryTableField id="14" name="d0mhoW.14" tableColumnId="14"/>
      <queryTableField id="15" name="d0mhoW.15" tableColumnId="15"/>
      <queryTableField id="16" name="d0mhoW.16" tableColumnId="1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7" xr16:uid="{270D05E5-45C4-461C-87DA-EE75F7328C2D}" autoFormatId="16" applyNumberFormats="0" applyBorderFormats="0" applyFontFormats="0" applyPatternFormats="0" applyAlignmentFormats="0" applyWidthHeightFormats="0">
  <queryTableRefresh nextId="2">
    <queryTableFields count="1">
      <queryTableField id="1" name="d0mhoB" tableColumnId="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8" xr16:uid="{D0160980-0E02-416C-8701-D278D3004D42}" autoFormatId="16" applyNumberFormats="0" applyBorderFormats="0" applyFontFormats="0" applyPatternFormats="0" applyAlignmentFormats="0" applyWidthHeightFormats="0">
  <queryTableRefresh nextId="2">
    <queryTableFields count="1">
      <queryTableField id="1" name="d0n1W" tableColumnId="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9" xr16:uid="{EE3D7B20-8A71-4CB8-9E3B-FFF158241A31}" autoFormatId="16" applyNumberFormats="0" applyBorderFormats="0" applyFontFormats="0" applyPatternFormats="0" applyAlignmentFormats="0" applyWidthHeightFormats="0">
  <queryTableRefresh nextId="2">
    <queryTableFields count="1">
      <queryTableField id="1" name="d0n1B" tableColumnId="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0" xr16:uid="{3C6C981E-22B5-4AF8-8233-711CFA3D7773}" autoFormatId="16" applyNumberFormats="0" applyBorderFormats="0" applyFontFormats="0" applyPatternFormats="0" applyAlignmentFormats="0" applyWidthHeightFormats="0">
  <queryTableRefresh nextId="2">
    <queryTableFields count="1">
      <queryTableField id="1" name="d0n2W" tableColumnId="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1" xr16:uid="{973FCDB5-3C3E-462C-9673-3D85F8B2C8E2}" autoFormatId="16" applyNumberFormats="0" applyBorderFormats="0" applyFontFormats="0" applyPatternFormats="0" applyAlignmentFormats="0" applyWidthHeightFormats="0">
  <queryTableRefresh nextId="2">
    <queryTableFields count="1">
      <queryTableField id="1" name="d0n2B" tableColumnId="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2" xr16:uid="{C1621BEA-1A6C-4DFF-B020-83EB6EBCBC5B}" autoFormatId="16" applyNumberFormats="0" applyBorderFormats="0" applyFontFormats="0" applyPatternFormats="0" applyAlignmentFormats="0" applyWidthHeightFormats="0">
  <queryTableRefresh nextId="2">
    <queryTableFields count="1">
      <queryTableField id="1" name="d0n3W" tableColumnId="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3" xr16:uid="{3B1B27C5-A768-4CC5-84A3-513188B66A37}" autoFormatId="16" applyNumberFormats="0" applyBorderFormats="0" applyFontFormats="0" applyPatternFormats="0" applyAlignmentFormats="0" applyWidthHeightFormats="0">
  <queryTableRefresh nextId="2">
    <queryTableFields count="1">
      <queryTableField id="1" name="d0n3B" tableColumnId="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backgroundRefresh="0" connectionId="3" xr16:uid="{9731CDCB-2639-4646-A286-9BEB35A59FA4}" autoFormatId="16" applyNumberFormats="0" applyBorderFormats="0" applyFontFormats="0" applyPatternFormats="0" applyAlignmentFormats="0" applyWidthHeightFormats="0">
  <queryTableRefresh nextId="17">
    <queryTableFields count="16">
      <queryTableField id="1" name="d0lin1W.1" tableColumnId="1"/>
      <queryTableField id="2" name="d0lin1W.2" tableColumnId="2"/>
      <queryTableField id="3" name="d0lin1W.3" tableColumnId="3"/>
      <queryTableField id="4" name="d0lin1W.4" tableColumnId="4"/>
      <queryTableField id="5" name="d0lin1W.5" tableColumnId="5"/>
      <queryTableField id="6" name="d0lin1W.6" tableColumnId="6"/>
      <queryTableField id="7" name="d0lin1W.7" tableColumnId="7"/>
      <queryTableField id="8" name="d0lin1W.8" tableColumnId="8"/>
      <queryTableField id="9" name="d0lin1W.9" tableColumnId="9"/>
      <queryTableField id="10" name="d0lin1W.10" tableColumnId="10"/>
      <queryTableField id="11" name="d0lin1W.11" tableColumnId="11"/>
      <queryTableField id="12" name="d0lin1W.12" tableColumnId="12"/>
      <queryTableField id="13" name="d0lin1W.13" tableColumnId="13"/>
      <queryTableField id="14" name="d0lin1W.14" tableColumnId="14"/>
      <queryTableField id="15" name="d0lin1W.15" tableColumnId="15"/>
      <queryTableField id="16" name="d0lin1W.16" tableColumnId="16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backgroundRefresh="0" connectionId="4" xr16:uid="{7A6B85E6-B8C9-46BA-9B28-2E22696A94E5}" autoFormatId="16" applyNumberFormats="0" applyBorderFormats="0" applyFontFormats="0" applyPatternFormats="0" applyAlignmentFormats="0" applyWidthHeightFormats="0">
  <queryTableRefresh nextId="2">
    <queryTableFields count="1">
      <queryTableField id="1" name="d0lin1B" tableColumnId="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backgroundRefresh="0" connectionId="5" xr16:uid="{F152ADC0-1FD5-4555-8CB3-5B268D5B43D4}" autoFormatId="16" applyNumberFormats="0" applyBorderFormats="0" applyFontFormats="0" applyPatternFormats="0" applyAlignmentFormats="0" applyWidthHeightFormats="0">
  <queryTableRefresh nextId="65">
    <queryTableFields count="64">
      <queryTableField id="1" name="d0lin2W.1" tableColumnId="1"/>
      <queryTableField id="2" name="d0lin2W.2" tableColumnId="2"/>
      <queryTableField id="3" name="d0lin2W.3" tableColumnId="3"/>
      <queryTableField id="4" name="d0lin2W.4" tableColumnId="4"/>
      <queryTableField id="5" name="d0lin2W.5" tableColumnId="5"/>
      <queryTableField id="6" name="d0lin2W.6" tableColumnId="6"/>
      <queryTableField id="7" name="d0lin2W.7" tableColumnId="7"/>
      <queryTableField id="8" name="d0lin2W.8" tableColumnId="8"/>
      <queryTableField id="9" name="d0lin2W.9" tableColumnId="9"/>
      <queryTableField id="10" name="d0lin2W.10" tableColumnId="10"/>
      <queryTableField id="11" name="d0lin2W.11" tableColumnId="11"/>
      <queryTableField id="12" name="d0lin2W.12" tableColumnId="12"/>
      <queryTableField id="13" name="d0lin2W.13" tableColumnId="13"/>
      <queryTableField id="14" name="d0lin2W.14" tableColumnId="14"/>
      <queryTableField id="15" name="d0lin2W.15" tableColumnId="15"/>
      <queryTableField id="16" name="d0lin2W.16" tableColumnId="16"/>
      <queryTableField id="17" name="d0lin2W.17" tableColumnId="17"/>
      <queryTableField id="18" name="d0lin2W.18" tableColumnId="18"/>
      <queryTableField id="19" name="d0lin2W.19" tableColumnId="19"/>
      <queryTableField id="20" name="d0lin2W.20" tableColumnId="20"/>
      <queryTableField id="21" name="d0lin2W.21" tableColumnId="21"/>
      <queryTableField id="22" name="d0lin2W.22" tableColumnId="22"/>
      <queryTableField id="23" name="d0lin2W.23" tableColumnId="23"/>
      <queryTableField id="24" name="d0lin2W.24" tableColumnId="24"/>
      <queryTableField id="25" name="d0lin2W.25" tableColumnId="25"/>
      <queryTableField id="26" name="d0lin2W.26" tableColumnId="26"/>
      <queryTableField id="27" name="d0lin2W.27" tableColumnId="27"/>
      <queryTableField id="28" name="d0lin2W.28" tableColumnId="28"/>
      <queryTableField id="29" name="d0lin2W.29" tableColumnId="29"/>
      <queryTableField id="30" name="d0lin2W.30" tableColumnId="30"/>
      <queryTableField id="31" name="d0lin2W.31" tableColumnId="31"/>
      <queryTableField id="32" name="d0lin2W.32" tableColumnId="32"/>
      <queryTableField id="33" name="d0lin2W.33" tableColumnId="33"/>
      <queryTableField id="34" name="d0lin2W.34" tableColumnId="34"/>
      <queryTableField id="35" name="d0lin2W.35" tableColumnId="35"/>
      <queryTableField id="36" name="d0lin2W.36" tableColumnId="36"/>
      <queryTableField id="37" name="d0lin2W.37" tableColumnId="37"/>
      <queryTableField id="38" name="d0lin2W.38" tableColumnId="38"/>
      <queryTableField id="39" name="d0lin2W.39" tableColumnId="39"/>
      <queryTableField id="40" name="d0lin2W.40" tableColumnId="40"/>
      <queryTableField id="41" name="d0lin2W.41" tableColumnId="41"/>
      <queryTableField id="42" name="d0lin2W.42" tableColumnId="42"/>
      <queryTableField id="43" name="d0lin2W.43" tableColumnId="43"/>
      <queryTableField id="44" name="d0lin2W.44" tableColumnId="44"/>
      <queryTableField id="45" name="d0lin2W.45" tableColumnId="45"/>
      <queryTableField id="46" name="d0lin2W.46" tableColumnId="46"/>
      <queryTableField id="47" name="d0lin2W.47" tableColumnId="47"/>
      <queryTableField id="48" name="d0lin2W.48" tableColumnId="48"/>
      <queryTableField id="49" name="d0lin2W.49" tableColumnId="49"/>
      <queryTableField id="50" name="d0lin2W.50" tableColumnId="50"/>
      <queryTableField id="51" name="d0lin2W.51" tableColumnId="51"/>
      <queryTableField id="52" name="d0lin2W.52" tableColumnId="52"/>
      <queryTableField id="53" name="d0lin2W.53" tableColumnId="53"/>
      <queryTableField id="54" name="d0lin2W.54" tableColumnId="54"/>
      <queryTableField id="55" name="d0lin2W.55" tableColumnId="55"/>
      <queryTableField id="56" name="d0lin2W.56" tableColumnId="56"/>
      <queryTableField id="57" name="d0lin2W.57" tableColumnId="57"/>
      <queryTableField id="58" name="d0lin2W.58" tableColumnId="58"/>
      <queryTableField id="59" name="d0lin2W.59" tableColumnId="59"/>
      <queryTableField id="60" name="d0lin2W.60" tableColumnId="60"/>
      <queryTableField id="61" name="d0lin2W.61" tableColumnId="61"/>
      <queryTableField id="62" name="d0lin2W.62" tableColumnId="62"/>
      <queryTableField id="63" name="d0lin2W.63" tableColumnId="63"/>
      <queryTableField id="64" name="d0lin2W.64" tableColumnId="64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backgroundRefresh="0" connectionId="6" xr16:uid="{D276BC33-F227-4A31-9C1C-0747626F3AD8}" autoFormatId="16" applyNumberFormats="0" applyBorderFormats="0" applyFontFormats="0" applyPatternFormats="0" applyAlignmentFormats="0" applyWidthHeightFormats="0">
  <queryTableRefresh nextId="2">
    <queryTableFields count="1">
      <queryTableField id="1" name="d0lin2B" tableColumnId="1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139670-14BD-4A8A-AC3A-939B4676EDF9}" autoFormatId="16" applyNumberFormats="0" applyBorderFormats="0" applyFontFormats="0" applyPatternFormats="0" applyAlignmentFormats="0" applyWidthHeightFormats="0">
  <queryTableRefresh nextId="17">
    <queryTableFields count="16">
      <queryTableField id="1" name="fcW.1" tableColumnId="1"/>
      <queryTableField id="2" name="fcW.2" tableColumnId="2"/>
      <queryTableField id="3" name="fcW.3" tableColumnId="3"/>
      <queryTableField id="4" name="fcW.4" tableColumnId="4"/>
      <queryTableField id="5" name="fcW.5" tableColumnId="5"/>
      <queryTableField id="6" name="fcW.6" tableColumnId="6"/>
      <queryTableField id="7" name="fcW.7" tableColumnId="7"/>
      <queryTableField id="8" name="fcW.8" tableColumnId="8"/>
      <queryTableField id="9" name="fcW.9" tableColumnId="9"/>
      <queryTableField id="10" name="fcW.10" tableColumnId="10"/>
      <queryTableField id="11" name="fcW.11" tableColumnId="11"/>
      <queryTableField id="12" name="fcW.12" tableColumnId="12"/>
      <queryTableField id="13" name="fcW.13" tableColumnId="13"/>
      <queryTableField id="14" name="fcW.14" tableColumnId="14"/>
      <queryTableField id="15" name="fcW.15" tableColumnId="15"/>
      <queryTableField id="16" name="fcW.16" tableColumnId="16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07D711E-1998-4654-9A4D-02D1F427D177}" autoFormatId="16" applyNumberFormats="0" applyBorderFormats="0" applyFontFormats="0" applyPatternFormats="0" applyAlignmentFormats="0" applyWidthHeightFormats="0">
  <queryTableRefresh nextId="2">
    <queryTableFields count="1">
      <queryTableField id="1" name="fcB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54E02-09CE-4035-B3BA-5C012E36A795}" name="snapshot20250225215948" displayName="snapshot20250225215948" ref="B5:Q52" tableType="queryTable" totalsRowShown="0" dataDxfId="312">
  <autoFilter ref="B5:Q52" xr:uid="{00354E02-09CE-4035-B3BA-5C012E36A795}"/>
  <tableColumns count="16">
    <tableColumn id="1" xr3:uid="{560D64C6-0277-478E-BABA-084284E0A8C2}" uniqueName="1" name="embedding weight.1" queryTableFieldId="1" dataDxfId="311"/>
    <tableColumn id="2" xr3:uid="{679894B9-6FD0-40FB-92D7-EC9E4B4550B3}" uniqueName="2" name="embedding weight.2" queryTableFieldId="2" dataDxfId="310"/>
    <tableColumn id="3" xr3:uid="{35C858CF-464F-4C32-93AE-5CA954E649BC}" uniqueName="3" name="embedding weight.3" queryTableFieldId="3" dataDxfId="309"/>
    <tableColumn id="4" xr3:uid="{32806D34-B494-40EA-9EDB-0120B81B79BB}" uniqueName="4" name="embedding weight.4" queryTableFieldId="4" dataDxfId="308"/>
    <tableColumn id="5" xr3:uid="{2C4C33DC-0A74-458B-A190-F6B712B351EE}" uniqueName="5" name="embedding weight.5" queryTableFieldId="5" dataDxfId="307"/>
    <tableColumn id="6" xr3:uid="{4698410D-AECF-4A9E-8924-829A24F9525A}" uniqueName="6" name="embedding weight.6" queryTableFieldId="6" dataDxfId="306"/>
    <tableColumn id="7" xr3:uid="{8DE400C5-0E2E-46B2-8574-2BAB259D8701}" uniqueName="7" name="embedding weight.7" queryTableFieldId="7" dataDxfId="305"/>
    <tableColumn id="8" xr3:uid="{D6521449-6480-40E9-953C-7A578008AC91}" uniqueName="8" name="embedding weight.8" queryTableFieldId="8" dataDxfId="304"/>
    <tableColumn id="9" xr3:uid="{A17D3F65-4A44-42AB-B17B-40F738B9024A}" uniqueName="9" name="embedding weight.9" queryTableFieldId="9" dataDxfId="303"/>
    <tableColumn id="10" xr3:uid="{A62C66B8-A4CE-4E13-AEBC-ACC4D1FDCDA9}" uniqueName="10" name="embedding weight.10" queryTableFieldId="10" dataDxfId="302"/>
    <tableColumn id="11" xr3:uid="{4F2C0C8F-5015-4AAA-B82C-7101A07BB70A}" uniqueName="11" name="embedding weight.11" queryTableFieldId="11" dataDxfId="301"/>
    <tableColumn id="12" xr3:uid="{EE66CCC1-FAE1-4F0B-A2EF-71B8F2B35177}" uniqueName="12" name="embedding weight.12" queryTableFieldId="12" dataDxfId="300"/>
    <tableColumn id="13" xr3:uid="{DC21AA48-2F6C-49EC-91AB-EF9CA6AF1108}" uniqueName="13" name="embedding weight.13" queryTableFieldId="13" dataDxfId="299"/>
    <tableColumn id="14" xr3:uid="{E737C591-B550-40A8-8D80-55A345A3B42F}" uniqueName="14" name="embedding weight.14" queryTableFieldId="14" dataDxfId="298"/>
    <tableColumn id="15" xr3:uid="{7200EB05-2064-450D-8262-1DF59D6106D7}" uniqueName="15" name="embedding weight.15" queryTableFieldId="15" dataDxfId="297"/>
    <tableColumn id="16" xr3:uid="{CF0755CB-9462-4A9F-A4A2-0BFC3A5CBD5E}" uniqueName="16" name="embedding weight.16" queryTableFieldId="16" dataDxfId="29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48257B36-C1AC-4E52-AC08-9DDDFE3464EB}" name="tokens" displayName="tokens" ref="S5:T51" tableType="queryTable" totalsRowShown="0">
  <autoFilter ref="S5:T51" xr:uid="{48257B36-C1AC-4E52-AC08-9DDDFE3464EB}"/>
  <tableColumns count="2">
    <tableColumn id="2" xr3:uid="{3725FD4D-EBD9-4985-8F88-C7F9F6ABF45E}" uniqueName="2" name="Name" queryTableFieldId="2" dataDxfId="295"/>
    <tableColumn id="1" xr3:uid="{3EED999D-3D59-4109-9CF9-F83983B649B5}" uniqueName="1" name="Index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6956FC-2A38-48E6-8D8C-63CDA4119F39}" name="snapshot20250225215948__2" displayName="snapshot20250225215948__2" ref="C5:R53" tableType="queryTable" totalsRowShown="0">
  <autoFilter ref="C5:R53" xr:uid="{B46956FC-2A38-48E6-8D8C-63CDA4119F39}"/>
  <tableColumns count="16">
    <tableColumn id="1" xr3:uid="{2DD57D46-68C6-4578-BD46-B0DCC48F3B7D}" uniqueName="1" name="e0inW.1" queryTableFieldId="1" dataDxfId="294"/>
    <tableColumn id="2" xr3:uid="{5030FD84-DA0D-4877-851C-60C18B537AD0}" uniqueName="2" name="e0inW.2" queryTableFieldId="2" dataDxfId="293"/>
    <tableColumn id="3" xr3:uid="{DD7345D7-8DE1-44DC-8662-EAEBFD741ABD}" uniqueName="3" name="e0inW.3" queryTableFieldId="3" dataDxfId="292"/>
    <tableColumn id="4" xr3:uid="{11B23626-3B2B-4DD9-8AA4-02064FAD7024}" uniqueName="4" name="e0inW.4" queryTableFieldId="4" dataDxfId="291"/>
    <tableColumn id="5" xr3:uid="{E21E39F7-4AB5-4B02-8122-B2560D32FDBF}" uniqueName="5" name="e0inW.5" queryTableFieldId="5" dataDxfId="290"/>
    <tableColumn id="6" xr3:uid="{3D8CA108-6577-42F9-A76C-7E24C0179DF1}" uniqueName="6" name="e0inW.6" queryTableFieldId="6" dataDxfId="289"/>
    <tableColumn id="7" xr3:uid="{C30A4542-1CD2-4078-AC74-D1AFF6C59B00}" uniqueName="7" name="e0inW.7" queryTableFieldId="7" dataDxfId="288"/>
    <tableColumn id="8" xr3:uid="{20A518FF-4EF8-4E9E-A895-4EE9006E23FC}" uniqueName="8" name="e0inW.8" queryTableFieldId="8" dataDxfId="287"/>
    <tableColumn id="9" xr3:uid="{DB69AE32-5CBC-4530-8D7C-6E11E9ED68C3}" uniqueName="9" name="e0inW.9" queryTableFieldId="9" dataDxfId="286"/>
    <tableColumn id="10" xr3:uid="{656CCFE8-DAD4-4DE0-A1E1-4DB789C87B23}" uniqueName="10" name="e0inW.10" queryTableFieldId="10" dataDxfId="285"/>
    <tableColumn id="11" xr3:uid="{133781D9-7CC6-42D8-A292-71B599ED07EA}" uniqueName="11" name="e0inW.11" queryTableFieldId="11" dataDxfId="284"/>
    <tableColumn id="12" xr3:uid="{273AE1A2-C01E-4BAA-9337-AE2044A243DC}" uniqueName="12" name="e0inW.12" queryTableFieldId="12" dataDxfId="283"/>
    <tableColumn id="13" xr3:uid="{BF90D36C-CEAB-485A-99FE-B38894538B67}" uniqueName="13" name="e0inW.13" queryTableFieldId="13" dataDxfId="282"/>
    <tableColumn id="14" xr3:uid="{CABFA921-0429-4E76-92CC-BB17C417B5C1}" uniqueName="14" name="e0inW.14" queryTableFieldId="14" dataDxfId="281"/>
    <tableColumn id="15" xr3:uid="{65EA4102-352C-4C39-80E4-91E781848361}" uniqueName="15" name="e0inW.15" queryTableFieldId="15" dataDxfId="280"/>
    <tableColumn id="16" xr3:uid="{3D56B63E-B423-4027-B290-FAB7955BBEB1}" uniqueName="16" name="e0inW.16" queryTableFieldId="16" dataDxfId="27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58C4E-919C-48A9-8E9A-4C3BFE00D561}" name="snapshot20250225215948__3" displayName="snapshot20250225215948__3" ref="S5:S53" tableType="queryTable" totalsRowShown="0">
  <autoFilter ref="S5:S53" xr:uid="{B2458C4E-919C-48A9-8E9A-4C3BFE00D561}"/>
  <tableColumns count="1">
    <tableColumn id="1" xr3:uid="{4D028553-12AD-4D48-A915-9DC1F621DE6A}" uniqueName="1" name="e0inB" queryTableFieldId="1" dataDxfId="27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69E3C-7E03-4266-86E6-F3A7550F207B}" name="snapshot20250225215948__4" displayName="snapshot20250225215948__4" ref="AC5:AR21" tableType="queryTable" totalsRowShown="0">
  <autoFilter ref="AC5:AR21" xr:uid="{22869E3C-7E03-4266-86E6-F3A7550F207B}"/>
  <tableColumns count="16">
    <tableColumn id="1" xr3:uid="{E65C59A4-9F26-4ED0-97B7-1724734BB2F2}" uniqueName="1" name="e0outW.1" queryTableFieldId="1" dataDxfId="277"/>
    <tableColumn id="2" xr3:uid="{3EEAEF18-FFA2-40AE-A979-33BA32905FCC}" uniqueName="2" name="e0outW.2" queryTableFieldId="2" dataDxfId="276"/>
    <tableColumn id="3" xr3:uid="{BC7C6B35-B92F-4B96-B846-22741CB834AC}" uniqueName="3" name="e0outW.3" queryTableFieldId="3" dataDxfId="275"/>
    <tableColumn id="4" xr3:uid="{06F90B47-F50F-4F6E-8EEC-BB1C91884B9D}" uniqueName="4" name="e0outW.4" queryTableFieldId="4" dataDxfId="274"/>
    <tableColumn id="5" xr3:uid="{A29E1C0C-8BE4-45E5-957F-26B95BEF6E9A}" uniqueName="5" name="e0outW.5" queryTableFieldId="5" dataDxfId="273"/>
    <tableColumn id="6" xr3:uid="{F1A85675-76D6-44A3-8F55-6EA3567AFF6C}" uniqueName="6" name="e0outW.6" queryTableFieldId="6" dataDxfId="272"/>
    <tableColumn id="7" xr3:uid="{5980A855-3399-4B99-9F4E-09E8F98FC55C}" uniqueName="7" name="e0outW.7" queryTableFieldId="7" dataDxfId="271"/>
    <tableColumn id="8" xr3:uid="{A7E51E6E-5807-4B0E-BBBB-3B69850A668A}" uniqueName="8" name="e0outW.8" queryTableFieldId="8" dataDxfId="270"/>
    <tableColumn id="9" xr3:uid="{80ABC023-4925-4F06-BA9F-4374A0FDB973}" uniqueName="9" name="e0outW.9" queryTableFieldId="9" dataDxfId="269"/>
    <tableColumn id="10" xr3:uid="{ABC2A8BB-9ECC-45B4-8FE2-98239BC197C9}" uniqueName="10" name="e0outW.10" queryTableFieldId="10" dataDxfId="268"/>
    <tableColumn id="11" xr3:uid="{59222D63-DB2B-48C1-902C-08E94BB0D657}" uniqueName="11" name="e0outW.11" queryTableFieldId="11" dataDxfId="267"/>
    <tableColumn id="12" xr3:uid="{F4BCDE95-C80A-4D72-8723-FB1558B975DA}" uniqueName="12" name="e0outW.12" queryTableFieldId="12" dataDxfId="266"/>
    <tableColumn id="13" xr3:uid="{D4AF3C31-47A5-4729-81F6-AB7C414D3643}" uniqueName="13" name="e0outW.13" queryTableFieldId="13" dataDxfId="265"/>
    <tableColumn id="14" xr3:uid="{C0EF8B72-EE32-4AA9-B768-204B351E1C4E}" uniqueName="14" name="e0outW.14" queryTableFieldId="14" dataDxfId="264"/>
    <tableColumn id="15" xr3:uid="{815A33E1-DA8C-4EA4-8A04-9A5B505DE0AF}" uniqueName="15" name="e0outW.15" queryTableFieldId="15" dataDxfId="263"/>
    <tableColumn id="16" xr3:uid="{7B23F55F-210B-4D86-A52C-08635D2C3092}" uniqueName="16" name="e0outW.16" queryTableFieldId="16" dataDxfId="26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A9E10-8E9D-4039-AC33-40B68996BEA3}" name="snapshot20250225215948__5" displayName="snapshot20250225215948__5" ref="AS5:AS21" tableType="queryTable" totalsRowShown="0">
  <autoFilter ref="AS5:AS21" xr:uid="{4A7A9E10-8E9D-4039-AC33-40B68996BEA3}"/>
  <tableColumns count="1">
    <tableColumn id="1" xr3:uid="{AE0B67FE-5576-4CE2-99C7-D313ADBDCA2F}" uniqueName="1" name="e0outB" queryTableFieldId="1" dataDxfId="26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084A25-6DB1-4A80-8074-D470DF4487DB}" name="snapshot20250225215948__6" displayName="snapshot20250225215948__6" ref="BA5:BP69" tableType="queryTable" totalsRowShown="0">
  <autoFilter ref="BA5:BP69" xr:uid="{AA084A25-6DB1-4A80-8074-D470DF4487DB}"/>
  <tableColumns count="16">
    <tableColumn id="1" xr3:uid="{8EA6E2D3-1706-41EF-9D46-3D2A59AC165D}" uniqueName="1" name="e0lin1W.1" queryTableFieldId="1" dataDxfId="260"/>
    <tableColumn id="2" xr3:uid="{D7996073-C696-4AA5-9B31-99C87009602E}" uniqueName="2" name="e0lin1W.2" queryTableFieldId="2" dataDxfId="259"/>
    <tableColumn id="3" xr3:uid="{9A66F30C-C67B-4224-9DB4-F976AE7B86F6}" uniqueName="3" name="e0lin1W.3" queryTableFieldId="3" dataDxfId="258"/>
    <tableColumn id="4" xr3:uid="{13502309-71FA-4E16-A0B1-D61BF1DA90B3}" uniqueName="4" name="e0lin1W.4" queryTableFieldId="4" dataDxfId="257"/>
    <tableColumn id="5" xr3:uid="{026F4AFB-E2F1-4BC1-B92E-83D7215B314D}" uniqueName="5" name="e0lin1W.5" queryTableFieldId="5" dataDxfId="256"/>
    <tableColumn id="6" xr3:uid="{367947C8-9E90-4BA4-B7D2-FD9B94053300}" uniqueName="6" name="e0lin1W.6" queryTableFieldId="6" dataDxfId="255"/>
    <tableColumn id="7" xr3:uid="{31370D77-3603-4490-9DEF-F2A225E6D0D8}" uniqueName="7" name="e0lin1W.7" queryTableFieldId="7" dataDxfId="254"/>
    <tableColumn id="8" xr3:uid="{8236CAFF-F0AF-4BFA-AE1F-9491002E154B}" uniqueName="8" name="e0lin1W.8" queryTableFieldId="8" dataDxfId="253"/>
    <tableColumn id="9" xr3:uid="{0D948C43-D257-44A1-8218-C66F90AAFC80}" uniqueName="9" name="e0lin1W.9" queryTableFieldId="9" dataDxfId="252"/>
    <tableColumn id="10" xr3:uid="{C1A58CA8-63BF-4263-B29E-781B1A29160F}" uniqueName="10" name="e0lin1W.10" queryTableFieldId="10" dataDxfId="251"/>
    <tableColumn id="11" xr3:uid="{02822B09-31BD-4037-9B2D-E2E2D763660C}" uniqueName="11" name="e0lin1W.11" queryTableFieldId="11" dataDxfId="250"/>
    <tableColumn id="12" xr3:uid="{6B04C1FF-6F91-47EF-A131-ACF043A3CBC6}" uniqueName="12" name="e0lin1W.12" queryTableFieldId="12" dataDxfId="249"/>
    <tableColumn id="13" xr3:uid="{E32B8890-9A52-4899-B832-C5B8D6BA714F}" uniqueName="13" name="e0lin1W.13" queryTableFieldId="13" dataDxfId="248"/>
    <tableColumn id="14" xr3:uid="{6CD39B9E-D571-4C15-901D-09A88D162369}" uniqueName="14" name="e0lin1W.14" queryTableFieldId="14" dataDxfId="247"/>
    <tableColumn id="15" xr3:uid="{38A58DC2-DEB9-4D12-97C8-58A5D05FB3FB}" uniqueName="15" name="e0lin1W.15" queryTableFieldId="15" dataDxfId="246"/>
    <tableColumn id="16" xr3:uid="{7F76633D-17FA-4BE6-B20D-8D2289981809}" uniqueName="16" name="e0lin1W.16" queryTableFieldId="16" dataDxfId="24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379F108-8BD0-4287-B7B8-4725F35C2C6C}" name="snapshot20250225215948__7" displayName="snapshot20250225215948__7" ref="BQ5:BQ69" tableType="queryTable" totalsRowShown="0">
  <autoFilter ref="BQ5:BQ69" xr:uid="{F379F108-8BD0-4287-B7B8-4725F35C2C6C}"/>
  <tableColumns count="1">
    <tableColumn id="1" xr3:uid="{4A51305F-8776-41FA-A84C-C7B088EDA716}" uniqueName="1" name="e0lin1B" queryTableFieldId="1" dataDxfId="24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E28BAB-B8BF-45FE-83A1-B101FF12AC9D}" name="snapshot20250225215948__8" displayName="snapshot20250225215948__8" ref="BT5:EE21" tableType="queryTable" totalsRowShown="0">
  <autoFilter ref="BT5:EE21" xr:uid="{D3E28BAB-B8BF-45FE-83A1-B101FF12AC9D}"/>
  <tableColumns count="64">
    <tableColumn id="1" xr3:uid="{B578C9CD-666D-40C3-AC19-935F866DA14D}" uniqueName="1" name="e0lin2W.1" queryTableFieldId="1" dataDxfId="243"/>
    <tableColumn id="2" xr3:uid="{0A80583C-3E63-44A9-A0F9-EFCAA38CD78F}" uniqueName="2" name="e0lin2W.2" queryTableFieldId="2" dataDxfId="242"/>
    <tableColumn id="3" xr3:uid="{A287770E-8258-401C-B730-6FC86FFD5D06}" uniqueName="3" name="e0lin2W.3" queryTableFieldId="3" dataDxfId="241"/>
    <tableColumn id="4" xr3:uid="{4C081E65-A275-49B6-9A4B-DA57F919532A}" uniqueName="4" name="e0lin2W.4" queryTableFieldId="4" dataDxfId="240"/>
    <tableColumn id="5" xr3:uid="{549EE51A-DF43-43F4-A390-1995AF7973F3}" uniqueName="5" name="e0lin2W.5" queryTableFieldId="5" dataDxfId="239"/>
    <tableColumn id="6" xr3:uid="{17E9BBE5-D2C6-4366-A3EE-B0D6F3433637}" uniqueName="6" name="e0lin2W.6" queryTableFieldId="6" dataDxfId="238"/>
    <tableColumn id="7" xr3:uid="{6F519886-0E7B-495D-B768-54209715F610}" uniqueName="7" name="e0lin2W.7" queryTableFieldId="7" dataDxfId="237"/>
    <tableColumn id="8" xr3:uid="{56E67098-A947-4014-A0A5-2AC4AE675A00}" uniqueName="8" name="e0lin2W.8" queryTableFieldId="8" dataDxfId="236"/>
    <tableColumn id="9" xr3:uid="{02F9E29A-F890-4ECD-BABA-4B88A93047B3}" uniqueName="9" name="e0lin2W.9" queryTableFieldId="9" dataDxfId="235"/>
    <tableColumn id="10" xr3:uid="{BF551132-F14C-4DF4-BA9C-A48E22958462}" uniqueName="10" name="e0lin2W.10" queryTableFieldId="10" dataDxfId="234"/>
    <tableColumn id="11" xr3:uid="{50D13D3C-273D-46D9-B5B6-5A9642398813}" uniqueName="11" name="e0lin2W.11" queryTableFieldId="11" dataDxfId="233"/>
    <tableColumn id="12" xr3:uid="{2F18F29D-ED3F-4B68-B906-7ED28BE254DB}" uniqueName="12" name="e0lin2W.12" queryTableFieldId="12" dataDxfId="232"/>
    <tableColumn id="13" xr3:uid="{FBF90449-9614-4159-8C65-000D62A8E78E}" uniqueName="13" name="e0lin2W.13" queryTableFieldId="13" dataDxfId="231"/>
    <tableColumn id="14" xr3:uid="{81AEE809-171F-48A7-B10A-7A8C4C58CCA4}" uniqueName="14" name="e0lin2W.14" queryTableFieldId="14" dataDxfId="230"/>
    <tableColumn id="15" xr3:uid="{37A93756-2DC0-4CEA-93BF-03D0CAFB91F2}" uniqueName="15" name="e0lin2W.15" queryTableFieldId="15" dataDxfId="229"/>
    <tableColumn id="16" xr3:uid="{59A73D50-A1D8-4942-AD56-BAB0F629B00A}" uniqueName="16" name="e0lin2W.16" queryTableFieldId="16" dataDxfId="228"/>
    <tableColumn id="17" xr3:uid="{F61A385F-2D4F-4041-B7F2-A5C5D1022A46}" uniqueName="17" name="e0lin2W.17" queryTableFieldId="17" dataDxfId="227"/>
    <tableColumn id="18" xr3:uid="{FCBBBDC1-5DF9-41ED-8048-02DEE5312F53}" uniqueName="18" name="e0lin2W.18" queryTableFieldId="18" dataDxfId="226"/>
    <tableColumn id="19" xr3:uid="{55628A2F-B187-4F8E-9A46-BA04FBE9FBBF}" uniqueName="19" name="e0lin2W.19" queryTableFieldId="19" dataDxfId="225"/>
    <tableColumn id="20" xr3:uid="{36F0C491-D4AD-4694-9A3E-B52E93A80CA4}" uniqueName="20" name="e0lin2W.20" queryTableFieldId="20" dataDxfId="224"/>
    <tableColumn id="21" xr3:uid="{6A9E552F-DFB2-4CFD-A35D-C4EDB26989D7}" uniqueName="21" name="e0lin2W.21" queryTableFieldId="21" dataDxfId="223"/>
    <tableColumn id="22" xr3:uid="{878B91EC-2B28-45BA-85F4-A221E4A1F60A}" uniqueName="22" name="e0lin2W.22" queryTableFieldId="22" dataDxfId="222"/>
    <tableColumn id="23" xr3:uid="{3B78DF49-845B-49ED-BD38-DB98A261BF3C}" uniqueName="23" name="e0lin2W.23" queryTableFieldId="23" dataDxfId="221"/>
    <tableColumn id="24" xr3:uid="{24FD20A1-D84B-498F-903A-793F81703DE4}" uniqueName="24" name="e0lin2W.24" queryTableFieldId="24" dataDxfId="220"/>
    <tableColumn id="25" xr3:uid="{0F942C3B-6C7A-4B02-B424-3BB8049BE3FB}" uniqueName="25" name="e0lin2W.25" queryTableFieldId="25" dataDxfId="219"/>
    <tableColumn id="26" xr3:uid="{B111223A-5104-4884-B60C-356AD86232D4}" uniqueName="26" name="e0lin2W.26" queryTableFieldId="26" dataDxfId="218"/>
    <tableColumn id="27" xr3:uid="{21CB885B-5164-408A-86B1-673AF84FEA08}" uniqueName="27" name="e0lin2W.27" queryTableFieldId="27" dataDxfId="217"/>
    <tableColumn id="28" xr3:uid="{A2277A70-2CD6-4F9B-9D13-4D3F8109593D}" uniqueName="28" name="e0lin2W.28" queryTableFieldId="28" dataDxfId="216"/>
    <tableColumn id="29" xr3:uid="{728609F2-C623-45B8-AEEF-B32F3004060A}" uniqueName="29" name="e0lin2W.29" queryTableFieldId="29" dataDxfId="215"/>
    <tableColumn id="30" xr3:uid="{0FB2B02B-3891-42B7-9080-DE26F5134125}" uniqueName="30" name="e0lin2W.30" queryTableFieldId="30" dataDxfId="214"/>
    <tableColumn id="31" xr3:uid="{E4EAAF51-421E-4183-818F-92E23B9B3902}" uniqueName="31" name="e0lin2W.31" queryTableFieldId="31" dataDxfId="213"/>
    <tableColumn id="32" xr3:uid="{B550D0A8-3A39-4891-BA66-D0F1B210B072}" uniqueName="32" name="e0lin2W.32" queryTableFieldId="32" dataDxfId="212"/>
    <tableColumn id="33" xr3:uid="{20D8BC6E-17CA-4CAE-B2F3-6EE6BEBDC828}" uniqueName="33" name="e0lin2W.33" queryTableFieldId="33" dataDxfId="211"/>
    <tableColumn id="34" xr3:uid="{4CEEE4B5-2BFB-46B5-9B1F-689475D2B49B}" uniqueName="34" name="e0lin2W.34" queryTableFieldId="34" dataDxfId="210"/>
    <tableColumn id="35" xr3:uid="{729670C8-73B5-41D6-8A78-99BD67BCDCFE}" uniqueName="35" name="e0lin2W.35" queryTableFieldId="35" dataDxfId="209"/>
    <tableColumn id="36" xr3:uid="{9419F7C5-8C7E-4EAA-8F7F-E3EFB4CA6320}" uniqueName="36" name="e0lin2W.36" queryTableFieldId="36" dataDxfId="208"/>
    <tableColumn id="37" xr3:uid="{9CAFE16D-9E61-4FEF-B44F-487766D7B47F}" uniqueName="37" name="e0lin2W.37" queryTableFieldId="37" dataDxfId="207"/>
    <tableColumn id="38" xr3:uid="{30239E7B-776C-4FA5-845A-82A82D761664}" uniqueName="38" name="e0lin2W.38" queryTableFieldId="38" dataDxfId="206"/>
    <tableColumn id="39" xr3:uid="{00B38BB3-05D0-4A58-AC6E-2C7B99E071B0}" uniqueName="39" name="e0lin2W.39" queryTableFieldId="39" dataDxfId="205"/>
    <tableColumn id="40" xr3:uid="{6C3501AA-E6D1-454C-894B-EB1DECF4D687}" uniqueName="40" name="e0lin2W.40" queryTableFieldId="40" dataDxfId="204"/>
    <tableColumn id="41" xr3:uid="{DD236A91-430B-4767-9BE1-90AF50D18CFD}" uniqueName="41" name="e0lin2W.41" queryTableFieldId="41" dataDxfId="203"/>
    <tableColumn id="42" xr3:uid="{5E9BA75A-D53D-4B9C-9329-03C7087B7248}" uniqueName="42" name="e0lin2W.42" queryTableFieldId="42" dataDxfId="202"/>
    <tableColumn id="43" xr3:uid="{934ED2CC-EE91-4B69-BF47-993F554771BB}" uniqueName="43" name="e0lin2W.43" queryTableFieldId="43" dataDxfId="201"/>
    <tableColumn id="44" xr3:uid="{00A21248-34DE-47F3-9E51-6D1D4EBA6E50}" uniqueName="44" name="e0lin2W.44" queryTableFieldId="44" dataDxfId="200"/>
    <tableColumn id="45" xr3:uid="{07B3FA8D-BE92-4754-9E6E-C801D815BA10}" uniqueName="45" name="e0lin2W.45" queryTableFieldId="45" dataDxfId="199"/>
    <tableColumn id="46" xr3:uid="{CA752083-0D10-47AE-94B9-C10FC2D5F86F}" uniqueName="46" name="e0lin2W.46" queryTableFieldId="46" dataDxfId="198"/>
    <tableColumn id="47" xr3:uid="{FE5D4428-79B8-4950-BA70-9F6C854B4D82}" uniqueName="47" name="e0lin2W.47" queryTableFieldId="47" dataDxfId="197"/>
    <tableColumn id="48" xr3:uid="{D3B1A728-4502-4F2F-B275-704CEBC8AE66}" uniqueName="48" name="e0lin2W.48" queryTableFieldId="48" dataDxfId="196"/>
    <tableColumn id="49" xr3:uid="{796DB16C-EFAB-406B-8920-EC10A7A228B6}" uniqueName="49" name="e0lin2W.49" queryTableFieldId="49" dataDxfId="195"/>
    <tableColumn id="50" xr3:uid="{95531360-0975-421A-BCDF-284A39BA6887}" uniqueName="50" name="e0lin2W.50" queryTableFieldId="50" dataDxfId="194"/>
    <tableColumn id="51" xr3:uid="{8FCAEDC8-A5A1-4E6D-868C-47D8913F03D0}" uniqueName="51" name="e0lin2W.51" queryTableFieldId="51" dataDxfId="193"/>
    <tableColumn id="52" xr3:uid="{B4168D9D-60E9-47C9-802F-4E2B68EAB2A5}" uniqueName="52" name="e0lin2W.52" queryTableFieldId="52" dataDxfId="192"/>
    <tableColumn id="53" xr3:uid="{ECEC73A3-41A4-4565-AEE9-B31D6D9D69D1}" uniqueName="53" name="e0lin2W.53" queryTableFieldId="53" dataDxfId="191"/>
    <tableColumn id="54" xr3:uid="{20490437-6C98-4831-9F61-A4F985B825FE}" uniqueName="54" name="e0lin2W.54" queryTableFieldId="54" dataDxfId="190"/>
    <tableColumn id="55" xr3:uid="{FA3F91D3-2108-4049-B39F-47E1EAD191E9}" uniqueName="55" name="e0lin2W.55" queryTableFieldId="55" dataDxfId="189"/>
    <tableColumn id="56" xr3:uid="{E0AE3B3B-9D37-4549-99A0-FAA479EA729F}" uniqueName="56" name="e0lin2W.56" queryTableFieldId="56" dataDxfId="188"/>
    <tableColumn id="57" xr3:uid="{EF08E0FD-BC7F-41F7-AA85-4952A73C5B91}" uniqueName="57" name="e0lin2W.57" queryTableFieldId="57" dataDxfId="187"/>
    <tableColumn id="58" xr3:uid="{19252D47-6CA6-41D8-B041-9494B05A7E6D}" uniqueName="58" name="e0lin2W.58" queryTableFieldId="58" dataDxfId="186"/>
    <tableColumn id="59" xr3:uid="{2BDC1795-998A-4DBB-978F-9FF4E4539DC1}" uniqueName="59" name="e0lin2W.59" queryTableFieldId="59" dataDxfId="185"/>
    <tableColumn id="60" xr3:uid="{27FA11D4-1BB5-4816-A37E-3659971E279D}" uniqueName="60" name="e0lin2W.60" queryTableFieldId="60" dataDxfId="184"/>
    <tableColumn id="61" xr3:uid="{68CCE111-937B-4C8E-B846-5BE536CB14B7}" uniqueName="61" name="e0lin2W.61" queryTableFieldId="61" dataDxfId="183"/>
    <tableColumn id="62" xr3:uid="{CA2194D9-4EED-40D1-857D-3A0F5B7150DE}" uniqueName="62" name="e0lin2W.62" queryTableFieldId="62" dataDxfId="182"/>
    <tableColumn id="63" xr3:uid="{78580F53-3F29-4C39-A1F1-D69AE375FEF4}" uniqueName="63" name="e0lin2W.63" queryTableFieldId="63" dataDxfId="181"/>
    <tableColumn id="64" xr3:uid="{B8450135-45D5-4256-86EA-05842A1D45E3}" uniqueName="64" name="e0lin2W.64" queryTableFieldId="64" dataDxfId="18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B604C2-99E8-4B4A-BDBC-902CC01A8054}" name="snapshot20250225215948__9" displayName="snapshot20250225215948__9" ref="EF5:EF21" tableType="queryTable" totalsRowShown="0">
  <autoFilter ref="EF5:EF21" xr:uid="{9AB604C2-99E8-4B4A-BDBC-902CC01A8054}"/>
  <tableColumns count="1">
    <tableColumn id="1" xr3:uid="{4CBB91AD-2189-4BD7-8850-7CC0099711D1}" uniqueName="1" name="e0lin2B" queryTableFieldId="1" dataDxfId="17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4ACFD94-D476-4BC8-AE34-B5A14F55A557}" name="snapshot20250225215948__10" displayName="snapshot20250225215948__10" ref="AW5:AW21" tableType="queryTable" totalsRowShown="0">
  <autoFilter ref="AW5:AW21" xr:uid="{D4ACFD94-D476-4BC8-AE34-B5A14F55A557}"/>
  <tableColumns count="1">
    <tableColumn id="1" xr3:uid="{91846502-A464-4344-981D-F790EC7C459C}" uniqueName="1" name="e0n1W" queryTableFieldId="1" dataDxfId="17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3C1F452-CAC5-40C0-9D83-D10F1B26B85D}" name="snapshot20250225215948__11" displayName="snapshot20250225215948__11" ref="AX5:AX21" tableType="queryTable" totalsRowShown="0">
  <autoFilter ref="AX5:AX21" xr:uid="{53C1F452-CAC5-40C0-9D83-D10F1B26B85D}"/>
  <tableColumns count="1">
    <tableColumn id="1" xr3:uid="{FE5EFA3D-EEAA-4746-B73B-971BE0ACC4B1}" uniqueName="1" name="e0n1B" queryTableFieldId="1" dataDxfId="17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8CB8CEA-2DF1-4BA0-AB00-E9DCEFFB9EA1}" name="snapshot20250225215948__12" displayName="snapshot20250225215948__12" ref="AW26:AW42" tableType="queryTable" totalsRowShown="0">
  <autoFilter ref="AW26:AW42" xr:uid="{08CB8CEA-2DF1-4BA0-AB00-E9DCEFFB9EA1}"/>
  <tableColumns count="1">
    <tableColumn id="1" xr3:uid="{EA20A62A-FCEE-4EB0-A2B1-FE690B1CE094}" uniqueName="1" name="e0n2W" queryTableFieldId="1" dataDxfId="17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73D0EF0-6DF7-4018-8812-0B59AA472BA6}" name="snapshot20250225215948__13" displayName="snapshot20250225215948__13" ref="AX26:AX42" tableType="queryTable" totalsRowShown="0">
  <autoFilter ref="AX26:AX42" xr:uid="{C73D0EF0-6DF7-4018-8812-0B59AA472BA6}"/>
  <tableColumns count="1">
    <tableColumn id="1" xr3:uid="{6EFF39C2-D491-45D7-AB05-282FFCC97CA0}" uniqueName="1" name="e0n2B" queryTableFieldId="1" dataDxfId="17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0F95EC2-C35E-450D-9CB2-EE078D330916}" name="snapshot20250225215948__86" displayName="snapshot20250225215948__86" ref="C5:R53" tableType="queryTable" totalsRowShown="0">
  <autoFilter ref="C5:R53" xr:uid="{D0F95EC2-C35E-450D-9CB2-EE078D330916}"/>
  <tableColumns count="16">
    <tableColumn id="1" xr3:uid="{F8FAC90D-FB63-43E9-83C5-91F028B91384}" uniqueName="1" name="d0saiW.1" queryTableFieldId="1" dataDxfId="174"/>
    <tableColumn id="2" xr3:uid="{8A259E53-721C-403B-AD9B-EA036F2E82E5}" uniqueName="2" name="d0saiW.2" queryTableFieldId="2" dataDxfId="173"/>
    <tableColumn id="3" xr3:uid="{73C10D39-AD66-4730-B55B-F847B2A23D48}" uniqueName="3" name="d0saiW.3" queryTableFieldId="3" dataDxfId="172"/>
    <tableColumn id="4" xr3:uid="{C1D0FF6F-E124-4F30-BE79-F938476C9889}" uniqueName="4" name="d0saiW.4" queryTableFieldId="4" dataDxfId="171"/>
    <tableColumn id="5" xr3:uid="{84BC675A-AE85-471C-82E8-2FE843AB21D5}" uniqueName="5" name="d0saiW.5" queryTableFieldId="5" dataDxfId="170"/>
    <tableColumn id="6" xr3:uid="{E8C29BBE-AA05-45AE-B970-6270F71990FC}" uniqueName="6" name="d0saiW.6" queryTableFieldId="6" dataDxfId="169"/>
    <tableColumn id="7" xr3:uid="{C6F7BE7D-4C27-4460-B454-30BFA179A19A}" uniqueName="7" name="d0saiW.7" queryTableFieldId="7" dataDxfId="168"/>
    <tableColumn id="8" xr3:uid="{1F5BA649-F825-4FE1-9BD1-F06EE9DB6293}" uniqueName="8" name="d0saiW.8" queryTableFieldId="8" dataDxfId="167"/>
    <tableColumn id="9" xr3:uid="{CD29CB6F-B84F-433F-83C3-304595654CE3}" uniqueName="9" name="d0saiW.9" queryTableFieldId="9" dataDxfId="166"/>
    <tableColumn id="10" xr3:uid="{A99AC982-2CDD-4F7D-A23B-0D019AA86D85}" uniqueName="10" name="d0saiW.10" queryTableFieldId="10" dataDxfId="165"/>
    <tableColumn id="11" xr3:uid="{7B45B240-92D1-4ADA-9886-D0BE4FADBE79}" uniqueName="11" name="d0saiW.11" queryTableFieldId="11" dataDxfId="164"/>
    <tableColumn id="12" xr3:uid="{58209682-374F-454F-AE9D-8A57DD2C150D}" uniqueName="12" name="d0saiW.12" queryTableFieldId="12" dataDxfId="163"/>
    <tableColumn id="13" xr3:uid="{EE779781-6DAC-4F2A-B9FA-5F307D9A2E38}" uniqueName="13" name="d0saiW.13" queryTableFieldId="13" dataDxfId="162"/>
    <tableColumn id="14" xr3:uid="{92771785-27EC-4D50-9645-F1A44CC1F218}" uniqueName="14" name="d0saiW.14" queryTableFieldId="14" dataDxfId="161"/>
    <tableColumn id="15" xr3:uid="{7DDC7E65-34A5-4ACE-837C-0B2B017761BF}" uniqueName="15" name="d0saiW.15" queryTableFieldId="15" dataDxfId="160"/>
    <tableColumn id="16" xr3:uid="{AE1B4B26-B868-48CA-B542-A29E56441E7D}" uniqueName="16" name="d0saiW.16" queryTableFieldId="16" dataDxfId="15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908A1AA-5AF2-476C-B122-CED9FE8D765A}" name="snapshot20250225215948__87" displayName="snapshot20250225215948__87" ref="S5:S53" tableType="queryTable" totalsRowShown="0">
  <autoFilter ref="S5:S53" xr:uid="{D908A1AA-5AF2-476C-B122-CED9FE8D765A}"/>
  <tableColumns count="1">
    <tableColumn id="1" xr3:uid="{78954C30-8F06-48F1-AFAF-891B4671424B}" uniqueName="1" name="d0saiB" queryTableFieldId="1" dataDxfId="15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D45828A-2031-4E54-BAF5-B56FE411FD35}" name="snapshot20250225215948__88" displayName="snapshot20250225215948__88" ref="AA5:AP21" tableType="queryTable" totalsRowShown="0">
  <autoFilter ref="AA5:AP21" xr:uid="{FD45828A-2031-4E54-BAF5-B56FE411FD35}"/>
  <tableColumns count="16">
    <tableColumn id="1" xr3:uid="{FCF9E812-EA69-4F81-A627-45602C00E6FC}" uniqueName="1" name="d0saoW.1" queryTableFieldId="1" dataDxfId="157"/>
    <tableColumn id="2" xr3:uid="{4544A510-3857-4208-9617-99275C105A41}" uniqueName="2" name="d0saoW.2" queryTableFieldId="2" dataDxfId="156"/>
    <tableColumn id="3" xr3:uid="{068FB7EF-41E2-4AEE-BD0A-937EA44D1ADE}" uniqueName="3" name="d0saoW.3" queryTableFieldId="3" dataDxfId="155"/>
    <tableColumn id="4" xr3:uid="{E81C2293-98E6-47F7-91FC-2A84292F288A}" uniqueName="4" name="d0saoW.4" queryTableFieldId="4" dataDxfId="154"/>
    <tableColumn id="5" xr3:uid="{27392246-0BA7-4335-A3EC-A30761AFF81D}" uniqueName="5" name="d0saoW.5" queryTableFieldId="5" dataDxfId="153"/>
    <tableColumn id="6" xr3:uid="{60942AE0-E39C-4A17-B4E2-954E005A4F84}" uniqueName="6" name="d0saoW.6" queryTableFieldId="6" dataDxfId="152"/>
    <tableColumn id="7" xr3:uid="{FD2BD758-C696-4D59-A782-393AF406C13D}" uniqueName="7" name="d0saoW.7" queryTableFieldId="7" dataDxfId="151"/>
    <tableColumn id="8" xr3:uid="{6D7BA5E6-540D-4B19-887D-884DA3EF6DCE}" uniqueName="8" name="d0saoW.8" queryTableFieldId="8" dataDxfId="150"/>
    <tableColumn id="9" xr3:uid="{D37E07FD-ED3B-45E4-A1C6-7588EAD27189}" uniqueName="9" name="d0saoW.9" queryTableFieldId="9" dataDxfId="149"/>
    <tableColumn id="10" xr3:uid="{9556C37E-5DFC-4306-A36F-6D5759B9D3CB}" uniqueName="10" name="d0saoW.10" queryTableFieldId="10" dataDxfId="148"/>
    <tableColumn id="11" xr3:uid="{32042ED5-E932-4F8B-A535-A0E61639898C}" uniqueName="11" name="d0saoW.11" queryTableFieldId="11" dataDxfId="147"/>
    <tableColumn id="12" xr3:uid="{B635E11B-1868-4BF2-A7E0-BC66A26450CB}" uniqueName="12" name="d0saoW.12" queryTableFieldId="12" dataDxfId="146"/>
    <tableColumn id="13" xr3:uid="{0AB66F2A-89B8-4EAC-9D3D-C270A88663E4}" uniqueName="13" name="d0saoW.13" queryTableFieldId="13" dataDxfId="145"/>
    <tableColumn id="14" xr3:uid="{2BAC69BA-CAC6-49D7-8A87-2A6C93504E7B}" uniqueName="14" name="d0saoW.14" queryTableFieldId="14" dataDxfId="144"/>
    <tableColumn id="15" xr3:uid="{D42A141D-30A4-4BC6-B172-CADFBDF244AD}" uniqueName="15" name="d0saoW.15" queryTableFieldId="15" dataDxfId="143"/>
    <tableColumn id="16" xr3:uid="{E4B94C1F-BDFB-4E18-8829-C0799F5886EE}" uniqueName="16" name="d0saoW.16" queryTableFieldId="16" dataDxfId="14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677A5D8-52D7-43F3-A156-6C51178C0401}" name="snapshot20250225215948__89" displayName="snapshot20250225215948__89" ref="AQ5:AQ21" tableType="queryTable" totalsRowShown="0">
  <autoFilter ref="AQ5:AQ21" xr:uid="{E677A5D8-52D7-43F3-A156-6C51178C0401}"/>
  <tableColumns count="1">
    <tableColumn id="1" xr3:uid="{10EF9111-FAB8-4FB7-97B2-AB075A0CFA15}" uniqueName="1" name="d0saoB" queryTableFieldId="1" dataDxfId="14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CDB3B562-4CF3-4368-A4B2-7B0BF15E75C5}" name="snapshot20250225215948__90" displayName="snapshot20250225215948__90" ref="AU5:BJ53" tableType="queryTable" totalsRowShown="0">
  <autoFilter ref="AU5:BJ53" xr:uid="{CDB3B562-4CF3-4368-A4B2-7B0BF15E75C5}"/>
  <tableColumns count="16">
    <tableColumn id="1" xr3:uid="{8FB4762A-D614-4F00-BFBE-1EAEF2E77322}" uniqueName="1" name="d0mhiW.1" queryTableFieldId="1" dataDxfId="140"/>
    <tableColumn id="2" xr3:uid="{A9564EB0-4126-47F5-BB8D-68186E69BE44}" uniqueName="2" name="d0mhiW.2" queryTableFieldId="2" dataDxfId="139"/>
    <tableColumn id="3" xr3:uid="{1D87195E-DFDE-4F8A-AF5D-C0ED065DB486}" uniqueName="3" name="d0mhiW.3" queryTableFieldId="3" dataDxfId="138"/>
    <tableColumn id="4" xr3:uid="{AFA71C45-6934-462E-B5EC-CDAAC97B2C1E}" uniqueName="4" name="d0mhiW.4" queryTableFieldId="4" dataDxfId="137"/>
    <tableColumn id="5" xr3:uid="{FA82E64D-BFBA-45A3-BA01-AE204CCEC5F4}" uniqueName="5" name="d0mhiW.5" queryTableFieldId="5" dataDxfId="136"/>
    <tableColumn id="6" xr3:uid="{AD5B1025-A466-4F27-B6B8-2305E400B607}" uniqueName="6" name="d0mhiW.6" queryTableFieldId="6" dataDxfId="135"/>
    <tableColumn id="7" xr3:uid="{6D62F311-D8CF-4CC4-A452-B4E592778C24}" uniqueName="7" name="d0mhiW.7" queryTableFieldId="7" dataDxfId="134"/>
    <tableColumn id="8" xr3:uid="{F39E9FFA-7892-4751-821C-20FE0FE53A94}" uniqueName="8" name="d0mhiW.8" queryTableFieldId="8" dataDxfId="133"/>
    <tableColumn id="9" xr3:uid="{A51F93E6-45E7-47D7-BE0E-5C4F52361474}" uniqueName="9" name="d0mhiW.9" queryTableFieldId="9" dataDxfId="132"/>
    <tableColumn id="10" xr3:uid="{08CC1E07-2549-4250-85BA-159124289666}" uniqueName="10" name="d0mhiW.10" queryTableFieldId="10" dataDxfId="131"/>
    <tableColumn id="11" xr3:uid="{F79BC9BA-DD12-4F7D-85FB-3CA1CACD1756}" uniqueName="11" name="d0mhiW.11" queryTableFieldId="11" dataDxfId="130"/>
    <tableColumn id="12" xr3:uid="{21A36BE9-C99A-45DC-AB81-832E5B9117C3}" uniqueName="12" name="d0mhiW.12" queryTableFieldId="12" dataDxfId="129"/>
    <tableColumn id="13" xr3:uid="{24010637-7909-4764-804D-0DFEF0D24A15}" uniqueName="13" name="d0mhiW.13" queryTableFieldId="13" dataDxfId="128"/>
    <tableColumn id="14" xr3:uid="{C362A169-EBB4-49A7-AF6E-29C74F5D3FC6}" uniqueName="14" name="d0mhiW.14" queryTableFieldId="14" dataDxfId="127"/>
    <tableColumn id="15" xr3:uid="{CC5A52AB-DCDF-462B-901A-C9300A337192}" uniqueName="15" name="d0mhiW.15" queryTableFieldId="15" dataDxfId="126"/>
    <tableColumn id="16" xr3:uid="{DAB6A13E-71A5-4DA4-A6A8-80FC20CE3567}" uniqueName="16" name="d0mhiW.16" queryTableFieldId="16" dataDxfId="12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C5D8A75-6996-4B75-B055-5A58D1220BF3}" name="snapshot20250225215948__91" displayName="snapshot20250225215948__91" ref="BK5:BK53" tableType="queryTable" totalsRowShown="0">
  <autoFilter ref="BK5:BK53" xr:uid="{9C5D8A75-6996-4B75-B055-5A58D1220BF3}"/>
  <tableColumns count="1">
    <tableColumn id="1" xr3:uid="{7BC6A5AC-6AD7-4267-BF5A-27ECB2486866}" uniqueName="1" name="d0mhiB" queryTableFieldId="1" dataDxfId="12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FB49BBA-1242-48B0-8725-96D738179CB8}" name="snapshot20250225215948__92" displayName="snapshot20250225215948__92" ref="BV5:CK21" tableType="queryTable" totalsRowShown="0">
  <autoFilter ref="BV5:CK21" xr:uid="{AFB49BBA-1242-48B0-8725-96D738179CB8}"/>
  <tableColumns count="16">
    <tableColumn id="1" xr3:uid="{29315BE7-5F95-4B55-9185-05AF443149C7}" uniqueName="1" name="d0mhoW.1" queryTableFieldId="1" dataDxfId="123"/>
    <tableColumn id="2" xr3:uid="{09A5B592-359F-4F66-BE0D-AEE50E7F248A}" uniqueName="2" name="d0mhoW.2" queryTableFieldId="2" dataDxfId="122"/>
    <tableColumn id="3" xr3:uid="{587671C3-FF19-411C-9EB0-28507F342A31}" uniqueName="3" name="d0mhoW.3" queryTableFieldId="3" dataDxfId="121"/>
    <tableColumn id="4" xr3:uid="{F1D43179-B50C-44D8-AF97-FEB18D210FBB}" uniqueName="4" name="d0mhoW.4" queryTableFieldId="4" dataDxfId="120"/>
    <tableColumn id="5" xr3:uid="{E27EAC91-B03E-4F94-8A25-8D4CECEA6971}" uniqueName="5" name="d0mhoW.5" queryTableFieldId="5" dataDxfId="119"/>
    <tableColumn id="6" xr3:uid="{6C7E074D-EE65-4CF6-872B-8B3207AD3C03}" uniqueName="6" name="d0mhoW.6" queryTableFieldId="6" dataDxfId="118"/>
    <tableColumn id="7" xr3:uid="{3072124F-BCD5-4597-B0FF-4F3F6FC3D853}" uniqueName="7" name="d0mhoW.7" queryTableFieldId="7" dataDxfId="117"/>
    <tableColumn id="8" xr3:uid="{417399D8-4346-4E3D-A388-D006CEA8767F}" uniqueName="8" name="d0mhoW.8" queryTableFieldId="8" dataDxfId="116"/>
    <tableColumn id="9" xr3:uid="{D41721E9-7F4C-42CB-9196-D22540E4F6AC}" uniqueName="9" name="d0mhoW.9" queryTableFieldId="9" dataDxfId="115"/>
    <tableColumn id="10" xr3:uid="{3D25905C-23EB-4798-B654-E501BFB23F32}" uniqueName="10" name="d0mhoW.10" queryTableFieldId="10" dataDxfId="114"/>
    <tableColumn id="11" xr3:uid="{B84FF483-43AC-430E-8CC9-0A6AB4F15A11}" uniqueName="11" name="d0mhoW.11" queryTableFieldId="11" dataDxfId="113"/>
    <tableColumn id="12" xr3:uid="{7A3B61BF-0E1E-4077-8367-93C2D794F3A8}" uniqueName="12" name="d0mhoW.12" queryTableFieldId="12" dataDxfId="112"/>
    <tableColumn id="13" xr3:uid="{D052BA28-4A3D-4A1B-AAAB-82463B3A301E}" uniqueName="13" name="d0mhoW.13" queryTableFieldId="13" dataDxfId="111"/>
    <tableColumn id="14" xr3:uid="{AB2A1A23-9752-4AD0-8229-32FEFF65AB8A}" uniqueName="14" name="d0mhoW.14" queryTableFieldId="14" dataDxfId="110"/>
    <tableColumn id="15" xr3:uid="{02C3A861-AF1B-4071-8A2E-323C4F23E2FF}" uniqueName="15" name="d0mhoW.15" queryTableFieldId="15" dataDxfId="109"/>
    <tableColumn id="16" xr3:uid="{1159CB04-BACD-4003-B077-292E58ED93A4}" uniqueName="16" name="d0mhoW.16" queryTableFieldId="16" dataDxfId="10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636084F9-ACAF-4456-B3D1-F13A2FEA360C}" name="snapshot20250225215948__93" displayName="snapshot20250225215948__93" ref="CL5:CL21" tableType="queryTable" totalsRowShown="0">
  <autoFilter ref="CL5:CL21" xr:uid="{636084F9-ACAF-4456-B3D1-F13A2FEA360C}"/>
  <tableColumns count="1">
    <tableColumn id="1" xr3:uid="{72B4E250-FE49-4523-8760-604733EAF122}" uniqueName="1" name="d0mhoB" queryTableFieldId="1" dataDxfId="10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3E916EAE-690E-4AD0-BE0A-D9F4EF4531F8}" name="snapshot20250225215948__94" displayName="snapshot20250225215948__94" ref="CP5:CP21" tableType="queryTable" totalsRowShown="0">
  <autoFilter ref="CP5:CP21" xr:uid="{3E916EAE-690E-4AD0-BE0A-D9F4EF4531F8}"/>
  <tableColumns count="1">
    <tableColumn id="1" xr3:uid="{10608501-2E04-4B1C-A28D-19EFD73DB20F}" uniqueName="1" name="d0n1W" queryTableFieldId="1" dataDxfId="10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DDF443F-5AD2-492A-8905-CED4F5D21A34}" name="snapshot20250225215948__95" displayName="snapshot20250225215948__95" ref="CQ5:CQ21" tableType="queryTable" totalsRowShown="0">
  <autoFilter ref="CQ5:CQ21" xr:uid="{3DDF443F-5AD2-492A-8905-CED4F5D21A34}"/>
  <tableColumns count="1">
    <tableColumn id="1" xr3:uid="{B0AACBF0-6BB0-4009-A8FF-A1C366A51206}" uniqueName="1" name="d0n1B" queryTableFieldId="1" dataDxfId="10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5D519D34-6F7E-4EAB-8E53-5060F9A8757B}" name="snapshot20250225215948__96" displayName="snapshot20250225215948__96" ref="CP26:CP42" tableType="queryTable" totalsRowShown="0">
  <autoFilter ref="CP26:CP42" xr:uid="{5D519D34-6F7E-4EAB-8E53-5060F9A8757B}"/>
  <tableColumns count="1">
    <tableColumn id="1" xr3:uid="{48944878-D3C6-4170-A12B-D45737E611FF}" uniqueName="1" name="d0n2W" queryTableFieldId="1" dataDxfId="104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E2E369E8-0192-4EB6-B608-13CE146595B4}" name="snapshot20250225215948__97" displayName="snapshot20250225215948__97" ref="CQ26:CQ42" tableType="queryTable" totalsRowShown="0">
  <autoFilter ref="CQ26:CQ42" xr:uid="{E2E369E8-0192-4EB6-B608-13CE146595B4}"/>
  <tableColumns count="1">
    <tableColumn id="1" xr3:uid="{C5136BAA-BA6F-43F6-ABB2-78228794956F}" uniqueName="1" name="d0n2B" queryTableFieldId="1" dataDxfId="103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2F00D7D4-7D31-46A2-BA92-FDDC9C7C1342}" name="snapshot20250225215948__98" displayName="snapshot20250225215948__98" ref="CP47:CP63" tableType="queryTable" totalsRowShown="0" dataDxfId="102">
  <autoFilter ref="CP47:CP63" xr:uid="{2F00D7D4-7D31-46A2-BA92-FDDC9C7C1342}"/>
  <tableColumns count="1">
    <tableColumn id="1" xr3:uid="{A80B4857-2FA5-44A9-A256-2E32F0F8B7D7}" uniqueName="1" name="d0n3W" queryTableFieldId="1" dataDxfId="10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ADD1A1B-BABD-4F1A-A1E2-C568A5B4A1F5}" name="snapshot20250225215948__99" displayName="snapshot20250225215948__99" ref="CQ47:CQ63" tableType="queryTable" totalsRowShown="0" dataDxfId="100">
  <autoFilter ref="CQ47:CQ63" xr:uid="{0ADD1A1B-BABD-4F1A-A1E2-C568A5B4A1F5}"/>
  <tableColumns count="1">
    <tableColumn id="1" xr3:uid="{D3C9FF2C-5C18-4B7A-B8F9-740A59D9BD8C}" uniqueName="1" name="d0n3B" queryTableFieldId="1" dataDxfId="99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EE58B4B5-9807-421D-A3C6-B7CFDF9333BA}" name="snapshot20250225215948__100" displayName="snapshot20250225215948__100" ref="CT5:DI69" tableType="queryTable" totalsRowShown="0">
  <autoFilter ref="CT5:DI69" xr:uid="{EE58B4B5-9807-421D-A3C6-B7CFDF9333BA}"/>
  <tableColumns count="16">
    <tableColumn id="1" xr3:uid="{7013E64B-AA52-4D49-8A33-46CBA0EC0B09}" uniqueName="1" name="d0lin1W.1" queryTableFieldId="1" dataDxfId="98"/>
    <tableColumn id="2" xr3:uid="{19945621-DDCF-42C9-89CA-E5DD7DEF358C}" uniqueName="2" name="d0lin1W.2" queryTableFieldId="2" dataDxfId="97"/>
    <tableColumn id="3" xr3:uid="{1D3955D1-51F5-4417-A9A5-987514A0254B}" uniqueName="3" name="d0lin1W.3" queryTableFieldId="3" dataDxfId="96"/>
    <tableColumn id="4" xr3:uid="{E7A8D47A-FD25-417E-B9C4-12E6DFD9DA11}" uniqueName="4" name="d0lin1W.4" queryTableFieldId="4" dataDxfId="95"/>
    <tableColumn id="5" xr3:uid="{A07DF45B-6F01-42E8-96A2-5782BBDC5E06}" uniqueName="5" name="d0lin1W.5" queryTableFieldId="5" dataDxfId="94"/>
    <tableColumn id="6" xr3:uid="{435A8154-211D-44AD-9877-4DDE3FCDAE81}" uniqueName="6" name="d0lin1W.6" queryTableFieldId="6" dataDxfId="93"/>
    <tableColumn id="7" xr3:uid="{8F9A389F-28ED-4C1E-A909-028A14D118D8}" uniqueName="7" name="d0lin1W.7" queryTableFieldId="7" dataDxfId="92"/>
    <tableColumn id="8" xr3:uid="{0E001F9E-3D6F-4BE5-ADD4-3A6F64B9B198}" uniqueName="8" name="d0lin1W.8" queryTableFieldId="8" dataDxfId="91"/>
    <tableColumn id="9" xr3:uid="{C754F4BE-C951-44EC-B1D2-3B3B36A330E9}" uniqueName="9" name="d0lin1W.9" queryTableFieldId="9" dataDxfId="90"/>
    <tableColumn id="10" xr3:uid="{ACBBD04E-0A5A-4627-BCA5-F22ED069653B}" uniqueName="10" name="d0lin1W.10" queryTableFieldId="10" dataDxfId="89"/>
    <tableColumn id="11" xr3:uid="{DE3B9055-7145-4785-A808-D83524B478DB}" uniqueName="11" name="d0lin1W.11" queryTableFieldId="11" dataDxfId="88"/>
    <tableColumn id="12" xr3:uid="{11C42BD1-3F5F-4972-9AC2-5C49AA08257A}" uniqueName="12" name="d0lin1W.12" queryTableFieldId="12" dataDxfId="87"/>
    <tableColumn id="13" xr3:uid="{B81EE1A2-E606-416A-B36B-795D9D2E325D}" uniqueName="13" name="d0lin1W.13" queryTableFieldId="13" dataDxfId="86"/>
    <tableColumn id="14" xr3:uid="{E4176268-2D80-4508-9725-44473A023B9A}" uniqueName="14" name="d0lin1W.14" queryTableFieldId="14" dataDxfId="85"/>
    <tableColumn id="15" xr3:uid="{C52FEDCF-88CA-474C-8BA5-BFB3DB38B574}" uniqueName="15" name="d0lin1W.15" queryTableFieldId="15" dataDxfId="84"/>
    <tableColumn id="16" xr3:uid="{B9184981-0D3B-4FC6-9EAC-6117DE1840F3}" uniqueName="16" name="d0lin1W.16" queryTableFieldId="16" dataDxfId="8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A192C1F8-CF39-4EDC-ADFF-E3ED35AC14E1}" name="snapshot20250225215948__101" displayName="snapshot20250225215948__101" ref="DJ5:DJ69" tableType="queryTable" totalsRowShown="0">
  <autoFilter ref="DJ5:DJ69" xr:uid="{A192C1F8-CF39-4EDC-ADFF-E3ED35AC14E1}"/>
  <tableColumns count="1">
    <tableColumn id="1" xr3:uid="{FAC8A41A-1A6A-4373-9E6C-E6DAF25ABDC5}" uniqueName="1" name="d0lin1B" queryTableFieldId="1" dataDxfId="8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D3BCF676-501A-4806-B3E9-0F486ABC1293}" name="snapshot20250225215948__102" displayName="snapshot20250225215948__102" ref="DM5:FX21" tableType="queryTable" totalsRowShown="0">
  <autoFilter ref="DM5:FX21" xr:uid="{D3BCF676-501A-4806-B3E9-0F486ABC1293}"/>
  <tableColumns count="64">
    <tableColumn id="1" xr3:uid="{AD4A9E56-378D-4EEA-85D3-E6DC1124EA78}" uniqueName="1" name="d0lin2W.1" queryTableFieldId="1" dataDxfId="81"/>
    <tableColumn id="2" xr3:uid="{BCDAED83-496A-42E7-8160-CA3C8D2B5262}" uniqueName="2" name="d0lin2W.2" queryTableFieldId="2" dataDxfId="80"/>
    <tableColumn id="3" xr3:uid="{4468BB61-19DC-4061-BDFE-51847B284900}" uniqueName="3" name="d0lin2W.3" queryTableFieldId="3" dataDxfId="79"/>
    <tableColumn id="4" xr3:uid="{EC0C61AC-7E69-4DEA-A70A-E842777A40B5}" uniqueName="4" name="d0lin2W.4" queryTableFieldId="4" dataDxfId="78"/>
    <tableColumn id="5" xr3:uid="{97D821A2-B97F-4C67-9B6B-44E6ED66772B}" uniqueName="5" name="d0lin2W.5" queryTableFieldId="5" dataDxfId="77"/>
    <tableColumn id="6" xr3:uid="{AD256F8B-F761-4612-BA1F-0016FFCA0C56}" uniqueName="6" name="d0lin2W.6" queryTableFieldId="6" dataDxfId="76"/>
    <tableColumn id="7" xr3:uid="{DF215F54-3AA3-418C-BAC9-B858E68E0B08}" uniqueName="7" name="d0lin2W.7" queryTableFieldId="7" dataDxfId="75"/>
    <tableColumn id="8" xr3:uid="{AC506DC5-4FE9-47C3-B354-6CD819217041}" uniqueName="8" name="d0lin2W.8" queryTableFieldId="8" dataDxfId="74"/>
    <tableColumn id="9" xr3:uid="{93A7978E-06A6-4C1A-B882-67F6B8A20C67}" uniqueName="9" name="d0lin2W.9" queryTableFieldId="9" dataDxfId="73"/>
    <tableColumn id="10" xr3:uid="{220C714C-1651-4EE6-B0D6-BACDC04AFB88}" uniqueName="10" name="d0lin2W.10" queryTableFieldId="10" dataDxfId="72"/>
    <tableColumn id="11" xr3:uid="{F38B9A7A-9DC4-42F6-934F-F60F0C0097FE}" uniqueName="11" name="d0lin2W.11" queryTableFieldId="11" dataDxfId="71"/>
    <tableColumn id="12" xr3:uid="{9320372A-2EA4-441B-8069-A670DB7F7EC4}" uniqueName="12" name="d0lin2W.12" queryTableFieldId="12" dataDxfId="70"/>
    <tableColumn id="13" xr3:uid="{B778F574-852E-451C-B1A4-6F5A77032894}" uniqueName="13" name="d0lin2W.13" queryTableFieldId="13" dataDxfId="69"/>
    <tableColumn id="14" xr3:uid="{010A0C2E-EA7F-4895-880E-80CF8A80CA4E}" uniqueName="14" name="d0lin2W.14" queryTableFieldId="14" dataDxfId="68"/>
    <tableColumn id="15" xr3:uid="{AE59BDBE-D436-4E40-9606-F5EA5CC7B4FD}" uniqueName="15" name="d0lin2W.15" queryTableFieldId="15" dataDxfId="67"/>
    <tableColumn id="16" xr3:uid="{BE857E44-2315-4A89-9D25-21B00691FD68}" uniqueName="16" name="d0lin2W.16" queryTableFieldId="16" dataDxfId="66"/>
    <tableColumn id="17" xr3:uid="{3C38B01F-B87B-479B-9037-D5BCF6034B04}" uniqueName="17" name="d0lin2W.17" queryTableFieldId="17" dataDxfId="65"/>
    <tableColumn id="18" xr3:uid="{DAF13E6F-341B-4A8C-ABBF-48BE77603A19}" uniqueName="18" name="d0lin2W.18" queryTableFieldId="18" dataDxfId="64"/>
    <tableColumn id="19" xr3:uid="{8CDFEF17-3D50-408C-87D7-4D4366015504}" uniqueName="19" name="d0lin2W.19" queryTableFieldId="19" dataDxfId="63"/>
    <tableColumn id="20" xr3:uid="{0370C8EF-D892-49FB-A59D-39649AAA63E5}" uniqueName="20" name="d0lin2W.20" queryTableFieldId="20" dataDxfId="62"/>
    <tableColumn id="21" xr3:uid="{51114233-D692-4EC7-8764-A58D06787454}" uniqueName="21" name="d0lin2W.21" queryTableFieldId="21" dataDxfId="61"/>
    <tableColumn id="22" xr3:uid="{73F0B19C-A2DF-4B1E-B3BD-EC056FDC1939}" uniqueName="22" name="d0lin2W.22" queryTableFieldId="22" dataDxfId="60"/>
    <tableColumn id="23" xr3:uid="{8DC6D6D9-41A1-4F44-8AB3-84AB1999C019}" uniqueName="23" name="d0lin2W.23" queryTableFieldId="23" dataDxfId="59"/>
    <tableColumn id="24" xr3:uid="{7EF87B51-0A1B-474C-A1DF-DB3E0A367369}" uniqueName="24" name="d0lin2W.24" queryTableFieldId="24" dataDxfId="58"/>
    <tableColumn id="25" xr3:uid="{28072705-5B0B-4720-BE1C-758F42DC09A5}" uniqueName="25" name="d0lin2W.25" queryTableFieldId="25" dataDxfId="57"/>
    <tableColumn id="26" xr3:uid="{14255D6D-BF24-4891-BABE-6B1627605ACE}" uniqueName="26" name="d0lin2W.26" queryTableFieldId="26" dataDxfId="56"/>
    <tableColumn id="27" xr3:uid="{F9EC5792-2AD2-46C7-9106-7D4DF54F3ADF}" uniqueName="27" name="d0lin2W.27" queryTableFieldId="27" dataDxfId="55"/>
    <tableColumn id="28" xr3:uid="{E7EED541-1060-41EF-B95A-9F2AEECD08C6}" uniqueName="28" name="d0lin2W.28" queryTableFieldId="28" dataDxfId="54"/>
    <tableColumn id="29" xr3:uid="{A0B9555C-FB9A-4491-A819-CEE7B3681B39}" uniqueName="29" name="d0lin2W.29" queryTableFieldId="29" dataDxfId="53"/>
    <tableColumn id="30" xr3:uid="{B4CA7155-8630-4E4F-9149-E9DDFC9B3836}" uniqueName="30" name="d0lin2W.30" queryTableFieldId="30" dataDxfId="52"/>
    <tableColumn id="31" xr3:uid="{02EFA292-496D-49D0-ADDB-AFAEE5C1CF9B}" uniqueName="31" name="d0lin2W.31" queryTableFieldId="31" dataDxfId="51"/>
    <tableColumn id="32" xr3:uid="{80D973C1-FC88-452A-B60E-FB35FC53A306}" uniqueName="32" name="d0lin2W.32" queryTableFieldId="32" dataDxfId="50"/>
    <tableColumn id="33" xr3:uid="{0514EA7B-6D85-4ACA-BCDE-97972AEC6087}" uniqueName="33" name="d0lin2W.33" queryTableFieldId="33" dataDxfId="49"/>
    <tableColumn id="34" xr3:uid="{72E8635A-DBAF-42F5-AA36-AD1E9B4C0771}" uniqueName="34" name="d0lin2W.34" queryTableFieldId="34" dataDxfId="48"/>
    <tableColumn id="35" xr3:uid="{90C1FC71-6992-4F72-B671-67180C40BCFC}" uniqueName="35" name="d0lin2W.35" queryTableFieldId="35" dataDxfId="47"/>
    <tableColumn id="36" xr3:uid="{0A5DD4A7-E334-4895-86EC-4E6776E8246D}" uniqueName="36" name="d0lin2W.36" queryTableFieldId="36" dataDxfId="46"/>
    <tableColumn id="37" xr3:uid="{03FE8D56-0777-4949-A93A-BD7BB4EF982B}" uniqueName="37" name="d0lin2W.37" queryTableFieldId="37" dataDxfId="45"/>
    <tableColumn id="38" xr3:uid="{AD9FBA42-B3B0-44D9-B735-D5D6D5DF3CE0}" uniqueName="38" name="d0lin2W.38" queryTableFieldId="38" dataDxfId="44"/>
    <tableColumn id="39" xr3:uid="{D9C7665B-BF9E-42F5-885A-894E82E90132}" uniqueName="39" name="d0lin2W.39" queryTableFieldId="39" dataDxfId="43"/>
    <tableColumn id="40" xr3:uid="{10A35A5A-F9AA-4F66-9C98-C68751570869}" uniqueName="40" name="d0lin2W.40" queryTableFieldId="40" dataDxfId="42"/>
    <tableColumn id="41" xr3:uid="{80B5FF17-3B21-4312-B184-8137CF01D50A}" uniqueName="41" name="d0lin2W.41" queryTableFieldId="41" dataDxfId="41"/>
    <tableColumn id="42" xr3:uid="{E87BC665-8550-411C-9E06-0498C13BDBF1}" uniqueName="42" name="d0lin2W.42" queryTableFieldId="42" dataDxfId="40"/>
    <tableColumn id="43" xr3:uid="{E6D2BCEE-F8B3-4644-8738-1E823BF1F958}" uniqueName="43" name="d0lin2W.43" queryTableFieldId="43" dataDxfId="39"/>
    <tableColumn id="44" xr3:uid="{757B1A9F-29B2-458A-A38A-B718661B5B76}" uniqueName="44" name="d0lin2W.44" queryTableFieldId="44" dataDxfId="38"/>
    <tableColumn id="45" xr3:uid="{57C18864-1D08-49B7-8910-165EF8AAC3BA}" uniqueName="45" name="d0lin2W.45" queryTableFieldId="45" dataDxfId="37"/>
    <tableColumn id="46" xr3:uid="{3B70D59E-FE26-4FAF-8FAC-A1E8702F3D20}" uniqueName="46" name="d0lin2W.46" queryTableFieldId="46" dataDxfId="36"/>
    <tableColumn id="47" xr3:uid="{DA0D922F-6707-42BC-895C-0DBFA4B83888}" uniqueName="47" name="d0lin2W.47" queryTableFieldId="47" dataDxfId="35"/>
    <tableColumn id="48" xr3:uid="{63203081-3E63-4223-BEAF-F337CBF83A3E}" uniqueName="48" name="d0lin2W.48" queryTableFieldId="48" dataDxfId="34"/>
    <tableColumn id="49" xr3:uid="{9D274271-9F79-43BF-ADA1-C49EB968138A}" uniqueName="49" name="d0lin2W.49" queryTableFieldId="49" dataDxfId="33"/>
    <tableColumn id="50" xr3:uid="{BB1310BF-5686-496A-B89B-73C0BE4EB92D}" uniqueName="50" name="d0lin2W.50" queryTableFieldId="50" dataDxfId="32"/>
    <tableColumn id="51" xr3:uid="{7AE76D19-BDDB-4DD6-BD8F-FEA4C4C3CFE9}" uniqueName="51" name="d0lin2W.51" queryTableFieldId="51" dataDxfId="31"/>
    <tableColumn id="52" xr3:uid="{72BD6466-D6DC-4DA7-970D-8754C1FDBE86}" uniqueName="52" name="d0lin2W.52" queryTableFieldId="52" dataDxfId="30"/>
    <tableColumn id="53" xr3:uid="{2847EC70-6D5D-4397-93E2-135F1E1584E6}" uniqueName="53" name="d0lin2W.53" queryTableFieldId="53" dataDxfId="29"/>
    <tableColumn id="54" xr3:uid="{150E3E96-6C71-4230-B4BB-CCD4DAACD426}" uniqueName="54" name="d0lin2W.54" queryTableFieldId="54" dataDxfId="28"/>
    <tableColumn id="55" xr3:uid="{C369E859-F3A3-4CD9-92F5-4C8C3A1DAE0F}" uniqueName="55" name="d0lin2W.55" queryTableFieldId="55" dataDxfId="27"/>
    <tableColumn id="56" xr3:uid="{A8B08E0F-52C5-431A-8D50-4204CAD18E16}" uniqueName="56" name="d0lin2W.56" queryTableFieldId="56" dataDxfId="26"/>
    <tableColumn id="57" xr3:uid="{95E4904F-02C2-45CA-9F7F-3A14D240824C}" uniqueName="57" name="d0lin2W.57" queryTableFieldId="57" dataDxfId="25"/>
    <tableColumn id="58" xr3:uid="{E0760133-BA30-44AB-ABBD-9789746E8ED5}" uniqueName="58" name="d0lin2W.58" queryTableFieldId="58" dataDxfId="24"/>
    <tableColumn id="59" xr3:uid="{510B01FD-CCCD-43A5-9A17-AA493A9F5652}" uniqueName="59" name="d0lin2W.59" queryTableFieldId="59" dataDxfId="23"/>
    <tableColumn id="60" xr3:uid="{53373181-D2DC-44F1-841B-0FD6CB8AA315}" uniqueName="60" name="d0lin2W.60" queryTableFieldId="60" dataDxfId="22"/>
    <tableColumn id="61" xr3:uid="{4A037E10-AF29-4A9C-BA0B-C8FD5A8A91E1}" uniqueName="61" name="d0lin2W.61" queryTableFieldId="61" dataDxfId="21"/>
    <tableColumn id="62" xr3:uid="{D0BCBFA7-3846-4469-82BE-E72E571C7FD7}" uniqueName="62" name="d0lin2W.62" queryTableFieldId="62" dataDxfId="20"/>
    <tableColumn id="63" xr3:uid="{D0B41FF4-4E70-49C9-85AF-C92326BB8571}" uniqueName="63" name="d0lin2W.63" queryTableFieldId="63" dataDxfId="19"/>
    <tableColumn id="64" xr3:uid="{3BD6BA53-92A3-485A-B6B1-BE2F70855DB9}" uniqueName="64" name="d0lin2W.64" queryTableFieldId="64" dataDxfId="18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50569CF-CB8B-43E9-A645-867EBF50D292}" name="snapshot20250225215948__103" displayName="snapshot20250225215948__103" ref="FY5:FY21" tableType="queryTable" totalsRowShown="0">
  <autoFilter ref="FY5:FY21" xr:uid="{550569CF-CB8B-43E9-A645-867EBF50D292}"/>
  <tableColumns count="1">
    <tableColumn id="1" xr3:uid="{4F2CF896-ACBE-46C3-880E-0C6FDA67AA11}" uniqueName="1" name="d0lin2B" queryTableFieldId="1" dataDxfId="1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03EF2FB2-5636-478F-A995-D9E979A8C071}" name="snapshot20250225215948__104" displayName="snapshot20250225215948__104" ref="B5:Q51" tableType="queryTable" totalsRowShown="0">
  <autoFilter ref="B5:Q51" xr:uid="{03EF2FB2-5636-478F-A995-D9E979A8C071}"/>
  <tableColumns count="16">
    <tableColumn id="1" xr3:uid="{D907A9A9-E6D9-4EA4-9822-F0C22193B120}" uniqueName="1" name="fcW.1" queryTableFieldId="1" dataDxfId="16"/>
    <tableColumn id="2" xr3:uid="{9E8E4233-98CD-40BD-A002-559F4143858D}" uniqueName="2" name="fcW.2" queryTableFieldId="2" dataDxfId="15"/>
    <tableColumn id="3" xr3:uid="{1A5EE863-580E-4BB5-BC3B-F88004635153}" uniqueName="3" name="fcW.3" queryTableFieldId="3" dataDxfId="14"/>
    <tableColumn id="4" xr3:uid="{658DB834-C223-4736-8FBE-750CD31FE795}" uniqueName="4" name="fcW.4" queryTableFieldId="4" dataDxfId="13"/>
    <tableColumn id="5" xr3:uid="{0624F9DF-2280-4CC5-92E7-640B7E240902}" uniqueName="5" name="fcW.5" queryTableFieldId="5" dataDxfId="12"/>
    <tableColumn id="6" xr3:uid="{C23CF085-8287-43D3-8463-E5B335540EC6}" uniqueName="6" name="fcW.6" queryTableFieldId="6" dataDxfId="11"/>
    <tableColumn id="7" xr3:uid="{6000A1F9-D3E2-4479-81B6-15EA0E965CDE}" uniqueName="7" name="fcW.7" queryTableFieldId="7" dataDxfId="10"/>
    <tableColumn id="8" xr3:uid="{53C34631-08FA-4DF2-901D-0AD35D300FA9}" uniqueName="8" name="fcW.8" queryTableFieldId="8" dataDxfId="9"/>
    <tableColumn id="9" xr3:uid="{669D737B-91AF-4EDA-B04B-B576B8EBE29F}" uniqueName="9" name="fcW.9" queryTableFieldId="9" dataDxfId="8"/>
    <tableColumn id="10" xr3:uid="{91BC8909-B422-41D7-88A4-CB4FF6B16779}" uniqueName="10" name="fcW.10" queryTableFieldId="10" dataDxfId="7"/>
    <tableColumn id="11" xr3:uid="{7E57C1A0-98D4-439C-B79A-62B0D69C7B4E}" uniqueName="11" name="fcW.11" queryTableFieldId="11" dataDxfId="6"/>
    <tableColumn id="12" xr3:uid="{DA21A2B2-6221-48BF-AA15-68F8A969C6C3}" uniqueName="12" name="fcW.12" queryTableFieldId="12" dataDxfId="5"/>
    <tableColumn id="13" xr3:uid="{D0FFA321-3076-4AA8-A772-388EC2714F3B}" uniqueName="13" name="fcW.13" queryTableFieldId="13" dataDxfId="4"/>
    <tableColumn id="14" xr3:uid="{7D52B670-EFAB-4B4D-A221-BBDF7E60DA93}" uniqueName="14" name="fcW.14" queryTableFieldId="14" dataDxfId="3"/>
    <tableColumn id="15" xr3:uid="{16BE469D-1089-4E7C-8D11-C35C1E5651AD}" uniqueName="15" name="fcW.15" queryTableFieldId="15" dataDxfId="2"/>
    <tableColumn id="16" xr3:uid="{B62C4799-F92F-4E12-AF63-205C6827B820}" uniqueName="16" name="fcW.16" queryTableFieldId="16" dataDxfId="1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7DEC170E-E518-4209-8A24-64D45F7895D9}" name="snapshot20250225215948__105" displayName="snapshot20250225215948__105" ref="R5:R51" tableType="queryTable" totalsRowShown="0">
  <autoFilter ref="R5:R51" xr:uid="{7DEC170E-E518-4209-8A24-64D45F7895D9}"/>
  <tableColumns count="1">
    <tableColumn id="1" xr3:uid="{AB97E5FA-D0FE-42C8-A884-FE63A9497D4A}" uniqueName="1" name="fcB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13" Type="http://schemas.openxmlformats.org/officeDocument/2006/relationships/table" Target="../tables/table27.xml"/><Relationship Id="rId18" Type="http://schemas.openxmlformats.org/officeDocument/2006/relationships/table" Target="../tables/table3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12" Type="http://schemas.openxmlformats.org/officeDocument/2006/relationships/table" Target="../tables/table26.xml"/><Relationship Id="rId17" Type="http://schemas.openxmlformats.org/officeDocument/2006/relationships/table" Target="../tables/table31.xml"/><Relationship Id="rId2" Type="http://schemas.openxmlformats.org/officeDocument/2006/relationships/table" Target="../tables/table16.xml"/><Relationship Id="rId16" Type="http://schemas.openxmlformats.org/officeDocument/2006/relationships/table" Target="../tables/table30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11" Type="http://schemas.openxmlformats.org/officeDocument/2006/relationships/table" Target="../tables/table25.xml"/><Relationship Id="rId5" Type="http://schemas.openxmlformats.org/officeDocument/2006/relationships/table" Target="../tables/table19.xml"/><Relationship Id="rId15" Type="http://schemas.openxmlformats.org/officeDocument/2006/relationships/table" Target="../tables/table29.xml"/><Relationship Id="rId10" Type="http://schemas.openxmlformats.org/officeDocument/2006/relationships/table" Target="../tables/table24.xml"/><Relationship Id="rId4" Type="http://schemas.openxmlformats.org/officeDocument/2006/relationships/table" Target="../tables/table18.xml"/><Relationship Id="rId9" Type="http://schemas.openxmlformats.org/officeDocument/2006/relationships/table" Target="../tables/table23.xml"/><Relationship Id="rId14" Type="http://schemas.openxmlformats.org/officeDocument/2006/relationships/table" Target="../tables/table2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FF7A-9529-42BA-9FF3-CBD67BBBB94B}">
  <dimension ref="A1:BO44"/>
  <sheetViews>
    <sheetView workbookViewId="0">
      <selection activeCell="J4" sqref="J4"/>
    </sheetView>
  </sheetViews>
  <sheetFormatPr defaultRowHeight="15"/>
  <cols>
    <col min="1" max="1" width="2.85546875" customWidth="1"/>
    <col min="2" max="17" width="7.140625" customWidth="1"/>
    <col min="18" max="18" width="2.85546875" customWidth="1"/>
    <col min="20" max="21" width="2.85546875" customWidth="1"/>
    <col min="22" max="67" width="7.140625" customWidth="1"/>
  </cols>
  <sheetData>
    <row r="1" spans="1:67" ht="15.75" thickBot="1"/>
    <row r="2" spans="1:67">
      <c r="B2" t="s">
        <v>376</v>
      </c>
      <c r="G2" s="57" t="s">
        <v>458</v>
      </c>
      <c r="H2" s="58"/>
      <c r="I2" s="58"/>
      <c r="J2" s="58"/>
      <c r="K2" s="59"/>
      <c r="L2" s="58"/>
      <c r="M2" s="58" t="s">
        <v>461</v>
      </c>
      <c r="N2" s="58"/>
      <c r="O2" s="57"/>
      <c r="P2" s="59" t="s">
        <v>459</v>
      </c>
      <c r="R2" s="18"/>
      <c r="S2" t="s">
        <v>457</v>
      </c>
      <c r="U2" s="18"/>
      <c r="V2" t="s">
        <v>405</v>
      </c>
      <c r="W2">
        <v>0.5</v>
      </c>
    </row>
    <row r="3" spans="1:67">
      <c r="B3" t="s">
        <v>462</v>
      </c>
      <c r="G3" s="60">
        <v>0</v>
      </c>
      <c r="H3" s="1">
        <v>1</v>
      </c>
      <c r="I3" s="1">
        <v>2</v>
      </c>
      <c r="J3" s="1">
        <v>3</v>
      </c>
      <c r="K3" s="62">
        <v>4</v>
      </c>
      <c r="L3" s="18" t="s">
        <v>170</v>
      </c>
      <c r="M3" s="28">
        <v>4</v>
      </c>
      <c r="N3" s="53" t="s">
        <v>377</v>
      </c>
      <c r="O3" s="63" t="s">
        <v>377</v>
      </c>
      <c r="P3" s="62">
        <v>4</v>
      </c>
      <c r="Q3" s="53" t="s">
        <v>377</v>
      </c>
      <c r="R3" s="53" t="s">
        <v>377</v>
      </c>
      <c r="S3" s="1" t="s">
        <v>198</v>
      </c>
      <c r="T3" s="53" t="s">
        <v>377</v>
      </c>
      <c r="U3" s="53" t="s">
        <v>377</v>
      </c>
      <c r="V3" s="1" cm="1">
        <f t="array" ref="V3:BO3">_xlfn.ANCHORARRAY(V7)</f>
        <v>0</v>
      </c>
      <c r="W3" s="1">
        <v>1</v>
      </c>
      <c r="X3" s="1">
        <v>2</v>
      </c>
      <c r="Y3" s="1">
        <v>3</v>
      </c>
      <c r="Z3" s="1">
        <v>4</v>
      </c>
      <c r="AA3" s="1">
        <v>5</v>
      </c>
      <c r="AB3" s="1">
        <v>6</v>
      </c>
      <c r="AC3" s="1">
        <v>7</v>
      </c>
      <c r="AD3" s="1">
        <v>8</v>
      </c>
      <c r="AE3" s="1">
        <v>9</v>
      </c>
      <c r="AF3" s="1">
        <v>10</v>
      </c>
      <c r="AG3" s="1">
        <v>11</v>
      </c>
      <c r="AH3" s="1">
        <v>12</v>
      </c>
      <c r="AI3" s="1">
        <v>13</v>
      </c>
      <c r="AJ3" s="1">
        <v>14</v>
      </c>
      <c r="AK3" s="1">
        <v>15</v>
      </c>
      <c r="AL3" s="1">
        <v>16</v>
      </c>
      <c r="AM3" s="1">
        <v>17</v>
      </c>
      <c r="AN3" s="1">
        <v>18</v>
      </c>
      <c r="AO3" s="1">
        <v>19</v>
      </c>
      <c r="AP3" s="1">
        <v>20</v>
      </c>
      <c r="AQ3" s="1">
        <v>21</v>
      </c>
      <c r="AR3" s="1">
        <v>22</v>
      </c>
      <c r="AS3" s="1">
        <v>23</v>
      </c>
      <c r="AT3" s="1">
        <v>24</v>
      </c>
      <c r="AU3" s="1">
        <v>25</v>
      </c>
      <c r="AV3" s="1">
        <v>26</v>
      </c>
      <c r="AW3" s="1">
        <v>27</v>
      </c>
      <c r="AX3" s="1">
        <v>28</v>
      </c>
      <c r="AY3" s="1">
        <v>29</v>
      </c>
      <c r="AZ3" s="1">
        <v>30</v>
      </c>
      <c r="BA3" s="1">
        <v>31</v>
      </c>
      <c r="BB3" s="1">
        <v>32</v>
      </c>
      <c r="BC3" s="1">
        <v>33</v>
      </c>
      <c r="BD3" s="1">
        <v>34</v>
      </c>
      <c r="BE3" s="1">
        <v>35</v>
      </c>
      <c r="BF3" s="1">
        <v>36</v>
      </c>
      <c r="BG3" s="1">
        <v>37</v>
      </c>
      <c r="BH3" s="1">
        <v>38</v>
      </c>
      <c r="BI3" s="1">
        <v>39</v>
      </c>
      <c r="BJ3" s="1">
        <v>40</v>
      </c>
      <c r="BK3" s="1">
        <v>41</v>
      </c>
      <c r="BL3" s="1">
        <v>42</v>
      </c>
      <c r="BM3" s="1">
        <v>43</v>
      </c>
      <c r="BN3" s="1">
        <v>44</v>
      </c>
      <c r="BO3" s="1">
        <v>45</v>
      </c>
    </row>
    <row r="4" spans="1:67" ht="15.75" thickBot="1">
      <c r="B4" t="s">
        <v>463</v>
      </c>
      <c r="G4" s="64">
        <v>3</v>
      </c>
      <c r="H4" s="65" t="s">
        <v>421</v>
      </c>
      <c r="I4" s="65">
        <v>7</v>
      </c>
      <c r="J4" s="65" t="s">
        <v>445</v>
      </c>
      <c r="K4" s="66">
        <f>G4*I4</f>
        <v>21</v>
      </c>
      <c r="L4" s="61"/>
      <c r="M4" s="68">
        <f>K4-P4</f>
        <v>0</v>
      </c>
      <c r="N4" s="61"/>
      <c r="O4" s="69"/>
      <c r="P4" s="67" t="str" cm="1">
        <f t="array" ref="P4">INDEX(tokens[Name],1+pipeline!S4)</f>
        <v>21</v>
      </c>
      <c r="R4" s="28">
        <v>4</v>
      </c>
      <c r="S4" cm="1">
        <f t="array" ref="S4">IF( COLUMN(V:V)-COLUMN($V:$V)&lt;COLUMNS($V4:$BO4)-COUNTIF($V4:$BO4,""), INDEX($V4:$BO4,0,SMALL(IF($V4:$BO4&lt;&gt;"",COLUMN($V4:$BO4)-COLUMN($V:$V)+1,""),COLUMN(V:V)-COLUMN($V:$V)+1)), "" )</f>
        <v>11</v>
      </c>
      <c r="U4" s="28">
        <v>4</v>
      </c>
      <c r="V4" s="53" t="str">
        <f t="shared" ref="V4:BO4" si="0">IF(V8&gt;$W$2,COLUMN()-COLUMN($V8),"")</f>
        <v/>
      </c>
      <c r="W4" s="53" t="str">
        <f t="shared" si="0"/>
        <v/>
      </c>
      <c r="X4" s="53" t="str">
        <f t="shared" si="0"/>
        <v/>
      </c>
      <c r="Y4" s="53" t="str">
        <f t="shared" si="0"/>
        <v/>
      </c>
      <c r="Z4" s="53" t="str">
        <f t="shared" si="0"/>
        <v/>
      </c>
      <c r="AA4" s="53" t="str">
        <f t="shared" si="0"/>
        <v/>
      </c>
      <c r="AB4" s="53" t="str">
        <f t="shared" si="0"/>
        <v/>
      </c>
      <c r="AC4" s="53" t="str">
        <f t="shared" si="0"/>
        <v/>
      </c>
      <c r="AD4" s="53" t="str">
        <f t="shared" si="0"/>
        <v/>
      </c>
      <c r="AE4" s="53" t="str">
        <f t="shared" si="0"/>
        <v/>
      </c>
      <c r="AF4" s="53" t="str">
        <f t="shared" si="0"/>
        <v/>
      </c>
      <c r="AG4" s="53">
        <f t="shared" si="0"/>
        <v>11</v>
      </c>
      <c r="AH4" s="53" t="str">
        <f t="shared" si="0"/>
        <v/>
      </c>
      <c r="AI4" s="53" t="str">
        <f t="shared" si="0"/>
        <v/>
      </c>
      <c r="AJ4" s="53" t="str">
        <f t="shared" si="0"/>
        <v/>
      </c>
      <c r="AK4" s="53" t="str">
        <f t="shared" si="0"/>
        <v/>
      </c>
      <c r="AL4" s="53" t="str">
        <f t="shared" si="0"/>
        <v/>
      </c>
      <c r="AM4" s="53" t="str">
        <f t="shared" si="0"/>
        <v/>
      </c>
      <c r="AN4" s="53" t="str">
        <f t="shared" si="0"/>
        <v/>
      </c>
      <c r="AO4" s="53" t="str">
        <f t="shared" si="0"/>
        <v/>
      </c>
      <c r="AP4" s="53" t="str">
        <f t="shared" si="0"/>
        <v/>
      </c>
      <c r="AQ4" s="53" t="str">
        <f t="shared" si="0"/>
        <v/>
      </c>
      <c r="AR4" s="53" t="str">
        <f t="shared" si="0"/>
        <v/>
      </c>
      <c r="AS4" s="53" t="str">
        <f t="shared" si="0"/>
        <v/>
      </c>
      <c r="AT4" s="53" t="str">
        <f t="shared" si="0"/>
        <v/>
      </c>
      <c r="AU4" s="53" t="str">
        <f t="shared" si="0"/>
        <v/>
      </c>
      <c r="AV4" s="53" t="str">
        <f t="shared" si="0"/>
        <v/>
      </c>
      <c r="AW4" s="53" t="str">
        <f t="shared" si="0"/>
        <v/>
      </c>
      <c r="AX4" s="53" t="str">
        <f t="shared" si="0"/>
        <v/>
      </c>
      <c r="AY4" s="53" t="str">
        <f t="shared" si="0"/>
        <v/>
      </c>
      <c r="AZ4" s="53" t="str">
        <f t="shared" si="0"/>
        <v/>
      </c>
      <c r="BA4" s="53" t="str">
        <f t="shared" si="0"/>
        <v/>
      </c>
      <c r="BB4" s="53" t="str">
        <f t="shared" si="0"/>
        <v/>
      </c>
      <c r="BC4" s="53" t="str">
        <f t="shared" si="0"/>
        <v/>
      </c>
      <c r="BD4" s="53" t="str">
        <f t="shared" si="0"/>
        <v/>
      </c>
      <c r="BE4" s="53" t="str">
        <f t="shared" si="0"/>
        <v/>
      </c>
      <c r="BF4" s="53" t="str">
        <f t="shared" si="0"/>
        <v/>
      </c>
      <c r="BG4" s="53" t="str">
        <f t="shared" si="0"/>
        <v/>
      </c>
      <c r="BH4" s="53" t="str">
        <f t="shared" si="0"/>
        <v/>
      </c>
      <c r="BI4" s="53" t="str">
        <f t="shared" si="0"/>
        <v/>
      </c>
      <c r="BJ4" s="53" t="str">
        <f t="shared" si="0"/>
        <v/>
      </c>
      <c r="BK4" s="53" t="str">
        <f t="shared" si="0"/>
        <v/>
      </c>
      <c r="BL4" s="53" t="str">
        <f t="shared" si="0"/>
        <v/>
      </c>
      <c r="BM4" s="53" t="str">
        <f t="shared" si="0"/>
        <v/>
      </c>
      <c r="BN4" s="53" t="str">
        <f t="shared" si="0"/>
        <v/>
      </c>
      <c r="BO4" s="53" t="str">
        <f t="shared" si="0"/>
        <v/>
      </c>
    </row>
    <row r="5" spans="1:67">
      <c r="G5" s="18" t="s">
        <v>195</v>
      </c>
      <c r="I5" s="18" t="s">
        <v>195</v>
      </c>
      <c r="O5" s="18"/>
      <c r="R5" s="18"/>
      <c r="U5" s="18" t="s">
        <v>195</v>
      </c>
    </row>
    <row r="6" spans="1:67">
      <c r="G6" s="88" t="s">
        <v>460</v>
      </c>
      <c r="H6" s="88"/>
      <c r="I6" s="88"/>
      <c r="U6" s="18" t="s">
        <v>195</v>
      </c>
      <c r="V6" t="s">
        <v>398</v>
      </c>
    </row>
    <row r="7" spans="1:67">
      <c r="U7" s="18" t="s">
        <v>195</v>
      </c>
      <c r="V7" s="1" cm="1">
        <f t="array" ref="V7:BO7">_xlfn.ANCHORARRAY(fc!B66)</f>
        <v>0</v>
      </c>
      <c r="W7" s="1">
        <v>1</v>
      </c>
      <c r="X7" s="1">
        <v>2</v>
      </c>
      <c r="Y7" s="1">
        <v>3</v>
      </c>
      <c r="Z7" s="1">
        <v>4</v>
      </c>
      <c r="AA7" s="1">
        <v>5</v>
      </c>
      <c r="AB7" s="1">
        <v>6</v>
      </c>
      <c r="AC7" s="1">
        <v>7</v>
      </c>
      <c r="AD7" s="1">
        <v>8</v>
      </c>
      <c r="AE7" s="1">
        <v>9</v>
      </c>
      <c r="AF7" s="1">
        <v>10</v>
      </c>
      <c r="AG7" s="1">
        <v>11</v>
      </c>
      <c r="AH7" s="1">
        <v>12</v>
      </c>
      <c r="AI7" s="1">
        <v>13</v>
      </c>
      <c r="AJ7" s="1">
        <v>14</v>
      </c>
      <c r="AK7" s="1">
        <v>15</v>
      </c>
      <c r="AL7" s="1">
        <v>16</v>
      </c>
      <c r="AM7" s="1">
        <v>17</v>
      </c>
      <c r="AN7" s="1">
        <v>18</v>
      </c>
      <c r="AO7" s="1">
        <v>19</v>
      </c>
      <c r="AP7" s="1">
        <v>20</v>
      </c>
      <c r="AQ7" s="1">
        <v>21</v>
      </c>
      <c r="AR7" s="1">
        <v>22</v>
      </c>
      <c r="AS7" s="1">
        <v>23</v>
      </c>
      <c r="AT7" s="1">
        <v>24</v>
      </c>
      <c r="AU7" s="1">
        <v>25</v>
      </c>
      <c r="AV7" s="1">
        <v>26</v>
      </c>
      <c r="AW7" s="1">
        <v>27</v>
      </c>
      <c r="AX7" s="1">
        <v>28</v>
      </c>
      <c r="AY7" s="1">
        <v>29</v>
      </c>
      <c r="AZ7" s="1">
        <v>30</v>
      </c>
      <c r="BA7" s="1">
        <v>31</v>
      </c>
      <c r="BB7" s="1">
        <v>32</v>
      </c>
      <c r="BC7" s="1">
        <v>33</v>
      </c>
      <c r="BD7" s="1">
        <v>34</v>
      </c>
      <c r="BE7" s="1">
        <v>35</v>
      </c>
      <c r="BF7" s="1">
        <v>36</v>
      </c>
      <c r="BG7" s="1">
        <v>37</v>
      </c>
      <c r="BH7" s="1">
        <v>38</v>
      </c>
      <c r="BI7" s="1">
        <v>39</v>
      </c>
      <c r="BJ7" s="1">
        <v>40</v>
      </c>
      <c r="BK7" s="1">
        <v>41</v>
      </c>
      <c r="BL7" s="1">
        <v>42</v>
      </c>
      <c r="BM7" s="1">
        <v>43</v>
      </c>
      <c r="BN7" s="1">
        <v>44</v>
      </c>
      <c r="BO7" s="1">
        <v>45</v>
      </c>
    </row>
    <row r="8" spans="1:67">
      <c r="U8" s="28">
        <v>4</v>
      </c>
      <c r="V8" s="3" cm="1">
        <f t="array" ref="V8:BO8">fc!B81:AU81</f>
        <v>7.4310485555286552E-19</v>
      </c>
      <c r="W8" s="3">
        <v>4.1679724016835489E-24</v>
      </c>
      <c r="X8" s="3">
        <v>7.7773544511808215E-15</v>
      </c>
      <c r="Y8" s="3">
        <v>1.1512564563870497E-23</v>
      </c>
      <c r="Z8" s="3">
        <v>9.1699753953930675E-18</v>
      </c>
      <c r="AA8" s="3">
        <v>1.6978031280595648E-11</v>
      </c>
      <c r="AB8" s="3">
        <v>1.2763894581647848E-12</v>
      </c>
      <c r="AC8" s="3">
        <v>1.1475613992604234E-26</v>
      </c>
      <c r="AD8" s="3">
        <v>5.4601826595670371E-12</v>
      </c>
      <c r="AE8" s="3">
        <v>6.5967121052494631E-20</v>
      </c>
      <c r="AF8" s="3">
        <v>1.2830235389388073E-17</v>
      </c>
      <c r="AG8" s="3">
        <v>0.9999999998845791</v>
      </c>
      <c r="AH8" s="3">
        <v>6.7718179892303789E-27</v>
      </c>
      <c r="AI8" s="3">
        <v>4.7456583246623721E-18</v>
      </c>
      <c r="AJ8" s="3">
        <v>1.4012217844483212E-19</v>
      </c>
      <c r="AK8" s="3">
        <v>6.8653095766067785E-24</v>
      </c>
      <c r="AL8" s="3">
        <v>8.4888727439905017E-16</v>
      </c>
      <c r="AM8" s="3">
        <v>8.9418632641688784E-12</v>
      </c>
      <c r="AN8" s="3">
        <v>2.6341632331127063E-15</v>
      </c>
      <c r="AO8" s="3">
        <v>1.3537889069833722E-11</v>
      </c>
      <c r="AP8" s="3">
        <v>3.6292819692212214E-20</v>
      </c>
      <c r="AQ8" s="3">
        <v>1.1843292880259777E-18</v>
      </c>
      <c r="AR8" s="3">
        <v>8.6637656488253019E-29</v>
      </c>
      <c r="AS8" s="3">
        <v>1.5995466170372816E-12</v>
      </c>
      <c r="AT8" s="3">
        <v>2.9673931984264351E-13</v>
      </c>
      <c r="AU8" s="3">
        <v>6.6841849854139628E-16</v>
      </c>
      <c r="AV8" s="3">
        <v>6.6608721602756024E-13</v>
      </c>
      <c r="AW8" s="3">
        <v>2.1260448804004286E-16</v>
      </c>
      <c r="AX8" s="3">
        <v>7.3101867207161059E-19</v>
      </c>
      <c r="AY8" s="3">
        <v>2.4247623867472844E-22</v>
      </c>
      <c r="AZ8" s="3">
        <v>1.1760063325516857E-23</v>
      </c>
      <c r="BA8" s="3">
        <v>1.2161210467264256E-13</v>
      </c>
      <c r="BB8" s="3">
        <v>6.5606169353194204E-19</v>
      </c>
      <c r="BC8" s="3">
        <v>1.7520241170698764E-12</v>
      </c>
      <c r="BD8" s="3">
        <v>1.2541397212530924E-19</v>
      </c>
      <c r="BE8" s="3">
        <v>2.9411673908995801E-11</v>
      </c>
      <c r="BF8" s="3">
        <v>1.2174387288607124E-18</v>
      </c>
      <c r="BG8" s="3">
        <v>8.390011217738021E-24</v>
      </c>
      <c r="BH8" s="3">
        <v>2.0359552435013809E-24</v>
      </c>
      <c r="BI8" s="3">
        <v>2.0279497513501651E-21</v>
      </c>
      <c r="BJ8" s="3">
        <v>1.8471369919436637E-18</v>
      </c>
      <c r="BK8" s="3">
        <v>3.5366411640914246E-11</v>
      </c>
      <c r="BL8" s="3">
        <v>7.7918420249777876E-26</v>
      </c>
      <c r="BM8" s="3">
        <v>1.5907532743423909E-18</v>
      </c>
      <c r="BN8" s="3">
        <v>6.0979669681815359E-18</v>
      </c>
      <c r="BO8" s="3">
        <v>1.8312498846598202E-18</v>
      </c>
    </row>
    <row r="9" spans="1:67">
      <c r="U9" s="18" t="s">
        <v>195</v>
      </c>
    </row>
    <row r="10" spans="1:67">
      <c r="A10" s="18" t="s">
        <v>195</v>
      </c>
      <c r="B10" t="s">
        <v>194</v>
      </c>
      <c r="U10" s="18" t="s">
        <v>195</v>
      </c>
      <c r="V10" t="s">
        <v>375</v>
      </c>
    </row>
    <row r="11" spans="1:67">
      <c r="A11" s="18" t="s">
        <v>195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8" t="s">
        <v>170</v>
      </c>
      <c r="U11" s="18" t="s">
        <v>195</v>
      </c>
      <c r="V11" s="1">
        <v>0</v>
      </c>
      <c r="W11" s="1">
        <v>1</v>
      </c>
      <c r="X11" s="1">
        <v>2</v>
      </c>
      <c r="Y11" s="1">
        <v>3</v>
      </c>
      <c r="Z11" s="1">
        <v>4</v>
      </c>
      <c r="AA11" s="1">
        <v>5</v>
      </c>
      <c r="AB11" s="1">
        <v>6</v>
      </c>
      <c r="AC11" s="1">
        <v>7</v>
      </c>
      <c r="AD11" s="1">
        <v>8</v>
      </c>
      <c r="AE11" s="1">
        <v>9</v>
      </c>
      <c r="AF11" s="1">
        <v>10</v>
      </c>
      <c r="AG11" s="1">
        <v>11</v>
      </c>
      <c r="AH11" s="1">
        <v>12</v>
      </c>
      <c r="AI11" s="1">
        <v>13</v>
      </c>
      <c r="AJ11" s="1">
        <v>14</v>
      </c>
      <c r="AK11" s="1">
        <v>15</v>
      </c>
    </row>
    <row r="12" spans="1:67">
      <c r="A12" s="1">
        <v>0</v>
      </c>
      <c r="B12" s="3" cm="1">
        <f t="array" ref="B12:Q15">enc0!C121:R124</f>
        <v>-0.98855985234405974</v>
      </c>
      <c r="C12" s="3">
        <v>-0.60811390486573202</v>
      </c>
      <c r="D12" s="3">
        <v>-0.6324098309153019</v>
      </c>
      <c r="E12" s="3">
        <v>0.23117530765567812</v>
      </c>
      <c r="F12" s="3">
        <v>1.1983329703340813</v>
      </c>
      <c r="G12" s="3">
        <v>0.6529828833080793</v>
      </c>
      <c r="H12" s="3">
        <v>-0.53450764178897958</v>
      </c>
      <c r="I12" s="3">
        <v>0.39845628281160056</v>
      </c>
      <c r="J12" s="3">
        <v>8.7757369341944502E-2</v>
      </c>
      <c r="K12" s="3">
        <v>-0.16762803976461149</v>
      </c>
      <c r="L12" s="3">
        <v>0.72988203292861598</v>
      </c>
      <c r="M12" s="3">
        <v>-2.7878865497487233</v>
      </c>
      <c r="N12" s="3">
        <v>-2.482180153655515</v>
      </c>
      <c r="O12" s="3">
        <v>1.9135966046591921</v>
      </c>
      <c r="P12" s="3">
        <v>1.7725091961207771</v>
      </c>
      <c r="Q12" s="3">
        <v>1.3069088033405547</v>
      </c>
      <c r="T12" s="86" t="s">
        <v>170</v>
      </c>
      <c r="U12" s="1">
        <v>0</v>
      </c>
      <c r="V12" s="3" cm="1">
        <f t="array" ref="V12:AK15">_xlfn.ANCHORARRAY(B12)</f>
        <v>-0.98855985234405974</v>
      </c>
      <c r="W12" s="3">
        <v>-0.60811390486573202</v>
      </c>
      <c r="X12" s="3">
        <v>-0.6324098309153019</v>
      </c>
      <c r="Y12" s="3">
        <v>0.23117530765567812</v>
      </c>
      <c r="Z12" s="3">
        <v>1.1983329703340813</v>
      </c>
      <c r="AA12" s="3">
        <v>0.6529828833080793</v>
      </c>
      <c r="AB12" s="3">
        <v>-0.53450764178897958</v>
      </c>
      <c r="AC12" s="3">
        <v>0.39845628281160056</v>
      </c>
      <c r="AD12" s="3">
        <v>8.7757369341944502E-2</v>
      </c>
      <c r="AE12" s="3">
        <v>-0.16762803976461149</v>
      </c>
      <c r="AF12" s="3">
        <v>0.72988203292861598</v>
      </c>
      <c r="AG12" s="3">
        <v>-2.7878865497487233</v>
      </c>
      <c r="AH12" s="3">
        <v>-2.482180153655515</v>
      </c>
      <c r="AI12" s="3">
        <v>1.9135966046591921</v>
      </c>
      <c r="AJ12" s="3">
        <v>1.7725091961207771</v>
      </c>
      <c r="AK12" s="3">
        <v>1.3069088033405547</v>
      </c>
    </row>
    <row r="13" spans="1:67">
      <c r="A13" s="1">
        <v>1</v>
      </c>
      <c r="B13" s="3">
        <v>-2.2541007293898474</v>
      </c>
      <c r="C13" s="3">
        <v>1.5275745107605702E-2</v>
      </c>
      <c r="D13" s="3">
        <v>-2.5313457465875344</v>
      </c>
      <c r="E13" s="3">
        <v>0.55428459278805975</v>
      </c>
      <c r="F13" s="3">
        <v>2.7306474612238616</v>
      </c>
      <c r="G13" s="3">
        <v>-0.35845350648574348</v>
      </c>
      <c r="H13" s="3">
        <v>-0.24675443989985302</v>
      </c>
      <c r="I13" s="3">
        <v>1.7226794658186293</v>
      </c>
      <c r="J13" s="3">
        <v>-0.47943822105992329</v>
      </c>
      <c r="K13" s="3">
        <v>-0.20641149945041742</v>
      </c>
      <c r="L13" s="3">
        <v>0.69796717472706793</v>
      </c>
      <c r="M13" s="3">
        <v>-1.6894780218931769</v>
      </c>
      <c r="N13" s="3">
        <v>0.24681063051859023</v>
      </c>
      <c r="O13" s="3">
        <v>0.81538605257404906</v>
      </c>
      <c r="P13" s="3">
        <v>0.69862808713247448</v>
      </c>
      <c r="Q13" s="3">
        <v>0.3517020118236705</v>
      </c>
      <c r="T13" s="87"/>
      <c r="U13" s="1">
        <v>1</v>
      </c>
      <c r="V13" s="3">
        <v>-2.2541007293898474</v>
      </c>
      <c r="W13" s="3">
        <v>1.5275745107605702E-2</v>
      </c>
      <c r="X13" s="3">
        <v>-2.5313457465875344</v>
      </c>
      <c r="Y13" s="3">
        <v>0.55428459278805975</v>
      </c>
      <c r="Z13" s="3">
        <v>2.7306474612238616</v>
      </c>
      <c r="AA13" s="3">
        <v>-0.35845350648574348</v>
      </c>
      <c r="AB13" s="3">
        <v>-0.24675443989985302</v>
      </c>
      <c r="AC13" s="3">
        <v>1.7226794658186293</v>
      </c>
      <c r="AD13" s="3">
        <v>-0.47943822105992329</v>
      </c>
      <c r="AE13" s="3">
        <v>-0.20641149945041742</v>
      </c>
      <c r="AF13" s="3">
        <v>0.69796717472706793</v>
      </c>
      <c r="AG13" s="3">
        <v>-1.6894780218931769</v>
      </c>
      <c r="AH13" s="3">
        <v>0.24681063051859023</v>
      </c>
      <c r="AI13" s="3">
        <v>0.81538605257404906</v>
      </c>
      <c r="AJ13" s="3">
        <v>0.69862808713247448</v>
      </c>
      <c r="AK13" s="3">
        <v>0.3517020118236705</v>
      </c>
    </row>
    <row r="14" spans="1:67">
      <c r="A14" s="1">
        <v>2</v>
      </c>
      <c r="B14" s="3">
        <v>-1.0919662579488649</v>
      </c>
      <c r="C14" s="3">
        <v>0.67495317183012116</v>
      </c>
      <c r="D14" s="3">
        <v>-2.5718190801103029</v>
      </c>
      <c r="E14" s="3">
        <v>0.20123497752558095</v>
      </c>
      <c r="F14" s="3">
        <v>2.189789724669124</v>
      </c>
      <c r="G14" s="3">
        <v>-0.40917058801142403</v>
      </c>
      <c r="H14" s="3">
        <v>-0.42130623302021042</v>
      </c>
      <c r="I14" s="3">
        <v>1.1242330165525822</v>
      </c>
      <c r="J14" s="3">
        <v>1.3872514729615333</v>
      </c>
      <c r="K14" s="3">
        <v>0.44298846841239847</v>
      </c>
      <c r="L14" s="3">
        <v>1.509493714862113E-2</v>
      </c>
      <c r="M14" s="3">
        <v>-1.9260322049029419</v>
      </c>
      <c r="N14" s="3">
        <v>-2.1380919892737631</v>
      </c>
      <c r="O14" s="3">
        <v>0.46350094132006892</v>
      </c>
      <c r="P14" s="3">
        <v>1.1175638946408937</v>
      </c>
      <c r="Q14" s="3">
        <v>0.84341959781127251</v>
      </c>
      <c r="T14" s="87"/>
      <c r="U14" s="1">
        <v>2</v>
      </c>
      <c r="V14" s="3">
        <v>-1.0919662579488649</v>
      </c>
      <c r="W14" s="3">
        <v>0.67495317183012116</v>
      </c>
      <c r="X14" s="3">
        <v>-2.5718190801103029</v>
      </c>
      <c r="Y14" s="3">
        <v>0.20123497752558095</v>
      </c>
      <c r="Z14" s="3">
        <v>2.189789724669124</v>
      </c>
      <c r="AA14" s="3">
        <v>-0.40917058801142403</v>
      </c>
      <c r="AB14" s="3">
        <v>-0.42130623302021042</v>
      </c>
      <c r="AC14" s="3">
        <v>1.1242330165525822</v>
      </c>
      <c r="AD14" s="3">
        <v>1.3872514729615333</v>
      </c>
      <c r="AE14" s="3">
        <v>0.44298846841239847</v>
      </c>
      <c r="AF14" s="3">
        <v>1.509493714862113E-2</v>
      </c>
      <c r="AG14" s="3">
        <v>-1.9260322049029419</v>
      </c>
      <c r="AH14" s="3">
        <v>-2.1380919892737631</v>
      </c>
      <c r="AI14" s="3">
        <v>0.46350094132006892</v>
      </c>
      <c r="AJ14" s="3">
        <v>1.1175638946408937</v>
      </c>
      <c r="AK14" s="3">
        <v>0.84341959781127251</v>
      </c>
    </row>
    <row r="15" spans="1:67">
      <c r="A15" s="1">
        <v>3</v>
      </c>
      <c r="B15" s="3">
        <v>-0.9935867957462301</v>
      </c>
      <c r="C15" s="3">
        <v>-1.9151904515136817</v>
      </c>
      <c r="D15" s="3">
        <v>-1.3863519280302514</v>
      </c>
      <c r="E15" s="3">
        <v>-0.46590097852003948</v>
      </c>
      <c r="F15" s="3">
        <v>0.67199974621446901</v>
      </c>
      <c r="G15" s="3">
        <v>2.3915552955024393</v>
      </c>
      <c r="H15" s="3">
        <v>0.43054433247156215</v>
      </c>
      <c r="I15" s="3">
        <v>1.5677800514500027</v>
      </c>
      <c r="J15" s="3">
        <v>-0.25165997971584975</v>
      </c>
      <c r="K15" s="3">
        <v>-0.2252738502653378</v>
      </c>
      <c r="L15" s="3">
        <v>0.51733483245959722</v>
      </c>
      <c r="M15" s="3">
        <v>-2.4920474111048119</v>
      </c>
      <c r="N15" s="3">
        <v>-1.1613376413946177</v>
      </c>
      <c r="O15" s="3">
        <v>0.34106012744111514</v>
      </c>
      <c r="P15" s="3">
        <v>1.1022365646079419</v>
      </c>
      <c r="Q15" s="3">
        <v>1.9082223456564287</v>
      </c>
      <c r="T15" s="87"/>
      <c r="U15" s="1">
        <v>3</v>
      </c>
      <c r="V15" s="3">
        <v>-0.9935867957462301</v>
      </c>
      <c r="W15" s="3">
        <v>-1.9151904515136817</v>
      </c>
      <c r="X15" s="3">
        <v>-1.3863519280302514</v>
      </c>
      <c r="Y15" s="3">
        <v>-0.46590097852003948</v>
      </c>
      <c r="Z15" s="3">
        <v>0.67199974621446901</v>
      </c>
      <c r="AA15" s="3">
        <v>2.3915552955024393</v>
      </c>
      <c r="AB15" s="3">
        <v>0.43054433247156215</v>
      </c>
      <c r="AC15" s="3">
        <v>1.5677800514500027</v>
      </c>
      <c r="AD15" s="3">
        <v>-0.25165997971584975</v>
      </c>
      <c r="AE15" s="3">
        <v>-0.2252738502653378</v>
      </c>
      <c r="AF15" s="3">
        <v>0.51733483245959722</v>
      </c>
      <c r="AG15" s="3">
        <v>-2.4920474111048119</v>
      </c>
      <c r="AH15" s="3">
        <v>-1.1613376413946177</v>
      </c>
      <c r="AI15" s="3">
        <v>0.34106012744111514</v>
      </c>
      <c r="AJ15" s="3">
        <v>1.1022365646079419</v>
      </c>
      <c r="AK15" s="3">
        <v>1.9082223456564287</v>
      </c>
    </row>
    <row r="16" spans="1:6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T16" s="18" t="s">
        <v>170</v>
      </c>
      <c r="U16" s="28">
        <v>4</v>
      </c>
      <c r="V16" s="3" cm="1">
        <f t="array" ref="V16:AK16">dec0!C169:R169</f>
        <v>-3.3010826002583706</v>
      </c>
      <c r="W16" s="3">
        <v>5.6512472806042933</v>
      </c>
      <c r="X16" s="73">
        <v>-5.9664769847890504</v>
      </c>
      <c r="Y16" s="3">
        <v>5.9782751607678195</v>
      </c>
      <c r="Z16" s="3">
        <v>2.8915769015415678</v>
      </c>
      <c r="AA16" s="3">
        <v>-4.5979303379587382</v>
      </c>
      <c r="AB16" s="73">
        <v>-1.1038898125905061</v>
      </c>
      <c r="AC16" s="73">
        <v>-2.3751664768619429</v>
      </c>
      <c r="AD16" s="3">
        <v>-2.7722478292215795</v>
      </c>
      <c r="AE16" s="3">
        <v>-4.6479751993000828</v>
      </c>
      <c r="AF16" s="73">
        <v>2.1000200444745212</v>
      </c>
      <c r="AG16" s="3">
        <v>0.5357525471397121</v>
      </c>
      <c r="AH16" s="3">
        <v>-4.6635995660358773</v>
      </c>
      <c r="AI16" s="3">
        <v>2.5616980496879544</v>
      </c>
      <c r="AJ16" s="3">
        <v>1.0199057110980396</v>
      </c>
      <c r="AK16" s="3">
        <v>8.8944605647291262</v>
      </c>
    </row>
    <row r="17" spans="1:37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S17" s="18"/>
    </row>
    <row r="18" spans="1:37">
      <c r="A18" s="1">
        <v>0</v>
      </c>
      <c r="B18" s="3">
        <v>-0.98855985234405974</v>
      </c>
      <c r="C18" s="3">
        <v>-0.60811390486573202</v>
      </c>
      <c r="D18" s="3">
        <v>-0.6324098309153019</v>
      </c>
      <c r="E18" s="3">
        <v>0.23117530765567812</v>
      </c>
      <c r="F18" s="3">
        <v>1.1983329703340813</v>
      </c>
      <c r="G18" s="3">
        <v>0.6529828833080793</v>
      </c>
      <c r="H18" s="3">
        <v>-0.53450764178897958</v>
      </c>
      <c r="I18" s="3">
        <v>0.39845628281160056</v>
      </c>
      <c r="J18" s="3">
        <v>8.7757369341944502E-2</v>
      </c>
      <c r="K18" s="3">
        <v>-0.16762803976461149</v>
      </c>
      <c r="L18" s="3">
        <v>0.72988203292861598</v>
      </c>
      <c r="M18" s="3">
        <v>-2.7878865497487233</v>
      </c>
      <c r="N18" s="3">
        <v>-2.482180153655515</v>
      </c>
      <c r="O18" s="3">
        <v>1.9135966046591921</v>
      </c>
      <c r="P18" s="3">
        <v>1.7725091961207771</v>
      </c>
      <c r="Q18" s="3">
        <v>1.3069088033405547</v>
      </c>
      <c r="S18" s="85">
        <v>3</v>
      </c>
      <c r="U18" s="1">
        <v>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>
      <c r="A19" s="1">
        <v>1</v>
      </c>
      <c r="B19" s="3">
        <v>-2.2541007293898474</v>
      </c>
      <c r="C19" s="3">
        <v>1.5275745107605702E-2</v>
      </c>
      <c r="D19" s="3">
        <v>-2.5313457465875344</v>
      </c>
      <c r="E19" s="3">
        <v>0.55428459278805975</v>
      </c>
      <c r="F19" s="3">
        <v>2.7306474612238616</v>
      </c>
      <c r="G19" s="3">
        <v>-0.35845350648574348</v>
      </c>
      <c r="H19" s="3">
        <v>-0.24675443989985302</v>
      </c>
      <c r="I19" s="3">
        <v>1.7226794658186293</v>
      </c>
      <c r="J19" s="3">
        <v>-0.47943822105992329</v>
      </c>
      <c r="K19" s="3">
        <v>-0.20641149945041742</v>
      </c>
      <c r="L19" s="3">
        <v>0.69796717472706793</v>
      </c>
      <c r="M19" s="3">
        <v>-1.6894780218931769</v>
      </c>
      <c r="N19" s="3">
        <v>0.24681063051859023</v>
      </c>
      <c r="O19" s="3">
        <v>0.81538605257404906</v>
      </c>
      <c r="P19" s="3">
        <v>0.69862808713247448</v>
      </c>
      <c r="Q19" s="3">
        <v>0.3517020118236705</v>
      </c>
      <c r="S19" s="85" t="s">
        <v>421</v>
      </c>
      <c r="U19" s="1">
        <v>1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>
      <c r="A20" s="1">
        <v>2</v>
      </c>
      <c r="B20" s="3">
        <v>-1.0919662579488649</v>
      </c>
      <c r="C20" s="3">
        <v>0.67495317183012116</v>
      </c>
      <c r="D20" s="3">
        <v>-2.5718190801103029</v>
      </c>
      <c r="E20" s="3">
        <v>0.20123497752558095</v>
      </c>
      <c r="F20" s="3">
        <v>2.189789724669124</v>
      </c>
      <c r="G20" s="3">
        <v>-0.40917058801142403</v>
      </c>
      <c r="H20" s="3">
        <v>-0.42130623302021042</v>
      </c>
      <c r="I20" s="3">
        <v>1.1242330165525822</v>
      </c>
      <c r="J20" s="3">
        <v>1.3872514729615333</v>
      </c>
      <c r="K20" s="3">
        <v>0.44298846841239847</v>
      </c>
      <c r="L20" s="3">
        <v>1.509493714862113E-2</v>
      </c>
      <c r="M20" s="3">
        <v>-1.9260322049029419</v>
      </c>
      <c r="N20" s="3">
        <v>-2.1380919892737631</v>
      </c>
      <c r="O20" s="3">
        <v>0.46350094132006892</v>
      </c>
      <c r="P20" s="3">
        <v>1.1175638946408937</v>
      </c>
      <c r="Q20" s="3">
        <v>0.84341959781127251</v>
      </c>
      <c r="S20" s="85">
        <v>7</v>
      </c>
      <c r="U20" s="1">
        <v>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>
      <c r="A21" s="1">
        <v>3</v>
      </c>
      <c r="B21" s="3">
        <v>-0.9935867957462301</v>
      </c>
      <c r="C21" s="3">
        <v>-1.9151904515136817</v>
      </c>
      <c r="D21" s="3">
        <v>-1.3863519280302514</v>
      </c>
      <c r="E21" s="3">
        <v>-0.46590097852003948</v>
      </c>
      <c r="F21" s="3">
        <v>0.67199974621446901</v>
      </c>
      <c r="G21" s="3">
        <v>2.3915552955024393</v>
      </c>
      <c r="H21" s="3">
        <v>0.43054433247156215</v>
      </c>
      <c r="I21" s="3">
        <v>1.5677800514500027</v>
      </c>
      <c r="J21" s="3">
        <v>-0.25165997971584975</v>
      </c>
      <c r="K21" s="3">
        <v>-0.2252738502653378</v>
      </c>
      <c r="L21" s="3">
        <v>0.51733483245959722</v>
      </c>
      <c r="M21" s="3">
        <v>-2.4920474111048119</v>
      </c>
      <c r="N21" s="3">
        <v>-1.1613376413946177</v>
      </c>
      <c r="O21" s="3">
        <v>0.34106012744111514</v>
      </c>
      <c r="P21" s="3">
        <v>1.1022365646079419</v>
      </c>
      <c r="Q21" s="3">
        <v>1.9082223456564287</v>
      </c>
      <c r="S21" s="85" t="s">
        <v>445</v>
      </c>
      <c r="U21" s="1">
        <v>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S22" s="85" t="s">
        <v>477</v>
      </c>
      <c r="U22" s="28">
        <v>4</v>
      </c>
      <c r="V22" s="3">
        <v>-3.3010826002583706</v>
      </c>
      <c r="W22" s="3">
        <v>5.6512472806042933</v>
      </c>
      <c r="X22" s="73">
        <v>-5.9664769847890504</v>
      </c>
      <c r="Y22" s="3">
        <v>5.9782751607678195</v>
      </c>
      <c r="Z22" s="3">
        <v>2.8915769015415678</v>
      </c>
      <c r="AA22" s="3">
        <v>-4.5979303379587382</v>
      </c>
      <c r="AB22" s="73">
        <v>-1.1038898125905061</v>
      </c>
      <c r="AC22" s="73">
        <v>-2.3751664768619429</v>
      </c>
      <c r="AD22" s="3">
        <v>-2.7722478292215795</v>
      </c>
      <c r="AE22" s="3">
        <v>-4.6479751993000828</v>
      </c>
      <c r="AF22" s="73">
        <v>2.1000200444745212</v>
      </c>
      <c r="AG22" s="3">
        <v>0.5357525471397121</v>
      </c>
      <c r="AH22" s="3">
        <v>-4.6635995660358773</v>
      </c>
      <c r="AI22" s="3">
        <v>2.5616980496879544</v>
      </c>
      <c r="AJ22" s="3">
        <v>1.0199057110980396</v>
      </c>
      <c r="AK22" s="3">
        <v>8.8944605647291262</v>
      </c>
    </row>
    <row r="23" spans="1:37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37">
      <c r="A24" s="1">
        <v>0</v>
      </c>
      <c r="B24" s="3">
        <v>-1.0919662579488649</v>
      </c>
      <c r="C24" s="3">
        <v>0.67495317183012116</v>
      </c>
      <c r="D24" s="3">
        <v>-2.571819080110302</v>
      </c>
      <c r="E24" s="3">
        <v>0.20123497752558078</v>
      </c>
      <c r="F24" s="3">
        <v>2.1897897246691245</v>
      </c>
      <c r="G24" s="3">
        <v>-0.40917058801142403</v>
      </c>
      <c r="H24" s="3">
        <v>-0.42130623302021064</v>
      </c>
      <c r="I24" s="3">
        <v>1.1242330165525813</v>
      </c>
      <c r="J24" s="3">
        <v>1.3872514729615331</v>
      </c>
      <c r="K24" s="3">
        <v>0.44298846841239847</v>
      </c>
      <c r="L24" s="3">
        <v>1.5094937148621024E-2</v>
      </c>
      <c r="M24" s="3">
        <v>-1.9260322049029419</v>
      </c>
      <c r="N24" s="3">
        <v>-2.1380919892737631</v>
      </c>
      <c r="O24" s="3">
        <v>0.4635009413200688</v>
      </c>
      <c r="P24" s="3">
        <v>1.1175638946408937</v>
      </c>
      <c r="Q24" s="3">
        <v>0.84341959781127229</v>
      </c>
      <c r="S24" s="85">
        <v>7</v>
      </c>
      <c r="T24" s="18"/>
      <c r="U24" s="1">
        <v>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>
      <c r="A25" s="1">
        <v>1</v>
      </c>
      <c r="B25" s="3">
        <v>-2.2541007293898474</v>
      </c>
      <c r="C25" s="3">
        <v>1.52757451076058E-2</v>
      </c>
      <c r="D25" s="3">
        <v>-2.5313457465875344</v>
      </c>
      <c r="E25" s="3">
        <v>0.55428459278805964</v>
      </c>
      <c r="F25" s="3">
        <v>2.7306474612238616</v>
      </c>
      <c r="G25" s="3">
        <v>-0.35845350648574348</v>
      </c>
      <c r="H25" s="3">
        <v>-0.24675443989985285</v>
      </c>
      <c r="I25" s="3">
        <v>1.7226794658186297</v>
      </c>
      <c r="J25" s="3">
        <v>-0.47943822105992318</v>
      </c>
      <c r="K25" s="3">
        <v>-0.20641149945041759</v>
      </c>
      <c r="L25" s="3">
        <v>0.69796717472706782</v>
      </c>
      <c r="M25" s="3">
        <v>-1.6894780218931769</v>
      </c>
      <c r="N25" s="3">
        <v>0.2468106305185904</v>
      </c>
      <c r="O25" s="3">
        <v>0.81538605257404895</v>
      </c>
      <c r="P25" s="3">
        <v>0.69862808713247448</v>
      </c>
      <c r="Q25" s="3">
        <v>0.35170201182367056</v>
      </c>
      <c r="S25" s="85" t="s">
        <v>421</v>
      </c>
      <c r="U25" s="1">
        <v>1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>
      <c r="A26" s="1">
        <v>2</v>
      </c>
      <c r="B26" s="3">
        <v>-0.98855985234405974</v>
      </c>
      <c r="C26" s="3">
        <v>-0.60811390486573236</v>
      </c>
      <c r="D26" s="3">
        <v>-0.63240983091530201</v>
      </c>
      <c r="E26" s="3">
        <v>0.23117530765567806</v>
      </c>
      <c r="F26" s="3">
        <v>1.1983329703340817</v>
      </c>
      <c r="G26" s="3">
        <v>0.6529828833080793</v>
      </c>
      <c r="H26" s="3">
        <v>-0.53450764178897914</v>
      </c>
      <c r="I26" s="3">
        <v>0.39845628281160084</v>
      </c>
      <c r="J26" s="3">
        <v>8.7757369341944391E-2</v>
      </c>
      <c r="K26" s="3">
        <v>-0.16762803976461155</v>
      </c>
      <c r="L26" s="3">
        <v>0.72988203292861598</v>
      </c>
      <c r="M26" s="3">
        <v>-2.7878865497487233</v>
      </c>
      <c r="N26" s="3">
        <v>-2.482180153655515</v>
      </c>
      <c r="O26" s="3">
        <v>1.9135966046591917</v>
      </c>
      <c r="P26" s="3">
        <v>1.7725091961207773</v>
      </c>
      <c r="Q26" s="3">
        <v>1.3069088033405547</v>
      </c>
      <c r="S26" s="85">
        <v>3</v>
      </c>
      <c r="U26" s="1">
        <v>2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>
      <c r="A27" s="1">
        <v>3</v>
      </c>
      <c r="B27" s="3">
        <v>-0.99358679574622988</v>
      </c>
      <c r="C27" s="3">
        <v>-1.9151904515136811</v>
      </c>
      <c r="D27" s="3">
        <v>-1.3863519280302512</v>
      </c>
      <c r="E27" s="3">
        <v>-0.46590097852003948</v>
      </c>
      <c r="F27" s="3">
        <v>0.6719997462144689</v>
      </c>
      <c r="G27" s="3">
        <v>2.3915552955024384</v>
      </c>
      <c r="H27" s="3">
        <v>0.43054433247156221</v>
      </c>
      <c r="I27" s="3">
        <v>1.5677800514500022</v>
      </c>
      <c r="J27" s="3">
        <v>-0.25165997971584986</v>
      </c>
      <c r="K27" s="3">
        <v>-0.22527385026533789</v>
      </c>
      <c r="L27" s="3">
        <v>0.5173348324595971</v>
      </c>
      <c r="M27" s="3">
        <v>-2.4920474111048114</v>
      </c>
      <c r="N27" s="3">
        <v>-1.1613376413946177</v>
      </c>
      <c r="O27" s="3">
        <v>0.3410601274411148</v>
      </c>
      <c r="P27" s="3">
        <v>1.1022365646079417</v>
      </c>
      <c r="Q27" s="3">
        <v>1.9082223456564285</v>
      </c>
      <c r="S27" s="85" t="s">
        <v>445</v>
      </c>
      <c r="U27" s="1">
        <v>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>
      <c r="S28" s="85" t="s">
        <v>476</v>
      </c>
      <c r="U28" s="28">
        <v>4</v>
      </c>
      <c r="V28" s="3">
        <v>-3.3010826002583693</v>
      </c>
      <c r="W28" s="3">
        <v>5.6512472806042915</v>
      </c>
      <c r="X28" s="73">
        <v>-5.9664769847890513</v>
      </c>
      <c r="Y28" s="3">
        <v>5.9782751607678195</v>
      </c>
      <c r="Z28" s="3">
        <v>2.8915769015415704</v>
      </c>
      <c r="AA28" s="3">
        <v>-4.5979303379587391</v>
      </c>
      <c r="AB28" s="73">
        <v>-1.1038898125905072</v>
      </c>
      <c r="AC28" s="73">
        <v>-2.3751664768619407</v>
      </c>
      <c r="AD28" s="3">
        <v>-2.7722478292215778</v>
      </c>
      <c r="AE28" s="3">
        <v>-4.6479751993000828</v>
      </c>
      <c r="AF28" s="73">
        <v>2.1000200444745216</v>
      </c>
      <c r="AG28" s="3">
        <v>0.53575254713971443</v>
      </c>
      <c r="AH28" s="3">
        <v>-4.66359956603588</v>
      </c>
      <c r="AI28" s="3">
        <v>2.5616980496879544</v>
      </c>
      <c r="AJ28" s="3">
        <v>1.0199057110980356</v>
      </c>
      <c r="AK28" s="3">
        <v>8.8944605647291279</v>
      </c>
    </row>
    <row r="29" spans="1:37">
      <c r="A29" s="18" t="s">
        <v>195</v>
      </c>
    </row>
    <row r="30" spans="1:37">
      <c r="A30" s="18" t="s">
        <v>195</v>
      </c>
      <c r="B30" t="s">
        <v>196</v>
      </c>
    </row>
    <row r="31" spans="1:37">
      <c r="A31" s="18" t="s">
        <v>195</v>
      </c>
      <c r="B31" s="1">
        <v>0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  <c r="H31" s="1">
        <v>6</v>
      </c>
      <c r="I31" s="1">
        <v>7</v>
      </c>
      <c r="J31" s="1">
        <v>8</v>
      </c>
      <c r="K31" s="1">
        <v>9</v>
      </c>
      <c r="L31" s="1">
        <v>10</v>
      </c>
      <c r="M31" s="1">
        <v>11</v>
      </c>
      <c r="N31" s="1">
        <v>12</v>
      </c>
      <c r="O31" s="1">
        <v>13</v>
      </c>
      <c r="P31" s="1">
        <v>14</v>
      </c>
      <c r="Q31" s="1">
        <v>15</v>
      </c>
    </row>
    <row r="32" spans="1:37">
      <c r="A32" s="1">
        <v>0</v>
      </c>
      <c r="B32" s="3" cm="1">
        <f t="array" ref="B32:Q36">emb!AA6:AP10</f>
        <v>0.81647437810897827</v>
      </c>
      <c r="C32" s="3">
        <v>-1.315650463104248</v>
      </c>
      <c r="D32" s="3">
        <v>0.63780099153518677</v>
      </c>
      <c r="E32" s="3">
        <v>1.2664656639099121</v>
      </c>
      <c r="F32" s="3">
        <v>-0.35851109027862549</v>
      </c>
      <c r="G32" s="3">
        <v>5.9941694140434265E-2</v>
      </c>
      <c r="H32" s="3">
        <v>0.54793161153793335</v>
      </c>
      <c r="I32" s="3">
        <v>0.27240321040153503</v>
      </c>
      <c r="J32" s="3">
        <v>0.81079995632171631</v>
      </c>
      <c r="K32" s="3">
        <v>0.1567433774471283</v>
      </c>
      <c r="L32" s="3">
        <v>0.71778541803359985</v>
      </c>
      <c r="M32" s="3">
        <v>-0.21923953294754028</v>
      </c>
      <c r="N32" s="3">
        <v>-1.7552863359451294</v>
      </c>
      <c r="O32" s="3">
        <v>2.0646572113037109</v>
      </c>
      <c r="P32" s="3">
        <v>3.9987504482269287E-2</v>
      </c>
      <c r="Q32" s="3">
        <v>0.95282316207885742</v>
      </c>
    </row>
    <row r="33" spans="1:18">
      <c r="A33" s="1">
        <v>1</v>
      </c>
      <c r="B33" s="3">
        <v>-0.2321305125951767</v>
      </c>
      <c r="C33" s="3">
        <v>-7.5475783087313175E-3</v>
      </c>
      <c r="D33" s="3">
        <v>-0.36256581544876099</v>
      </c>
      <c r="E33" s="3">
        <v>0.94806522130966187</v>
      </c>
      <c r="F33" s="3">
        <v>0.71510410308837891</v>
      </c>
      <c r="G33" s="3">
        <v>-0.30378237366676331</v>
      </c>
      <c r="H33" s="3">
        <v>0.58070135116577148</v>
      </c>
      <c r="I33" s="3">
        <v>0.92568182945251465</v>
      </c>
      <c r="J33" s="3">
        <v>-0.39967808127403259</v>
      </c>
      <c r="K33" s="3">
        <v>1.8012309446930885E-2</v>
      </c>
      <c r="L33" s="3">
        <v>0.41102209687232971</v>
      </c>
      <c r="M33" s="3">
        <v>1.1450272798538208</v>
      </c>
      <c r="N33" s="3">
        <v>0.54534757137298584</v>
      </c>
      <c r="O33" s="3">
        <v>0.36101216077804565</v>
      </c>
      <c r="P33" s="3">
        <v>-0.62399572134017944</v>
      </c>
      <c r="Q33" s="3">
        <v>-0.93712586164474487</v>
      </c>
    </row>
    <row r="34" spans="1:18">
      <c r="A34" s="1">
        <v>2</v>
      </c>
      <c r="B34" s="3">
        <v>-0.36213693022727966</v>
      </c>
      <c r="C34" s="3">
        <v>0.82901251316070557</v>
      </c>
      <c r="D34" s="3">
        <v>-2.2821943759918213</v>
      </c>
      <c r="E34" s="3">
        <v>0.34859144687652588</v>
      </c>
      <c r="F34" s="3">
        <v>1.5147182941436768</v>
      </c>
      <c r="G34" s="3">
        <v>0.15008577704429626</v>
      </c>
      <c r="H34" s="3">
        <v>-0.11620035022497177</v>
      </c>
      <c r="I34" s="3">
        <v>0.28813549876213074</v>
      </c>
      <c r="J34" s="3">
        <v>0.93163341283798218</v>
      </c>
      <c r="K34" s="3">
        <v>0.3901803195476532</v>
      </c>
      <c r="L34" s="3">
        <v>0.46798050403594971</v>
      </c>
      <c r="M34" s="3">
        <v>-0.38248702883720398</v>
      </c>
      <c r="N34" s="3">
        <v>-2.0124433040618896</v>
      </c>
      <c r="O34" s="3">
        <v>-0.92050814628601074</v>
      </c>
      <c r="P34" s="3">
        <v>1.0237492322921753</v>
      </c>
      <c r="Q34" s="3">
        <v>-0.54818141460418701</v>
      </c>
    </row>
    <row r="35" spans="1:18">
      <c r="A35" s="1">
        <v>3</v>
      </c>
      <c r="B35" s="3">
        <v>-0.1738099604845047</v>
      </c>
      <c r="C35" s="3">
        <v>-1.599806547164917</v>
      </c>
      <c r="D35" s="3">
        <v>-0.51997143030166626</v>
      </c>
      <c r="E35" s="3">
        <v>-0.24601766467094421</v>
      </c>
      <c r="F35" s="3">
        <v>-1.4392484426498413</v>
      </c>
      <c r="G35" s="3">
        <v>1.0921730995178223</v>
      </c>
      <c r="H35" s="3">
        <v>0.22780869901180267</v>
      </c>
      <c r="I35" s="3">
        <v>0.17705106735229492</v>
      </c>
      <c r="J35" s="3">
        <v>-0.87450879812240601</v>
      </c>
      <c r="K35" s="3">
        <v>-0.57889330387115479</v>
      </c>
      <c r="L35" s="3">
        <v>-0.28772604465484619</v>
      </c>
      <c r="M35" s="3">
        <v>-0.13181079924106598</v>
      </c>
      <c r="N35" s="3">
        <v>-1.162238597869873</v>
      </c>
      <c r="O35" s="3">
        <v>-0.53132408857345581</v>
      </c>
      <c r="P35" s="3">
        <v>-0.58276784420013428</v>
      </c>
      <c r="Q35" s="3">
        <v>0.10817524045705795</v>
      </c>
    </row>
    <row r="36" spans="1:18">
      <c r="A36" s="28">
        <v>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18" t="s">
        <v>170</v>
      </c>
    </row>
    <row r="37" spans="1:18">
      <c r="A37" s="18" t="s">
        <v>195</v>
      </c>
    </row>
    <row r="38" spans="1:18">
      <c r="A38" s="18" t="s">
        <v>195</v>
      </c>
      <c r="B38" t="s">
        <v>197</v>
      </c>
    </row>
    <row r="39" spans="1:18">
      <c r="A39" s="18" t="s">
        <v>195</v>
      </c>
      <c r="B39" s="1" t="s">
        <v>198</v>
      </c>
    </row>
    <row r="40" spans="1:18">
      <c r="A40" s="1">
        <v>0</v>
      </c>
      <c r="B40" cm="1">
        <f t="array" ref="B40:B44">emb!X6:X10</f>
        <v>16</v>
      </c>
    </row>
    <row r="41" spans="1:18">
      <c r="A41" s="1">
        <v>1</v>
      </c>
      <c r="B41">
        <v>0</v>
      </c>
    </row>
    <row r="42" spans="1:18">
      <c r="A42" s="1">
        <v>2</v>
      </c>
      <c r="B42">
        <v>35</v>
      </c>
    </row>
    <row r="43" spans="1:18">
      <c r="A43" s="1">
        <v>3</v>
      </c>
      <c r="B43">
        <v>43</v>
      </c>
    </row>
    <row r="44" spans="1:18">
      <c r="A44" s="28">
        <v>4</v>
      </c>
      <c r="B44" s="70">
        <v>46</v>
      </c>
    </row>
  </sheetData>
  <mergeCells count="2">
    <mergeCell ref="T12:T15"/>
    <mergeCell ref="G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9B80-A015-49DE-8CDB-BFBA547B9902}">
  <dimension ref="A2:AP52"/>
  <sheetViews>
    <sheetView workbookViewId="0">
      <selection activeCell="V4" sqref="V4"/>
    </sheetView>
  </sheetViews>
  <sheetFormatPr defaultRowHeight="15"/>
  <cols>
    <col min="1" max="1" width="2.85546875" customWidth="1"/>
    <col min="2" max="17" width="7.140625" customWidth="1"/>
    <col min="19" max="19" width="8.5703125" bestFit="1" customWidth="1"/>
    <col min="20" max="20" width="8.28515625" bestFit="1" customWidth="1"/>
    <col min="22" max="22" width="2.85546875" customWidth="1"/>
    <col min="23" max="24" width="7.140625" customWidth="1"/>
    <col min="25" max="25" width="8.5703125" customWidth="1"/>
    <col min="26" max="26" width="2.85546875" customWidth="1"/>
    <col min="27" max="42" width="7.140625" customWidth="1"/>
    <col min="43" max="43" width="8.5703125" customWidth="1"/>
  </cols>
  <sheetData>
    <row r="2" spans="1:42">
      <c r="C2" t="s">
        <v>16</v>
      </c>
      <c r="N2">
        <f>ROW(B51)-ROW(B5)+1</f>
        <v>47</v>
      </c>
      <c r="P2">
        <f>COLUMN()-COLUMN(B4)+1</f>
        <v>15</v>
      </c>
      <c r="S2" t="s">
        <v>454</v>
      </c>
      <c r="W2" t="s">
        <v>144</v>
      </c>
      <c r="AA2" t="s">
        <v>145</v>
      </c>
    </row>
    <row r="4" spans="1:42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2"/>
      <c r="S4" s="1" t="s">
        <v>456</v>
      </c>
      <c r="T4" s="1" t="s">
        <v>457</v>
      </c>
      <c r="V4" t="s">
        <v>170</v>
      </c>
      <c r="W4" s="55" t="s">
        <v>455</v>
      </c>
      <c r="X4" s="1">
        <v>0</v>
      </c>
      <c r="Z4" t="s">
        <v>170</v>
      </c>
      <c r="AA4" s="1">
        <v>0</v>
      </c>
      <c r="AB4" s="1">
        <v>1</v>
      </c>
      <c r="AC4" s="1">
        <v>2</v>
      </c>
      <c r="AD4" s="1">
        <v>3</v>
      </c>
      <c r="AE4" s="1">
        <v>4</v>
      </c>
      <c r="AF4" s="1">
        <v>5</v>
      </c>
      <c r="AG4" s="1">
        <v>6</v>
      </c>
      <c r="AH4" s="1">
        <v>7</v>
      </c>
      <c r="AI4" s="1">
        <v>8</v>
      </c>
      <c r="AJ4" s="1">
        <v>9</v>
      </c>
      <c r="AK4" s="1">
        <v>10</v>
      </c>
      <c r="AL4" s="1">
        <v>11</v>
      </c>
      <c r="AM4" s="1">
        <v>12</v>
      </c>
      <c r="AN4" s="1">
        <v>13</v>
      </c>
      <c r="AO4" s="1">
        <v>14</v>
      </c>
      <c r="AP4" s="1">
        <v>15</v>
      </c>
    </row>
    <row r="5" spans="1:42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407</v>
      </c>
      <c r="T5" t="s">
        <v>406</v>
      </c>
      <c r="W5" s="56"/>
      <c r="X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>
      <c r="A6" s="1">
        <v>0</v>
      </c>
      <c r="B6" s="3">
        <v>-0.2321305125951767</v>
      </c>
      <c r="C6" s="3">
        <v>-7.5475783087313175E-3</v>
      </c>
      <c r="D6" s="3">
        <v>-0.36256581544876099</v>
      </c>
      <c r="E6" s="3">
        <v>0.94806522130966187</v>
      </c>
      <c r="F6" s="3">
        <v>0.71510410308837891</v>
      </c>
      <c r="G6" s="3">
        <v>-0.30378237366676331</v>
      </c>
      <c r="H6" s="3">
        <v>0.58070135116577148</v>
      </c>
      <c r="I6" s="3">
        <v>0.92568182945251465</v>
      </c>
      <c r="J6" s="3">
        <v>-0.39967808127403259</v>
      </c>
      <c r="K6" s="3">
        <v>1.8012309446930885E-2</v>
      </c>
      <c r="L6" s="3">
        <v>0.41102209687232971</v>
      </c>
      <c r="M6" s="3">
        <v>1.1450272798538208</v>
      </c>
      <c r="N6" s="3">
        <v>0.54534757137298584</v>
      </c>
      <c r="O6" s="3">
        <v>0.36101216077804565</v>
      </c>
      <c r="P6" s="3">
        <v>-0.62399572134017944</v>
      </c>
      <c r="Q6" s="3">
        <v>-0.93712586164474487</v>
      </c>
      <c r="S6" s="54" t="s">
        <v>421</v>
      </c>
      <c r="T6">
        <v>0</v>
      </c>
      <c r="V6" s="1">
        <v>0</v>
      </c>
      <c r="W6" s="53" t="str" cm="1">
        <f t="array" ref="W6:W9">_xlfn.VALUETOTEXT(TRANSPOSE(pipeline!G4:J4))</f>
        <v>3</v>
      </c>
      <c r="X6" cm="1">
        <f t="array" ref="X6">SUM(IF(tokens[Name]=$W6,tokens[Index],""))</f>
        <v>16</v>
      </c>
      <c r="Z6" s="1">
        <v>0</v>
      </c>
      <c r="AA6" s="27" cm="1">
        <f t="array" ref="AA6:AP6">_xlfn.CHOOSEROWS(snapshot20250225215948[],1+X6)</f>
        <v>0.81647437810897827</v>
      </c>
      <c r="AB6" s="27">
        <v>-1.315650463104248</v>
      </c>
      <c r="AC6" s="27">
        <v>0.63780099153518677</v>
      </c>
      <c r="AD6" s="27">
        <v>1.2664656639099121</v>
      </c>
      <c r="AE6" s="27">
        <v>-0.35851109027862549</v>
      </c>
      <c r="AF6" s="27">
        <v>5.9941694140434265E-2</v>
      </c>
      <c r="AG6" s="27">
        <v>0.54793161153793335</v>
      </c>
      <c r="AH6" s="27">
        <v>0.27240321040153503</v>
      </c>
      <c r="AI6" s="27">
        <v>0.81079995632171631</v>
      </c>
      <c r="AJ6" s="27">
        <v>0.1567433774471283</v>
      </c>
      <c r="AK6" s="27">
        <v>0.71778541803359985</v>
      </c>
      <c r="AL6" s="27">
        <v>-0.21923953294754028</v>
      </c>
      <c r="AM6" s="27">
        <v>-1.7552863359451294</v>
      </c>
      <c r="AN6" s="27">
        <v>2.0646572113037109</v>
      </c>
      <c r="AO6" s="27">
        <v>3.9987504482269287E-2</v>
      </c>
      <c r="AP6" s="27">
        <v>0.95282316207885742</v>
      </c>
    </row>
    <row r="7" spans="1:42">
      <c r="A7" s="1">
        <v>1</v>
      </c>
      <c r="B7" s="3">
        <v>1.3495042324066162</v>
      </c>
      <c r="C7" s="3">
        <v>-7.8060641884803772E-2</v>
      </c>
      <c r="D7" s="3">
        <v>-0.69260871410369873</v>
      </c>
      <c r="E7" s="3">
        <v>0.40539982914924622</v>
      </c>
      <c r="F7" s="3">
        <v>-1.8820368051528931</v>
      </c>
      <c r="G7" s="3">
        <v>-2.502269484102726E-2</v>
      </c>
      <c r="H7" s="3">
        <v>1.5179734230041504</v>
      </c>
      <c r="I7" s="3">
        <v>-0.14677469432353973</v>
      </c>
      <c r="J7" s="3">
        <v>1.4405460357666016</v>
      </c>
      <c r="K7" s="3">
        <v>1.1242902278900146</v>
      </c>
      <c r="L7" s="3">
        <v>0.74810314178466797</v>
      </c>
      <c r="M7" s="3">
        <v>0.20797640085220337</v>
      </c>
      <c r="N7" s="3">
        <v>0.17127615213394165</v>
      </c>
      <c r="O7" s="3">
        <v>-0.11215076595544815</v>
      </c>
      <c r="P7" s="3">
        <v>0.62592589855194092</v>
      </c>
      <c r="Q7" s="3">
        <v>1.1230447292327881</v>
      </c>
      <c r="S7" s="54" t="s">
        <v>424</v>
      </c>
      <c r="T7">
        <v>1</v>
      </c>
      <c r="V7" s="1">
        <v>1</v>
      </c>
      <c r="W7" s="53" t="str">
        <v>*</v>
      </c>
      <c r="X7" cm="1">
        <f t="array" ref="X7">SUM(IF(tokens[Name]=$W7,tokens[Index],""))</f>
        <v>0</v>
      </c>
      <c r="Z7" s="1">
        <v>1</v>
      </c>
      <c r="AA7" s="27" cm="1">
        <f t="array" ref="AA7:AP7">_xlfn.CHOOSEROWS(snapshot20250225215948[],1+X7)</f>
        <v>-0.2321305125951767</v>
      </c>
      <c r="AB7" s="27">
        <v>-7.5475783087313175E-3</v>
      </c>
      <c r="AC7" s="27">
        <v>-0.36256581544876099</v>
      </c>
      <c r="AD7" s="27">
        <v>0.94806522130966187</v>
      </c>
      <c r="AE7" s="27">
        <v>0.71510410308837891</v>
      </c>
      <c r="AF7" s="27">
        <v>-0.30378237366676331</v>
      </c>
      <c r="AG7" s="27">
        <v>0.58070135116577148</v>
      </c>
      <c r="AH7" s="27">
        <v>0.92568182945251465</v>
      </c>
      <c r="AI7" s="27">
        <v>-0.39967808127403259</v>
      </c>
      <c r="AJ7" s="27">
        <v>1.8012309446930885E-2</v>
      </c>
      <c r="AK7" s="27">
        <v>0.41102209687232971</v>
      </c>
      <c r="AL7" s="27">
        <v>1.1450272798538208</v>
      </c>
      <c r="AM7" s="27">
        <v>0.54534757137298584</v>
      </c>
      <c r="AN7" s="27">
        <v>0.36101216077804565</v>
      </c>
      <c r="AO7" s="27">
        <v>-0.62399572134017944</v>
      </c>
      <c r="AP7" s="27">
        <v>-0.93712586164474487</v>
      </c>
    </row>
    <row r="8" spans="1:42">
      <c r="A8" s="1">
        <v>2</v>
      </c>
      <c r="B8" s="3">
        <v>0.45357859134674072</v>
      </c>
      <c r="C8" s="3">
        <v>0.27458047866821289</v>
      </c>
      <c r="D8" s="3">
        <v>1.0291445255279541</v>
      </c>
      <c r="E8" s="3">
        <v>0.11350242048501968</v>
      </c>
      <c r="F8" s="3">
        <v>1.0778872966766357</v>
      </c>
      <c r="G8" s="3">
        <v>0.19120900332927704</v>
      </c>
      <c r="H8" s="3">
        <v>-0.84373354911804199</v>
      </c>
      <c r="I8" s="3">
        <v>-2.2508063316345215</v>
      </c>
      <c r="J8" s="3">
        <v>0.63332623243331909</v>
      </c>
      <c r="K8" s="3">
        <v>0.64860373735427856</v>
      </c>
      <c r="L8" s="3">
        <v>-1.663843035697937</v>
      </c>
      <c r="M8" s="3">
        <v>-0.76747733354568481</v>
      </c>
      <c r="N8" s="3">
        <v>-1.4969547986984253</v>
      </c>
      <c r="O8" s="3">
        <v>-0.19511298835277557</v>
      </c>
      <c r="P8" s="3">
        <v>-0.61499762535095215</v>
      </c>
      <c r="Q8" s="3">
        <v>-0.17046110332012177</v>
      </c>
      <c r="S8" s="54" t="s">
        <v>451</v>
      </c>
      <c r="T8">
        <v>2</v>
      </c>
      <c r="V8" s="1">
        <v>2</v>
      </c>
      <c r="W8" s="53" t="str">
        <v>7</v>
      </c>
      <c r="X8" cm="1">
        <f t="array" ref="X8">SUM(IF(tokens[Name]=$W8,tokens[Index],""))</f>
        <v>35</v>
      </c>
      <c r="Z8" s="1">
        <v>2</v>
      </c>
      <c r="AA8" s="27" cm="1">
        <f t="array" ref="AA8:AP8">_xlfn.CHOOSEROWS(snapshot20250225215948[],1+X8)</f>
        <v>-0.36213693022727966</v>
      </c>
      <c r="AB8" s="27">
        <v>0.82901251316070557</v>
      </c>
      <c r="AC8" s="27">
        <v>-2.2821943759918213</v>
      </c>
      <c r="AD8" s="27">
        <v>0.34859144687652588</v>
      </c>
      <c r="AE8" s="27">
        <v>1.5147182941436768</v>
      </c>
      <c r="AF8" s="27">
        <v>0.15008577704429626</v>
      </c>
      <c r="AG8" s="27">
        <v>-0.11620035022497177</v>
      </c>
      <c r="AH8" s="27">
        <v>0.28813549876213074</v>
      </c>
      <c r="AI8" s="27">
        <v>0.93163341283798218</v>
      </c>
      <c r="AJ8" s="27">
        <v>0.3901803195476532</v>
      </c>
      <c r="AK8" s="27">
        <v>0.46798050403594971</v>
      </c>
      <c r="AL8" s="27">
        <v>-0.38248702883720398</v>
      </c>
      <c r="AM8" s="27">
        <v>-2.0124433040618896</v>
      </c>
      <c r="AN8" s="27">
        <v>-0.92050814628601074</v>
      </c>
      <c r="AO8" s="27">
        <v>1.0237492322921753</v>
      </c>
      <c r="AP8" s="27">
        <v>-0.54818141460418701</v>
      </c>
    </row>
    <row r="9" spans="1:42">
      <c r="A9" s="1">
        <v>3</v>
      </c>
      <c r="B9" s="3">
        <v>0.52867436408996582</v>
      </c>
      <c r="C9" s="3">
        <v>-1.5604286193847656</v>
      </c>
      <c r="D9" s="3">
        <v>1.326972484588623</v>
      </c>
      <c r="E9" s="3">
        <v>4.3749473989009857E-2</v>
      </c>
      <c r="F9" s="3">
        <v>1.4771381616592407</v>
      </c>
      <c r="G9" s="3">
        <v>-0.1609262079000473</v>
      </c>
      <c r="H9" s="3">
        <v>-1.0461853742599487</v>
      </c>
      <c r="I9" s="3">
        <v>1.209196925163269</v>
      </c>
      <c r="J9" s="3">
        <v>0.82248830795288086</v>
      </c>
      <c r="K9" s="3">
        <v>-0.87993019819259644</v>
      </c>
      <c r="L9" s="3">
        <v>0.82111668586730957</v>
      </c>
      <c r="M9" s="3">
        <v>2.4205782413482666</v>
      </c>
      <c r="N9" s="3">
        <v>-0.12327636778354645</v>
      </c>
      <c r="O9" s="3">
        <v>0.3048461377620697</v>
      </c>
      <c r="P9" s="3">
        <v>0.54316025972366333</v>
      </c>
      <c r="Q9" s="3">
        <v>0.36455577611923218</v>
      </c>
      <c r="S9" s="54" t="s">
        <v>418</v>
      </c>
      <c r="T9">
        <v>3</v>
      </c>
      <c r="V9" s="1">
        <v>3</v>
      </c>
      <c r="W9" s="53" t="str">
        <v>=</v>
      </c>
      <c r="X9" cm="1">
        <f t="array" ref="X9">SUM(IF(tokens[Name]=$W9,tokens[Index],""))</f>
        <v>43</v>
      </c>
      <c r="Z9" s="1">
        <v>3</v>
      </c>
      <c r="AA9" s="27" cm="1">
        <f t="array" ref="AA9:AP9">_xlfn.CHOOSEROWS(snapshot20250225215948[],1+X9)</f>
        <v>-0.1738099604845047</v>
      </c>
      <c r="AB9" s="27">
        <v>-1.599806547164917</v>
      </c>
      <c r="AC9" s="27">
        <v>-0.51997143030166626</v>
      </c>
      <c r="AD9" s="27">
        <v>-0.24601766467094421</v>
      </c>
      <c r="AE9" s="27">
        <v>-1.4392484426498413</v>
      </c>
      <c r="AF9" s="27">
        <v>1.0921730995178223</v>
      </c>
      <c r="AG9" s="27">
        <v>0.22780869901180267</v>
      </c>
      <c r="AH9" s="27">
        <v>0.17705106735229492</v>
      </c>
      <c r="AI9" s="27">
        <v>-0.87450879812240601</v>
      </c>
      <c r="AJ9" s="27">
        <v>-0.57889330387115479</v>
      </c>
      <c r="AK9" s="27">
        <v>-0.28772604465484619</v>
      </c>
      <c r="AL9" s="27">
        <v>-0.13181079924106598</v>
      </c>
      <c r="AM9" s="27">
        <v>-1.162238597869873</v>
      </c>
      <c r="AN9" s="27">
        <v>-0.53132408857345581</v>
      </c>
      <c r="AO9" s="27">
        <v>-0.58276784420013428</v>
      </c>
      <c r="AP9" s="27">
        <v>0.10817524045705795</v>
      </c>
    </row>
    <row r="10" spans="1:42">
      <c r="A10" s="1">
        <v>4</v>
      </c>
      <c r="B10" s="3">
        <v>-1.3219598531723022</v>
      </c>
      <c r="C10" s="3">
        <v>-1.957926869392395</v>
      </c>
      <c r="D10" s="3">
        <v>0.24392421543598175</v>
      </c>
      <c r="E10" s="3">
        <v>-2.0355873107910156</v>
      </c>
      <c r="F10" s="3">
        <v>0.4822443425655365</v>
      </c>
      <c r="G10" s="3">
        <v>-5.7305343449115753E-2</v>
      </c>
      <c r="H10" s="3">
        <v>-1.9015785455703735</v>
      </c>
      <c r="I10" s="3">
        <v>-7.2122529149055481E-2</v>
      </c>
      <c r="J10" s="3">
        <v>0.31781956553459167</v>
      </c>
      <c r="K10" s="3">
        <v>1.0847114324569702</v>
      </c>
      <c r="L10" s="3">
        <v>0.89286750555038452</v>
      </c>
      <c r="M10" s="3">
        <v>-9.7944371402263641E-2</v>
      </c>
      <c r="N10" s="3">
        <v>-0.42444247007369995</v>
      </c>
      <c r="O10" s="3">
        <v>-5.3226295858621597E-2</v>
      </c>
      <c r="P10" s="3">
        <v>-0.50462478399276733</v>
      </c>
      <c r="Q10" s="3">
        <v>0.68120712041854858</v>
      </c>
      <c r="S10" s="54" t="s">
        <v>434</v>
      </c>
      <c r="T10">
        <v>4</v>
      </c>
      <c r="V10" s="28">
        <v>4</v>
      </c>
      <c r="W10" s="53"/>
      <c r="X10">
        <v>46</v>
      </c>
      <c r="Z10" s="28">
        <v>4</v>
      </c>
      <c r="AA10" s="27" cm="1">
        <f t="array" ref="AA10:AP10">_xlfn.CHOOSEROWS(snapshot20250225215948[],1+X10)</f>
        <v>0</v>
      </c>
      <c r="AB10" s="27">
        <v>0</v>
      </c>
      <c r="AC10" s="27">
        <v>0</v>
      </c>
      <c r="AD10" s="27">
        <v>0</v>
      </c>
      <c r="AE10" s="27">
        <v>0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</row>
    <row r="11" spans="1:42">
      <c r="A11" s="1">
        <v>5</v>
      </c>
      <c r="B11" s="3">
        <v>0.66233837604522705</v>
      </c>
      <c r="C11" s="3">
        <v>-0.43157786130905151</v>
      </c>
      <c r="D11" s="3">
        <v>-0.53724610805511475</v>
      </c>
      <c r="E11" s="3">
        <v>0.86169308423995972</v>
      </c>
      <c r="F11" s="3">
        <v>-0.55915731191635132</v>
      </c>
      <c r="G11" s="3">
        <v>-1.9588905572891235</v>
      </c>
      <c r="H11" s="3">
        <v>-0.8368951678276062</v>
      </c>
      <c r="I11" s="3">
        <v>1.9382967948913574</v>
      </c>
      <c r="J11" s="3">
        <v>-0.57700300216674805</v>
      </c>
      <c r="K11" s="3">
        <v>-0.40401086211204529</v>
      </c>
      <c r="L11" s="3">
        <v>-0.42688083648681641</v>
      </c>
      <c r="M11" s="3">
        <v>-1.281294584274292</v>
      </c>
      <c r="N11" s="3">
        <v>-0.87793761491775513</v>
      </c>
      <c r="O11" s="3">
        <v>-0.14689178764820099</v>
      </c>
      <c r="P11" s="3">
        <v>-1.3718160390853882</v>
      </c>
      <c r="Q11" s="3">
        <v>0.29196470975875854</v>
      </c>
      <c r="S11" s="54" t="s">
        <v>430</v>
      </c>
      <c r="T11">
        <v>5</v>
      </c>
    </row>
    <row r="12" spans="1:42">
      <c r="A12" s="1">
        <v>6</v>
      </c>
      <c r="B12" s="3">
        <v>-1.6058293581008911</v>
      </c>
      <c r="C12" s="3">
        <v>0.2201235443353653</v>
      </c>
      <c r="D12" s="3">
        <v>-0.11673248559236526</v>
      </c>
      <c r="E12" s="3">
        <v>-0.42026212811470032</v>
      </c>
      <c r="F12" s="3">
        <v>-1.1915103197097778</v>
      </c>
      <c r="G12" s="3">
        <v>0.45560935139656067</v>
      </c>
      <c r="H12" s="3">
        <v>1.2424652576446533</v>
      </c>
      <c r="I12" s="3">
        <v>-1.3228664398193359</v>
      </c>
      <c r="J12" s="3">
        <v>0.37479317188262939</v>
      </c>
      <c r="K12" s="3">
        <v>-0.26964801549911499</v>
      </c>
      <c r="L12" s="3">
        <v>-1.1582521200180054</v>
      </c>
      <c r="M12" s="3">
        <v>1.0811265707015991</v>
      </c>
      <c r="N12" s="3">
        <v>-0.18124130368232727</v>
      </c>
      <c r="O12" s="3">
        <v>8.2042992115020752E-2</v>
      </c>
      <c r="P12" s="3">
        <v>0.48938801884651184</v>
      </c>
      <c r="Q12" s="3">
        <v>0.69128471612930298</v>
      </c>
      <c r="S12" s="54" t="s">
        <v>452</v>
      </c>
      <c r="T12">
        <v>6</v>
      </c>
    </row>
    <row r="13" spans="1:42">
      <c r="A13" s="1">
        <v>7</v>
      </c>
      <c r="B13" s="3">
        <v>0.82557201385498047</v>
      </c>
      <c r="C13" s="3">
        <v>-0.35267001390457153</v>
      </c>
      <c r="D13" s="3">
        <v>-0.84128677845001221</v>
      </c>
      <c r="E13" s="3">
        <v>1.9472686052322388</v>
      </c>
      <c r="F13" s="3">
        <v>-0.12001189589500427</v>
      </c>
      <c r="G13" s="3">
        <v>-1.7062199115753174</v>
      </c>
      <c r="H13" s="3">
        <v>-0.39780128002166748</v>
      </c>
      <c r="I13" s="3">
        <v>0.21719282865524292</v>
      </c>
      <c r="J13" s="3">
        <v>-0.23475228250026703</v>
      </c>
      <c r="K13" s="3">
        <v>0.21224617958068848</v>
      </c>
      <c r="L13" s="3">
        <v>-1.4407352209091187</v>
      </c>
      <c r="M13" s="3">
        <v>-0.52249544858932495</v>
      </c>
      <c r="N13" s="3">
        <v>0.1684543639421463</v>
      </c>
      <c r="O13" s="3">
        <v>-1.5833821296691895</v>
      </c>
      <c r="P13" s="3">
        <v>0.77591389417648315</v>
      </c>
      <c r="Q13" s="3">
        <v>-1.2677621841430664</v>
      </c>
      <c r="S13" s="54" t="s">
        <v>436</v>
      </c>
      <c r="T13">
        <v>7</v>
      </c>
    </row>
    <row r="14" spans="1:42">
      <c r="A14" s="1">
        <v>8</v>
      </c>
      <c r="B14" s="3">
        <v>0.61805671453475952</v>
      </c>
      <c r="C14" s="3">
        <v>-1.8115106821060181</v>
      </c>
      <c r="D14" s="3">
        <v>-1.0498046875</v>
      </c>
      <c r="E14" s="3">
        <v>-0.26164147257804871</v>
      </c>
      <c r="F14" s="3">
        <v>-0.57284539937973022</v>
      </c>
      <c r="G14" s="3">
        <v>-0.71439146995544434</v>
      </c>
      <c r="H14" s="3">
        <v>-1.468988299369812</v>
      </c>
      <c r="I14" s="3">
        <v>1.4927978515625</v>
      </c>
      <c r="J14" s="3">
        <v>-0.33950984477996826</v>
      </c>
      <c r="K14" s="3">
        <v>1.7202905416488647</v>
      </c>
      <c r="L14" s="3">
        <v>-0.10342132300138474</v>
      </c>
      <c r="M14" s="3">
        <v>0.97893166542053223</v>
      </c>
      <c r="N14" s="3">
        <v>-0.49801301956176758</v>
      </c>
      <c r="O14" s="3">
        <v>1.1774783134460449</v>
      </c>
      <c r="P14" s="3">
        <v>-1.1152305603027344</v>
      </c>
      <c r="Q14" s="3">
        <v>-0.2868494987487793</v>
      </c>
      <c r="S14" s="54" t="s">
        <v>447</v>
      </c>
      <c r="T14">
        <v>8</v>
      </c>
    </row>
    <row r="15" spans="1:42">
      <c r="A15" s="1">
        <v>9</v>
      </c>
      <c r="B15" s="3">
        <v>2.2490842342376709</v>
      </c>
      <c r="C15" s="3">
        <v>0.16769307851791382</v>
      </c>
      <c r="D15" s="3">
        <v>-1.1814079284667969</v>
      </c>
      <c r="E15" s="3">
        <v>-0.15294176340103149</v>
      </c>
      <c r="F15" s="3">
        <v>-1.5278691053390503</v>
      </c>
      <c r="G15" s="3">
        <v>0.3580264151096344</v>
      </c>
      <c r="H15" s="3">
        <v>-2.3628711700439453</v>
      </c>
      <c r="I15" s="3">
        <v>-5.023164302110672E-2</v>
      </c>
      <c r="J15" s="3">
        <v>-0.14855636656284332</v>
      </c>
      <c r="K15" s="3">
        <v>0.60028493404388428</v>
      </c>
      <c r="L15" s="3">
        <v>-0.47384515404701233</v>
      </c>
      <c r="M15" s="3">
        <v>0.41707909107208252</v>
      </c>
      <c r="N15" s="3">
        <v>-0.38552898168563843</v>
      </c>
      <c r="O15" s="3">
        <v>0.24607567489147186</v>
      </c>
      <c r="P15" s="3">
        <v>1.0188848972320557</v>
      </c>
      <c r="Q15" s="3">
        <v>-8.4363847970962524E-2</v>
      </c>
      <c r="S15" s="54" t="s">
        <v>428</v>
      </c>
      <c r="T15">
        <v>9</v>
      </c>
    </row>
    <row r="16" spans="1:42">
      <c r="A16" s="1">
        <v>10</v>
      </c>
      <c r="B16" s="3">
        <v>-1.2163360118865967</v>
      </c>
      <c r="C16" s="3">
        <v>-0.63265150785446167</v>
      </c>
      <c r="D16" s="3">
        <v>0.18592968583106995</v>
      </c>
      <c r="E16" s="3">
        <v>-0.64394617080688477</v>
      </c>
      <c r="F16" s="3">
        <v>-2.0536489486694336</v>
      </c>
      <c r="G16" s="3">
        <v>-1.3025714159011841</v>
      </c>
      <c r="H16" s="3">
        <v>-1.0899658203125</v>
      </c>
      <c r="I16" s="3">
        <v>0.80313187837600708</v>
      </c>
      <c r="J16" s="3">
        <v>-1.527063250541687</v>
      </c>
      <c r="K16" s="3">
        <v>-0.97809469699859619</v>
      </c>
      <c r="L16" s="3">
        <v>0.15313719213008881</v>
      </c>
      <c r="M16" s="3">
        <v>0.97650110721588135</v>
      </c>
      <c r="N16" s="3">
        <v>-0.98967772722244263</v>
      </c>
      <c r="O16" s="3">
        <v>0.32660803198814392</v>
      </c>
      <c r="P16" s="3">
        <v>-0.68151754140853882</v>
      </c>
      <c r="Q16" s="3">
        <v>0.17998869717121124</v>
      </c>
      <c r="S16" s="54" t="s">
        <v>411</v>
      </c>
      <c r="T16">
        <v>10</v>
      </c>
    </row>
    <row r="17" spans="1:20">
      <c r="A17" s="1">
        <v>11</v>
      </c>
      <c r="B17" s="3">
        <v>0.99848443269729614</v>
      </c>
      <c r="C17" s="3">
        <v>0.32132017612457275</v>
      </c>
      <c r="D17" s="3">
        <v>0.2296270877122879</v>
      </c>
      <c r="E17" s="3">
        <v>-0.12610635161399841</v>
      </c>
      <c r="F17" s="3">
        <v>-0.24102312326431274</v>
      </c>
      <c r="G17" s="3">
        <v>-0.5295250415802002</v>
      </c>
      <c r="H17" s="3">
        <v>-0.42074084281921387</v>
      </c>
      <c r="I17" s="3">
        <v>-0.60882478952407837</v>
      </c>
      <c r="J17" s="3">
        <v>-1.4392116069793701</v>
      </c>
      <c r="K17" s="3">
        <v>0.38291999697685242</v>
      </c>
      <c r="L17" s="3">
        <v>1.6970239877700806</v>
      </c>
      <c r="M17" s="3">
        <v>-0.23519916832447052</v>
      </c>
      <c r="N17" s="3">
        <v>-1.3995722532272339</v>
      </c>
      <c r="O17" s="3">
        <v>-2.1829698085784912</v>
      </c>
      <c r="P17" s="3">
        <v>0.86430507898330688</v>
      </c>
      <c r="Q17" s="3">
        <v>0.86318933963775635</v>
      </c>
      <c r="S17" s="54" t="s">
        <v>426</v>
      </c>
      <c r="T17">
        <v>11</v>
      </c>
    </row>
    <row r="18" spans="1:20">
      <c r="A18" s="1">
        <v>12</v>
      </c>
      <c r="B18" s="3">
        <v>-1.4253853559494019</v>
      </c>
      <c r="C18" s="3">
        <v>-1.2873958349227905</v>
      </c>
      <c r="D18" s="3">
        <v>-1.688220739364624</v>
      </c>
      <c r="E18" s="3">
        <v>0.8955729603767395</v>
      </c>
      <c r="F18" s="3">
        <v>1.136660099029541</v>
      </c>
      <c r="G18" s="3">
        <v>-2.1557776927947998</v>
      </c>
      <c r="H18" s="3">
        <v>-0.26687115430831909</v>
      </c>
      <c r="I18" s="3">
        <v>1.7626709938049316</v>
      </c>
      <c r="J18" s="3">
        <v>1.4947288036346436</v>
      </c>
      <c r="K18" s="3">
        <v>3.1228451989591122E-3</v>
      </c>
      <c r="L18" s="3">
        <v>-1.222395658493042</v>
      </c>
      <c r="M18" s="3">
        <v>1.6661581993103027</v>
      </c>
      <c r="N18" s="3">
        <v>0.40920931100845337</v>
      </c>
      <c r="O18" s="3">
        <v>-0.44746518135070801</v>
      </c>
      <c r="P18" s="3">
        <v>-1.4973453283309937</v>
      </c>
      <c r="Q18" s="3">
        <v>-2.6709254831075668E-2</v>
      </c>
      <c r="S18" s="54" t="s">
        <v>420</v>
      </c>
      <c r="T18">
        <v>12</v>
      </c>
    </row>
    <row r="19" spans="1:20">
      <c r="A19" s="1">
        <v>13</v>
      </c>
      <c r="B19" s="3">
        <v>0.78777700662612915</v>
      </c>
      <c r="C19" s="3">
        <v>0.79297035932540894</v>
      </c>
      <c r="D19" s="3">
        <v>-0.65156793594360352</v>
      </c>
      <c r="E19" s="3">
        <v>-1.3723536729812622</v>
      </c>
      <c r="F19" s="3">
        <v>-6.382375955581665E-2</v>
      </c>
      <c r="G19" s="3">
        <v>1.0296639204025269</v>
      </c>
      <c r="H19" s="3">
        <v>1.7407565116882324</v>
      </c>
      <c r="I19" s="3">
        <v>0.11785266548395157</v>
      </c>
      <c r="J19" s="3">
        <v>0.14236700534820557</v>
      </c>
      <c r="K19" s="3">
        <v>0.93676131963729858</v>
      </c>
      <c r="L19" s="3">
        <v>0.21550856530666351</v>
      </c>
      <c r="M19" s="3">
        <v>-1.0493537187576294</v>
      </c>
      <c r="N19" s="3">
        <v>-0.54553478956222534</v>
      </c>
      <c r="O19" s="3">
        <v>-0.16026701033115387</v>
      </c>
      <c r="P19" s="3">
        <v>-0.25665673613548279</v>
      </c>
      <c r="Q19" s="3">
        <v>0.51465344429016113</v>
      </c>
      <c r="S19" s="54" t="s">
        <v>439</v>
      </c>
      <c r="T19">
        <v>13</v>
      </c>
    </row>
    <row r="20" spans="1:20">
      <c r="A20" s="1">
        <v>14</v>
      </c>
      <c r="B20" s="3">
        <v>-1.2690560817718506</v>
      </c>
      <c r="C20" s="3">
        <v>-0.2535235583782196</v>
      </c>
      <c r="D20" s="3">
        <v>-0.59757637977600098</v>
      </c>
      <c r="E20" s="3">
        <v>-2.9337854385375977</v>
      </c>
      <c r="F20" s="3">
        <v>0.45700463652610779</v>
      </c>
      <c r="G20" s="3">
        <v>-0.13009318709373474</v>
      </c>
      <c r="H20" s="3">
        <v>1.930391788482666</v>
      </c>
      <c r="I20" s="3">
        <v>0.72185564041137695</v>
      </c>
      <c r="J20" s="3">
        <v>0.61167454719543457</v>
      </c>
      <c r="K20" s="3">
        <v>0.10880035907030106</v>
      </c>
      <c r="L20" s="3">
        <v>0.14735536277294159</v>
      </c>
      <c r="M20" s="3">
        <v>-5.6108184158802032E-2</v>
      </c>
      <c r="N20" s="3">
        <v>-0.70879149436950684</v>
      </c>
      <c r="O20" s="3">
        <v>-9.2449203133583069E-2</v>
      </c>
      <c r="P20" s="3">
        <v>-0.89872229099273682</v>
      </c>
      <c r="Q20" s="3">
        <v>4.6922013163566589E-2</v>
      </c>
      <c r="S20" s="54" t="s">
        <v>432</v>
      </c>
      <c r="T20">
        <v>14</v>
      </c>
    </row>
    <row r="21" spans="1:20">
      <c r="A21" s="1">
        <v>15</v>
      </c>
      <c r="B21" s="3">
        <v>-1.4305684566497803</v>
      </c>
      <c r="C21" s="3">
        <v>-0.51970398426055908</v>
      </c>
      <c r="D21" s="3">
        <v>-0.44213983416557312</v>
      </c>
      <c r="E21" s="3">
        <v>2.2574292495846748E-2</v>
      </c>
      <c r="F21" s="3">
        <v>0.55826687812805176</v>
      </c>
      <c r="G21" s="3">
        <v>0.21073776483535767</v>
      </c>
      <c r="H21" s="3">
        <v>0.33595401048660278</v>
      </c>
      <c r="I21" s="3">
        <v>0.10347433388233185</v>
      </c>
      <c r="J21" s="3">
        <v>2.027214527130127</v>
      </c>
      <c r="K21" s="3">
        <v>-0.66189283132553101</v>
      </c>
      <c r="L21" s="3">
        <v>-1.4757798910140991</v>
      </c>
      <c r="M21" s="3">
        <v>0.67606151103973389</v>
      </c>
      <c r="N21" s="3">
        <v>-1.3399982452392578</v>
      </c>
      <c r="O21" s="3">
        <v>1.018887996673584</v>
      </c>
      <c r="P21" s="3">
        <v>0.45404568314552307</v>
      </c>
      <c r="Q21" s="3">
        <v>-0.22012656927108765</v>
      </c>
      <c r="S21" s="54" t="s">
        <v>431</v>
      </c>
      <c r="T21">
        <v>15</v>
      </c>
    </row>
    <row r="22" spans="1:20">
      <c r="A22" s="1">
        <v>16</v>
      </c>
      <c r="B22" s="3">
        <v>0.81647437810897827</v>
      </c>
      <c r="C22" s="3">
        <v>-1.315650463104248</v>
      </c>
      <c r="D22" s="3">
        <v>0.63780099153518677</v>
      </c>
      <c r="E22" s="3">
        <v>1.2664656639099121</v>
      </c>
      <c r="F22" s="3">
        <v>-0.35851109027862549</v>
      </c>
      <c r="G22" s="3">
        <v>5.9941694140434265E-2</v>
      </c>
      <c r="H22" s="3">
        <v>0.54793161153793335</v>
      </c>
      <c r="I22" s="3">
        <v>0.27240321040153503</v>
      </c>
      <c r="J22" s="3">
        <v>0.81079995632171631</v>
      </c>
      <c r="K22" s="3">
        <v>0.1567433774471283</v>
      </c>
      <c r="L22" s="3">
        <v>0.71778541803359985</v>
      </c>
      <c r="M22" s="3">
        <v>-0.21923953294754028</v>
      </c>
      <c r="N22" s="3">
        <v>-1.7552863359451294</v>
      </c>
      <c r="O22" s="3">
        <v>2.0646572113037109</v>
      </c>
      <c r="P22" s="3">
        <v>3.9987504482269287E-2</v>
      </c>
      <c r="Q22" s="3">
        <v>0.95282316207885742</v>
      </c>
      <c r="S22" s="54" t="s">
        <v>437</v>
      </c>
      <c r="T22">
        <v>16</v>
      </c>
    </row>
    <row r="23" spans="1:20">
      <c r="A23" s="1">
        <v>17</v>
      </c>
      <c r="B23" s="3">
        <v>0.50287872552871704</v>
      </c>
      <c r="C23" s="3">
        <v>0.55968594551086426</v>
      </c>
      <c r="D23" s="3">
        <v>-0.74429744482040405</v>
      </c>
      <c r="E23" s="3">
        <v>0.28330522775650024</v>
      </c>
      <c r="F23" s="3">
        <v>0.83064907789230347</v>
      </c>
      <c r="G23" s="3">
        <v>0.99927765130996704</v>
      </c>
      <c r="H23" s="3">
        <v>0.79825317859649658</v>
      </c>
      <c r="I23" s="3">
        <v>-0.89765477180480957</v>
      </c>
      <c r="J23" s="3">
        <v>8.0697489902377129E-3</v>
      </c>
      <c r="K23" s="3">
        <v>-1.1675012111663818</v>
      </c>
      <c r="L23" s="3">
        <v>1.1060538291931152</v>
      </c>
      <c r="M23" s="3">
        <v>-0.53017091751098633</v>
      </c>
      <c r="N23" s="3">
        <v>-0.18181546032428741</v>
      </c>
      <c r="O23" s="3">
        <v>-1.4337767362594604</v>
      </c>
      <c r="P23" s="3">
        <v>-0.84894603490829468</v>
      </c>
      <c r="Q23" s="3">
        <v>-1.6669785976409912</v>
      </c>
      <c r="S23" s="54" t="s">
        <v>425</v>
      </c>
      <c r="T23">
        <v>17</v>
      </c>
    </row>
    <row r="24" spans="1:20">
      <c r="A24" s="1">
        <v>18</v>
      </c>
      <c r="B24" s="3">
        <v>-1.1635633707046509</v>
      </c>
      <c r="C24" s="3">
        <v>0.18128466606140137</v>
      </c>
      <c r="D24" s="3">
        <v>0.99490463733673096</v>
      </c>
      <c r="E24" s="3">
        <v>-0.49034929275512695</v>
      </c>
      <c r="F24" s="3">
        <v>-0.57158613204956055</v>
      </c>
      <c r="G24" s="3">
        <v>-0.29101639986038208</v>
      </c>
      <c r="H24" s="3">
        <v>1.231871485710144</v>
      </c>
      <c r="I24" s="3">
        <v>-1.0800291299819946</v>
      </c>
      <c r="J24" s="3">
        <v>2.3812422752380371</v>
      </c>
      <c r="K24" s="3">
        <v>1.20042884349823</v>
      </c>
      <c r="L24" s="3">
        <v>0.74320685863494873</v>
      </c>
      <c r="M24" s="3">
        <v>-1.6348737478256226</v>
      </c>
      <c r="N24" s="3">
        <v>-2.3160238265991211</v>
      </c>
      <c r="O24" s="3">
        <v>1.0918831825256348</v>
      </c>
      <c r="P24" s="3">
        <v>0.15858584642410278</v>
      </c>
      <c r="Q24" s="3">
        <v>1.2841136455535889</v>
      </c>
      <c r="S24" s="54" t="s">
        <v>443</v>
      </c>
      <c r="T24">
        <v>18</v>
      </c>
    </row>
    <row r="25" spans="1:20">
      <c r="A25" s="1">
        <v>19</v>
      </c>
      <c r="B25" s="3">
        <v>0.12434781342744827</v>
      </c>
      <c r="C25" s="3">
        <v>-1.5564097166061401</v>
      </c>
      <c r="D25" s="3">
        <v>0.33703276515007019</v>
      </c>
      <c r="E25" s="3">
        <v>-0.98164480924606323</v>
      </c>
      <c r="F25" s="3">
        <v>-1.9129205942153931</v>
      </c>
      <c r="G25" s="3">
        <v>0.69454091787338257</v>
      </c>
      <c r="H25" s="3">
        <v>-1.2693108320236206</v>
      </c>
      <c r="I25" s="3">
        <v>-0.68464559316635132</v>
      </c>
      <c r="J25" s="3">
        <v>1.1917532682418823</v>
      </c>
      <c r="K25" s="3">
        <v>-2.5087783336639404</v>
      </c>
      <c r="L25" s="3">
        <v>0.78749656677246094</v>
      </c>
      <c r="M25" s="3">
        <v>0.63921064138412476</v>
      </c>
      <c r="N25" s="3">
        <v>-0.15841001272201538</v>
      </c>
      <c r="O25" s="3">
        <v>-1.3645296096801758</v>
      </c>
      <c r="P25" s="3">
        <v>1.0305598974227905</v>
      </c>
      <c r="Q25" s="3">
        <v>-1.2373666763305664</v>
      </c>
      <c r="S25" s="54" t="s">
        <v>433</v>
      </c>
      <c r="T25">
        <v>19</v>
      </c>
    </row>
    <row r="26" spans="1:20">
      <c r="A26" s="1">
        <v>20</v>
      </c>
      <c r="B26" s="3">
        <v>0.76006966829299927</v>
      </c>
      <c r="C26" s="3">
        <v>0.18394859135150909</v>
      </c>
      <c r="D26" s="3">
        <v>-0.56972593069076538</v>
      </c>
      <c r="E26" s="3">
        <v>0.51401025056838989</v>
      </c>
      <c r="F26" s="3">
        <v>-0.55349808931350708</v>
      </c>
      <c r="G26" s="3">
        <v>9.0483278036117554E-2</v>
      </c>
      <c r="H26" s="3">
        <v>0.49885088205337524</v>
      </c>
      <c r="I26" s="3">
        <v>1.5975898504257202</v>
      </c>
      <c r="J26" s="3">
        <v>-0.4390617311000824</v>
      </c>
      <c r="K26" s="3">
        <v>-0.64537221193313599</v>
      </c>
      <c r="L26" s="3">
        <v>-1.1457492113113403</v>
      </c>
      <c r="M26" s="3">
        <v>1.479964017868042</v>
      </c>
      <c r="N26" s="3">
        <v>-0.28041267395019531</v>
      </c>
      <c r="O26" s="3">
        <v>-2.4239299297332764</v>
      </c>
      <c r="P26" s="3">
        <v>0.51702523231506348</v>
      </c>
      <c r="Q26" s="3">
        <v>0.92225867509841919</v>
      </c>
      <c r="S26" s="54" t="s">
        <v>449</v>
      </c>
      <c r="T26">
        <v>20</v>
      </c>
    </row>
    <row r="27" spans="1:20">
      <c r="A27" s="1">
        <v>21</v>
      </c>
      <c r="B27" s="3">
        <v>1.6291784048080444</v>
      </c>
      <c r="C27" s="3">
        <v>2.2760355472564697</v>
      </c>
      <c r="D27" s="3">
        <v>0.12750904262065887</v>
      </c>
      <c r="E27" s="3">
        <v>0.57259047031402588</v>
      </c>
      <c r="F27" s="3">
        <v>0.36722248792648315</v>
      </c>
      <c r="G27" s="3">
        <v>-1.3785398006439209</v>
      </c>
      <c r="H27" s="3">
        <v>0.52458137273788452</v>
      </c>
      <c r="I27" s="3">
        <v>-0.7142372727394104</v>
      </c>
      <c r="J27" s="3">
        <v>-1.5731685161590576</v>
      </c>
      <c r="K27" s="3">
        <v>0.8990510106086731</v>
      </c>
      <c r="L27" s="3">
        <v>0.36893936991691589</v>
      </c>
      <c r="M27" s="3">
        <v>-1.7933895587921143</v>
      </c>
      <c r="N27" s="3">
        <v>-2.7364497184753418</v>
      </c>
      <c r="O27" s="3">
        <v>-1.39851975440979</v>
      </c>
      <c r="P27" s="3">
        <v>-0.26359939575195313</v>
      </c>
      <c r="Q27" s="3">
        <v>-0.80841821432113647</v>
      </c>
      <c r="S27" s="54" t="s">
        <v>414</v>
      </c>
      <c r="T27">
        <v>21</v>
      </c>
    </row>
    <row r="28" spans="1:20">
      <c r="A28" s="1">
        <v>22</v>
      </c>
      <c r="B28" s="3">
        <v>-0.86586529016494751</v>
      </c>
      <c r="C28" s="3">
        <v>0.96737474203109741</v>
      </c>
      <c r="D28" s="3">
        <v>0.6555599570274353</v>
      </c>
      <c r="E28" s="3">
        <v>-0.14857330918312073</v>
      </c>
      <c r="F28" s="3">
        <v>-0.86817795038223267</v>
      </c>
      <c r="G28" s="3">
        <v>-0.25039148330688477</v>
      </c>
      <c r="H28" s="3">
        <v>0.19098721444606781</v>
      </c>
      <c r="I28" s="3">
        <v>-0.91962999105453491</v>
      </c>
      <c r="J28" s="3">
        <v>-0.94008517265319824</v>
      </c>
      <c r="K28" s="3">
        <v>0.87031298875808716</v>
      </c>
      <c r="L28" s="3">
        <v>-2.3873162269592285</v>
      </c>
      <c r="M28" s="3">
        <v>0.62488263845443726</v>
      </c>
      <c r="N28" s="3">
        <v>-1.5774943828582764</v>
      </c>
      <c r="O28" s="3">
        <v>0.99548083543777466</v>
      </c>
      <c r="P28" s="3">
        <v>-0.77808916568756104</v>
      </c>
      <c r="Q28" s="3">
        <v>-1.8857352733612061</v>
      </c>
      <c r="S28" s="54" t="s">
        <v>410</v>
      </c>
      <c r="T28">
        <v>22</v>
      </c>
    </row>
    <row r="29" spans="1:20">
      <c r="A29" s="1">
        <v>23</v>
      </c>
      <c r="B29" s="3">
        <v>4.4386032968759537E-2</v>
      </c>
      <c r="C29" s="3">
        <v>1.0200577974319458</v>
      </c>
      <c r="D29" s="3">
        <v>1.4876443147659302</v>
      </c>
      <c r="E29" s="3">
        <v>1.577478289604187</v>
      </c>
      <c r="F29" s="3">
        <v>-1.1556951999664307</v>
      </c>
      <c r="G29" s="3">
        <v>-0.86794066429138184</v>
      </c>
      <c r="H29" s="3">
        <v>-2.2958836555480957</v>
      </c>
      <c r="I29" s="3">
        <v>-0.26041573286056519</v>
      </c>
      <c r="J29" s="3">
        <v>-0.52328777313232422</v>
      </c>
      <c r="K29" s="3">
        <v>-1.6982786655426025</v>
      </c>
      <c r="L29" s="3">
        <v>-0.33309245109558105</v>
      </c>
      <c r="M29" s="3">
        <v>0.8996620774269104</v>
      </c>
      <c r="N29" s="3">
        <v>-0.37295860052108765</v>
      </c>
      <c r="O29" s="3">
        <v>0.46690872311592102</v>
      </c>
      <c r="P29" s="3">
        <v>-1.8938791751861572</v>
      </c>
      <c r="Q29" s="3">
        <v>-0.56913501024246216</v>
      </c>
      <c r="S29" s="54" t="s">
        <v>419</v>
      </c>
      <c r="T29">
        <v>23</v>
      </c>
    </row>
    <row r="30" spans="1:20">
      <c r="A30" s="1">
        <v>24</v>
      </c>
      <c r="B30" s="3">
        <v>0.49481099843978882</v>
      </c>
      <c r="C30" s="3">
        <v>-0.65478116273880005</v>
      </c>
      <c r="D30" s="3">
        <v>0.38160306215286255</v>
      </c>
      <c r="E30" s="3">
        <v>-0.91129738092422485</v>
      </c>
      <c r="F30" s="3">
        <v>-0.31892147660255432</v>
      </c>
      <c r="G30" s="3">
        <v>1.2724857330322266</v>
      </c>
      <c r="H30" s="3">
        <v>-2.8099422454833984</v>
      </c>
      <c r="I30" s="3">
        <v>1.702663779258728</v>
      </c>
      <c r="J30" s="3">
        <v>1.0035306215286255</v>
      </c>
      <c r="K30" s="3">
        <v>-1.0330452919006348</v>
      </c>
      <c r="L30" s="3">
        <v>0.96774101257324219</v>
      </c>
      <c r="M30" s="3">
        <v>1.3974711894989014</v>
      </c>
      <c r="N30" s="3">
        <v>0.9417346715927124</v>
      </c>
      <c r="O30" s="3">
        <v>-0.97028970718383789</v>
      </c>
      <c r="P30" s="3">
        <v>0.39257699251174927</v>
      </c>
      <c r="Q30" s="3">
        <v>-1.5169394016265869</v>
      </c>
      <c r="S30" s="54" t="s">
        <v>442</v>
      </c>
      <c r="T30">
        <v>24</v>
      </c>
    </row>
    <row r="31" spans="1:20">
      <c r="A31" s="1">
        <v>25</v>
      </c>
      <c r="B31" s="3">
        <v>1.3412274122238159</v>
      </c>
      <c r="C31" s="3">
        <v>2.1573624610900879</v>
      </c>
      <c r="D31" s="3">
        <v>1.0881149768829346</v>
      </c>
      <c r="E31" s="3">
        <v>-0.13131250441074371</v>
      </c>
      <c r="F31" s="3">
        <v>-0.31900861859321594</v>
      </c>
      <c r="G31" s="3">
        <v>1.1766798496246338</v>
      </c>
      <c r="H31" s="3">
        <v>0.51619678735733032</v>
      </c>
      <c r="I31" s="3">
        <v>-5.8479156345129013E-2</v>
      </c>
      <c r="J31" s="3">
        <v>-0.45797190070152283</v>
      </c>
      <c r="K31" s="3">
        <v>-0.66746288537979126</v>
      </c>
      <c r="L31" s="3">
        <v>-0.17611806094646454</v>
      </c>
      <c r="M31" s="3">
        <v>0.53652888536453247</v>
      </c>
      <c r="N31" s="3">
        <v>0.60866773128509521</v>
      </c>
      <c r="O31" s="3">
        <v>-1.1887649297714233</v>
      </c>
      <c r="P31" s="3">
        <v>-1.0116758346557617</v>
      </c>
      <c r="Q31" s="3">
        <v>-0.3570592999458313</v>
      </c>
      <c r="S31" s="54" t="s">
        <v>409</v>
      </c>
      <c r="T31">
        <v>25</v>
      </c>
    </row>
    <row r="32" spans="1:20">
      <c r="A32" s="1">
        <v>26</v>
      </c>
      <c r="B32" s="3">
        <v>0.30984482169151306</v>
      </c>
      <c r="C32" s="3">
        <v>0.1788845956325531</v>
      </c>
      <c r="D32" s="3">
        <v>-0.12929220497608185</v>
      </c>
      <c r="E32" s="3">
        <v>-0.4568021297454834</v>
      </c>
      <c r="F32" s="3">
        <v>-0.264558345079422</v>
      </c>
      <c r="G32" s="3">
        <v>0.14700864255428314</v>
      </c>
      <c r="H32" s="3">
        <v>-0.23478588461875916</v>
      </c>
      <c r="I32" s="3">
        <v>0.2136223167181015</v>
      </c>
      <c r="J32" s="3">
        <v>-2.3598470687866211</v>
      </c>
      <c r="K32" s="3">
        <v>0.54878509044647217</v>
      </c>
      <c r="L32" s="3">
        <v>0.55294746160507202</v>
      </c>
      <c r="M32" s="3">
        <v>0.92410343885421753</v>
      </c>
      <c r="N32" s="3">
        <v>1.2909082174301147</v>
      </c>
      <c r="O32" s="3">
        <v>-0.8701665997505188</v>
      </c>
      <c r="P32" s="3">
        <v>-1.4069790840148926</v>
      </c>
      <c r="Q32" s="3">
        <v>-0.21585126221179962</v>
      </c>
      <c r="S32" s="54" t="s">
        <v>416</v>
      </c>
      <c r="T32">
        <v>26</v>
      </c>
    </row>
    <row r="33" spans="1:20">
      <c r="A33" s="1">
        <v>27</v>
      </c>
      <c r="B33" s="3">
        <v>-1.1777788400650024</v>
      </c>
      <c r="C33" s="3">
        <v>-0.62712776660919189</v>
      </c>
      <c r="D33" s="3">
        <v>-0.46192675828933716</v>
      </c>
      <c r="E33" s="3">
        <v>-0.20370656251907349</v>
      </c>
      <c r="F33" s="3">
        <v>-0.58569818735122681</v>
      </c>
      <c r="G33" s="3">
        <v>-0.71700996160507202</v>
      </c>
      <c r="H33" s="3">
        <v>1.6115927696228027</v>
      </c>
      <c r="I33" s="3">
        <v>-1.641973614692688</v>
      </c>
      <c r="J33" s="3">
        <v>0.66342324018478394</v>
      </c>
      <c r="K33" s="3">
        <v>-0.41469404101371765</v>
      </c>
      <c r="L33" s="3">
        <v>-1.0941883325576782</v>
      </c>
      <c r="M33" s="3">
        <v>0.5760270357131958</v>
      </c>
      <c r="N33" s="3">
        <v>-2.4276125431060791</v>
      </c>
      <c r="O33" s="3">
        <v>0.10083384811878204</v>
      </c>
      <c r="P33" s="3">
        <v>1.7637231349945068</v>
      </c>
      <c r="Q33" s="3">
        <v>0.42063254117965698</v>
      </c>
      <c r="S33" s="54" t="s">
        <v>453</v>
      </c>
      <c r="T33">
        <v>27</v>
      </c>
    </row>
    <row r="34" spans="1:20">
      <c r="A34" s="1">
        <v>28</v>
      </c>
      <c r="B34" s="3">
        <v>0.42855498194694519</v>
      </c>
      <c r="C34" s="3">
        <v>-0.12428151816129684</v>
      </c>
      <c r="D34" s="3">
        <v>5.1023621112108231E-2</v>
      </c>
      <c r="E34" s="3">
        <v>-0.44254210591316223</v>
      </c>
      <c r="F34" s="3">
        <v>0.40231221914291382</v>
      </c>
      <c r="G34" s="3">
        <v>-0.60158950090408325</v>
      </c>
      <c r="H34" s="3">
        <v>-0.1865011602640152</v>
      </c>
      <c r="I34" s="3">
        <v>1.0215530171990395E-2</v>
      </c>
      <c r="J34" s="3">
        <v>-1.9706408977508545</v>
      </c>
      <c r="K34" s="3">
        <v>0.56121790409088135</v>
      </c>
      <c r="L34" s="3">
        <v>0.47607871890068054</v>
      </c>
      <c r="M34" s="3">
        <v>-0.36163291335105896</v>
      </c>
      <c r="N34" s="3">
        <v>-2.3788688182830811</v>
      </c>
      <c r="O34" s="3">
        <v>-1.6170375347137451</v>
      </c>
      <c r="P34" s="3">
        <v>0.75381124019622803</v>
      </c>
      <c r="Q34" s="3">
        <v>0.1024826243519783</v>
      </c>
      <c r="S34" s="54" t="s">
        <v>438</v>
      </c>
      <c r="T34">
        <v>28</v>
      </c>
    </row>
    <row r="35" spans="1:20">
      <c r="A35" s="1">
        <v>29</v>
      </c>
      <c r="B35" s="3">
        <v>0.15208669006824493</v>
      </c>
      <c r="C35" s="3">
        <v>-0.44101628661155701</v>
      </c>
      <c r="D35" s="3">
        <v>1.0328794717788696</v>
      </c>
      <c r="E35" s="3">
        <v>1.6557621955871582</v>
      </c>
      <c r="F35" s="3">
        <v>0.8843342661857605</v>
      </c>
      <c r="G35" s="3">
        <v>0.18337821960449219</v>
      </c>
      <c r="H35" s="3">
        <v>0.47426176071166992</v>
      </c>
      <c r="I35" s="3">
        <v>-0.19238477945327759</v>
      </c>
      <c r="J35" s="3">
        <v>0.46152922511100769</v>
      </c>
      <c r="K35" s="3">
        <v>1.4840995073318481</v>
      </c>
      <c r="L35" s="3">
        <v>0.47270095348358154</v>
      </c>
      <c r="M35" s="3">
        <v>2.72052001953125</v>
      </c>
      <c r="N35" s="3">
        <v>1.4234143495559692</v>
      </c>
      <c r="O35" s="3">
        <v>-1.0468059778213501</v>
      </c>
      <c r="P35" s="3">
        <v>0.33684954047203064</v>
      </c>
      <c r="Q35" s="3">
        <v>0.3905080258846283</v>
      </c>
      <c r="S35" s="54" t="s">
        <v>408</v>
      </c>
      <c r="T35">
        <v>29</v>
      </c>
    </row>
    <row r="36" spans="1:20">
      <c r="A36" s="1">
        <v>30</v>
      </c>
      <c r="B36" s="3">
        <v>-0.295981764793396</v>
      </c>
      <c r="C36" s="3">
        <v>0.14224843680858612</v>
      </c>
      <c r="D36" s="3">
        <v>-1.0591450929641724</v>
      </c>
      <c r="E36" s="3">
        <v>0.4886244535446167</v>
      </c>
      <c r="F36" s="3">
        <v>0.92312717437744141</v>
      </c>
      <c r="G36" s="3">
        <v>-0.82382029294967651</v>
      </c>
      <c r="H36" s="3">
        <v>-0.69187736511230469</v>
      </c>
      <c r="I36" s="3">
        <v>-2.6259377002716064</v>
      </c>
      <c r="J36" s="3">
        <v>0.30816635489463806</v>
      </c>
      <c r="K36" s="3">
        <v>0.72032260894775391</v>
      </c>
      <c r="L36" s="3">
        <v>0.71649861335754395</v>
      </c>
      <c r="M36" s="3">
        <v>-1.0054137706756592</v>
      </c>
      <c r="N36" s="3">
        <v>-1.2545299530029297</v>
      </c>
      <c r="O36" s="3">
        <v>1.4078853130340576</v>
      </c>
      <c r="P36" s="3">
        <v>1.4325194358825684</v>
      </c>
      <c r="Q36" s="3">
        <v>-1.0383729934692383</v>
      </c>
      <c r="S36" s="54" t="s">
        <v>435</v>
      </c>
      <c r="T36">
        <v>30</v>
      </c>
    </row>
    <row r="37" spans="1:20">
      <c r="A37" s="1">
        <v>31</v>
      </c>
      <c r="B37" s="3">
        <v>-1.5491870641708374</v>
      </c>
      <c r="C37" s="3">
        <v>0.11583659052848816</v>
      </c>
      <c r="D37" s="3">
        <v>0.71346241235733032</v>
      </c>
      <c r="E37" s="3">
        <v>0.80618494749069214</v>
      </c>
      <c r="F37" s="3">
        <v>-0.95686495304107666</v>
      </c>
      <c r="G37" s="3">
        <v>-0.57014971971511841</v>
      </c>
      <c r="H37" s="3">
        <v>-0.98832255601882935</v>
      </c>
      <c r="I37" s="3">
        <v>1.6603116989135742</v>
      </c>
      <c r="J37" s="3">
        <v>1.4151891469955444</v>
      </c>
      <c r="K37" s="3">
        <v>1.6113029718399048</v>
      </c>
      <c r="L37" s="3">
        <v>0.74641412496566772</v>
      </c>
      <c r="M37" s="3">
        <v>0.7290198802947998</v>
      </c>
      <c r="N37" s="3">
        <v>-0.86106586456298828</v>
      </c>
      <c r="O37" s="3">
        <v>-5.3784977644681931E-2</v>
      </c>
      <c r="P37" s="3">
        <v>-0.21949559450149536</v>
      </c>
      <c r="Q37" s="3">
        <v>0.76562738418579102</v>
      </c>
      <c r="S37" s="54" t="s">
        <v>415</v>
      </c>
      <c r="T37">
        <v>31</v>
      </c>
    </row>
    <row r="38" spans="1:20">
      <c r="A38" s="1">
        <v>32</v>
      </c>
      <c r="B38" s="3">
        <v>-1.0208120346069336</v>
      </c>
      <c r="C38" s="3">
        <v>-0.57118600606918335</v>
      </c>
      <c r="D38" s="3">
        <v>-0.7385401725769043</v>
      </c>
      <c r="E38" s="3">
        <v>0.56701928377151489</v>
      </c>
      <c r="F38" s="3">
        <v>-0.73811417818069458</v>
      </c>
      <c r="G38" s="3">
        <v>-0.7562904953956604</v>
      </c>
      <c r="H38" s="3">
        <v>-0.15966792404651642</v>
      </c>
      <c r="I38" s="3">
        <v>1.0277959108352661</v>
      </c>
      <c r="J38" s="3">
        <v>-1.2420451641082764</v>
      </c>
      <c r="K38" s="3">
        <v>1.1586748361587524</v>
      </c>
      <c r="L38" s="3">
        <v>-0.51152312755584717</v>
      </c>
      <c r="M38" s="3">
        <v>0.28666990995407104</v>
      </c>
      <c r="N38" s="3">
        <v>0.2374226301908493</v>
      </c>
      <c r="O38" s="3">
        <v>-1.8177626132965088</v>
      </c>
      <c r="P38" s="3">
        <v>0.21602639555931091</v>
      </c>
      <c r="Q38" s="3">
        <v>-0.23136986792087555</v>
      </c>
      <c r="S38" s="54" t="s">
        <v>423</v>
      </c>
      <c r="T38">
        <v>32</v>
      </c>
    </row>
    <row r="39" spans="1:20">
      <c r="A39" s="1">
        <v>33</v>
      </c>
      <c r="B39" s="3">
        <v>1.2848197221755981</v>
      </c>
      <c r="C39" s="3">
        <v>-1.3244329690933228</v>
      </c>
      <c r="D39" s="3">
        <v>-0.69304651021957397</v>
      </c>
      <c r="E39" s="3">
        <v>-0.81657546758651733</v>
      </c>
      <c r="F39" s="3">
        <v>0.49871355295181274</v>
      </c>
      <c r="G39" s="3">
        <v>1.2013399600982666</v>
      </c>
      <c r="H39" s="3">
        <v>0.54129350185394287</v>
      </c>
      <c r="I39" s="3">
        <v>-0.61150068044662476</v>
      </c>
      <c r="J39" s="3">
        <v>0.35254377126693726</v>
      </c>
      <c r="K39" s="3">
        <v>0.59408295154571533</v>
      </c>
      <c r="L39" s="3">
        <v>-0.70055985450744629</v>
      </c>
      <c r="M39" s="3">
        <v>0.35177630186080933</v>
      </c>
      <c r="N39" s="3">
        <v>1.0602157115936279</v>
      </c>
      <c r="O39" s="3">
        <v>0.57602745294570923</v>
      </c>
      <c r="P39" s="3">
        <v>0.56526857614517212</v>
      </c>
      <c r="Q39" s="3">
        <v>0.52284508943557739</v>
      </c>
      <c r="S39" s="54" t="s">
        <v>440</v>
      </c>
      <c r="T39">
        <v>33</v>
      </c>
    </row>
    <row r="40" spans="1:20">
      <c r="A40" s="1">
        <v>34</v>
      </c>
      <c r="B40" s="3">
        <v>-1.5832729339599609</v>
      </c>
      <c r="C40" s="3">
        <v>-0.57078355550765991</v>
      </c>
      <c r="D40" s="3">
        <v>1.0302231311798096</v>
      </c>
      <c r="E40" s="3">
        <v>0.33791780471801758</v>
      </c>
      <c r="F40" s="3">
        <v>0.61122256517410278</v>
      </c>
      <c r="G40" s="3">
        <v>0.24417106807231903</v>
      </c>
      <c r="H40" s="3">
        <v>1.0225472450256348</v>
      </c>
      <c r="I40" s="3">
        <v>1.234541654586792</v>
      </c>
      <c r="J40" s="3">
        <v>-0.59597301483154297</v>
      </c>
      <c r="K40" s="3">
        <v>-0.43660780787467957</v>
      </c>
      <c r="L40" s="3">
        <v>0.76537156105041504</v>
      </c>
      <c r="M40" s="3">
        <v>1.5192488431930542</v>
      </c>
      <c r="N40" s="3">
        <v>0.10609851032495499</v>
      </c>
      <c r="O40" s="3">
        <v>-1.4407972097396851</v>
      </c>
      <c r="P40" s="3">
        <v>-1.9793393611907959</v>
      </c>
      <c r="Q40" s="3">
        <v>-3.4651210308074951</v>
      </c>
      <c r="S40" s="54" t="s">
        <v>450</v>
      </c>
      <c r="T40">
        <v>34</v>
      </c>
    </row>
    <row r="41" spans="1:20">
      <c r="A41" s="1">
        <v>35</v>
      </c>
      <c r="B41" s="3">
        <v>-0.36213693022727966</v>
      </c>
      <c r="C41" s="3">
        <v>0.82901251316070557</v>
      </c>
      <c r="D41" s="3">
        <v>-2.2821943759918213</v>
      </c>
      <c r="E41" s="3">
        <v>0.34859144687652588</v>
      </c>
      <c r="F41" s="3">
        <v>1.5147182941436768</v>
      </c>
      <c r="G41" s="3">
        <v>0.15008577704429626</v>
      </c>
      <c r="H41" s="3">
        <v>-0.11620035022497177</v>
      </c>
      <c r="I41" s="3">
        <v>0.28813549876213074</v>
      </c>
      <c r="J41" s="3">
        <v>0.93163341283798218</v>
      </c>
      <c r="K41" s="3">
        <v>0.3901803195476532</v>
      </c>
      <c r="L41" s="3">
        <v>0.46798050403594971</v>
      </c>
      <c r="M41" s="3">
        <v>-0.38248702883720398</v>
      </c>
      <c r="N41" s="3">
        <v>-2.0124433040618896</v>
      </c>
      <c r="O41" s="3">
        <v>-0.92050814628601074</v>
      </c>
      <c r="P41" s="3">
        <v>1.0237492322921753</v>
      </c>
      <c r="Q41" s="3">
        <v>-0.54818141460418701</v>
      </c>
      <c r="S41" s="54" t="s">
        <v>413</v>
      </c>
      <c r="T41">
        <v>35</v>
      </c>
    </row>
    <row r="42" spans="1:20">
      <c r="A42" s="1">
        <v>36</v>
      </c>
      <c r="B42" s="3">
        <v>0.68750762939453125</v>
      </c>
      <c r="C42" s="3">
        <v>-1.2731314897537231</v>
      </c>
      <c r="D42" s="3">
        <v>-1.1335363388061523</v>
      </c>
      <c r="E42" s="3">
        <v>4.4987015426158905E-3</v>
      </c>
      <c r="F42" s="3">
        <v>0.70211046934127808</v>
      </c>
      <c r="G42" s="3">
        <v>0.2725101113319397</v>
      </c>
      <c r="H42" s="3">
        <v>0.97580850124359131</v>
      </c>
      <c r="I42" s="3">
        <v>-0.53507161140441895</v>
      </c>
      <c r="J42" s="3">
        <v>-1.3251547813415527</v>
      </c>
      <c r="K42" s="3">
        <v>9.4692349433898926E-2</v>
      </c>
      <c r="L42" s="3">
        <v>0.18378186225891113</v>
      </c>
      <c r="M42" s="3">
        <v>-0.66964483261108398</v>
      </c>
      <c r="N42" s="3">
        <v>-0.29865783452987671</v>
      </c>
      <c r="O42" s="3">
        <v>-0.75598692893981934</v>
      </c>
      <c r="P42" s="3">
        <v>-0.82229632139205933</v>
      </c>
      <c r="Q42" s="3">
        <v>-5.2553024142980576E-2</v>
      </c>
      <c r="S42" s="54" t="s">
        <v>444</v>
      </c>
      <c r="T42">
        <v>36</v>
      </c>
    </row>
    <row r="43" spans="1:20">
      <c r="A43" s="1">
        <v>37</v>
      </c>
      <c r="B43" s="3">
        <v>1.3704680204391479</v>
      </c>
      <c r="C43" s="3">
        <v>0.10244467109441757</v>
      </c>
      <c r="D43" s="3">
        <v>-0.37638440728187561</v>
      </c>
      <c r="E43" s="3">
        <v>0.24022436141967773</v>
      </c>
      <c r="F43" s="3">
        <v>0.18728578090667725</v>
      </c>
      <c r="G43" s="3">
        <v>-0.85556125640869141</v>
      </c>
      <c r="H43" s="3">
        <v>-1.8407464027404785</v>
      </c>
      <c r="I43" s="3">
        <v>0.12553119659423828</v>
      </c>
      <c r="J43" s="3">
        <v>0.98986899852752686</v>
      </c>
      <c r="K43" s="3">
        <v>0.25941270589828491</v>
      </c>
      <c r="L43" s="3">
        <v>-1.5050942897796631</v>
      </c>
      <c r="M43" s="3">
        <v>1.6400926113128662</v>
      </c>
      <c r="N43" s="3">
        <v>1.5612956285476685</v>
      </c>
      <c r="O43" s="3">
        <v>1.4718585014343262</v>
      </c>
      <c r="P43" s="3">
        <v>-0.41096720099449158</v>
      </c>
      <c r="Q43" s="3">
        <v>-0.13925138115882874</v>
      </c>
      <c r="S43" s="54" t="s">
        <v>427</v>
      </c>
      <c r="T43">
        <v>37</v>
      </c>
    </row>
    <row r="44" spans="1:20">
      <c r="A44" s="1">
        <v>38</v>
      </c>
      <c r="B44" s="3">
        <v>0.31278759241104126</v>
      </c>
      <c r="C44" s="3">
        <v>1.1646220684051514</v>
      </c>
      <c r="D44" s="3">
        <v>2.0985438823699951</v>
      </c>
      <c r="E44" s="3">
        <v>0.91995048522949219</v>
      </c>
      <c r="F44" s="3">
        <v>-0.7032475471496582</v>
      </c>
      <c r="G44" s="3">
        <v>0.38737362623214722</v>
      </c>
      <c r="H44" s="3">
        <v>-0.69297248125076294</v>
      </c>
      <c r="I44" s="3">
        <v>9.9153192713856697E-3</v>
      </c>
      <c r="J44" s="3">
        <v>0.79055172204971313</v>
      </c>
      <c r="K44" s="3">
        <v>-1.0712865591049194</v>
      </c>
      <c r="L44" s="3">
        <v>0.70656955242156982</v>
      </c>
      <c r="M44" s="3">
        <v>-0.62676244974136353</v>
      </c>
      <c r="N44" s="3">
        <v>0.30153995752334595</v>
      </c>
      <c r="O44" s="3">
        <v>-0.60137277841567993</v>
      </c>
      <c r="P44" s="3">
        <v>-0.42615211009979248</v>
      </c>
      <c r="Q44" s="3">
        <v>-3.0224721431732178</v>
      </c>
      <c r="S44" s="54" t="s">
        <v>446</v>
      </c>
      <c r="T44">
        <v>38</v>
      </c>
    </row>
    <row r="45" spans="1:20">
      <c r="A45" s="1">
        <v>39</v>
      </c>
      <c r="B45" s="3">
        <v>-0.59576815366744995</v>
      </c>
      <c r="C45" s="3">
        <v>-0.68797725439071655</v>
      </c>
      <c r="D45" s="3">
        <v>2.3116850852966309</v>
      </c>
      <c r="E45" s="3">
        <v>1.094908595085144</v>
      </c>
      <c r="F45" s="3">
        <v>-1.1281454563140869</v>
      </c>
      <c r="G45" s="3">
        <v>-0.64635467529296875</v>
      </c>
      <c r="H45" s="3">
        <v>0.93184995651245117</v>
      </c>
      <c r="I45" s="3">
        <v>-1.6556586027145386</v>
      </c>
      <c r="J45" s="3">
        <v>-0.61221158504486084</v>
      </c>
      <c r="K45" s="3">
        <v>1.0171220302581787</v>
      </c>
      <c r="L45" s="3">
        <v>0.5319400429725647</v>
      </c>
      <c r="M45" s="3">
        <v>-0.28988465666770935</v>
      </c>
      <c r="N45" s="3">
        <v>0.54017597436904907</v>
      </c>
      <c r="O45" s="3">
        <v>4.9429066479206085E-2</v>
      </c>
      <c r="P45" s="3">
        <v>0.28823065757751465</v>
      </c>
      <c r="Q45" s="3">
        <v>1.3089160919189453</v>
      </c>
      <c r="S45" s="54" t="s">
        <v>441</v>
      </c>
      <c r="T45">
        <v>39</v>
      </c>
    </row>
    <row r="46" spans="1:20">
      <c r="A46" s="1">
        <v>40</v>
      </c>
      <c r="B46" s="3">
        <v>0.38535988330841064</v>
      </c>
      <c r="C46" s="3">
        <v>-1.4541763067245483</v>
      </c>
      <c r="D46" s="3">
        <v>1.5134239196777344</v>
      </c>
      <c r="E46" s="3">
        <v>0.6179928183555603</v>
      </c>
      <c r="F46" s="3">
        <v>-0.60987740755081177</v>
      </c>
      <c r="G46" s="3">
        <v>0.16697561740875244</v>
      </c>
      <c r="H46" s="3">
        <v>1.4415034055709839</v>
      </c>
      <c r="I46" s="3">
        <v>0.68824177980422974</v>
      </c>
      <c r="J46" s="3">
        <v>0.5779564380645752</v>
      </c>
      <c r="K46" s="3">
        <v>-0.54200124740600586</v>
      </c>
      <c r="L46" s="3">
        <v>0.90565288066864014</v>
      </c>
      <c r="M46" s="3">
        <v>-0.6909676194190979</v>
      </c>
      <c r="N46" s="3">
        <v>1.738821268081665</v>
      </c>
      <c r="O46" s="3">
        <v>-0.1682061105966568</v>
      </c>
      <c r="P46" s="3">
        <v>-0.67754983901977539</v>
      </c>
      <c r="Q46" s="3">
        <v>0.448372483253479</v>
      </c>
      <c r="S46" s="54" t="s">
        <v>429</v>
      </c>
      <c r="T46">
        <v>40</v>
      </c>
    </row>
    <row r="47" spans="1:20">
      <c r="A47" s="1">
        <v>41</v>
      </c>
      <c r="B47" s="3">
        <v>0.54155057668685913</v>
      </c>
      <c r="C47" s="3">
        <v>-0.1772473007440567</v>
      </c>
      <c r="D47" s="3">
        <v>-8.0174073576927185E-2</v>
      </c>
      <c r="E47" s="3">
        <v>-1.3083980083465576</v>
      </c>
      <c r="F47" s="3">
        <v>0.35793587565422058</v>
      </c>
      <c r="G47" s="3">
        <v>-1.276475191116333</v>
      </c>
      <c r="H47" s="3">
        <v>0.29333207011222839</v>
      </c>
      <c r="I47" s="3">
        <v>1.0228321552276611</v>
      </c>
      <c r="J47" s="3">
        <v>-0.21231050789356232</v>
      </c>
      <c r="K47" s="3">
        <v>-0.81035149097442627</v>
      </c>
      <c r="L47" s="3">
        <v>-1.0468945503234863</v>
      </c>
      <c r="M47" s="3">
        <v>-0.44645228981971741</v>
      </c>
      <c r="N47" s="3">
        <v>-3.1756157875061035</v>
      </c>
      <c r="O47" s="3">
        <v>-2.3420083522796631</v>
      </c>
      <c r="P47" s="3">
        <v>1.0557541847229004</v>
      </c>
      <c r="Q47" s="3">
        <v>1.0682218074798584</v>
      </c>
      <c r="S47" s="54" t="s">
        <v>422</v>
      </c>
      <c r="T47">
        <v>41</v>
      </c>
    </row>
    <row r="48" spans="1:20">
      <c r="A48" s="1">
        <v>42</v>
      </c>
      <c r="B48" s="3">
        <v>-0.61773091554641724</v>
      </c>
      <c r="C48" s="3">
        <v>-3.641938790678978E-2</v>
      </c>
      <c r="D48" s="3">
        <v>0.3104993999004364</v>
      </c>
      <c r="E48" s="3">
        <v>0.16487941145896912</v>
      </c>
      <c r="F48" s="3">
        <v>0.37665611505508423</v>
      </c>
      <c r="G48" s="3">
        <v>-0.57727169990539551</v>
      </c>
      <c r="H48" s="3">
        <v>0.32301801443099976</v>
      </c>
      <c r="I48" s="3">
        <v>-1.5546373128890991</v>
      </c>
      <c r="J48" s="3">
        <v>0.52183663845062256</v>
      </c>
      <c r="K48" s="3">
        <v>0.76635557413101196</v>
      </c>
      <c r="L48" s="3">
        <v>1.0557411909103394</v>
      </c>
      <c r="M48" s="3">
        <v>-1.1881939172744751</v>
      </c>
      <c r="N48" s="3">
        <v>1.4340978860855103</v>
      </c>
      <c r="O48" s="3">
        <v>0.18141017854213715</v>
      </c>
      <c r="P48" s="3">
        <v>0.40364289283752441</v>
      </c>
      <c r="Q48" s="3">
        <v>-1.603832483291626</v>
      </c>
      <c r="S48" s="54" t="s">
        <v>412</v>
      </c>
      <c r="T48">
        <v>42</v>
      </c>
    </row>
    <row r="49" spans="1:20">
      <c r="A49" s="1">
        <v>43</v>
      </c>
      <c r="B49" s="3">
        <v>-0.1738099604845047</v>
      </c>
      <c r="C49" s="3">
        <v>-1.599806547164917</v>
      </c>
      <c r="D49" s="3">
        <v>-0.51997143030166626</v>
      </c>
      <c r="E49" s="3">
        <v>-0.24601766467094421</v>
      </c>
      <c r="F49" s="3">
        <v>-1.4392484426498413</v>
      </c>
      <c r="G49" s="3">
        <v>1.0921730995178223</v>
      </c>
      <c r="H49" s="3">
        <v>0.22780869901180267</v>
      </c>
      <c r="I49" s="3">
        <v>0.17705106735229492</v>
      </c>
      <c r="J49" s="3">
        <v>-0.87450879812240601</v>
      </c>
      <c r="K49" s="3">
        <v>-0.57889330387115479</v>
      </c>
      <c r="L49" s="3">
        <v>-0.28772604465484619</v>
      </c>
      <c r="M49" s="3">
        <v>-0.13181079924106598</v>
      </c>
      <c r="N49" s="3">
        <v>-1.162238597869873</v>
      </c>
      <c r="O49" s="3">
        <v>-0.53132408857345581</v>
      </c>
      <c r="P49" s="3">
        <v>-0.58276784420013428</v>
      </c>
      <c r="Q49" s="3">
        <v>0.10817524045705795</v>
      </c>
      <c r="S49" s="54" t="s">
        <v>445</v>
      </c>
      <c r="T49">
        <v>43</v>
      </c>
    </row>
    <row r="50" spans="1:20">
      <c r="A50" s="1">
        <v>44</v>
      </c>
      <c r="B50" s="3">
        <v>-5.1820583641529083E-2</v>
      </c>
      <c r="C50" s="3">
        <v>-1.1686519384384155</v>
      </c>
      <c r="D50" s="3">
        <v>-0.24673014879226685</v>
      </c>
      <c r="E50" s="3">
        <v>0.4348580539226532</v>
      </c>
      <c r="F50" s="3">
        <v>-0.62465512752532959</v>
      </c>
      <c r="G50" s="3">
        <v>0.76501965522766113</v>
      </c>
      <c r="H50" s="3">
        <v>0.49840888381004333</v>
      </c>
      <c r="I50" s="3">
        <v>0.13929767906665802</v>
      </c>
      <c r="J50" s="3">
        <v>-0.75368613004684448</v>
      </c>
      <c r="K50" s="3">
        <v>-0.68391942977905273</v>
      </c>
      <c r="L50" s="3">
        <v>-6.31842240691185E-2</v>
      </c>
      <c r="M50" s="3">
        <v>-0.17478998005390167</v>
      </c>
      <c r="N50" s="3">
        <v>-0.77065861225128174</v>
      </c>
      <c r="O50" s="3">
        <v>-0.35345891118049622</v>
      </c>
      <c r="P50" s="3">
        <v>-0.52022546529769897</v>
      </c>
      <c r="Q50" s="3">
        <v>7.6451748609542847E-2</v>
      </c>
      <c r="S50" s="54" t="s">
        <v>448</v>
      </c>
      <c r="T50">
        <v>44</v>
      </c>
    </row>
    <row r="51" spans="1:20">
      <c r="A51" s="1">
        <v>45</v>
      </c>
      <c r="B51" s="3">
        <v>-0.72404664754867554</v>
      </c>
      <c r="C51" s="3">
        <v>-0.98930269479751587</v>
      </c>
      <c r="D51" s="3">
        <v>0.15229503810405731</v>
      </c>
      <c r="E51" s="3">
        <v>0.27821177244186401</v>
      </c>
      <c r="F51" s="3">
        <v>-0.98334372043609619</v>
      </c>
      <c r="G51" s="3">
        <v>0.35731297731399536</v>
      </c>
      <c r="H51" s="3">
        <v>0.45643836259841919</v>
      </c>
      <c r="I51" s="3">
        <v>0.12514775991439819</v>
      </c>
      <c r="J51" s="3">
        <v>-1.3472656011581421</v>
      </c>
      <c r="K51" s="3">
        <v>0.34701284766197205</v>
      </c>
      <c r="L51" s="3">
        <v>1.5638642311096191</v>
      </c>
      <c r="M51" s="3">
        <v>0.79282546043395996</v>
      </c>
      <c r="N51" s="3">
        <v>8.6936786770820618E-2</v>
      </c>
      <c r="O51" s="3">
        <v>0.61940616369247437</v>
      </c>
      <c r="P51" s="3">
        <v>-0.24167515337467194</v>
      </c>
      <c r="Q51" s="3">
        <v>-0.34284695982933044</v>
      </c>
      <c r="S51" s="54" t="s">
        <v>417</v>
      </c>
      <c r="T51">
        <v>45</v>
      </c>
    </row>
    <row r="52" spans="1:20">
      <c r="A52" s="1">
        <v>46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6B1E-5B6F-4FAA-B46C-C3DAFB9745F4}">
  <dimension ref="B2:EJ124"/>
  <sheetViews>
    <sheetView topLeftCell="BO27" workbookViewId="0">
      <selection activeCell="BT52" sqref="BT52"/>
    </sheetView>
  </sheetViews>
  <sheetFormatPr defaultRowHeight="15"/>
  <cols>
    <col min="2" max="2" width="2.85546875" customWidth="1"/>
    <col min="3" max="19" width="7.140625" customWidth="1"/>
    <col min="20" max="20" width="8.5703125" customWidth="1"/>
    <col min="21" max="22" width="2.85546875" customWidth="1"/>
    <col min="23" max="26" width="7.140625" customWidth="1"/>
    <col min="28" max="28" width="2.85546875" customWidth="1"/>
    <col min="29" max="45" width="7.140625" customWidth="1"/>
    <col min="48" max="48" width="2.85546875" customWidth="1"/>
    <col min="49" max="50" width="7.140625" customWidth="1"/>
    <col min="52" max="52" width="2.85546875" customWidth="1"/>
    <col min="53" max="69" width="7.140625" customWidth="1"/>
    <col min="71" max="71" width="2.85546875" customWidth="1"/>
    <col min="72" max="136" width="7.140625" customWidth="1"/>
    <col min="138" max="138" width="2.85546875" customWidth="1"/>
    <col min="139" max="140" width="8.5703125" customWidth="1"/>
  </cols>
  <sheetData>
    <row r="2" spans="2:136">
      <c r="C2" t="s">
        <v>138</v>
      </c>
      <c r="W2" t="s">
        <v>148</v>
      </c>
      <c r="AC2" t="s">
        <v>139</v>
      </c>
      <c r="AW2" t="s">
        <v>142</v>
      </c>
      <c r="BA2" t="s">
        <v>140</v>
      </c>
      <c r="BT2" t="s">
        <v>141</v>
      </c>
    </row>
    <row r="3" spans="2:136">
      <c r="C3" s="22" t="s">
        <v>189</v>
      </c>
      <c r="W3" s="22" t="s">
        <v>180</v>
      </c>
      <c r="AC3" s="22" t="s">
        <v>190</v>
      </c>
    </row>
    <row r="4" spans="2:136">
      <c r="B4" s="18" t="s">
        <v>193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T4" s="2"/>
      <c r="U4" s="2"/>
      <c r="V4" t="s">
        <v>170</v>
      </c>
      <c r="W4" s="1">
        <v>0</v>
      </c>
      <c r="X4" s="1">
        <v>1</v>
      </c>
      <c r="Y4" s="1">
        <v>2</v>
      </c>
      <c r="Z4" s="1">
        <v>3</v>
      </c>
      <c r="AB4" s="18" t="s">
        <v>193</v>
      </c>
      <c r="AC4" s="25">
        <v>0</v>
      </c>
      <c r="AD4" s="25">
        <v>1</v>
      </c>
      <c r="AE4" s="25">
        <v>2</v>
      </c>
      <c r="AF4" s="25">
        <v>3</v>
      </c>
      <c r="AG4" s="25">
        <v>4</v>
      </c>
      <c r="AH4" s="25">
        <v>5</v>
      </c>
      <c r="AI4" s="25">
        <v>6</v>
      </c>
      <c r="AJ4" s="25">
        <v>7</v>
      </c>
      <c r="AK4" s="25">
        <v>8</v>
      </c>
      <c r="AL4" s="25">
        <v>9</v>
      </c>
      <c r="AM4" s="25">
        <v>10</v>
      </c>
      <c r="AN4" s="25">
        <v>11</v>
      </c>
      <c r="AO4" s="25">
        <v>12</v>
      </c>
      <c r="AP4" s="25">
        <v>13</v>
      </c>
      <c r="AQ4" s="25">
        <v>14</v>
      </c>
      <c r="AR4" s="25">
        <v>15</v>
      </c>
      <c r="AS4" s="25" t="s">
        <v>34</v>
      </c>
      <c r="AV4" s="18" t="s">
        <v>193</v>
      </c>
      <c r="AW4" s="25" t="s">
        <v>173</v>
      </c>
      <c r="AX4" s="25" t="s">
        <v>174</v>
      </c>
      <c r="AZ4" s="18" t="s">
        <v>193</v>
      </c>
      <c r="BA4" s="25">
        <v>0</v>
      </c>
      <c r="BB4" s="25">
        <v>1</v>
      </c>
      <c r="BC4" s="25">
        <v>2</v>
      </c>
      <c r="BD4" s="25">
        <v>3</v>
      </c>
      <c r="BE4" s="25">
        <v>4</v>
      </c>
      <c r="BF4" s="25">
        <v>5</v>
      </c>
      <c r="BG4" s="25">
        <v>6</v>
      </c>
      <c r="BH4" s="25">
        <v>7</v>
      </c>
      <c r="BI4" s="25">
        <v>8</v>
      </c>
      <c r="BJ4" s="25">
        <v>9</v>
      </c>
      <c r="BK4" s="25">
        <v>10</v>
      </c>
      <c r="BL4" s="25">
        <v>11</v>
      </c>
      <c r="BM4" s="25">
        <v>12</v>
      </c>
      <c r="BN4" s="25">
        <v>13</v>
      </c>
      <c r="BO4" s="25">
        <v>14</v>
      </c>
      <c r="BP4" s="25">
        <v>15</v>
      </c>
      <c r="BQ4" s="25" t="s">
        <v>34</v>
      </c>
      <c r="BS4" s="18" t="s">
        <v>193</v>
      </c>
      <c r="BT4" s="25">
        <v>0</v>
      </c>
      <c r="BU4" s="25">
        <v>1</v>
      </c>
      <c r="BV4" s="25">
        <v>2</v>
      </c>
      <c r="BW4" s="25">
        <v>3</v>
      </c>
      <c r="BX4" s="25">
        <v>4</v>
      </c>
      <c r="BY4" s="25">
        <v>5</v>
      </c>
      <c r="BZ4" s="25">
        <v>6</v>
      </c>
      <c r="CA4" s="25">
        <v>7</v>
      </c>
      <c r="CB4" s="25">
        <v>8</v>
      </c>
      <c r="CC4" s="25">
        <v>9</v>
      </c>
      <c r="CD4" s="25">
        <v>10</v>
      </c>
      <c r="CE4" s="25">
        <v>11</v>
      </c>
      <c r="CF4" s="25">
        <v>12</v>
      </c>
      <c r="CG4" s="25">
        <v>13</v>
      </c>
      <c r="CH4" s="25">
        <v>14</v>
      </c>
      <c r="CI4" s="25">
        <v>15</v>
      </c>
      <c r="CJ4" s="25">
        <v>16</v>
      </c>
      <c r="CK4" s="25">
        <v>17</v>
      </c>
      <c r="CL4" s="25">
        <v>18</v>
      </c>
      <c r="CM4" s="25">
        <v>19</v>
      </c>
      <c r="CN4" s="25">
        <v>20</v>
      </c>
      <c r="CO4" s="25">
        <v>21</v>
      </c>
      <c r="CP4" s="25">
        <v>22</v>
      </c>
      <c r="CQ4" s="25">
        <v>23</v>
      </c>
      <c r="CR4" s="25">
        <v>24</v>
      </c>
      <c r="CS4" s="25">
        <v>25</v>
      </c>
      <c r="CT4" s="25">
        <v>26</v>
      </c>
      <c r="CU4" s="25">
        <v>27</v>
      </c>
      <c r="CV4" s="25">
        <v>28</v>
      </c>
      <c r="CW4" s="25">
        <v>29</v>
      </c>
      <c r="CX4" s="25">
        <v>30</v>
      </c>
      <c r="CY4" s="25">
        <v>31</v>
      </c>
      <c r="CZ4" s="25">
        <v>32</v>
      </c>
      <c r="DA4" s="25">
        <v>33</v>
      </c>
      <c r="DB4" s="25">
        <v>34</v>
      </c>
      <c r="DC4" s="25">
        <v>35</v>
      </c>
      <c r="DD4" s="25">
        <v>36</v>
      </c>
      <c r="DE4" s="25">
        <v>37</v>
      </c>
      <c r="DF4" s="25">
        <v>38</v>
      </c>
      <c r="DG4" s="25">
        <v>39</v>
      </c>
      <c r="DH4" s="25">
        <v>40</v>
      </c>
      <c r="DI4" s="25">
        <v>41</v>
      </c>
      <c r="DJ4" s="25">
        <v>42</v>
      </c>
      <c r="DK4" s="25">
        <v>43</v>
      </c>
      <c r="DL4" s="25">
        <v>44</v>
      </c>
      <c r="DM4" s="25">
        <v>45</v>
      </c>
      <c r="DN4" s="25">
        <v>46</v>
      </c>
      <c r="DO4" s="25">
        <v>47</v>
      </c>
      <c r="DP4" s="25">
        <v>48</v>
      </c>
      <c r="DQ4" s="25">
        <v>49</v>
      </c>
      <c r="DR4" s="25">
        <v>50</v>
      </c>
      <c r="DS4" s="25">
        <v>51</v>
      </c>
      <c r="DT4" s="25">
        <v>52</v>
      </c>
      <c r="DU4" s="25">
        <v>53</v>
      </c>
      <c r="DV4" s="25">
        <v>54</v>
      </c>
      <c r="DW4" s="25">
        <v>55</v>
      </c>
      <c r="DX4" s="25">
        <v>56</v>
      </c>
      <c r="DY4" s="25">
        <v>57</v>
      </c>
      <c r="DZ4" s="25">
        <v>58</v>
      </c>
      <c r="EA4" s="25">
        <v>59</v>
      </c>
      <c r="EB4" s="25">
        <v>60</v>
      </c>
      <c r="EC4" s="25">
        <v>61</v>
      </c>
      <c r="ED4" s="25">
        <v>62</v>
      </c>
      <c r="EE4" s="25">
        <v>63</v>
      </c>
      <c r="EF4" s="25" t="s">
        <v>34</v>
      </c>
    </row>
    <row r="5" spans="2:136"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W5" s="8"/>
      <c r="X5" s="8"/>
      <c r="Y5" s="8"/>
      <c r="Z5" s="8"/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42</v>
      </c>
      <c r="AK5" t="s">
        <v>43</v>
      </c>
      <c r="AL5" t="s">
        <v>44</v>
      </c>
      <c r="AM5" t="s">
        <v>45</v>
      </c>
      <c r="AN5" t="s">
        <v>46</v>
      </c>
      <c r="AO5" t="s">
        <v>47</v>
      </c>
      <c r="AP5" t="s">
        <v>48</v>
      </c>
      <c r="AQ5" t="s">
        <v>49</v>
      </c>
      <c r="AR5" t="s">
        <v>50</v>
      </c>
      <c r="AS5" t="s">
        <v>51</v>
      </c>
      <c r="AW5" t="s">
        <v>134</v>
      </c>
      <c r="AX5" t="s">
        <v>135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t="s">
        <v>75</v>
      </c>
      <c r="CA5" t="s">
        <v>76</v>
      </c>
      <c r="CB5" t="s">
        <v>77</v>
      </c>
      <c r="CC5" t="s">
        <v>78</v>
      </c>
      <c r="CD5" t="s">
        <v>79</v>
      </c>
      <c r="CE5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t="s">
        <v>92</v>
      </c>
      <c r="CR5" t="s">
        <v>93</v>
      </c>
      <c r="CS5" t="s">
        <v>94</v>
      </c>
      <c r="CT5" t="s">
        <v>95</v>
      </c>
      <c r="CU5" t="s">
        <v>96</v>
      </c>
      <c r="CV5" t="s">
        <v>97</v>
      </c>
      <c r="CW5" t="s">
        <v>98</v>
      </c>
      <c r="CX5" t="s">
        <v>99</v>
      </c>
      <c r="CY5" t="s">
        <v>100</v>
      </c>
      <c r="CZ5" t="s">
        <v>101</v>
      </c>
      <c r="DA5" t="s">
        <v>102</v>
      </c>
      <c r="DB5" t="s">
        <v>103</v>
      </c>
      <c r="DC5" t="s">
        <v>104</v>
      </c>
      <c r="DD5" t="s">
        <v>105</v>
      </c>
      <c r="DE5" t="s">
        <v>106</v>
      </c>
      <c r="DF5" t="s">
        <v>107</v>
      </c>
      <c r="DG5" t="s">
        <v>108</v>
      </c>
      <c r="DH5" t="s">
        <v>109</v>
      </c>
      <c r="DI5" t="s">
        <v>110</v>
      </c>
      <c r="DJ5" t="s">
        <v>111</v>
      </c>
      <c r="DK5" t="s">
        <v>112</v>
      </c>
      <c r="DL5" t="s">
        <v>113</v>
      </c>
      <c r="DM5" t="s">
        <v>114</v>
      </c>
      <c r="DN5" t="s">
        <v>115</v>
      </c>
      <c r="DO5" t="s">
        <v>116</v>
      </c>
      <c r="DP5" t="s">
        <v>117</v>
      </c>
      <c r="DQ5" t="s">
        <v>118</v>
      </c>
      <c r="DR5" t="s">
        <v>119</v>
      </c>
      <c r="DS5" t="s">
        <v>120</v>
      </c>
      <c r="DT5" t="s">
        <v>121</v>
      </c>
      <c r="DU5" t="s">
        <v>122</v>
      </c>
      <c r="DV5" t="s">
        <v>123</v>
      </c>
      <c r="DW5" t="s">
        <v>124</v>
      </c>
      <c r="DX5" t="s">
        <v>125</v>
      </c>
      <c r="DY5" t="s">
        <v>126</v>
      </c>
      <c r="DZ5" t="s">
        <v>127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</row>
    <row r="6" spans="2:136">
      <c r="B6" s="25">
        <v>0</v>
      </c>
      <c r="C6" s="3">
        <v>0.11038559675216675</v>
      </c>
      <c r="D6" s="3">
        <v>0.30018684267997742</v>
      </c>
      <c r="E6" s="3">
        <v>0.15029962360858917</v>
      </c>
      <c r="F6" s="3">
        <v>-5.6435251608490944E-3</v>
      </c>
      <c r="G6" s="3">
        <v>-0.17236831784248352</v>
      </c>
      <c r="H6" s="3">
        <v>0.23609668016433716</v>
      </c>
      <c r="I6" s="3">
        <v>7.5258605182170868E-2</v>
      </c>
      <c r="J6" s="3">
        <v>4.0312200784683228E-2</v>
      </c>
      <c r="K6" s="3">
        <v>0.25240883231163025</v>
      </c>
      <c r="L6" s="3">
        <v>0.11848851293325424</v>
      </c>
      <c r="M6" s="3">
        <v>7.0949018001556396E-2</v>
      </c>
      <c r="N6" s="3">
        <v>4.0830913931131363E-2</v>
      </c>
      <c r="O6" s="3">
        <v>2.0338920876383781E-2</v>
      </c>
      <c r="P6" s="3">
        <v>-0.28952020406723022</v>
      </c>
      <c r="Q6" s="3">
        <v>9.0997651219367981E-2</v>
      </c>
      <c r="R6" s="3">
        <v>-3.4438204020261765E-2</v>
      </c>
      <c r="S6" s="3">
        <v>0.37094402313232422</v>
      </c>
      <c r="T6" s="3"/>
      <c r="U6" s="21" t="s">
        <v>149</v>
      </c>
      <c r="V6" s="6">
        <v>0</v>
      </c>
      <c r="W6" s="5" cm="1">
        <f t="array" ref="W6:Z53">MMULT(C6:S53,TRANSPOSE(C58:S61))</f>
        <v>-0.11442585213887013</v>
      </c>
      <c r="X6" s="5">
        <v>2.8474634664493848E-2</v>
      </c>
      <c r="Y6" s="5">
        <v>0.64864512983770339</v>
      </c>
      <c r="Z6" s="5">
        <v>8.3287812954868645E-2</v>
      </c>
      <c r="AB6" s="25">
        <v>0</v>
      </c>
      <c r="AC6" s="3">
        <v>0.48596310615539551</v>
      </c>
      <c r="AD6" s="3">
        <v>6.9176353514194489E-2</v>
      </c>
      <c r="AE6" s="3">
        <v>0.14587134122848511</v>
      </c>
      <c r="AF6" s="3">
        <v>-0.30732065439224243</v>
      </c>
      <c r="AG6" s="3">
        <v>-0.10623840242624283</v>
      </c>
      <c r="AH6" s="3">
        <v>0.2926325798034668</v>
      </c>
      <c r="AI6" s="3">
        <v>-0.380054771900177</v>
      </c>
      <c r="AJ6" s="3">
        <v>-0.14943692088127136</v>
      </c>
      <c r="AK6" s="3">
        <v>-6.7548088729381561E-2</v>
      </c>
      <c r="AL6" s="3">
        <v>0.18269415199756622</v>
      </c>
      <c r="AM6" s="3">
        <v>-0.24434220790863037</v>
      </c>
      <c r="AN6" s="3">
        <v>0.13765333592891693</v>
      </c>
      <c r="AO6" s="3">
        <v>1.4508169144392014E-2</v>
      </c>
      <c r="AP6" s="3">
        <v>6.6940896213054657E-2</v>
      </c>
      <c r="AQ6" s="3">
        <v>-5.3661156445741653E-2</v>
      </c>
      <c r="AR6" s="3">
        <v>-6.364469975233078E-2</v>
      </c>
      <c r="AS6" s="3">
        <v>0.38255846500396729</v>
      </c>
      <c r="AV6" s="25">
        <v>0</v>
      </c>
      <c r="AW6" s="3">
        <v>1.0070405006408691</v>
      </c>
      <c r="AX6" s="3">
        <v>-9.4856463372707353E-2</v>
      </c>
      <c r="AZ6" s="25">
        <v>0</v>
      </c>
      <c r="BA6" s="3">
        <v>-1.468417514115572E-2</v>
      </c>
      <c r="BB6" s="3">
        <v>3.4567985683679581E-2</v>
      </c>
      <c r="BC6" s="3">
        <v>-0.39450937509536743</v>
      </c>
      <c r="BD6" s="3">
        <v>-2.1433150395750999E-2</v>
      </c>
      <c r="BE6" s="3">
        <v>0.13073226809501648</v>
      </c>
      <c r="BF6" s="3">
        <v>0.2445574551820755</v>
      </c>
      <c r="BG6" s="3">
        <v>6.8996764719486237E-2</v>
      </c>
      <c r="BH6" s="3">
        <v>-0.12307164818048477</v>
      </c>
      <c r="BI6" s="3">
        <v>7.0978641510009766E-2</v>
      </c>
      <c r="BJ6" s="3">
        <v>-0.23616400361061096</v>
      </c>
      <c r="BK6" s="3">
        <v>0.25760814547538757</v>
      </c>
      <c r="BL6" s="3">
        <v>-0.38196378946304321</v>
      </c>
      <c r="BM6" s="3">
        <v>0.16081900894641876</v>
      </c>
      <c r="BN6" s="3">
        <v>-1.396678201854229E-2</v>
      </c>
      <c r="BO6" s="3">
        <v>0.32850635051727295</v>
      </c>
      <c r="BP6" s="3">
        <v>-2.6781445369124413E-2</v>
      </c>
      <c r="BQ6" s="3">
        <v>-0.19875378906726837</v>
      </c>
      <c r="BS6" s="25">
        <v>0</v>
      </c>
      <c r="BT6" s="3">
        <v>-0.36918643116950989</v>
      </c>
      <c r="BU6" s="3">
        <v>-8.0492205917835236E-2</v>
      </c>
      <c r="BV6" s="3">
        <v>-4.7593481838703156E-2</v>
      </c>
      <c r="BW6" s="3">
        <v>0.24082702398300171</v>
      </c>
      <c r="BX6" s="3">
        <v>-5.4089650511741638E-2</v>
      </c>
      <c r="BY6" s="3">
        <v>-9.8867461085319519E-2</v>
      </c>
      <c r="BZ6" s="3">
        <v>-0.17776301503181458</v>
      </c>
      <c r="CA6" s="3">
        <v>-0.21858717501163483</v>
      </c>
      <c r="CB6" s="3">
        <v>-0.11361858248710632</v>
      </c>
      <c r="CC6" s="3">
        <v>0.15170679986476898</v>
      </c>
      <c r="CD6" s="3">
        <v>-0.14686636626720428</v>
      </c>
      <c r="CE6" s="3">
        <v>-0.1058514192700386</v>
      </c>
      <c r="CF6" s="3">
        <v>0.15032631158828735</v>
      </c>
      <c r="CG6" s="3">
        <v>6.1315344646573067E-3</v>
      </c>
      <c r="CH6" s="3">
        <v>2.113659493625164E-2</v>
      </c>
      <c r="CI6" s="3">
        <v>-3.1928937882184982E-2</v>
      </c>
      <c r="CJ6" s="3">
        <v>0.18685145676136017</v>
      </c>
      <c r="CK6" s="3">
        <v>1.7332078889012337E-2</v>
      </c>
      <c r="CL6" s="3">
        <v>-7.5088098645210266E-2</v>
      </c>
      <c r="CM6" s="3">
        <v>-1.4405089430510998E-2</v>
      </c>
      <c r="CN6" s="3">
        <v>0.21253594756126404</v>
      </c>
      <c r="CO6" s="3">
        <v>0.16988623142242432</v>
      </c>
      <c r="CP6" s="3">
        <v>-2.5413466617465019E-2</v>
      </c>
      <c r="CQ6" s="3">
        <v>1.2614781968295574E-2</v>
      </c>
      <c r="CR6" s="3">
        <v>7.9895474016666412E-2</v>
      </c>
      <c r="CS6" s="3">
        <v>-1.8388260155916214E-2</v>
      </c>
      <c r="CT6" s="3">
        <v>7.2502695024013519E-2</v>
      </c>
      <c r="CU6" s="3">
        <v>-0.1384071558713913</v>
      </c>
      <c r="CV6" s="3">
        <v>-8.4421589970588684E-2</v>
      </c>
      <c r="CW6" s="3">
        <v>-0.22672189772129059</v>
      </c>
      <c r="CX6" s="3">
        <v>0.30199533700942993</v>
      </c>
      <c r="CY6" s="3">
        <v>8.0010004341602325E-2</v>
      </c>
      <c r="CZ6" s="3">
        <v>4.5586936175823212E-2</v>
      </c>
      <c r="DA6" s="3">
        <v>0.18798893690109253</v>
      </c>
      <c r="DB6" s="3">
        <v>1.0055659338831902E-2</v>
      </c>
      <c r="DC6" s="3">
        <v>0.13985231518745422</v>
      </c>
      <c r="DD6" s="3">
        <v>-1.747598871588707E-2</v>
      </c>
      <c r="DE6" s="3">
        <v>-0.21491029858589172</v>
      </c>
      <c r="DF6" s="3">
        <v>-9.8897861316800117E-3</v>
      </c>
      <c r="DG6" s="3">
        <v>0.25962641835212708</v>
      </c>
      <c r="DH6" s="3">
        <v>9.8863564431667328E-2</v>
      </c>
      <c r="DI6" s="3">
        <v>0.10000335425138474</v>
      </c>
      <c r="DJ6" s="3">
        <v>0.14857648313045502</v>
      </c>
      <c r="DK6" s="3">
        <v>-2.0647143945097923E-2</v>
      </c>
      <c r="DL6" s="3">
        <v>6.6973671317100525E-2</v>
      </c>
      <c r="DM6" s="3">
        <v>6.2841527163982391E-2</v>
      </c>
      <c r="DN6" s="3">
        <v>-1.0754615999758244E-2</v>
      </c>
      <c r="DO6" s="3">
        <v>-6.9188825786113739E-2</v>
      </c>
      <c r="DP6" s="3">
        <v>0.10948264598846436</v>
      </c>
      <c r="DQ6" s="3">
        <v>0.19249871373176575</v>
      </c>
      <c r="DR6" s="3">
        <v>0.29266047477722168</v>
      </c>
      <c r="DS6" s="3">
        <v>-7.9689495265483856E-2</v>
      </c>
      <c r="DT6" s="3">
        <v>0.15979969501495361</v>
      </c>
      <c r="DU6" s="3">
        <v>-3.5463321954011917E-2</v>
      </c>
      <c r="DV6" s="3">
        <v>-0.12881061434745789</v>
      </c>
      <c r="DW6" s="3">
        <v>-7.6526224613189697E-2</v>
      </c>
      <c r="DX6" s="3">
        <v>1.4304719865322113E-2</v>
      </c>
      <c r="DY6" s="3">
        <v>5.5588401854038239E-2</v>
      </c>
      <c r="DZ6" s="3">
        <v>0.18486811220645905</v>
      </c>
      <c r="EA6" s="3">
        <v>0.15214143693447113</v>
      </c>
      <c r="EB6" s="3">
        <v>4.497612826526165E-3</v>
      </c>
      <c r="EC6" s="3">
        <v>0.18174393475055695</v>
      </c>
      <c r="ED6" s="3">
        <v>4.0899902582168579E-2</v>
      </c>
      <c r="EE6" s="3">
        <v>8.6039446294307709E-2</v>
      </c>
      <c r="EF6" s="3">
        <v>-2.8575370088219643E-2</v>
      </c>
    </row>
    <row r="7" spans="2:136">
      <c r="B7" s="25">
        <v>1</v>
      </c>
      <c r="C7" s="3">
        <v>-6.6997043788433075E-2</v>
      </c>
      <c r="D7" s="3">
        <v>-0.13959315419197083</v>
      </c>
      <c r="E7" s="3">
        <v>-0.31283709406852722</v>
      </c>
      <c r="F7" s="3">
        <v>-0.16409537196159363</v>
      </c>
      <c r="G7" s="3">
        <v>0.18809624016284943</v>
      </c>
      <c r="H7" s="3">
        <v>-0.13343706727027893</v>
      </c>
      <c r="I7" s="3">
        <v>-2.4400927126407623E-2</v>
      </c>
      <c r="J7" s="3">
        <v>-6.0524784028530121E-2</v>
      </c>
      <c r="K7" s="3">
        <v>3.8541544228792191E-2</v>
      </c>
      <c r="L7" s="3">
        <v>-0.32241448760032654</v>
      </c>
      <c r="M7" s="3">
        <v>0.36596488952636719</v>
      </c>
      <c r="N7" s="3">
        <v>1.2940265238285065E-2</v>
      </c>
      <c r="O7" s="3">
        <v>-0.24846552312374115</v>
      </c>
      <c r="P7" s="3">
        <v>7.2910286486148834E-2</v>
      </c>
      <c r="Q7" s="3">
        <v>4.8906717449426651E-2</v>
      </c>
      <c r="R7" s="3">
        <v>-0.2747550904750824</v>
      </c>
      <c r="S7" s="3">
        <v>-0.19270926713943479</v>
      </c>
      <c r="T7" s="3"/>
      <c r="U7" s="3"/>
      <c r="V7" s="1">
        <v>1</v>
      </c>
      <c r="W7" s="3">
        <v>-9.0080985336315755E-3</v>
      </c>
      <c r="X7" s="3">
        <v>0.14840410215176839</v>
      </c>
      <c r="Y7" s="3">
        <v>1.3328769128486435</v>
      </c>
      <c r="Z7" s="3">
        <v>5.0315563704336347E-2</v>
      </c>
      <c r="AB7" s="25">
        <v>1</v>
      </c>
      <c r="AC7" s="3">
        <v>-8.3533614873886108E-2</v>
      </c>
      <c r="AD7" s="3">
        <v>-0.27224746346473694</v>
      </c>
      <c r="AE7" s="3">
        <v>3.4824904054403305E-2</v>
      </c>
      <c r="AF7" s="3">
        <v>-0.28751283884048462</v>
      </c>
      <c r="AG7" s="3">
        <v>-0.14769311249256134</v>
      </c>
      <c r="AH7" s="3">
        <v>-0.30302804708480835</v>
      </c>
      <c r="AI7" s="3">
        <v>0.44280660152435303</v>
      </c>
      <c r="AJ7" s="3">
        <v>-0.37474837899208069</v>
      </c>
      <c r="AK7" s="3">
        <v>0.1079634428024292</v>
      </c>
      <c r="AL7" s="3">
        <v>2.4567831307649612E-2</v>
      </c>
      <c r="AM7" s="3">
        <v>0.17307493090629578</v>
      </c>
      <c r="AN7" s="3">
        <v>-0.42992684245109558</v>
      </c>
      <c r="AO7" s="3">
        <v>0.10909895598888397</v>
      </c>
      <c r="AP7" s="3">
        <v>0.12289070338010788</v>
      </c>
      <c r="AQ7" s="3">
        <v>-7.4829138815402985E-2</v>
      </c>
      <c r="AR7" s="3">
        <v>-0.28468221426010132</v>
      </c>
      <c r="AS7" s="3">
        <v>-0.56682717800140381</v>
      </c>
      <c r="AV7" s="25">
        <v>1</v>
      </c>
      <c r="AW7" s="3">
        <v>1.163338303565979</v>
      </c>
      <c r="AX7" s="3">
        <v>0.14061552286148071</v>
      </c>
      <c r="AZ7" s="25">
        <v>1</v>
      </c>
      <c r="BA7" s="3">
        <v>-2.2203756961971521E-3</v>
      </c>
      <c r="BB7" s="3">
        <v>-0.44121947884559631</v>
      </c>
      <c r="BC7" s="3">
        <v>0.14786137640476227</v>
      </c>
      <c r="BD7" s="3">
        <v>-0.18104073405265808</v>
      </c>
      <c r="BE7" s="3">
        <v>0.39633598923683167</v>
      </c>
      <c r="BF7" s="3">
        <v>-4.1237592697143555E-2</v>
      </c>
      <c r="BG7" s="3">
        <v>6.1165884137153625E-2</v>
      </c>
      <c r="BH7" s="3">
        <v>0.10902242362499237</v>
      </c>
      <c r="BI7" s="3">
        <v>-2.0802699029445648E-2</v>
      </c>
      <c r="BJ7" s="3">
        <v>-8.9493617415428162E-2</v>
      </c>
      <c r="BK7" s="3">
        <v>9.6838973462581635E-2</v>
      </c>
      <c r="BL7" s="3">
        <v>-0.32087135314941406</v>
      </c>
      <c r="BM7" s="3">
        <v>0.16223092377185822</v>
      </c>
      <c r="BN7" s="3">
        <v>0.37167602777481079</v>
      </c>
      <c r="BO7" s="3">
        <v>0.22594465315341949</v>
      </c>
      <c r="BP7" s="3">
        <v>0.11831419169902802</v>
      </c>
      <c r="BQ7" s="3">
        <v>-0.22563660144805908</v>
      </c>
      <c r="BS7" s="25">
        <v>1</v>
      </c>
      <c r="BT7" s="3">
        <v>-6.1115838587284088E-2</v>
      </c>
      <c r="BU7" s="3">
        <v>0.18606995046138763</v>
      </c>
      <c r="BV7" s="3">
        <v>-0.22484177350997925</v>
      </c>
      <c r="BW7" s="3">
        <v>-0.10953135788440704</v>
      </c>
      <c r="BX7" s="3">
        <v>-5.3709480911493301E-2</v>
      </c>
      <c r="BY7" s="3">
        <v>2.8159277513623238E-2</v>
      </c>
      <c r="BZ7" s="3">
        <v>0.19233708083629608</v>
      </c>
      <c r="CA7" s="3">
        <v>0.11651086807250977</v>
      </c>
      <c r="CB7" s="3">
        <v>-9.4601651653647423E-3</v>
      </c>
      <c r="CC7" s="3">
        <v>-0.20064300298690796</v>
      </c>
      <c r="CD7" s="3">
        <v>8.2681737840175629E-3</v>
      </c>
      <c r="CE7" s="3">
        <v>4.8483632504940033E-2</v>
      </c>
      <c r="CF7" s="3">
        <v>-0.12189142405986786</v>
      </c>
      <c r="CG7" s="3">
        <v>-0.23612473905086517</v>
      </c>
      <c r="CH7" s="3">
        <v>-4.2922839522361755E-2</v>
      </c>
      <c r="CI7" s="3">
        <v>0.14560511708259583</v>
      </c>
      <c r="CJ7" s="3">
        <v>-0.12286894023418427</v>
      </c>
      <c r="CK7" s="3">
        <v>3.0427707359194756E-2</v>
      </c>
      <c r="CL7" s="3">
        <v>-5.6634102016687393E-2</v>
      </c>
      <c r="CM7" s="3">
        <v>0.17362739145755768</v>
      </c>
      <c r="CN7" s="3">
        <v>0.12995205819606781</v>
      </c>
      <c r="CO7" s="3">
        <v>-1.0659242048859596E-2</v>
      </c>
      <c r="CP7" s="3">
        <v>0.15570694208145142</v>
      </c>
      <c r="CQ7" s="3">
        <v>7.9322725534439087E-2</v>
      </c>
      <c r="CR7" s="3">
        <v>4.6688150614500046E-2</v>
      </c>
      <c r="CS7" s="3">
        <v>4.6772029250860214E-2</v>
      </c>
      <c r="CT7" s="3">
        <v>-0.19414325058460236</v>
      </c>
      <c r="CU7" s="3">
        <v>0.10967748612165451</v>
      </c>
      <c r="CV7" s="3">
        <v>-0.18036569654941559</v>
      </c>
      <c r="CW7" s="3">
        <v>0.33181434869766235</v>
      </c>
      <c r="CX7" s="3">
        <v>-7.3404577560722828E-3</v>
      </c>
      <c r="CY7" s="3">
        <v>-9.090801328420639E-2</v>
      </c>
      <c r="CZ7" s="3">
        <v>9.6263207495212555E-2</v>
      </c>
      <c r="DA7" s="3">
        <v>-0.28336063027381897</v>
      </c>
      <c r="DB7" s="3">
        <v>-0.15291047096252441</v>
      </c>
      <c r="DC7" s="3">
        <v>-6.2927074730396271E-2</v>
      </c>
      <c r="DD7" s="3">
        <v>-0.10351330786943436</v>
      </c>
      <c r="DE7" s="3">
        <v>3.0973996035754681E-3</v>
      </c>
      <c r="DF7" s="3">
        <v>-0.18947137892246246</v>
      </c>
      <c r="DG7" s="3">
        <v>-0.12360190600156784</v>
      </c>
      <c r="DH7" s="3">
        <v>-0.11639483273029327</v>
      </c>
      <c r="DI7" s="3">
        <v>-0.20068246126174927</v>
      </c>
      <c r="DJ7" s="3">
        <v>-0.17699578404426575</v>
      </c>
      <c r="DK7" s="3">
        <v>2.4728506803512573E-2</v>
      </c>
      <c r="DL7" s="3">
        <v>0.16443747282028198</v>
      </c>
      <c r="DM7" s="3">
        <v>8.2149960100650787E-2</v>
      </c>
      <c r="DN7" s="3">
        <v>7.470596581697464E-2</v>
      </c>
      <c r="DO7" s="3">
        <v>0.10332102328538895</v>
      </c>
      <c r="DP7" s="3">
        <v>-6.6867277026176453E-2</v>
      </c>
      <c r="DQ7" s="3">
        <v>-0.16924746334552765</v>
      </c>
      <c r="DR7" s="3">
        <v>-0.18804125487804413</v>
      </c>
      <c r="DS7" s="3">
        <v>-1.9707037135958672E-2</v>
      </c>
      <c r="DT7" s="3">
        <v>-3.3324800431728363E-2</v>
      </c>
      <c r="DU7" s="3">
        <v>0.10556437075138092</v>
      </c>
      <c r="DV7" s="3">
        <v>0.16213266551494598</v>
      </c>
      <c r="DW7" s="3">
        <v>8.2129225134849548E-2</v>
      </c>
      <c r="DX7" s="3">
        <v>0.13442432880401611</v>
      </c>
      <c r="DY7" s="3">
        <v>0.13795030117034912</v>
      </c>
      <c r="DZ7" s="3">
        <v>-0.33316832780838013</v>
      </c>
      <c r="EA7" s="3">
        <v>-0.19287560880184174</v>
      </c>
      <c r="EB7" s="3">
        <v>-0.21494832634925842</v>
      </c>
      <c r="EC7" s="3">
        <v>0.3456672728061676</v>
      </c>
      <c r="ED7" s="3">
        <v>-0.30281355977058411</v>
      </c>
      <c r="EE7" s="3">
        <v>0.16588839888572693</v>
      </c>
      <c r="EF7" s="3">
        <v>8.9440464973449707E-2</v>
      </c>
    </row>
    <row r="8" spans="2:136">
      <c r="B8" s="25">
        <v>2</v>
      </c>
      <c r="C8" s="3">
        <v>0.12121392786502838</v>
      </c>
      <c r="D8" s="3">
        <v>3.4112747758626938E-2</v>
      </c>
      <c r="E8" s="3">
        <v>-0.312053382396698</v>
      </c>
      <c r="F8" s="3">
        <v>-5.9217751026153564E-2</v>
      </c>
      <c r="G8" s="3">
        <v>-0.12292619794607162</v>
      </c>
      <c r="H8" s="3">
        <v>0.13447262346744537</v>
      </c>
      <c r="I8" s="3">
        <v>-9.6248261630535126E-2</v>
      </c>
      <c r="J8" s="3">
        <v>1.7603706568479538E-2</v>
      </c>
      <c r="K8" s="3">
        <v>-5.8715645223855972E-2</v>
      </c>
      <c r="L8" s="3">
        <v>-0.13996854424476624</v>
      </c>
      <c r="M8" s="3">
        <v>-7.4134469032287598E-2</v>
      </c>
      <c r="N8" s="3">
        <v>-0.29492256045341492</v>
      </c>
      <c r="O8" s="3">
        <v>0.12412959337234497</v>
      </c>
      <c r="P8" s="3">
        <v>0.1036652997136116</v>
      </c>
      <c r="Q8" s="3">
        <v>-7.2730757296085358E-2</v>
      </c>
      <c r="R8" s="3">
        <v>-0.17945624887943268</v>
      </c>
      <c r="S8" s="3">
        <v>-0.23989115655422211</v>
      </c>
      <c r="T8" s="3"/>
      <c r="U8" s="3"/>
      <c r="V8" s="1">
        <v>2</v>
      </c>
      <c r="W8" s="3">
        <v>-0.69148778833755575</v>
      </c>
      <c r="X8" s="3">
        <v>-0.40818408616518986</v>
      </c>
      <c r="Y8" s="3">
        <v>-6.6259285963306769E-2</v>
      </c>
      <c r="Z8" s="3">
        <v>0.1824765449443273</v>
      </c>
      <c r="AB8" s="25">
        <v>2</v>
      </c>
      <c r="AC8" s="3">
        <v>-0.35180953145027161</v>
      </c>
      <c r="AD8" s="3">
        <v>0.21980233490467072</v>
      </c>
      <c r="AE8" s="3">
        <v>-6.0759875923395157E-2</v>
      </c>
      <c r="AF8" s="3">
        <v>1.0533098131418228E-2</v>
      </c>
      <c r="AG8" s="3">
        <v>2.5614317506551743E-2</v>
      </c>
      <c r="AH8" s="3">
        <v>-2.0856032148003578E-2</v>
      </c>
      <c r="AI8" s="3">
        <v>0.16432049870491028</v>
      </c>
      <c r="AJ8" s="3">
        <v>-0.12158384919166565</v>
      </c>
      <c r="AK8" s="3">
        <v>-6.1497397720813751E-2</v>
      </c>
      <c r="AL8" s="3">
        <v>4.8710297793149948E-2</v>
      </c>
      <c r="AM8" s="3">
        <v>-1.5345845371484756E-2</v>
      </c>
      <c r="AN8" s="3">
        <v>-1.4754395931959152E-2</v>
      </c>
      <c r="AO8" s="3">
        <v>-0.12953506410121918</v>
      </c>
      <c r="AP8" s="3">
        <v>-1.523884292691946E-2</v>
      </c>
      <c r="AQ8" s="3">
        <v>-0.32552403211593628</v>
      </c>
      <c r="AR8" s="3">
        <v>-0.44947168231010437</v>
      </c>
      <c r="AS8" s="3">
        <v>-0.19530114531517029</v>
      </c>
      <c r="AV8" s="25">
        <v>2</v>
      </c>
      <c r="AW8" s="3">
        <v>1.1668609380722046</v>
      </c>
      <c r="AX8" s="3">
        <v>-8.1888668239116669E-2</v>
      </c>
      <c r="AZ8" s="25">
        <v>2</v>
      </c>
      <c r="BA8" s="3">
        <v>-0.26314848661422729</v>
      </c>
      <c r="BB8" s="3">
        <v>-9.2316113412380219E-2</v>
      </c>
      <c r="BC8" s="3">
        <v>0.11223211884498596</v>
      </c>
      <c r="BD8" s="3">
        <v>-4.5657351613044739E-2</v>
      </c>
      <c r="BE8" s="3">
        <v>0.19326445460319519</v>
      </c>
      <c r="BF8" s="3">
        <v>1.8792895600199699E-2</v>
      </c>
      <c r="BG8" s="3">
        <v>-0.13583721220493317</v>
      </c>
      <c r="BH8" s="3">
        <v>-0.22043631970882416</v>
      </c>
      <c r="BI8" s="3">
        <v>7.6652772724628448E-2</v>
      </c>
      <c r="BJ8" s="3">
        <v>9.5875345170497894E-2</v>
      </c>
      <c r="BK8" s="3">
        <v>7.0880241692066193E-3</v>
      </c>
      <c r="BL8" s="3">
        <v>0.19274485111236572</v>
      </c>
      <c r="BM8" s="3">
        <v>8.0459319055080414E-2</v>
      </c>
      <c r="BN8" s="3">
        <v>-0.30899164080619812</v>
      </c>
      <c r="BO8" s="3">
        <v>-7.9178988933563232E-2</v>
      </c>
      <c r="BP8" s="3">
        <v>0.16176331043243408</v>
      </c>
      <c r="BQ8" s="3">
        <v>-0.16480313241481781</v>
      </c>
      <c r="BS8" s="25">
        <v>2</v>
      </c>
      <c r="BT8" s="3">
        <v>0.17980542778968811</v>
      </c>
      <c r="BU8" s="3">
        <v>0.17378772795200348</v>
      </c>
      <c r="BV8" s="3">
        <v>-3.2612398266792297E-2</v>
      </c>
      <c r="BW8" s="3">
        <v>3.8471082225441933E-3</v>
      </c>
      <c r="BX8" s="3">
        <v>1.107480376958847E-2</v>
      </c>
      <c r="BY8" s="3">
        <v>0.31298384070396423</v>
      </c>
      <c r="BZ8" s="3">
        <v>4.6196967363357544E-2</v>
      </c>
      <c r="CA8" s="3">
        <v>-0.25015482306480408</v>
      </c>
      <c r="CB8" s="3">
        <v>0.12681448459625244</v>
      </c>
      <c r="CC8" s="3">
        <v>-0.14214067161083221</v>
      </c>
      <c r="CD8" s="3">
        <v>-6.9540135562419891E-2</v>
      </c>
      <c r="CE8" s="3">
        <v>-0.31848618388175964</v>
      </c>
      <c r="CF8" s="3">
        <v>0.11226198822259903</v>
      </c>
      <c r="CG8" s="3">
        <v>-9.4936694949865341E-3</v>
      </c>
      <c r="CH8" s="3">
        <v>-0.15830402076244354</v>
      </c>
      <c r="CI8" s="3">
        <v>9.0505070984363556E-2</v>
      </c>
      <c r="CJ8" s="3">
        <v>-3.7626709789037704E-2</v>
      </c>
      <c r="CK8" s="3">
        <v>0.1049029529094696</v>
      </c>
      <c r="CL8" s="3">
        <v>0.14323632419109344</v>
      </c>
      <c r="CM8" s="3">
        <v>2.5386979803442955E-2</v>
      </c>
      <c r="CN8" s="3">
        <v>-0.19402912259101868</v>
      </c>
      <c r="CO8" s="3">
        <v>-0.49573051929473877</v>
      </c>
      <c r="CP8" s="3">
        <v>-0.16287025809288025</v>
      </c>
      <c r="CQ8" s="3">
        <v>-2.2624952718615532E-2</v>
      </c>
      <c r="CR8" s="3">
        <v>-3.5231463611125946E-2</v>
      </c>
      <c r="CS8" s="3">
        <v>-8.1701084971427917E-2</v>
      </c>
      <c r="CT8" s="3">
        <v>0.15299613773822784</v>
      </c>
      <c r="CU8" s="3">
        <v>8.6519554257392883E-2</v>
      </c>
      <c r="CV8" s="3">
        <v>-7.4348971247673035E-2</v>
      </c>
      <c r="CW8" s="3">
        <v>8.2730099558830261E-2</v>
      </c>
      <c r="CX8" s="3">
        <v>-4.1412942111492157E-2</v>
      </c>
      <c r="CY8" s="3">
        <v>-0.10334631055593491</v>
      </c>
      <c r="CZ8" s="3">
        <v>0.10404906421899796</v>
      </c>
      <c r="DA8" s="3">
        <v>6.4511097967624664E-2</v>
      </c>
      <c r="DB8" s="3">
        <v>-6.4610451459884644E-2</v>
      </c>
      <c r="DC8" s="3">
        <v>-0.142621248960495</v>
      </c>
      <c r="DD8" s="3">
        <v>0.20075550675392151</v>
      </c>
      <c r="DE8" s="3">
        <v>0.27608418464660645</v>
      </c>
      <c r="DF8" s="3">
        <v>-2.0354036241769791E-2</v>
      </c>
      <c r="DG8" s="3">
        <v>-0.12691473960876465</v>
      </c>
      <c r="DH8" s="3">
        <v>-3.5242825746536255E-2</v>
      </c>
      <c r="DI8" s="3">
        <v>8.2112513482570648E-2</v>
      </c>
      <c r="DJ8" s="3">
        <v>0.14945553243160248</v>
      </c>
      <c r="DK8" s="3">
        <v>-0.3995262086391449</v>
      </c>
      <c r="DL8" s="3">
        <v>2.1031590178608894E-2</v>
      </c>
      <c r="DM8" s="3">
        <v>-9.2590294778347015E-2</v>
      </c>
      <c r="DN8" s="3">
        <v>-7.544659823179245E-2</v>
      </c>
      <c r="DO8" s="3">
        <v>-0.10496795922517776</v>
      </c>
      <c r="DP8" s="3">
        <v>0.16355094313621521</v>
      </c>
      <c r="DQ8" s="3">
        <v>5.3355023264884949E-3</v>
      </c>
      <c r="DR8" s="3">
        <v>0.11819548159837723</v>
      </c>
      <c r="DS8" s="3">
        <v>-0.25584113597869873</v>
      </c>
      <c r="DT8" s="3">
        <v>-1.7561130225658417E-2</v>
      </c>
      <c r="DU8" s="3">
        <v>-5.3273908793926239E-2</v>
      </c>
      <c r="DV8" s="3">
        <v>-4.1082613170146942E-2</v>
      </c>
      <c r="DW8" s="3">
        <v>-3.7982504814863205E-2</v>
      </c>
      <c r="DX8" s="3">
        <v>-5.301438644528389E-2</v>
      </c>
      <c r="DY8" s="3">
        <v>-0.1421094685792923</v>
      </c>
      <c r="DZ8" s="3">
        <v>0.30804023146629333</v>
      </c>
      <c r="EA8" s="3">
        <v>2.8930934146046638E-2</v>
      </c>
      <c r="EB8" s="3">
        <v>3.6294762045145035E-2</v>
      </c>
      <c r="EC8" s="3">
        <v>-2.2945528849959373E-2</v>
      </c>
      <c r="ED8" s="3">
        <v>0.17392398416996002</v>
      </c>
      <c r="EE8" s="3">
        <v>-2.435016818344593E-2</v>
      </c>
      <c r="EF8" s="3">
        <v>9.0957708656787886E-2</v>
      </c>
    </row>
    <row r="9" spans="2:136">
      <c r="B9" s="25">
        <v>3</v>
      </c>
      <c r="C9" s="3">
        <v>0.22467775642871857</v>
      </c>
      <c r="D9" s="3">
        <v>-7.4748314917087555E-2</v>
      </c>
      <c r="E9" s="3">
        <v>-0.32536938786506653</v>
      </c>
      <c r="F9" s="3">
        <v>-6.3781239092350006E-2</v>
      </c>
      <c r="G9" s="3">
        <v>0.25735709071159363</v>
      </c>
      <c r="H9" s="3">
        <v>0.34038254618644714</v>
      </c>
      <c r="I9" s="3">
        <v>-0.12283658981323242</v>
      </c>
      <c r="J9" s="3">
        <v>4.206494614481926E-2</v>
      </c>
      <c r="K9" s="3">
        <v>-7.651732861995697E-2</v>
      </c>
      <c r="L9" s="3">
        <v>-4.7892864793539047E-2</v>
      </c>
      <c r="M9" s="3">
        <v>9.0502835810184479E-2</v>
      </c>
      <c r="N9" s="3">
        <v>0.12207197397947311</v>
      </c>
      <c r="O9" s="3">
        <v>-9.1288194060325623E-2</v>
      </c>
      <c r="P9" s="3">
        <v>0.36515474319458008</v>
      </c>
      <c r="Q9" s="3">
        <v>-0.25233727693557739</v>
      </c>
      <c r="R9" s="3">
        <v>0.19866575300693512</v>
      </c>
      <c r="S9" s="3">
        <v>-0.18018865585327148</v>
      </c>
      <c r="T9" s="3"/>
      <c r="U9" s="3"/>
      <c r="V9" s="1">
        <v>3</v>
      </c>
      <c r="W9" s="3">
        <v>0.74760103790412247</v>
      </c>
      <c r="X9" s="3">
        <v>0.13398038708934212</v>
      </c>
      <c r="Y9" s="3">
        <v>0.25014576163340019</v>
      </c>
      <c r="Z9" s="3">
        <v>0.19917474805530544</v>
      </c>
      <c r="AB9" s="25">
        <v>3</v>
      </c>
      <c r="AC9" s="3">
        <v>0.3296658992767334</v>
      </c>
      <c r="AD9" s="3">
        <v>-0.18973104655742645</v>
      </c>
      <c r="AE9" s="3">
        <v>6.327616423368454E-2</v>
      </c>
      <c r="AF9" s="3">
        <v>3.4241586923599243E-2</v>
      </c>
      <c r="AG9" s="3">
        <v>-0.11980998516082764</v>
      </c>
      <c r="AH9" s="3">
        <v>-6.1461169272661209E-2</v>
      </c>
      <c r="AI9" s="3">
        <v>-0.18680953979492188</v>
      </c>
      <c r="AJ9" s="3">
        <v>7.7603302896022797E-2</v>
      </c>
      <c r="AK9" s="3">
        <v>1.2977276928722858E-2</v>
      </c>
      <c r="AL9" s="3">
        <v>4.2752683162689209E-2</v>
      </c>
      <c r="AM9" s="3">
        <v>0.46670970320701599</v>
      </c>
      <c r="AN9" s="3">
        <v>-0.19841599464416504</v>
      </c>
      <c r="AO9" s="3">
        <v>-4.0640167891979218E-2</v>
      </c>
      <c r="AP9" s="3">
        <v>3.7903744727373123E-2</v>
      </c>
      <c r="AQ9" s="3">
        <v>-5.5701699107885361E-2</v>
      </c>
      <c r="AR9" s="3">
        <v>0.10947012156248093</v>
      </c>
      <c r="AS9" s="3">
        <v>0.26127427816390991</v>
      </c>
      <c r="AV9" s="25">
        <v>3</v>
      </c>
      <c r="AW9" s="3">
        <v>0.98486530780792236</v>
      </c>
      <c r="AX9" s="3">
        <v>3.9778970181941986E-2</v>
      </c>
      <c r="AZ9" s="25">
        <v>3</v>
      </c>
      <c r="BA9" s="3">
        <v>0.36515229940414429</v>
      </c>
      <c r="BB9" s="3">
        <v>3.1924396753311157E-2</v>
      </c>
      <c r="BC9" s="3">
        <v>-6.1340462416410446E-2</v>
      </c>
      <c r="BD9" s="3">
        <v>-0.15929238498210907</v>
      </c>
      <c r="BE9" s="3">
        <v>9.084608405828476E-2</v>
      </c>
      <c r="BF9" s="3">
        <v>-6.6486522555351257E-2</v>
      </c>
      <c r="BG9" s="3">
        <v>1.8013861030340195E-2</v>
      </c>
      <c r="BH9" s="3">
        <v>0.13482949137687683</v>
      </c>
      <c r="BI9" s="3">
        <v>-0.57811117172241211</v>
      </c>
      <c r="BJ9" s="3">
        <v>0.14440244436264038</v>
      </c>
      <c r="BK9" s="3">
        <v>-5.2843660116195679E-2</v>
      </c>
      <c r="BL9" s="3">
        <v>0.23628740012645721</v>
      </c>
      <c r="BM9" s="3">
        <v>8.907063864171505E-3</v>
      </c>
      <c r="BN9" s="3">
        <v>-0.21230846643447876</v>
      </c>
      <c r="BO9" s="3">
        <v>9.2269152402877808E-2</v>
      </c>
      <c r="BP9" s="3">
        <v>-6.6818304359912872E-2</v>
      </c>
      <c r="BQ9" s="3">
        <v>-0.45517373085021973</v>
      </c>
      <c r="BS9" s="25">
        <v>3</v>
      </c>
      <c r="BT9" s="3">
        <v>-0.17693449556827545</v>
      </c>
      <c r="BU9" s="3">
        <v>-0.28685528039932251</v>
      </c>
      <c r="BV9" s="3">
        <v>-0.15456613898277283</v>
      </c>
      <c r="BW9" s="3">
        <v>-0.17018131911754608</v>
      </c>
      <c r="BX9" s="3">
        <v>-1.2336659245193005E-2</v>
      </c>
      <c r="BY9" s="3">
        <v>0.17338728904724121</v>
      </c>
      <c r="BZ9" s="3">
        <v>-8.7371401488780975E-2</v>
      </c>
      <c r="CA9" s="3">
        <v>-6.6295333206653595E-2</v>
      </c>
      <c r="CB9" s="3">
        <v>-4.1286256164312363E-3</v>
      </c>
      <c r="CC9" s="3">
        <v>9.2318497598171234E-2</v>
      </c>
      <c r="CD9" s="3">
        <v>9.8047591745853424E-3</v>
      </c>
      <c r="CE9" s="3">
        <v>-9.192267432808876E-3</v>
      </c>
      <c r="CF9" s="3">
        <v>7.099837064743042E-2</v>
      </c>
      <c r="CG9" s="3">
        <v>9.5940828323364258E-2</v>
      </c>
      <c r="CH9" s="3">
        <v>-0.12581326067447662</v>
      </c>
      <c r="CI9" s="3">
        <v>2.5353977456688881E-2</v>
      </c>
      <c r="CJ9" s="3">
        <v>-5.5293738842010498E-2</v>
      </c>
      <c r="CK9" s="3">
        <v>4.9092113971710205E-2</v>
      </c>
      <c r="CL9" s="3">
        <v>-0.21428906917572021</v>
      </c>
      <c r="CM9" s="3">
        <v>0.10468338429927826</v>
      </c>
      <c r="CN9" s="3">
        <v>0.23423732817173004</v>
      </c>
      <c r="CO9" s="3">
        <v>9.5458023250102997E-2</v>
      </c>
      <c r="CP9" s="3">
        <v>-0.25590407848358154</v>
      </c>
      <c r="CQ9" s="3">
        <v>0.2240278422832489</v>
      </c>
      <c r="CR9" s="3">
        <v>2.9866313561797142E-2</v>
      </c>
      <c r="CS9" s="3">
        <v>0.10477080941200256</v>
      </c>
      <c r="CT9" s="3">
        <v>9.4066984951496124E-2</v>
      </c>
      <c r="CU9" s="3">
        <v>1.1807058472186327E-3</v>
      </c>
      <c r="CV9" s="3">
        <v>-8.9307285845279694E-2</v>
      </c>
      <c r="CW9" s="3">
        <v>0.12034127116203308</v>
      </c>
      <c r="CX9" s="3">
        <v>-6.5588496625423431E-2</v>
      </c>
      <c r="CY9" s="3">
        <v>-0.14489562809467316</v>
      </c>
      <c r="CZ9" s="3">
        <v>-0.47980609536170959</v>
      </c>
      <c r="DA9" s="3">
        <v>-0.1831938773393631</v>
      </c>
      <c r="DB9" s="3">
        <v>8.9318245649337769E-2</v>
      </c>
      <c r="DC9" s="3">
        <v>-5.9871762990951538E-2</v>
      </c>
      <c r="DD9" s="3">
        <v>-5.239848792552948E-2</v>
      </c>
      <c r="DE9" s="3">
        <v>-0.27761363983154297</v>
      </c>
      <c r="DF9" s="3">
        <v>-0.1165771558880806</v>
      </c>
      <c r="DG9" s="3">
        <v>0.18780142068862915</v>
      </c>
      <c r="DH9" s="3">
        <v>-8.3968983963131905E-3</v>
      </c>
      <c r="DI9" s="3">
        <v>-0.20608536899089813</v>
      </c>
      <c r="DJ9" s="3">
        <v>-4.1990067809820175E-2</v>
      </c>
      <c r="DK9" s="3">
        <v>7.003803551197052E-2</v>
      </c>
      <c r="DL9" s="3">
        <v>-0.14950370788574219</v>
      </c>
      <c r="DM9" s="3">
        <v>-0.12711770832538605</v>
      </c>
      <c r="DN9" s="3">
        <v>-0.20811311900615692</v>
      </c>
      <c r="DO9" s="3">
        <v>9.686647355556488E-2</v>
      </c>
      <c r="DP9" s="3">
        <v>3.2965060323476791E-2</v>
      </c>
      <c r="DQ9" s="3">
        <v>-0.11302828043699265</v>
      </c>
      <c r="DR9" s="3">
        <v>-0.16414763033390045</v>
      </c>
      <c r="DS9" s="3">
        <v>-7.2082705795764923E-2</v>
      </c>
      <c r="DT9" s="3">
        <v>-0.23763290047645569</v>
      </c>
      <c r="DU9" s="3">
        <v>0.28138035535812378</v>
      </c>
      <c r="DV9" s="3">
        <v>-7.1493394672870636E-2</v>
      </c>
      <c r="DW9" s="3">
        <v>-0.20378383994102478</v>
      </c>
      <c r="DX9" s="3">
        <v>-8.4396570920944214E-2</v>
      </c>
      <c r="DY9" s="3">
        <v>-2.7291016653180122E-2</v>
      </c>
      <c r="DZ9" s="3">
        <v>-0.50805199146270752</v>
      </c>
      <c r="EA9" s="3">
        <v>-0.4293619692325592</v>
      </c>
      <c r="EB9" s="3">
        <v>0.13050460815429688</v>
      </c>
      <c r="EC9" s="3">
        <v>-0.22279322147369385</v>
      </c>
      <c r="ED9" s="3">
        <v>-0.36766937375068665</v>
      </c>
      <c r="EE9" s="3">
        <v>-8.5485540330410004E-2</v>
      </c>
      <c r="EF9" s="3">
        <v>3.522048145532608E-2</v>
      </c>
    </row>
    <row r="10" spans="2:136">
      <c r="B10" s="25">
        <v>4</v>
      </c>
      <c r="C10" s="3">
        <v>0.37482538819313049</v>
      </c>
      <c r="D10" s="3">
        <v>-0.14455807209014893</v>
      </c>
      <c r="E10" s="3">
        <v>0.11619508266448975</v>
      </c>
      <c r="F10" s="3">
        <v>-0.25779962539672852</v>
      </c>
      <c r="G10" s="3">
        <v>0.13832069933414459</v>
      </c>
      <c r="H10" s="3">
        <v>-8.8431656360626221E-2</v>
      </c>
      <c r="I10" s="3">
        <v>-0.25636294484138489</v>
      </c>
      <c r="J10" s="3">
        <v>0.11928465217351913</v>
      </c>
      <c r="K10" s="3">
        <v>-5.2707962691783905E-2</v>
      </c>
      <c r="L10" s="3">
        <v>-0.20461218059062958</v>
      </c>
      <c r="M10" s="3">
        <v>0.22099535167217255</v>
      </c>
      <c r="N10" s="3">
        <v>0.40123715996742249</v>
      </c>
      <c r="O10" s="3">
        <v>-0.20735454559326172</v>
      </c>
      <c r="P10" s="3">
        <v>-0.4191279411315918</v>
      </c>
      <c r="Q10" s="3">
        <v>0.18528352677822113</v>
      </c>
      <c r="R10" s="3">
        <v>-0.28652852773666382</v>
      </c>
      <c r="S10" s="3">
        <v>0.10546896606683732</v>
      </c>
      <c r="T10" s="3"/>
      <c r="U10" s="3"/>
      <c r="V10" s="1">
        <v>4</v>
      </c>
      <c r="W10" s="3">
        <v>-0.58469687811930027</v>
      </c>
      <c r="X10" s="3">
        <v>0.27648813099623137</v>
      </c>
      <c r="Y10" s="3">
        <v>0.72611485264811737</v>
      </c>
      <c r="Z10" s="3">
        <v>0.3144322504917727</v>
      </c>
      <c r="AB10" s="25">
        <v>4</v>
      </c>
      <c r="AC10" s="3">
        <v>-9.2360511422157288E-2</v>
      </c>
      <c r="AD10" s="3">
        <v>0.16755381226539612</v>
      </c>
      <c r="AE10" s="3">
        <v>-0.14149342477321625</v>
      </c>
      <c r="AF10" s="3">
        <v>0.39457958936691284</v>
      </c>
      <c r="AG10" s="3">
        <v>4.174235463142395E-2</v>
      </c>
      <c r="AH10" s="3">
        <v>-0.13129107654094696</v>
      </c>
      <c r="AI10" s="3">
        <v>-0.21401800215244293</v>
      </c>
      <c r="AJ10" s="3">
        <v>-0.13242566585540771</v>
      </c>
      <c r="AK10" s="3">
        <v>8.9772604405879974E-2</v>
      </c>
      <c r="AL10" s="3">
        <v>-8.2677982747554779E-2</v>
      </c>
      <c r="AM10" s="3">
        <v>-0.32531088590621948</v>
      </c>
      <c r="AN10" s="3">
        <v>0.24689857661724091</v>
      </c>
      <c r="AO10" s="3">
        <v>9.0365342795848846E-2</v>
      </c>
      <c r="AP10" s="3">
        <v>-0.19902296364307404</v>
      </c>
      <c r="AQ10" s="3">
        <v>0.19007967412471771</v>
      </c>
      <c r="AR10" s="3">
        <v>0.41736304759979248</v>
      </c>
      <c r="AS10" s="3">
        <v>0.32768934965133667</v>
      </c>
      <c r="AV10" s="25">
        <v>4</v>
      </c>
      <c r="AW10" s="3">
        <v>0.96226751804351796</v>
      </c>
      <c r="AX10" s="3">
        <v>-1.9926412031054497E-2</v>
      </c>
      <c r="AZ10" s="25">
        <v>4</v>
      </c>
      <c r="BA10" s="3">
        <v>-3.9824321866035461E-2</v>
      </c>
      <c r="BB10" s="3">
        <v>-0.28767421841621399</v>
      </c>
      <c r="BC10" s="3">
        <v>0.24895717203617096</v>
      </c>
      <c r="BD10" s="3">
        <v>-6.2365811318159103E-2</v>
      </c>
      <c r="BE10" s="3">
        <v>0.20221854746341705</v>
      </c>
      <c r="BF10" s="3">
        <v>0.25031492114067078</v>
      </c>
      <c r="BG10" s="3">
        <v>-0.10073214769363403</v>
      </c>
      <c r="BH10" s="3">
        <v>-0.2522614598274231</v>
      </c>
      <c r="BI10" s="3">
        <v>2.2732088342308998E-2</v>
      </c>
      <c r="BJ10" s="3">
        <v>0.12495943903923035</v>
      </c>
      <c r="BK10" s="3">
        <v>2.3610152304172516E-2</v>
      </c>
      <c r="BL10" s="3">
        <v>0.15252842009067535</v>
      </c>
      <c r="BM10" s="3">
        <v>0.39738306403160095</v>
      </c>
      <c r="BN10" s="3">
        <v>-0.32898291945457458</v>
      </c>
      <c r="BO10" s="3">
        <v>-9.0618759393692017E-2</v>
      </c>
      <c r="BP10" s="3">
        <v>-0.22564630210399628</v>
      </c>
      <c r="BQ10" s="3">
        <v>-0.29163852334022522</v>
      </c>
      <c r="BS10" s="25">
        <v>4</v>
      </c>
      <c r="BT10" s="3">
        <v>0.18181659281253815</v>
      </c>
      <c r="BU10" s="3">
        <v>0.26005104184150696</v>
      </c>
      <c r="BV10" s="3">
        <v>5.1699694246053696E-2</v>
      </c>
      <c r="BW10" s="3">
        <v>-0.22670213878154755</v>
      </c>
      <c r="BX10" s="3">
        <v>-9.9259383976459503E-2</v>
      </c>
      <c r="BY10" s="3">
        <v>-0.2443196028470993</v>
      </c>
      <c r="BZ10" s="3">
        <v>4.5824058353900909E-2</v>
      </c>
      <c r="CA10" s="3">
        <v>-0.1085587739944458</v>
      </c>
      <c r="CB10" s="3">
        <v>-0.20196337997913361</v>
      </c>
      <c r="CC10" s="3">
        <v>-5.4764796048402786E-2</v>
      </c>
      <c r="CD10" s="3">
        <v>-6.1159566044807434E-2</v>
      </c>
      <c r="CE10" s="3">
        <v>-7.4881382286548615E-2</v>
      </c>
      <c r="CF10" s="3">
        <v>-7.6750278472900391E-2</v>
      </c>
      <c r="CG10" s="3">
        <v>-0.12268384546041489</v>
      </c>
      <c r="CH10" s="3">
        <v>0.16288237273693085</v>
      </c>
      <c r="CI10" s="3">
        <v>0.14751507341861725</v>
      </c>
      <c r="CJ10" s="3">
        <v>2.3880559951066971E-2</v>
      </c>
      <c r="CK10" s="3">
        <v>-0.2546745240688324</v>
      </c>
      <c r="CL10" s="3">
        <v>3.832448273897171E-2</v>
      </c>
      <c r="CM10" s="3">
        <v>2.1663481369614601E-2</v>
      </c>
      <c r="CN10" s="3">
        <v>0.13648404181003571</v>
      </c>
      <c r="CO10" s="3">
        <v>-0.24886846542358398</v>
      </c>
      <c r="CP10" s="3">
        <v>3.6917638033628464E-2</v>
      </c>
      <c r="CQ10" s="3">
        <v>7.2679467499256134E-2</v>
      </c>
      <c r="CR10" s="3">
        <v>0.22468647360801697</v>
      </c>
      <c r="CS10" s="3">
        <v>-0.14672006666660309</v>
      </c>
      <c r="CT10" s="3">
        <v>9.4252049922943115E-2</v>
      </c>
      <c r="CU10" s="3">
        <v>-0.14753727614879608</v>
      </c>
      <c r="CV10" s="3">
        <v>0.12938131392002106</v>
      </c>
      <c r="CW10" s="3">
        <v>-0.20573963224887848</v>
      </c>
      <c r="CX10" s="3">
        <v>0.29921513795852661</v>
      </c>
      <c r="CY10" s="3">
        <v>0.10705199837684631</v>
      </c>
      <c r="CZ10" s="3">
        <v>3.4265249967575073E-2</v>
      </c>
      <c r="DA10" s="3">
        <v>0.19602759182453156</v>
      </c>
      <c r="DB10" s="3">
        <v>5.9781182557344437E-2</v>
      </c>
      <c r="DC10" s="3">
        <v>0.10553309321403503</v>
      </c>
      <c r="DD10" s="3">
        <v>-4.4682100415229797E-2</v>
      </c>
      <c r="DE10" s="3">
        <v>0.2370469719171524</v>
      </c>
      <c r="DF10" s="3">
        <v>0.12350183725357056</v>
      </c>
      <c r="DG10" s="3">
        <v>-0.33146920800209045</v>
      </c>
      <c r="DH10" s="3">
        <v>0.13325794041156769</v>
      </c>
      <c r="DI10" s="3">
        <v>0.21638655662536621</v>
      </c>
      <c r="DJ10" s="3">
        <v>-0.12428998202085495</v>
      </c>
      <c r="DK10" s="3">
        <v>-1.8317814916372299E-2</v>
      </c>
      <c r="DL10" s="3">
        <v>-6.0933198779821396E-2</v>
      </c>
      <c r="DM10" s="3">
        <v>-3.8419149816036224E-2</v>
      </c>
      <c r="DN10" s="3">
        <v>-7.260691374540329E-2</v>
      </c>
      <c r="DO10" s="3">
        <v>9.9497631192207336E-2</v>
      </c>
      <c r="DP10" s="3">
        <v>1.8045319244265556E-2</v>
      </c>
      <c r="DQ10" s="3">
        <v>-0.25002217292785645</v>
      </c>
      <c r="DR10" s="3">
        <v>9.6877682954072952E-3</v>
      </c>
      <c r="DS10" s="3">
        <v>1.9363489001989365E-2</v>
      </c>
      <c r="DT10" s="3">
        <v>3.2720018643885851E-3</v>
      </c>
      <c r="DU10" s="3">
        <v>-0.15236057341098785</v>
      </c>
      <c r="DV10" s="3">
        <v>-5.2687935531139374E-2</v>
      </c>
      <c r="DW10" s="3">
        <v>6.1495091766119003E-2</v>
      </c>
      <c r="DX10" s="3">
        <v>3.7107490003108978E-2</v>
      </c>
      <c r="DY10" s="3">
        <v>5.9603121131658554E-2</v>
      </c>
      <c r="DZ10" s="3">
        <v>-2.2202536463737488E-2</v>
      </c>
      <c r="EA10" s="3">
        <v>0.11653844267129898</v>
      </c>
      <c r="EB10" s="3">
        <v>0.1235785037279129</v>
      </c>
      <c r="EC10" s="3">
        <v>3.0064595863223076E-2</v>
      </c>
      <c r="ED10" s="3">
        <v>-5.7823259383440018E-2</v>
      </c>
      <c r="EE10" s="3">
        <v>0.20821738243103027</v>
      </c>
      <c r="EF10" s="3">
        <v>4.8688162118196487E-2</v>
      </c>
    </row>
    <row r="11" spans="2:136">
      <c r="B11" s="25">
        <v>5</v>
      </c>
      <c r="C11" s="3">
        <v>-0.19833327829837799</v>
      </c>
      <c r="D11" s="3">
        <v>9.2757187783718109E-2</v>
      </c>
      <c r="E11" s="3">
        <v>0.22636954486370087</v>
      </c>
      <c r="F11" s="3">
        <v>-1.7353855073451996E-2</v>
      </c>
      <c r="G11" s="3">
        <v>-0.13735115528106689</v>
      </c>
      <c r="H11" s="3">
        <v>0.13726994395256042</v>
      </c>
      <c r="I11" s="3">
        <v>2.4865845218300819E-2</v>
      </c>
      <c r="J11" s="3">
        <v>-5.0886601209640503E-2</v>
      </c>
      <c r="K11" s="3">
        <v>0.21198999881744385</v>
      </c>
      <c r="L11" s="3">
        <v>-0.2426367849111557</v>
      </c>
      <c r="M11" s="3">
        <v>6.8505405215546489E-4</v>
      </c>
      <c r="N11" s="3">
        <v>-0.13852471113204956</v>
      </c>
      <c r="O11" s="3">
        <v>0.1072244867682457</v>
      </c>
      <c r="P11" s="3">
        <v>-0.19471187889575958</v>
      </c>
      <c r="Q11" s="3">
        <v>0.22181031107902527</v>
      </c>
      <c r="R11" s="3">
        <v>-0.46479189395904541</v>
      </c>
      <c r="S11" s="3">
        <v>0.12939976155757904</v>
      </c>
      <c r="T11" s="3"/>
      <c r="U11" s="3"/>
      <c r="V11" s="1">
        <v>5</v>
      </c>
      <c r="W11" s="3">
        <v>-0.83444265774257387</v>
      </c>
      <c r="X11" s="3">
        <v>-5.8463435686403331E-2</v>
      </c>
      <c r="Y11" s="3">
        <v>0.15190247910200649</v>
      </c>
      <c r="Z11" s="3">
        <v>1.8729687373436138E-2</v>
      </c>
      <c r="AB11" s="25">
        <v>5</v>
      </c>
      <c r="AC11" s="3">
        <v>-0.22043517231941223</v>
      </c>
      <c r="AD11" s="3">
        <v>0.44864201545715332</v>
      </c>
      <c r="AE11" s="3">
        <v>1.5001094900071621E-2</v>
      </c>
      <c r="AF11" s="3">
        <v>0.27915257215499878</v>
      </c>
      <c r="AG11" s="3">
        <v>-0.31126824021339417</v>
      </c>
      <c r="AH11" s="3">
        <v>-0.27896624803543091</v>
      </c>
      <c r="AI11" s="3">
        <v>-4.9180164933204651E-2</v>
      </c>
      <c r="AJ11" s="3">
        <v>-1.0492214933037758E-3</v>
      </c>
      <c r="AK11" s="3">
        <v>-5.7632904499769211E-2</v>
      </c>
      <c r="AL11" s="3">
        <v>-4.005156084895134E-2</v>
      </c>
      <c r="AM11" s="3">
        <v>-2.613430842757225E-4</v>
      </c>
      <c r="AN11" s="3">
        <v>-0.43752944469451904</v>
      </c>
      <c r="AO11" s="3">
        <v>0.23830479383468628</v>
      </c>
      <c r="AP11" s="3">
        <v>1.238127239048481E-3</v>
      </c>
      <c r="AQ11" s="3">
        <v>0.20643573999404907</v>
      </c>
      <c r="AR11" s="3">
        <v>0.16377533972263336</v>
      </c>
      <c r="AS11" s="3">
        <v>2.6152703911066055E-2</v>
      </c>
      <c r="AV11" s="25">
        <v>5</v>
      </c>
      <c r="AW11" s="3">
        <v>0.97864520549774159</v>
      </c>
      <c r="AX11" s="3">
        <v>-0.14410194754600525</v>
      </c>
      <c r="AZ11" s="25">
        <v>5</v>
      </c>
      <c r="BA11" s="3">
        <v>0.16541540622711182</v>
      </c>
      <c r="BB11" s="3">
        <v>-0.13429348170757294</v>
      </c>
      <c r="BC11" s="3">
        <v>-0.14508944749832153</v>
      </c>
      <c r="BD11" s="3">
        <v>1.6558259725570679E-2</v>
      </c>
      <c r="BE11" s="3">
        <v>2.9639415442943573E-3</v>
      </c>
      <c r="BF11" s="3">
        <v>2.3229707032442093E-2</v>
      </c>
      <c r="BG11" s="3">
        <v>0.2932770848274231</v>
      </c>
      <c r="BH11" s="3">
        <v>-0.11139561980962753</v>
      </c>
      <c r="BI11" s="3">
        <v>0.23596523702144623</v>
      </c>
      <c r="BJ11" s="3">
        <v>-0.63323765993118286</v>
      </c>
      <c r="BK11" s="3">
        <v>0.64997929334640503</v>
      </c>
      <c r="BL11" s="3">
        <v>-0.59852325916290283</v>
      </c>
      <c r="BM11" s="3">
        <v>0.51739972829818726</v>
      </c>
      <c r="BN11" s="3">
        <v>-2.4271100759506226E-2</v>
      </c>
      <c r="BO11" s="3">
        <v>0.18836109340190887</v>
      </c>
      <c r="BP11" s="3">
        <v>9.7479209303855896E-2</v>
      </c>
      <c r="BQ11" s="3">
        <v>-0.26019579172134399</v>
      </c>
      <c r="BS11" s="25">
        <v>5</v>
      </c>
      <c r="BT11" s="3">
        <v>0.20661334693431854</v>
      </c>
      <c r="BU11" s="3">
        <v>3.1255379319190979E-2</v>
      </c>
      <c r="BV11" s="3">
        <v>-3.4817881882190704E-2</v>
      </c>
      <c r="BW11" s="3">
        <v>-0.39108741283416748</v>
      </c>
      <c r="BX11" s="3">
        <v>8.3269253373146057E-2</v>
      </c>
      <c r="BY11" s="3">
        <v>-0.25281661748886108</v>
      </c>
      <c r="BZ11" s="3">
        <v>9.5953047275543213E-2</v>
      </c>
      <c r="CA11" s="3">
        <v>2.5719726458191872E-2</v>
      </c>
      <c r="CB11" s="3">
        <v>4.5196551829576492E-2</v>
      </c>
      <c r="CC11" s="3">
        <v>8.2333475351333618E-2</v>
      </c>
      <c r="CD11" s="3">
        <v>-3.9922848343849182E-2</v>
      </c>
      <c r="CE11" s="3">
        <v>-6.3930720090866089E-2</v>
      </c>
      <c r="CF11" s="3">
        <v>-5.7179104536771774E-2</v>
      </c>
      <c r="CG11" s="3">
        <v>-5.1882293075323105E-2</v>
      </c>
      <c r="CH11" s="3">
        <v>-8.7872505187988281E-2</v>
      </c>
      <c r="CI11" s="3">
        <v>0.25950416922569275</v>
      </c>
      <c r="CJ11" s="3">
        <v>-0.19740034639835358</v>
      </c>
      <c r="CK11" s="3">
        <v>-6.3643325120210648E-3</v>
      </c>
      <c r="CL11" s="3">
        <v>0.18114671111106873</v>
      </c>
      <c r="CM11" s="3">
        <v>9.4946259632706642E-3</v>
      </c>
      <c r="CN11" s="3">
        <v>3.1446244567632675E-2</v>
      </c>
      <c r="CO11" s="3">
        <v>-0.24499282240867615</v>
      </c>
      <c r="CP11" s="3">
        <v>-0.31861159205436707</v>
      </c>
      <c r="CQ11" s="3">
        <v>0.21054737269878387</v>
      </c>
      <c r="CR11" s="3">
        <v>-6.4752772450447083E-2</v>
      </c>
      <c r="CS11" s="3">
        <v>0.10635465383529663</v>
      </c>
      <c r="CT11" s="3">
        <v>3.7236522883176804E-2</v>
      </c>
      <c r="CU11" s="3">
        <v>0.1332438737154007</v>
      </c>
      <c r="CV11" s="3">
        <v>-2.89737768471241E-2</v>
      </c>
      <c r="CW11" s="3">
        <v>-0.1561950296163559</v>
      </c>
      <c r="CX11" s="3">
        <v>2.7993666008114815E-2</v>
      </c>
      <c r="CY11" s="3">
        <v>8.0054976046085358E-2</v>
      </c>
      <c r="CZ11" s="3">
        <v>-0.12123217433691025</v>
      </c>
      <c r="DA11" s="3">
        <v>-6.5205708146095276E-2</v>
      </c>
      <c r="DB11" s="3">
        <v>-2.4043560028076172E-2</v>
      </c>
      <c r="DC11" s="3">
        <v>-7.5529977679252625E-2</v>
      </c>
      <c r="DD11" s="3">
        <v>-0.28356462717056274</v>
      </c>
      <c r="DE11" s="3">
        <v>-5.1415399648249149E-3</v>
      </c>
      <c r="DF11" s="3">
        <v>5.7905055582523346E-2</v>
      </c>
      <c r="DG11" s="3">
        <v>-0.15064477920532227</v>
      </c>
      <c r="DH11" s="3">
        <v>1.333566103130579E-2</v>
      </c>
      <c r="DI11" s="3">
        <v>0.11394202709197998</v>
      </c>
      <c r="DJ11" s="3">
        <v>-0.12565174698829651</v>
      </c>
      <c r="DK11" s="3">
        <v>-0.12308363616466522</v>
      </c>
      <c r="DL11" s="3">
        <v>-4.6644351095892489E-4</v>
      </c>
      <c r="DM11" s="3">
        <v>-0.25338709354400635</v>
      </c>
      <c r="DN11" s="3">
        <v>0.1604631096124649</v>
      </c>
      <c r="DO11" s="3">
        <v>0.16078464686870575</v>
      </c>
      <c r="DP11" s="3">
        <v>-5.0688423216342926E-2</v>
      </c>
      <c r="DQ11" s="3">
        <v>-0.30145001411437988</v>
      </c>
      <c r="DR11" s="3">
        <v>-0.12990926206111908</v>
      </c>
      <c r="DS11" s="3">
        <v>0.12833015620708466</v>
      </c>
      <c r="DT11" s="3">
        <v>-0.13188527524471283</v>
      </c>
      <c r="DU11" s="3">
        <v>0.22163274884223938</v>
      </c>
      <c r="DV11" s="3">
        <v>-5.9543992392718792E-3</v>
      </c>
      <c r="DW11" s="3">
        <v>0.21508489549160004</v>
      </c>
      <c r="DX11" s="3">
        <v>-2.1351760253310204E-2</v>
      </c>
      <c r="DY11" s="3">
        <v>5.9239286929368973E-2</v>
      </c>
      <c r="DZ11" s="3">
        <v>-6.9071643054485321E-2</v>
      </c>
      <c r="EA11" s="3">
        <v>-8.4175169467926025E-2</v>
      </c>
      <c r="EB11" s="3">
        <v>3.2979052513837814E-2</v>
      </c>
      <c r="EC11" s="3">
        <v>-2.9275393113493919E-2</v>
      </c>
      <c r="ED11" s="3">
        <v>-0.24905546009540558</v>
      </c>
      <c r="EE11" s="3">
        <v>0.36910012364387512</v>
      </c>
      <c r="EF11" s="3">
        <v>0.11528331786394121</v>
      </c>
    </row>
    <row r="12" spans="2:136">
      <c r="B12" s="25">
        <v>6</v>
      </c>
      <c r="C12" s="3">
        <v>0.41635784506797791</v>
      </c>
      <c r="D12" s="3">
        <v>0.1159970834851265</v>
      </c>
      <c r="E12" s="3">
        <v>0.14496403932571411</v>
      </c>
      <c r="F12" s="3">
        <v>-0.1520664244890213</v>
      </c>
      <c r="G12" s="3">
        <v>0.22190761566162109</v>
      </c>
      <c r="H12" s="3">
        <v>7.4288584291934967E-2</v>
      </c>
      <c r="I12" s="3">
        <v>-2.42293830960989E-2</v>
      </c>
      <c r="J12" s="3">
        <v>-0.16102394461631775</v>
      </c>
      <c r="K12" s="3">
        <v>-0.35109061002731323</v>
      </c>
      <c r="L12" s="3">
        <v>0.11231869459152222</v>
      </c>
      <c r="M12" s="3">
        <v>0.15149810910224915</v>
      </c>
      <c r="N12" s="3">
        <v>-1.605723868124187E-3</v>
      </c>
      <c r="O12" s="3">
        <v>-0.27113723754882813</v>
      </c>
      <c r="P12" s="3">
        <v>0.21514183282852173</v>
      </c>
      <c r="Q12" s="3">
        <v>-0.22271622717380524</v>
      </c>
      <c r="R12" s="3">
        <v>-0.23411335051059723</v>
      </c>
      <c r="S12" s="3">
        <v>0.13304778933525083</v>
      </c>
      <c r="T12" s="3"/>
      <c r="U12" s="3"/>
      <c r="V12" s="1">
        <v>6</v>
      </c>
      <c r="W12" s="3">
        <v>0.61818941387318793</v>
      </c>
      <c r="X12" s="3">
        <v>0.30273679298490064</v>
      </c>
      <c r="Y12" s="3">
        <v>3.4471694554953553E-2</v>
      </c>
      <c r="Z12" s="3">
        <v>6.8783999889795416E-2</v>
      </c>
      <c r="AB12" s="25">
        <v>6</v>
      </c>
      <c r="AC12" s="3">
        <v>0.34447881579399109</v>
      </c>
      <c r="AD12" s="3">
        <v>7.1969576179981232E-2</v>
      </c>
      <c r="AE12" s="3">
        <v>-7.362077385187149E-2</v>
      </c>
      <c r="AF12" s="3">
        <v>-0.12408757209777832</v>
      </c>
      <c r="AG12" s="3">
        <v>0.15693041682243347</v>
      </c>
      <c r="AH12" s="3">
        <v>-0.19606107473373413</v>
      </c>
      <c r="AI12" s="3">
        <v>-0.48045620322227478</v>
      </c>
      <c r="AJ12" s="3">
        <v>0.28917941451072693</v>
      </c>
      <c r="AK12" s="3">
        <v>0.24538272619247437</v>
      </c>
      <c r="AL12" s="3">
        <v>0.25021645426750183</v>
      </c>
      <c r="AM12" s="3">
        <v>4.2906321585178375E-2</v>
      </c>
      <c r="AN12" s="3">
        <v>3.9934739470481873E-2</v>
      </c>
      <c r="AO12" s="3">
        <v>-1.3815806247293949E-2</v>
      </c>
      <c r="AP12" s="3">
        <v>-3.6219798028469086E-2</v>
      </c>
      <c r="AQ12" s="3">
        <v>5.48727847635746E-2</v>
      </c>
      <c r="AR12" s="3">
        <v>-0.20193544030189514</v>
      </c>
      <c r="AS12" s="3">
        <v>2.777683362364769E-2</v>
      </c>
      <c r="AV12" s="25">
        <v>6</v>
      </c>
      <c r="AW12" s="3">
        <v>1.0257267951965332</v>
      </c>
      <c r="AX12" s="3">
        <v>-0.22352710366249084</v>
      </c>
      <c r="AZ12" s="25">
        <v>6</v>
      </c>
      <c r="BA12" s="3">
        <v>-4.4337835162878036E-2</v>
      </c>
      <c r="BB12" s="3">
        <v>0.10000557452440262</v>
      </c>
      <c r="BC12" s="3">
        <v>0.30606260895729065</v>
      </c>
      <c r="BD12" s="3">
        <v>-0.22819115221500397</v>
      </c>
      <c r="BE12" s="3">
        <v>-2.9369501397013664E-2</v>
      </c>
      <c r="BF12" s="3">
        <v>7.9689688980579376E-2</v>
      </c>
      <c r="BG12" s="3">
        <v>-9.1214075684547424E-2</v>
      </c>
      <c r="BH12" s="3">
        <v>2.0268628373742104E-2</v>
      </c>
      <c r="BI12" s="3">
        <v>-2.4984339252114296E-2</v>
      </c>
      <c r="BJ12" s="3">
        <v>8.6831778287887573E-2</v>
      </c>
      <c r="BK12" s="3">
        <v>-5.0772402435541153E-2</v>
      </c>
      <c r="BL12" s="3">
        <v>-9.7407348453998566E-2</v>
      </c>
      <c r="BM12" s="3">
        <v>9.8492942750453949E-2</v>
      </c>
      <c r="BN12" s="3">
        <v>-0.10351062566041946</v>
      </c>
      <c r="BO12" s="3">
        <v>-0.30309322476387024</v>
      </c>
      <c r="BP12" s="3">
        <v>-0.15158307552337646</v>
      </c>
      <c r="BQ12" s="3">
        <v>-6.6720873117446899E-2</v>
      </c>
      <c r="BS12" s="25">
        <v>6</v>
      </c>
      <c r="BT12" s="3">
        <v>0.17472974956035614</v>
      </c>
      <c r="BU12" s="3">
        <v>8.6028389632701874E-2</v>
      </c>
      <c r="BV12" s="3">
        <v>-7.1260377764701843E-2</v>
      </c>
      <c r="BW12" s="3">
        <v>-3.5995848476886749E-2</v>
      </c>
      <c r="BX12" s="3">
        <v>-0.10443345457315445</v>
      </c>
      <c r="BY12" s="3">
        <v>8.930031955242157E-2</v>
      </c>
      <c r="BZ12" s="3">
        <v>7.7418699860572815E-2</v>
      </c>
      <c r="CA12" s="3">
        <v>0.24683555960655212</v>
      </c>
      <c r="CB12" s="3">
        <v>1.4237909577786922E-2</v>
      </c>
      <c r="CC12" s="3">
        <v>-0.16320902109146118</v>
      </c>
      <c r="CD12" s="3">
        <v>-0.10679653286933899</v>
      </c>
      <c r="CE12" s="3">
        <v>-0.10628701746463776</v>
      </c>
      <c r="CF12" s="3">
        <v>1.5368996188044548E-2</v>
      </c>
      <c r="CG12" s="3">
        <v>0.22662545740604401</v>
      </c>
      <c r="CH12" s="3">
        <v>1.7597854137420654E-2</v>
      </c>
      <c r="CI12" s="3">
        <v>6.0976259410381317E-2</v>
      </c>
      <c r="CJ12" s="3">
        <v>0.13342328369617462</v>
      </c>
      <c r="CK12" s="3">
        <v>0.11929924786090851</v>
      </c>
      <c r="CL12" s="3">
        <v>-3.4729134291410446E-2</v>
      </c>
      <c r="CM12" s="3">
        <v>-0.25584796071052551</v>
      </c>
      <c r="CN12" s="3">
        <v>4.6697504818439484E-2</v>
      </c>
      <c r="CO12" s="3">
        <v>0.13051687180995941</v>
      </c>
      <c r="CP12" s="3">
        <v>1.3916078954935074E-2</v>
      </c>
      <c r="CQ12" s="3">
        <v>-0.30953830480575562</v>
      </c>
      <c r="CR12" s="3">
        <v>7.9795807600021362E-2</v>
      </c>
      <c r="CS12" s="3">
        <v>-0.1300390362739563</v>
      </c>
      <c r="CT12" s="3">
        <v>-1.8804792314767838E-2</v>
      </c>
      <c r="CU12" s="3">
        <v>-0.12159217149019241</v>
      </c>
      <c r="CV12" s="3">
        <v>9.3533791601657867E-2</v>
      </c>
      <c r="CW12" s="3">
        <v>-0.26784762740135193</v>
      </c>
      <c r="CX12" s="3">
        <v>0.17486663162708282</v>
      </c>
      <c r="CY12" s="3">
        <v>0.31757238507270813</v>
      </c>
      <c r="CZ12" s="3">
        <v>-5.9760253876447678E-2</v>
      </c>
      <c r="DA12" s="3">
        <v>0.38456034660339355</v>
      </c>
      <c r="DB12" s="3">
        <v>8.4084108471870422E-2</v>
      </c>
      <c r="DC12" s="3">
        <v>9.1813042759895325E-2</v>
      </c>
      <c r="DD12" s="3">
        <v>0.23720802366733551</v>
      </c>
      <c r="DE12" s="3">
        <v>7.6215587556362152E-2</v>
      </c>
      <c r="DF12" s="3">
        <v>0.34098145365715027</v>
      </c>
      <c r="DG12" s="3">
        <v>-2.1018055267632008E-3</v>
      </c>
      <c r="DH12" s="3">
        <v>-7.3537059128284454E-2</v>
      </c>
      <c r="DI12" s="3">
        <v>0.23238182067871094</v>
      </c>
      <c r="DJ12" s="3">
        <v>4.8141613602638245E-2</v>
      </c>
      <c r="DK12" s="3">
        <v>0.17867040634155273</v>
      </c>
      <c r="DL12" s="3">
        <v>0.38162049651145935</v>
      </c>
      <c r="DM12" s="3">
        <v>7.9425059258937836E-2</v>
      </c>
      <c r="DN12" s="3">
        <v>-6.1634521931409836E-2</v>
      </c>
      <c r="DO12" s="3">
        <v>-3.6617882549762726E-2</v>
      </c>
      <c r="DP12" s="3">
        <v>2.9492247849702835E-2</v>
      </c>
      <c r="DQ12" s="3">
        <v>0.27318120002746582</v>
      </c>
      <c r="DR12" s="3">
        <v>4.318363219499588E-2</v>
      </c>
      <c r="DS12" s="3">
        <v>-7.5719177722930908E-2</v>
      </c>
      <c r="DT12" s="3">
        <v>0.14349022507667542</v>
      </c>
      <c r="DU12" s="3">
        <v>-0.29171270132064819</v>
      </c>
      <c r="DV12" s="3">
        <v>3.4348827321082354E-3</v>
      </c>
      <c r="DW12" s="3">
        <v>-9.4877414405345917E-2</v>
      </c>
      <c r="DX12" s="3">
        <v>0.12177756428718567</v>
      </c>
      <c r="DY12" s="3">
        <v>-0.14003655314445496</v>
      </c>
      <c r="DZ12" s="3">
        <v>0.14133886992931366</v>
      </c>
      <c r="EA12" s="3">
        <v>0.35947158932685852</v>
      </c>
      <c r="EB12" s="3">
        <v>3.1023754272609949E-3</v>
      </c>
      <c r="EC12" s="3">
        <v>0.13094668090343475</v>
      </c>
      <c r="ED12" s="3">
        <v>0.3535768985748291</v>
      </c>
      <c r="EE12" s="3">
        <v>7.7501274645328522E-2</v>
      </c>
      <c r="EF12" s="3">
        <v>-2.02622190117836E-2</v>
      </c>
    </row>
    <row r="13" spans="2:136">
      <c r="B13" s="25">
        <v>7</v>
      </c>
      <c r="C13" s="3">
        <v>-0.17744734883308411</v>
      </c>
      <c r="D13" s="3">
        <v>-3.7744760513305664E-2</v>
      </c>
      <c r="E13" s="3">
        <v>-0.23409026861190796</v>
      </c>
      <c r="F13" s="3">
        <v>-2.0855791866779327E-2</v>
      </c>
      <c r="G13" s="3">
        <v>0.1487267017364502</v>
      </c>
      <c r="H13" s="3">
        <v>-0.20066976547241211</v>
      </c>
      <c r="I13" s="3">
        <v>0.49094179272651672</v>
      </c>
      <c r="J13" s="3">
        <v>-0.1538863480091095</v>
      </c>
      <c r="K13" s="3">
        <v>0.13071461021900177</v>
      </c>
      <c r="L13" s="3">
        <v>-4.6901356428861618E-2</v>
      </c>
      <c r="M13" s="3">
        <v>-5.1372215151786804E-2</v>
      </c>
      <c r="N13" s="3">
        <v>-0.26850095391273499</v>
      </c>
      <c r="O13" s="3">
        <v>4.9457508139312267E-3</v>
      </c>
      <c r="P13" s="3">
        <v>1.7890630289912224E-2</v>
      </c>
      <c r="Q13" s="3">
        <v>-0.22386643290519714</v>
      </c>
      <c r="R13" s="3">
        <v>4.797033965587616E-2</v>
      </c>
      <c r="S13" s="3">
        <v>-5.6078925728797913E-2</v>
      </c>
      <c r="T13" s="3"/>
      <c r="U13" s="3"/>
      <c r="V13" s="1">
        <v>7</v>
      </c>
      <c r="W13" s="3">
        <v>2.0353277931686564E-2</v>
      </c>
      <c r="X13" s="3">
        <v>8.2701896455376733E-2</v>
      </c>
      <c r="Y13" s="3">
        <v>0.49786742553910734</v>
      </c>
      <c r="Z13" s="3">
        <v>-0.10321732341616041</v>
      </c>
      <c r="AB13" s="25">
        <v>7</v>
      </c>
      <c r="AC13" s="3">
        <v>-0.34239146113395691</v>
      </c>
      <c r="AD13" s="3">
        <v>-0.19770827889442444</v>
      </c>
      <c r="AE13" s="3">
        <v>-3.1691014766693115E-2</v>
      </c>
      <c r="AF13" s="3">
        <v>-0.23568452894687653</v>
      </c>
      <c r="AG13" s="3">
        <v>0.30761802196502686</v>
      </c>
      <c r="AH13" s="3">
        <v>-4.3207932263612747E-2</v>
      </c>
      <c r="AI13" s="3">
        <v>-0.12824174761772156</v>
      </c>
      <c r="AJ13" s="3">
        <v>-0.10295090824365616</v>
      </c>
      <c r="AK13" s="3">
        <v>0.12102078646421432</v>
      </c>
      <c r="AL13" s="3">
        <v>4.2296562343835831E-2</v>
      </c>
      <c r="AM13" s="3">
        <v>4.2817550711333752E-3</v>
      </c>
      <c r="AN13" s="3">
        <v>0.32722872495651245</v>
      </c>
      <c r="AO13" s="3">
        <v>5.4490219801664352E-2</v>
      </c>
      <c r="AP13" s="3">
        <v>0.1567709743976593</v>
      </c>
      <c r="AQ13" s="3">
        <v>-0.42945140600204468</v>
      </c>
      <c r="AR13" s="3">
        <v>3.8076188415288925E-2</v>
      </c>
      <c r="AS13" s="3">
        <v>-0.20386865735054016</v>
      </c>
      <c r="AV13" s="25">
        <v>7</v>
      </c>
      <c r="AW13" s="3">
        <v>1.1250040531158447</v>
      </c>
      <c r="AX13" s="3">
        <v>2.5851302780210972E-3</v>
      </c>
      <c r="AZ13" s="25">
        <v>7</v>
      </c>
      <c r="BA13" s="3">
        <v>-8.4505617618560791E-2</v>
      </c>
      <c r="BB13" s="3">
        <v>0.24952933192253113</v>
      </c>
      <c r="BC13" s="3">
        <v>0.25878405570983887</v>
      </c>
      <c r="BD13" s="3">
        <v>-0.35197785496711731</v>
      </c>
      <c r="BE13" s="3">
        <v>-1.5737736597657204E-2</v>
      </c>
      <c r="BF13" s="3">
        <v>0.27723842859268188</v>
      </c>
      <c r="BG13" s="3">
        <v>3.517853794619441E-3</v>
      </c>
      <c r="BH13" s="3">
        <v>-5.1393724977970123E-2</v>
      </c>
      <c r="BI13" s="3">
        <v>0.1511891633272171</v>
      </c>
      <c r="BJ13" s="3">
        <v>0.34838491678237915</v>
      </c>
      <c r="BK13" s="3">
        <v>0.19599159061908722</v>
      </c>
      <c r="BL13" s="3">
        <v>-7.5385712087154388E-2</v>
      </c>
      <c r="BM13" s="3">
        <v>0.54398703575134277</v>
      </c>
      <c r="BN13" s="3">
        <v>-0.39391809701919556</v>
      </c>
      <c r="BO13" s="3">
        <v>-0.45152994990348816</v>
      </c>
      <c r="BP13" s="3">
        <v>0.12629817426204681</v>
      </c>
      <c r="BQ13" s="3">
        <v>-0.27974715828895569</v>
      </c>
      <c r="BS13" s="25">
        <v>7</v>
      </c>
      <c r="BT13" s="3">
        <v>0.1456274539232254</v>
      </c>
      <c r="BU13" s="3">
        <v>1.9337672740221024E-2</v>
      </c>
      <c r="BV13" s="3">
        <v>-0.15419231355190277</v>
      </c>
      <c r="BW13" s="3">
        <v>0.14665070176124573</v>
      </c>
      <c r="BX13" s="3">
        <v>-0.25945782661437988</v>
      </c>
      <c r="BY13" s="3">
        <v>-0.22041301429271698</v>
      </c>
      <c r="BZ13" s="3">
        <v>-7.3593966662883759E-3</v>
      </c>
      <c r="CA13" s="3">
        <v>0.24443240463733673</v>
      </c>
      <c r="CB13" s="3">
        <v>-6.0971464961767197E-2</v>
      </c>
      <c r="CC13" s="3">
        <v>-8.1344343721866608E-2</v>
      </c>
      <c r="CD13" s="3">
        <v>6.432882696390152E-2</v>
      </c>
      <c r="CE13" s="3">
        <v>4.1112225502729416E-2</v>
      </c>
      <c r="CF13" s="3">
        <v>-0.17587552964687347</v>
      </c>
      <c r="CG13" s="3">
        <v>-0.2156686931848526</v>
      </c>
      <c r="CH13" s="3">
        <v>0.24102289974689484</v>
      </c>
      <c r="CI13" s="3">
        <v>-0.1128888875246048</v>
      </c>
      <c r="CJ13" s="3">
        <v>-0.13989652693271637</v>
      </c>
      <c r="CK13" s="3">
        <v>-8.5145896300673485E-3</v>
      </c>
      <c r="CL13" s="3">
        <v>3.7176240235567093E-2</v>
      </c>
      <c r="CM13" s="3">
        <v>0.22122891247272491</v>
      </c>
      <c r="CN13" s="3">
        <v>-6.0913290828466415E-2</v>
      </c>
      <c r="CO13" s="3">
        <v>-3.02105862647295E-2</v>
      </c>
      <c r="CP13" s="3">
        <v>0.32887727022171021</v>
      </c>
      <c r="CQ13" s="3">
        <v>-0.14415848255157471</v>
      </c>
      <c r="CR13" s="3">
        <v>0.14760987460613251</v>
      </c>
      <c r="CS13" s="3">
        <v>5.7610748335719109E-3</v>
      </c>
      <c r="CT13" s="3">
        <v>-0.14680041372776031</v>
      </c>
      <c r="CU13" s="3">
        <v>-0.11783333122730255</v>
      </c>
      <c r="CV13" s="3">
        <v>-7.6703310012817383E-2</v>
      </c>
      <c r="CW13" s="3">
        <v>3.040468692779541E-2</v>
      </c>
      <c r="CX13" s="3">
        <v>-6.3684806227684021E-2</v>
      </c>
      <c r="CY13" s="3">
        <v>-9.3575552105903625E-2</v>
      </c>
      <c r="CZ13" s="3">
        <v>0.32878288626670837</v>
      </c>
      <c r="DA13" s="3">
        <v>-3.7401365116238594E-3</v>
      </c>
      <c r="DB13" s="3">
        <v>-0.12227018177509308</v>
      </c>
      <c r="DC13" s="3">
        <v>-6.5465383231639862E-2</v>
      </c>
      <c r="DD13" s="3">
        <v>-0.18078303337097168</v>
      </c>
      <c r="DE13" s="3">
        <v>1.5921305865049362E-2</v>
      </c>
      <c r="DF13" s="3">
        <v>2.4510867893695831E-2</v>
      </c>
      <c r="DG13" s="3">
        <v>5.5367764085531235E-2</v>
      </c>
      <c r="DH13" s="3">
        <v>-7.4924647808074951E-2</v>
      </c>
      <c r="DI13" s="3">
        <v>1.7848977819085121E-2</v>
      </c>
      <c r="DJ13" s="3">
        <v>-0.13800840079784393</v>
      </c>
      <c r="DK13" s="3">
        <v>-0.1381356418132782</v>
      </c>
      <c r="DL13" s="3">
        <v>-9.2167004942893982E-2</v>
      </c>
      <c r="DM13" s="3">
        <v>0.26611950993537903</v>
      </c>
      <c r="DN13" s="3">
        <v>-0.15494820475578308</v>
      </c>
      <c r="DO13" s="3">
        <v>1.9999625161290169E-2</v>
      </c>
      <c r="DP13" s="3">
        <v>-3.4457981586456299E-2</v>
      </c>
      <c r="DQ13" s="3">
        <v>-2.7660971507430077E-2</v>
      </c>
      <c r="DR13" s="3">
        <v>-6.3963316380977631E-2</v>
      </c>
      <c r="DS13" s="3">
        <v>-0.11510594189167023</v>
      </c>
      <c r="DT13" s="3">
        <v>0.19406451284885406</v>
      </c>
      <c r="DU13" s="3">
        <v>-0.21836262941360474</v>
      </c>
      <c r="DV13" s="3">
        <v>3.2972808927297592E-2</v>
      </c>
      <c r="DW13" s="3">
        <v>-0.15622122585773468</v>
      </c>
      <c r="DX13" s="3">
        <v>3.5274084657430649E-2</v>
      </c>
      <c r="DY13" s="3">
        <v>5.5384419858455658E-2</v>
      </c>
      <c r="DZ13" s="3">
        <v>3.6366462707519531E-2</v>
      </c>
      <c r="EA13" s="3">
        <v>8.7381660938262939E-2</v>
      </c>
      <c r="EB13" s="3">
        <v>-7.382405549287796E-2</v>
      </c>
      <c r="EC13" s="3">
        <v>5.5933985859155655E-2</v>
      </c>
      <c r="ED13" s="3">
        <v>-5.859176442027092E-2</v>
      </c>
      <c r="EE13" s="3">
        <v>-3.5500824451446533E-2</v>
      </c>
      <c r="EF13" s="3">
        <v>-1.5493479557335377E-2</v>
      </c>
    </row>
    <row r="14" spans="2:136">
      <c r="B14" s="25">
        <v>8</v>
      </c>
      <c r="C14" s="3">
        <v>-2.8480120003223419E-2</v>
      </c>
      <c r="D14" s="3">
        <v>0.35293751955032349</v>
      </c>
      <c r="E14" s="3">
        <v>-0.26659160852432251</v>
      </c>
      <c r="F14" s="3">
        <v>-0.20532770454883575</v>
      </c>
      <c r="G14" s="3">
        <v>5.8503676205873489E-2</v>
      </c>
      <c r="H14" s="3">
        <v>1.5559736639261246E-2</v>
      </c>
      <c r="I14" s="3">
        <v>-0.30940413475036621</v>
      </c>
      <c r="J14" s="3">
        <v>0.24950796365737915</v>
      </c>
      <c r="K14" s="3">
        <v>-0.37862089276313782</v>
      </c>
      <c r="L14" s="3">
        <v>-7.3508895933628082E-2</v>
      </c>
      <c r="M14" s="3">
        <v>0.18276315927505493</v>
      </c>
      <c r="N14" s="3">
        <v>-0.1548791378736496</v>
      </c>
      <c r="O14" s="3">
        <v>0.10405644029378891</v>
      </c>
      <c r="P14" s="3">
        <v>-0.31872889399528503</v>
      </c>
      <c r="Q14" s="3">
        <v>0.14278815686702728</v>
      </c>
      <c r="R14" s="3">
        <v>0.34851005673408508</v>
      </c>
      <c r="S14" s="3">
        <v>-0.20280179381370544</v>
      </c>
      <c r="T14" s="3"/>
      <c r="U14" s="3"/>
      <c r="V14" s="1">
        <v>8</v>
      </c>
      <c r="W14" s="3">
        <v>-1.8983814849743297</v>
      </c>
      <c r="X14" s="3">
        <v>-0.63469232981268386</v>
      </c>
      <c r="Y14" s="3">
        <v>0.63820541630022087</v>
      </c>
      <c r="Z14" s="3">
        <v>-0.32247798644625625</v>
      </c>
      <c r="AB14" s="25">
        <v>8</v>
      </c>
      <c r="AC14" s="3">
        <v>-0.56246209144592285</v>
      </c>
      <c r="AD14" s="3">
        <v>8.1037603318691254E-2</v>
      </c>
      <c r="AE14" s="3">
        <v>-0.145377516746521</v>
      </c>
      <c r="AF14" s="3">
        <v>8.6889304220676422E-2</v>
      </c>
      <c r="AG14" s="3">
        <v>0.13743503391742706</v>
      </c>
      <c r="AH14" s="3">
        <v>0.33304017782211304</v>
      </c>
      <c r="AI14" s="3">
        <v>0.34280070662498474</v>
      </c>
      <c r="AJ14" s="3">
        <v>0.15114410221576691</v>
      </c>
      <c r="AK14" s="3">
        <v>7.9308256506919861E-2</v>
      </c>
      <c r="AL14" s="3">
        <v>0.17729476094245911</v>
      </c>
      <c r="AM14" s="3">
        <v>0.38612046837806702</v>
      </c>
      <c r="AN14" s="3">
        <v>-7.052767276763916E-2</v>
      </c>
      <c r="AO14" s="3">
        <v>-0.22180794179439545</v>
      </c>
      <c r="AP14" s="3">
        <v>-0.20828504860401154</v>
      </c>
      <c r="AQ14" s="3">
        <v>0.21397444605827332</v>
      </c>
      <c r="AR14" s="3">
        <v>-3.6490824073553085E-2</v>
      </c>
      <c r="AS14" s="3">
        <v>-0.25291889905929565</v>
      </c>
      <c r="AV14" s="25">
        <v>8</v>
      </c>
      <c r="AW14" s="3">
        <v>0.91853797435760498</v>
      </c>
      <c r="AX14" s="3">
        <v>9.1956742107868195E-2</v>
      </c>
      <c r="AZ14" s="25">
        <v>8</v>
      </c>
      <c r="BA14" s="3">
        <v>7.668535690754652E-3</v>
      </c>
      <c r="BB14" s="3">
        <v>0.10875228047370911</v>
      </c>
      <c r="BC14" s="3">
        <v>9.7112074494361877E-2</v>
      </c>
      <c r="BD14" s="3">
        <v>4.7669045627117157E-2</v>
      </c>
      <c r="BE14" s="3">
        <v>9.0359628200531006E-2</v>
      </c>
      <c r="BF14" s="3">
        <v>-8.1203237175941467E-2</v>
      </c>
      <c r="BG14" s="3">
        <v>0.15634694695472717</v>
      </c>
      <c r="BH14" s="3">
        <v>0.23514878749847412</v>
      </c>
      <c r="BI14" s="3">
        <v>-0.23337914049625397</v>
      </c>
      <c r="BJ14" s="3">
        <v>0.47828233242034912</v>
      </c>
      <c r="BK14" s="3">
        <v>-4.3259475380182266E-2</v>
      </c>
      <c r="BL14" s="3">
        <v>-9.6953816711902618E-2</v>
      </c>
      <c r="BM14" s="3">
        <v>-0.14859659969806671</v>
      </c>
      <c r="BN14" s="3">
        <v>2.7822511037811637E-4</v>
      </c>
      <c r="BO14" s="3">
        <v>-7.1538574993610382E-2</v>
      </c>
      <c r="BP14" s="3">
        <v>7.8884132206439972E-2</v>
      </c>
      <c r="BQ14" s="3">
        <v>-0.46733561158180242</v>
      </c>
      <c r="BS14" s="25">
        <v>8</v>
      </c>
      <c r="BT14" s="3">
        <v>0.22478102147579193</v>
      </c>
      <c r="BU14" s="3">
        <v>-0.11590953916311264</v>
      </c>
      <c r="BV14" s="3">
        <v>0.20330126583576202</v>
      </c>
      <c r="BW14" s="3">
        <v>6.5443314611911774E-2</v>
      </c>
      <c r="BX14" s="3">
        <v>0.37560415267944336</v>
      </c>
      <c r="BY14" s="3">
        <v>0.56743627786636353</v>
      </c>
      <c r="BZ14" s="3">
        <v>0.12513852119445801</v>
      </c>
      <c r="CA14" s="3">
        <v>-6.567411869764328E-2</v>
      </c>
      <c r="CB14" s="3">
        <v>0.21315549314022064</v>
      </c>
      <c r="CC14" s="3">
        <v>8.3557562902569771E-4</v>
      </c>
      <c r="CD14" s="3">
        <v>0.35932448506355286</v>
      </c>
      <c r="CE14" s="3">
        <v>-2.5364289060235023E-2</v>
      </c>
      <c r="CF14" s="3">
        <v>0.24342070519924164</v>
      </c>
      <c r="CG14" s="3">
        <v>0.32069110870361328</v>
      </c>
      <c r="CH14" s="3">
        <v>-0.30271932482719421</v>
      </c>
      <c r="CI14" s="3">
        <v>4.7404740005731583E-2</v>
      </c>
      <c r="CJ14" s="3">
        <v>5.7721987366676331E-2</v>
      </c>
      <c r="CK14" s="3">
        <v>0.13710123300552368</v>
      </c>
      <c r="CL14" s="3">
        <v>-0.1309191882610321</v>
      </c>
      <c r="CM14" s="3">
        <v>-0.22976844012737274</v>
      </c>
      <c r="CN14" s="3">
        <v>-0.18261422216892242</v>
      </c>
      <c r="CO14" s="3">
        <v>-0.22271826863288879</v>
      </c>
      <c r="CP14" s="3">
        <v>-0.30083233118057251</v>
      </c>
      <c r="CQ14" s="3">
        <v>-0.24802309274673462</v>
      </c>
      <c r="CR14" s="3">
        <v>-0.4287145733833313</v>
      </c>
      <c r="CS14" s="3">
        <v>-9.3535535037517548E-2</v>
      </c>
      <c r="CT14" s="3">
        <v>-0.19703319668769836</v>
      </c>
      <c r="CU14" s="3">
        <v>-6.0583014041185379E-2</v>
      </c>
      <c r="CV14" s="3">
        <v>-7.5873240828514099E-2</v>
      </c>
      <c r="CW14" s="3">
        <v>0.16533814370632172</v>
      </c>
      <c r="CX14" s="3">
        <v>-0.19788405299186707</v>
      </c>
      <c r="CY14" s="3">
        <v>-0.28478208184242249</v>
      </c>
      <c r="CZ14" s="3">
        <v>0.21978758275508881</v>
      </c>
      <c r="DA14" s="3">
        <v>5.185982957482338E-2</v>
      </c>
      <c r="DB14" s="3">
        <v>1.7607042565941811E-2</v>
      </c>
      <c r="DC14" s="3">
        <v>-0.12133131176233292</v>
      </c>
      <c r="DD14" s="3">
        <v>0.32991844415664673</v>
      </c>
      <c r="DE14" s="3">
        <v>0.30630004405975342</v>
      </c>
      <c r="DF14" s="3">
        <v>0.28820890188217163</v>
      </c>
      <c r="DG14" s="3">
        <v>-0.11764656007289886</v>
      </c>
      <c r="DH14" s="3">
        <v>-0.1880389004945755</v>
      </c>
      <c r="DI14" s="3">
        <v>-5.2138708531856537E-2</v>
      </c>
      <c r="DJ14" s="3">
        <v>0.48329636454582214</v>
      </c>
      <c r="DK14" s="3">
        <v>-2.7309365570545197E-2</v>
      </c>
      <c r="DL14" s="3">
        <v>1.9887868314981461E-2</v>
      </c>
      <c r="DM14" s="3">
        <v>-0.27794820070266724</v>
      </c>
      <c r="DN14" s="3">
        <v>6.8317808210849762E-2</v>
      </c>
      <c r="DO14" s="3">
        <v>-0.25346571207046509</v>
      </c>
      <c r="DP14" s="3">
        <v>0.13548202812671661</v>
      </c>
      <c r="DQ14" s="3">
        <v>0.33975511789321899</v>
      </c>
      <c r="DR14" s="3">
        <v>-3.5072557628154755E-2</v>
      </c>
      <c r="DS14" s="3">
        <v>-5.2027396857738495E-2</v>
      </c>
      <c r="DT14" s="3">
        <v>-3.4125447273254395E-2</v>
      </c>
      <c r="DU14" s="3">
        <v>-7.9763652756810188E-3</v>
      </c>
      <c r="DV14" s="3">
        <v>-0.17919787764549255</v>
      </c>
      <c r="DW14" s="3">
        <v>9.3292303383350372E-2</v>
      </c>
      <c r="DX14" s="3">
        <v>-0.4898456335067749</v>
      </c>
      <c r="DY14" s="3">
        <v>-0.21327322721481323</v>
      </c>
      <c r="DZ14" s="3">
        <v>0.15366376936435699</v>
      </c>
      <c r="EA14" s="3">
        <v>-0.11046057194471359</v>
      </c>
      <c r="EB14" s="3">
        <v>0.28258630633354187</v>
      </c>
      <c r="EC14" s="3">
        <v>-0.45898407697677612</v>
      </c>
      <c r="ED14" s="3">
        <v>0.40337479114532471</v>
      </c>
      <c r="EE14" s="3">
        <v>-0.19866529107093811</v>
      </c>
      <c r="EF14" s="3">
        <v>-0.11282231658697128</v>
      </c>
    </row>
    <row r="15" spans="2:136">
      <c r="B15" s="25">
        <v>9</v>
      </c>
      <c r="C15" s="3">
        <v>6.552741676568985E-2</v>
      </c>
      <c r="D15" s="3">
        <v>0.13110959529876709</v>
      </c>
      <c r="E15" s="3">
        <v>-0.46285629272460938</v>
      </c>
      <c r="F15" s="3">
        <v>-0.15823075175285339</v>
      </c>
      <c r="G15" s="3">
        <v>0.19025726616382599</v>
      </c>
      <c r="H15" s="3">
        <v>1.0662207379937172E-2</v>
      </c>
      <c r="I15" s="3">
        <v>-3.8265794515609741E-2</v>
      </c>
      <c r="J15" s="3">
        <v>-0.55277556180953979</v>
      </c>
      <c r="K15" s="3">
        <v>-0.18625274300575256</v>
      </c>
      <c r="L15" s="3">
        <v>0.18732024729251862</v>
      </c>
      <c r="M15" s="3">
        <v>6.5340898931026459E-2</v>
      </c>
      <c r="N15" s="3">
        <v>-5.6746568530797958E-2</v>
      </c>
      <c r="O15" s="3">
        <v>-0.17924155294895172</v>
      </c>
      <c r="P15" s="3">
        <v>0.14456765353679657</v>
      </c>
      <c r="Q15" s="3">
        <v>0.12350279837846756</v>
      </c>
      <c r="R15" s="3">
        <v>-0.40095466375350952</v>
      </c>
      <c r="S15" s="3">
        <v>0.31692302227020264</v>
      </c>
      <c r="T15" s="3"/>
      <c r="U15" s="3"/>
      <c r="V15" s="1">
        <v>9</v>
      </c>
      <c r="W15" s="3">
        <v>-0.36309713921052289</v>
      </c>
      <c r="X15" s="3">
        <v>0.21024171099875955</v>
      </c>
      <c r="Y15" s="3">
        <v>2.0637354437258284</v>
      </c>
      <c r="Z15" s="3">
        <v>6.5897147580349202E-2</v>
      </c>
      <c r="AB15" s="25">
        <v>9</v>
      </c>
      <c r="AC15" s="3">
        <v>2.1231908351182938E-2</v>
      </c>
      <c r="AD15" s="3">
        <v>-0.11222753673791885</v>
      </c>
      <c r="AE15" s="3">
        <v>3.7708308547735214E-2</v>
      </c>
      <c r="AF15" s="3">
        <v>2.5753771886229515E-2</v>
      </c>
      <c r="AG15" s="3">
        <v>0.16128915548324585</v>
      </c>
      <c r="AH15" s="3">
        <v>-9.0592086315155029E-2</v>
      </c>
      <c r="AI15" s="3">
        <v>0.2189161628484726</v>
      </c>
      <c r="AJ15" s="3">
        <v>0.43094524741172791</v>
      </c>
      <c r="AK15" s="3">
        <v>0.22851493954658508</v>
      </c>
      <c r="AL15" s="3">
        <v>-0.37015143036842346</v>
      </c>
      <c r="AM15" s="3">
        <v>0.20369848608970642</v>
      </c>
      <c r="AN15" s="3">
        <v>-0.12543407082557678</v>
      </c>
      <c r="AO15" s="3">
        <v>-6.6426023840904236E-2</v>
      </c>
      <c r="AP15" s="3">
        <v>-0.24411360919475555</v>
      </c>
      <c r="AQ15" s="3">
        <v>-0.66757816076278687</v>
      </c>
      <c r="AR15" s="3">
        <v>0.58298391103744507</v>
      </c>
      <c r="AS15" s="3">
        <v>7.5368151068687439E-2</v>
      </c>
      <c r="AV15" s="25">
        <v>9</v>
      </c>
      <c r="AW15" s="3">
        <v>1.0607229471206665</v>
      </c>
      <c r="AX15" s="3">
        <v>-0.17415137588977814</v>
      </c>
      <c r="AZ15" s="25">
        <v>9</v>
      </c>
      <c r="BA15" s="3">
        <v>0.10537616163492203</v>
      </c>
      <c r="BB15" s="3">
        <v>-0.12884321808815002</v>
      </c>
      <c r="BC15" s="3">
        <v>-9.233420342206955E-2</v>
      </c>
      <c r="BD15" s="3">
        <v>-0.26981678605079651</v>
      </c>
      <c r="BE15" s="3">
        <v>0.43600070476531982</v>
      </c>
      <c r="BF15" s="3">
        <v>-0.15222316980361938</v>
      </c>
      <c r="BG15" s="3">
        <v>-0.15947708487510681</v>
      </c>
      <c r="BH15" s="3">
        <v>-0.28493964672088623</v>
      </c>
      <c r="BI15" s="3">
        <v>0.19028718769550323</v>
      </c>
      <c r="BJ15" s="3">
        <v>-0.16847378015518188</v>
      </c>
      <c r="BK15" s="3">
        <v>-5.4718248546123505E-2</v>
      </c>
      <c r="BL15" s="3">
        <v>0.27292236685752869</v>
      </c>
      <c r="BM15" s="3">
        <v>0.42045781016349792</v>
      </c>
      <c r="BN15" s="3">
        <v>2.0963229238986969E-2</v>
      </c>
      <c r="BO15" s="3">
        <v>-2.5649052113294601E-2</v>
      </c>
      <c r="BP15" s="3">
        <v>-0.11815837025642395</v>
      </c>
      <c r="BQ15" s="3">
        <v>2.4028370156884193E-2</v>
      </c>
      <c r="BS15" s="25">
        <v>9</v>
      </c>
      <c r="BT15" s="3">
        <v>-9.9122367799282074E-2</v>
      </c>
      <c r="BU15" s="3">
        <v>-0.14683015644550323</v>
      </c>
      <c r="BV15" s="3">
        <v>0.2831750214099884</v>
      </c>
      <c r="BW15" s="3">
        <v>-5.9000872075557709E-2</v>
      </c>
      <c r="BX15" s="3">
        <v>-6.8357579410076141E-2</v>
      </c>
      <c r="BY15" s="3">
        <v>0.39237493276596069</v>
      </c>
      <c r="BZ15" s="3">
        <v>-0.16557486355304718</v>
      </c>
      <c r="CA15" s="3">
        <v>-0.31500279903411865</v>
      </c>
      <c r="CB15" s="3">
        <v>0.12134144455194473</v>
      </c>
      <c r="CC15" s="3">
        <v>0.41502073407173157</v>
      </c>
      <c r="CD15" s="3">
        <v>0.17930558323860168</v>
      </c>
      <c r="CE15" s="3">
        <v>-0.41128197312355042</v>
      </c>
      <c r="CF15" s="3">
        <v>0.20231351256370544</v>
      </c>
      <c r="CG15" s="3">
        <v>0.17436030507087708</v>
      </c>
      <c r="CH15" s="3">
        <v>-9.2253834009170532E-2</v>
      </c>
      <c r="CI15" s="3">
        <v>-1.1258464306592941E-2</v>
      </c>
      <c r="CJ15" s="3">
        <v>0.11816822737455368</v>
      </c>
      <c r="CK15" s="3">
        <v>0.29567864537239075</v>
      </c>
      <c r="CL15" s="3">
        <v>2.0505685359239578E-2</v>
      </c>
      <c r="CM15" s="3">
        <v>-0.11504419893026352</v>
      </c>
      <c r="CN15" s="3">
        <v>-0.14020179212093353</v>
      </c>
      <c r="CO15" s="3">
        <v>-0.20397213101387024</v>
      </c>
      <c r="CP15" s="3">
        <v>-8.9598178863525391E-2</v>
      </c>
      <c r="CQ15" s="3">
        <v>4.5018844306468964E-2</v>
      </c>
      <c r="CR15" s="3">
        <v>0.26107227802276611</v>
      </c>
      <c r="CS15" s="3">
        <v>-0.17475207149982452</v>
      </c>
      <c r="CT15" s="3">
        <v>0.31173416972160339</v>
      </c>
      <c r="CU15" s="3">
        <v>-0.31477630138397217</v>
      </c>
      <c r="CV15" s="3">
        <v>0.29532128572463989</v>
      </c>
      <c r="CW15" s="3">
        <v>0.3098871111869812</v>
      </c>
      <c r="CX15" s="3">
        <v>5.5532515048980713E-2</v>
      </c>
      <c r="CY15" s="3">
        <v>7.9148169606924057E-3</v>
      </c>
      <c r="CZ15" s="3">
        <v>9.531605988740921E-2</v>
      </c>
      <c r="DA15" s="3">
        <v>-0.25019454956054688</v>
      </c>
      <c r="DB15" s="3">
        <v>0.19777689874172211</v>
      </c>
      <c r="DC15" s="3">
        <v>3.2165613025426865E-2</v>
      </c>
      <c r="DD15" s="3">
        <v>-0.83915883302688599</v>
      </c>
      <c r="DE15" s="3">
        <v>-0.17744934558868408</v>
      </c>
      <c r="DF15" s="3">
        <v>-0.10857994109392166</v>
      </c>
      <c r="DG15" s="3">
        <v>0.12013351172208786</v>
      </c>
      <c r="DH15" s="3">
        <v>0.31890225410461426</v>
      </c>
      <c r="DI15" s="3">
        <v>3.5591669380664825E-2</v>
      </c>
      <c r="DJ15" s="3">
        <v>4.3802671134471893E-2</v>
      </c>
      <c r="DK15" s="3">
        <v>-0.20993539690971375</v>
      </c>
      <c r="DL15" s="3">
        <v>1.5699606388807297E-2</v>
      </c>
      <c r="DM15" s="3">
        <v>-6.618819385766983E-2</v>
      </c>
      <c r="DN15" s="3">
        <v>-0.28280702233314514</v>
      </c>
      <c r="DO15" s="3">
        <v>0.13224293291568756</v>
      </c>
      <c r="DP15" s="3">
        <v>-2.5089336559176445E-2</v>
      </c>
      <c r="DQ15" s="3">
        <v>0.50176787376403809</v>
      </c>
      <c r="DR15" s="3">
        <v>-1.769145717844367E-3</v>
      </c>
      <c r="DS15" s="3">
        <v>-3.5454001277685165E-2</v>
      </c>
      <c r="DT15" s="3">
        <v>-0.1172764003276825</v>
      </c>
      <c r="DU15" s="3">
        <v>3.9288487285375595E-2</v>
      </c>
      <c r="DV15" s="3">
        <v>-7.9778216779232025E-2</v>
      </c>
      <c r="DW15" s="3">
        <v>-0.37371599674224854</v>
      </c>
      <c r="DX15" s="3">
        <v>-0.10455972701311111</v>
      </c>
      <c r="DY15" s="3">
        <v>0.21700045466423035</v>
      </c>
      <c r="DZ15" s="3">
        <v>-0.38542729616165161</v>
      </c>
      <c r="EA15" s="3">
        <v>-0.25123110413551331</v>
      </c>
      <c r="EB15" s="3">
        <v>0.15069273114204407</v>
      </c>
      <c r="EC15" s="3">
        <v>-0.11957919597625732</v>
      </c>
      <c r="ED15" s="3">
        <v>-0.48904725909233093</v>
      </c>
      <c r="EE15" s="3">
        <v>-0.46800965070724487</v>
      </c>
      <c r="EF15" s="3">
        <v>0.1600593775510788</v>
      </c>
    </row>
    <row r="16" spans="2:136">
      <c r="B16" s="25">
        <v>10</v>
      </c>
      <c r="C16" s="3">
        <v>0.20122763514518738</v>
      </c>
      <c r="D16" s="3">
        <v>0.15778613090515137</v>
      </c>
      <c r="E16" s="3">
        <v>-7.3170416057109833E-2</v>
      </c>
      <c r="F16" s="3">
        <v>0.24536573886871338</v>
      </c>
      <c r="G16" s="3">
        <v>0.12413349002599716</v>
      </c>
      <c r="H16" s="3">
        <v>-0.10444165766239166</v>
      </c>
      <c r="I16" s="3">
        <v>0.32313987612724304</v>
      </c>
      <c r="J16" s="3">
        <v>0.10690676420927048</v>
      </c>
      <c r="K16" s="3">
        <v>-0.33846005797386169</v>
      </c>
      <c r="L16" s="3">
        <v>2.8702620416879654E-2</v>
      </c>
      <c r="M16" s="3">
        <v>5.9426560997962952E-2</v>
      </c>
      <c r="N16" s="3">
        <v>-0.31164908409118652</v>
      </c>
      <c r="O16" s="3">
        <v>-6.8530388176441193E-2</v>
      </c>
      <c r="P16" s="3">
        <v>-4.4337590225040913E-3</v>
      </c>
      <c r="Q16" s="3">
        <v>0.11345580965280533</v>
      </c>
      <c r="R16" s="3">
        <v>3.9081860333681107E-2</v>
      </c>
      <c r="S16" s="3">
        <v>-0.22796343266963959</v>
      </c>
      <c r="T16" s="3"/>
      <c r="U16" s="3"/>
      <c r="V16" s="1">
        <v>10</v>
      </c>
      <c r="W16" s="3">
        <v>0.1422061968523004</v>
      </c>
      <c r="X16" s="3">
        <v>4.7368629841396337E-2</v>
      </c>
      <c r="Y16" s="3">
        <v>0.32771140761412831</v>
      </c>
      <c r="Z16" s="3">
        <v>-0.4144047285742542</v>
      </c>
      <c r="AB16" s="25">
        <v>10</v>
      </c>
      <c r="AC16" s="3">
        <v>-6.1806931626051664E-4</v>
      </c>
      <c r="AD16" s="3">
        <v>0.20115698873996735</v>
      </c>
      <c r="AE16" s="3">
        <v>0.52975773811340332</v>
      </c>
      <c r="AF16" s="3">
        <v>1.4924384653568268E-2</v>
      </c>
      <c r="AG16" s="3">
        <v>3.7604265380650759E-3</v>
      </c>
      <c r="AH16" s="3">
        <v>6.5514512360095978E-2</v>
      </c>
      <c r="AI16" s="3">
        <v>-9.7588047385215759E-2</v>
      </c>
      <c r="AJ16" s="3">
        <v>-0.26094192266464233</v>
      </c>
      <c r="AK16" s="3">
        <v>-2.962583489716053E-2</v>
      </c>
      <c r="AL16" s="3">
        <v>0.11469044536352158</v>
      </c>
      <c r="AM16" s="3">
        <v>5.47947958111763E-2</v>
      </c>
      <c r="AN16" s="3">
        <v>0.25618097186088562</v>
      </c>
      <c r="AO16" s="3">
        <v>0.31279855966567993</v>
      </c>
      <c r="AP16" s="3">
        <v>0.35568356513977051</v>
      </c>
      <c r="AQ16" s="3">
        <v>-2.8858371078968048E-2</v>
      </c>
      <c r="AR16" s="3">
        <v>0.70122051239013672</v>
      </c>
      <c r="AS16" s="3">
        <v>0.33118218183517456</v>
      </c>
      <c r="AV16" s="25">
        <v>10</v>
      </c>
      <c r="AW16" s="3">
        <v>0.96779340505599976</v>
      </c>
      <c r="AX16" s="3">
        <v>-0.24805812537670135</v>
      </c>
      <c r="AZ16" s="25">
        <v>10</v>
      </c>
      <c r="BA16" s="3">
        <v>-0.12505550682544708</v>
      </c>
      <c r="BB16" s="3">
        <v>-7.909441739320755E-2</v>
      </c>
      <c r="BC16" s="3">
        <v>0.14048869907855988</v>
      </c>
      <c r="BD16" s="3">
        <v>-0.29954060912132263</v>
      </c>
      <c r="BE16" s="3">
        <v>0.25006124377250671</v>
      </c>
      <c r="BF16" s="3">
        <v>0.34194064140319824</v>
      </c>
      <c r="BG16" s="3">
        <v>-1.7165554687380791E-2</v>
      </c>
      <c r="BH16" s="3">
        <v>-0.10715323686599731</v>
      </c>
      <c r="BI16" s="3">
        <v>0.41287118196487427</v>
      </c>
      <c r="BJ16" s="3">
        <v>0.11362431198358536</v>
      </c>
      <c r="BK16" s="3">
        <v>0.17898838222026825</v>
      </c>
      <c r="BL16" s="3">
        <v>-9.8399363458156586E-2</v>
      </c>
      <c r="BM16" s="3">
        <v>0.29128730297088623</v>
      </c>
      <c r="BN16" s="3">
        <v>0.14944601058959961</v>
      </c>
      <c r="BO16" s="3">
        <v>-0.23668643832206726</v>
      </c>
      <c r="BP16" s="3">
        <v>-0.15205985307693481</v>
      </c>
      <c r="BQ16" s="3">
        <v>-8.0331511795520782E-2</v>
      </c>
      <c r="BS16" s="25">
        <v>10</v>
      </c>
      <c r="BT16" s="3">
        <v>-1.115046814084053E-2</v>
      </c>
      <c r="BU16" s="3">
        <v>-0.18825089931488037</v>
      </c>
      <c r="BV16" s="3">
        <v>0.11580003052949905</v>
      </c>
      <c r="BW16" s="3">
        <v>0.12131766229867935</v>
      </c>
      <c r="BX16" s="3">
        <v>-0.11206422001123428</v>
      </c>
      <c r="BY16" s="3">
        <v>-7.6060399413108826E-2</v>
      </c>
      <c r="BZ16" s="3">
        <v>4.7575246542692184E-2</v>
      </c>
      <c r="CA16" s="3">
        <v>-0.10390704870223999</v>
      </c>
      <c r="CB16" s="3">
        <v>-0.15861839056015015</v>
      </c>
      <c r="CC16" s="3">
        <v>-2.1618064492940903E-2</v>
      </c>
      <c r="CD16" s="3">
        <v>9.2904018238186836E-3</v>
      </c>
      <c r="CE16" s="3">
        <v>-0.17419639229774475</v>
      </c>
      <c r="CF16" s="3">
        <v>-0.1416475921869278</v>
      </c>
      <c r="CG16" s="3">
        <v>2.8438594192266464E-2</v>
      </c>
      <c r="CH16" s="3">
        <v>0.26126578450202942</v>
      </c>
      <c r="CI16" s="3">
        <v>-8.9083917438983917E-2</v>
      </c>
      <c r="CJ16" s="3">
        <v>-4.0282327681779861E-3</v>
      </c>
      <c r="CK16" s="3">
        <v>4.8828762024641037E-2</v>
      </c>
      <c r="CL16" s="3">
        <v>0.10794032365083694</v>
      </c>
      <c r="CM16" s="3">
        <v>1.6187196597456932E-2</v>
      </c>
      <c r="CN16" s="3">
        <v>-8.1305928528308868E-2</v>
      </c>
      <c r="CO16" s="3">
        <v>6.9409459829330444E-2</v>
      </c>
      <c r="CP16" s="3">
        <v>0.1603991687297821</v>
      </c>
      <c r="CQ16" s="3">
        <v>0.11631616950035095</v>
      </c>
      <c r="CR16" s="3">
        <v>7.9480022192001343E-2</v>
      </c>
      <c r="CS16" s="3">
        <v>0.19797225296497345</v>
      </c>
      <c r="CT16" s="3">
        <v>0.13264106214046478</v>
      </c>
      <c r="CU16" s="3">
        <v>2.6229020208120346E-2</v>
      </c>
      <c r="CV16" s="3">
        <v>0.3200879693031311</v>
      </c>
      <c r="CW16" s="3">
        <v>2.2144123911857605E-2</v>
      </c>
      <c r="CX16" s="3">
        <v>-9.2348165810108185E-2</v>
      </c>
      <c r="CY16" s="3">
        <v>-4.5762676745653152E-2</v>
      </c>
      <c r="CZ16" s="3">
        <v>6.2166687101125717E-2</v>
      </c>
      <c r="DA16" s="3">
        <v>-0.20030520856380463</v>
      </c>
      <c r="DB16" s="3">
        <v>0.12487871944904327</v>
      </c>
      <c r="DC16" s="3">
        <v>2.1647842600941658E-2</v>
      </c>
      <c r="DD16" s="3">
        <v>-0.3485664427280426</v>
      </c>
      <c r="DE16" s="3">
        <v>-0.25267794728279114</v>
      </c>
      <c r="DF16" s="3">
        <v>-2.8228720650076866E-2</v>
      </c>
      <c r="DG16" s="3">
        <v>4.0488384664058685E-2</v>
      </c>
      <c r="DH16" s="3">
        <v>0.30080467462539673</v>
      </c>
      <c r="DI16" s="3">
        <v>0.10353247076272964</v>
      </c>
      <c r="DJ16" s="3">
        <v>-4.3648537248373032E-2</v>
      </c>
      <c r="DK16" s="3">
        <v>0.12320949137210846</v>
      </c>
      <c r="DL16" s="3">
        <v>-0.20926119387149811</v>
      </c>
      <c r="DM16" s="3">
        <v>0.1027698740363121</v>
      </c>
      <c r="DN16" s="3">
        <v>0.21641024947166443</v>
      </c>
      <c r="DO16" s="3">
        <v>-1.7786001786589622E-2</v>
      </c>
      <c r="DP16" s="3">
        <v>5.9002023190259933E-2</v>
      </c>
      <c r="DQ16" s="3">
        <v>8.1207484006881714E-2</v>
      </c>
      <c r="DR16" s="3">
        <v>0.12445870041847229</v>
      </c>
      <c r="DS16" s="3">
        <v>8.9655444025993347E-2</v>
      </c>
      <c r="DT16" s="3">
        <v>5.1552415825426579E-3</v>
      </c>
      <c r="DU16" s="3">
        <v>-0.10944318026304245</v>
      </c>
      <c r="DV16" s="3">
        <v>5.1662628538906574E-4</v>
      </c>
      <c r="DW16" s="3">
        <v>8.1458333879709244E-3</v>
      </c>
      <c r="DX16" s="3">
        <v>0.22054661810398102</v>
      </c>
      <c r="DY16" s="3">
        <v>3.415955975651741E-2</v>
      </c>
      <c r="DZ16" s="3">
        <v>-0.27013483643531799</v>
      </c>
      <c r="EA16" s="3">
        <v>-0.27148038148880005</v>
      </c>
      <c r="EB16" s="3">
        <v>6.0258805751800537E-2</v>
      </c>
      <c r="EC16" s="3">
        <v>-1.0029193945229053E-2</v>
      </c>
      <c r="ED16" s="3">
        <v>-0.3131115734577179</v>
      </c>
      <c r="EE16" s="3">
        <v>0.12488965690135956</v>
      </c>
      <c r="EF16" s="3">
        <v>5.3169455379247665E-2</v>
      </c>
    </row>
    <row r="17" spans="2:140">
      <c r="B17" s="25">
        <v>11</v>
      </c>
      <c r="C17" s="3">
        <v>-0.22874177992343903</v>
      </c>
      <c r="D17" s="3">
        <v>0.16218553483486176</v>
      </c>
      <c r="E17" s="3">
        <v>3.051421232521534E-2</v>
      </c>
      <c r="F17" s="3">
        <v>0.20419424772262573</v>
      </c>
      <c r="G17" s="3">
        <v>1.6758151352405548E-2</v>
      </c>
      <c r="H17" s="3">
        <v>-0.1598089188337326</v>
      </c>
      <c r="I17" s="3">
        <v>-0.29082509875297546</v>
      </c>
      <c r="J17" s="3">
        <v>0.12032411247491837</v>
      </c>
      <c r="K17" s="3">
        <v>0.18818916380405426</v>
      </c>
      <c r="L17" s="3">
        <v>-0.22722518444061279</v>
      </c>
      <c r="M17" s="3">
        <v>0.19418478012084961</v>
      </c>
      <c r="N17" s="3">
        <v>-7.9546533524990082E-3</v>
      </c>
      <c r="O17" s="3">
        <v>-0.53487443923950195</v>
      </c>
      <c r="P17" s="3">
        <v>0.27728620171546936</v>
      </c>
      <c r="Q17" s="3">
        <v>0.11854415386915207</v>
      </c>
      <c r="R17" s="3">
        <v>-7.9814977943897247E-2</v>
      </c>
      <c r="S17" s="3">
        <v>0.27898275852203369</v>
      </c>
      <c r="T17" s="3"/>
      <c r="U17" s="3"/>
      <c r="V17" s="1">
        <v>11</v>
      </c>
      <c r="W17" s="3">
        <v>1.7128898662597503</v>
      </c>
      <c r="X17" s="3">
        <v>0.31704777951229968</v>
      </c>
      <c r="Y17" s="3">
        <v>1.7345305171338201</v>
      </c>
      <c r="Z17" s="3">
        <v>5.8313550141358139E-2</v>
      </c>
      <c r="AB17" s="25">
        <v>11</v>
      </c>
      <c r="AC17" s="3">
        <v>0.161091148853302</v>
      </c>
      <c r="AD17" s="3">
        <v>0.11611083894968033</v>
      </c>
      <c r="AE17" s="3">
        <v>7.9706266522407532E-2</v>
      </c>
      <c r="AF17" s="3">
        <v>0.14990565180778503</v>
      </c>
      <c r="AG17" s="3">
        <v>-0.51523226499557495</v>
      </c>
      <c r="AH17" s="3">
        <v>-8.8973730802536011E-2</v>
      </c>
      <c r="AI17" s="3">
        <v>-0.325813889503479</v>
      </c>
      <c r="AJ17" s="3">
        <v>0.44867855310440063</v>
      </c>
      <c r="AK17" s="3">
        <v>2.3117462173104286E-2</v>
      </c>
      <c r="AL17" s="3">
        <v>-0.39778074622154236</v>
      </c>
      <c r="AM17" s="3">
        <v>0.11390061676502228</v>
      </c>
      <c r="AN17" s="3">
        <v>0.30627238750457764</v>
      </c>
      <c r="AO17" s="3">
        <v>0.33278915286064148</v>
      </c>
      <c r="AP17" s="3">
        <v>5.0329513847827911E-2</v>
      </c>
      <c r="AQ17" s="3">
        <v>-0.13940553367137909</v>
      </c>
      <c r="AR17" s="3">
        <v>-0.27907177805900574</v>
      </c>
      <c r="AS17" s="3">
        <v>0.42615839838981628</v>
      </c>
      <c r="AV17" s="25">
        <v>11</v>
      </c>
      <c r="AW17" s="3">
        <v>1.1026536226272583</v>
      </c>
      <c r="AX17" s="3">
        <v>-6.7520844750106335E-3</v>
      </c>
      <c r="AZ17" s="25">
        <v>11</v>
      </c>
      <c r="BA17" s="3">
        <v>-0.11810743808746338</v>
      </c>
      <c r="BB17" s="3">
        <v>9.0977199375629425E-2</v>
      </c>
      <c r="BC17" s="3">
        <v>0.29275050759315491</v>
      </c>
      <c r="BD17" s="3">
        <v>-0.24902805685997009</v>
      </c>
      <c r="BE17" s="3">
        <v>2.3969151079654694E-2</v>
      </c>
      <c r="BF17" s="3">
        <v>0.33292382955551147</v>
      </c>
      <c r="BG17" s="3">
        <v>-2.0239977166056633E-2</v>
      </c>
      <c r="BH17" s="3">
        <v>-0.12998418509960175</v>
      </c>
      <c r="BI17" s="3">
        <v>6.567683070898056E-2</v>
      </c>
      <c r="BJ17" s="3">
        <v>0.22411081194877625</v>
      </c>
      <c r="BK17" s="3">
        <v>-6.4613617956638336E-2</v>
      </c>
      <c r="BL17" s="3">
        <v>-6.530347466468811E-2</v>
      </c>
      <c r="BM17" s="3">
        <v>0.41887766122817993</v>
      </c>
      <c r="BN17" s="3">
        <v>-0.46637386083602905</v>
      </c>
      <c r="BO17" s="3">
        <v>-0.42656451463699341</v>
      </c>
      <c r="BP17" s="3">
        <v>-0.18109937012195587</v>
      </c>
      <c r="BQ17" s="3">
        <v>-0.32156229019165039</v>
      </c>
      <c r="BS17" s="25">
        <v>11</v>
      </c>
      <c r="BT17" s="3">
        <v>-5.395042896270752E-2</v>
      </c>
      <c r="BU17" s="3">
        <v>-0.31531628966331482</v>
      </c>
      <c r="BV17" s="3">
        <v>-3.7373624742031097E-2</v>
      </c>
      <c r="BW17" s="3">
        <v>5.4332982748746872E-2</v>
      </c>
      <c r="BX17" s="3">
        <v>1.0223346762359142E-2</v>
      </c>
      <c r="BY17" s="3">
        <v>0.37561267614364624</v>
      </c>
      <c r="BZ17" s="3">
        <v>-0.10158952325582504</v>
      </c>
      <c r="CA17" s="3">
        <v>-0.19602327048778534</v>
      </c>
      <c r="CB17" s="3">
        <v>0.20836351811885834</v>
      </c>
      <c r="CC17" s="3">
        <v>4.3515577912330627E-2</v>
      </c>
      <c r="CD17" s="3">
        <v>-0.24737934768199921</v>
      </c>
      <c r="CE17" s="3">
        <v>-7.3341019451618195E-2</v>
      </c>
      <c r="CF17" s="3">
        <v>0.29560628533363342</v>
      </c>
      <c r="CG17" s="3">
        <v>0.394735187292099</v>
      </c>
      <c r="CH17" s="3">
        <v>-6.5296582877635956E-2</v>
      </c>
      <c r="CI17" s="3">
        <v>-5.7775578461587429E-3</v>
      </c>
      <c r="CJ17" s="3">
        <v>0.17707277834415436</v>
      </c>
      <c r="CK17" s="3">
        <v>0.23472757637500763</v>
      </c>
      <c r="CL17" s="3">
        <v>-0.31350654363632202</v>
      </c>
      <c r="CM17" s="3">
        <v>-9.9397763609886169E-2</v>
      </c>
      <c r="CN17" s="3">
        <v>-1.6192516312003136E-2</v>
      </c>
      <c r="CO17" s="3">
        <v>-3.6512516438961029E-2</v>
      </c>
      <c r="CP17" s="3">
        <v>-2.4824313819408417E-2</v>
      </c>
      <c r="CQ17" s="3">
        <v>4.8882421106100082E-2</v>
      </c>
      <c r="CR17" s="3">
        <v>8.8870905339717865E-2</v>
      </c>
      <c r="CS17" s="3">
        <v>-0.24464176595211029</v>
      </c>
      <c r="CT17" s="3">
        <v>0.13884866237640381</v>
      </c>
      <c r="CU17" s="3">
        <v>-0.29506987333297729</v>
      </c>
      <c r="CV17" s="3">
        <v>0.30792146921157837</v>
      </c>
      <c r="CW17" s="3">
        <v>4.4058676809072495E-2</v>
      </c>
      <c r="CX17" s="3">
        <v>0.29181128740310669</v>
      </c>
      <c r="CY17" s="3">
        <v>0.2605365514755249</v>
      </c>
      <c r="CZ17" s="3">
        <v>-0.25956648588180542</v>
      </c>
      <c r="DA17" s="3">
        <v>-8.0113627016544342E-2</v>
      </c>
      <c r="DB17" s="3">
        <v>3.2352015376091003E-2</v>
      </c>
      <c r="DC17" s="3">
        <v>8.0986425280570984E-2</v>
      </c>
      <c r="DD17" s="3">
        <v>-0.29774826765060425</v>
      </c>
      <c r="DE17" s="3">
        <v>-1.0705114342272282E-2</v>
      </c>
      <c r="DF17" s="3">
        <v>-0.33045932650566101</v>
      </c>
      <c r="DG17" s="3">
        <v>0.1581902801990509</v>
      </c>
      <c r="DH17" s="3">
        <v>9.5882251858711243E-2</v>
      </c>
      <c r="DI17" s="3">
        <v>1.9343467429280281E-2</v>
      </c>
      <c r="DJ17" s="3">
        <v>0.18332169950008392</v>
      </c>
      <c r="DK17" s="3">
        <v>-0.18932065367698669</v>
      </c>
      <c r="DL17" s="3">
        <v>0.31381967663764954</v>
      </c>
      <c r="DM17" s="3">
        <v>-0.10189355164766312</v>
      </c>
      <c r="DN17" s="3">
        <v>-0.26032975316047668</v>
      </c>
      <c r="DO17" s="3">
        <v>-9.6520327031612396E-2</v>
      </c>
      <c r="DP17" s="3">
        <v>0.2719261646270752</v>
      </c>
      <c r="DQ17" s="3">
        <v>0.24187034368515015</v>
      </c>
      <c r="DR17" s="3">
        <v>0.20844325423240662</v>
      </c>
      <c r="DS17" s="3">
        <v>-7.6553404331207275E-2</v>
      </c>
      <c r="DT17" s="3">
        <v>-4.4790014624595642E-2</v>
      </c>
      <c r="DU17" s="3">
        <v>0.20369088649749756</v>
      </c>
      <c r="DV17" s="3">
        <v>0.1779874712228775</v>
      </c>
      <c r="DW17" s="3">
        <v>-0.23200629651546478</v>
      </c>
      <c r="DX17" s="3">
        <v>-0.10842977464199066</v>
      </c>
      <c r="DY17" s="3">
        <v>-6.6893048584461212E-2</v>
      </c>
      <c r="DZ17" s="3">
        <v>-0.17327018082141876</v>
      </c>
      <c r="EA17" s="3">
        <v>2.6043178513646126E-2</v>
      </c>
      <c r="EB17" s="3">
        <v>-0.10276472568511963</v>
      </c>
      <c r="EC17" s="3">
        <v>0.11027064174413681</v>
      </c>
      <c r="ED17" s="3">
        <v>-5.4273519665002823E-2</v>
      </c>
      <c r="EE17" s="3">
        <v>-7.5346626341342926E-2</v>
      </c>
      <c r="EF17" s="3">
        <v>-1.3259307481348516E-2</v>
      </c>
    </row>
    <row r="18" spans="2:140">
      <c r="B18" s="25">
        <v>12</v>
      </c>
      <c r="C18" s="3">
        <v>0.19750607013702393</v>
      </c>
      <c r="D18" s="3">
        <v>3.1642060726881027E-2</v>
      </c>
      <c r="E18" s="3">
        <v>-5.8468103408813477E-2</v>
      </c>
      <c r="F18" s="3">
        <v>-0.36490315198898315</v>
      </c>
      <c r="G18" s="3">
        <v>0.16356329619884491</v>
      </c>
      <c r="H18" s="3">
        <v>-0.11409828066825867</v>
      </c>
      <c r="I18" s="3">
        <v>-0.36603823304176331</v>
      </c>
      <c r="J18" s="3">
        <v>8.5484832525253296E-2</v>
      </c>
      <c r="K18" s="3">
        <v>6.042921170592308E-2</v>
      </c>
      <c r="L18" s="3">
        <v>-0.49143177270889282</v>
      </c>
      <c r="M18" s="3">
        <v>0.13754478096961975</v>
      </c>
      <c r="N18" s="3">
        <v>-0.15480025112628937</v>
      </c>
      <c r="O18" s="3">
        <v>0.17554584145545959</v>
      </c>
      <c r="P18" s="3">
        <v>0.27669146656990051</v>
      </c>
      <c r="Q18" s="3">
        <v>4.2790910811163485E-4</v>
      </c>
      <c r="R18" s="3">
        <v>0.27542015910148621</v>
      </c>
      <c r="S18" s="3">
        <v>-0.54704380035400391</v>
      </c>
      <c r="T18" s="3"/>
      <c r="U18" s="3"/>
      <c r="V18" s="1">
        <v>12</v>
      </c>
      <c r="W18" s="3">
        <v>-0.53938251730511722</v>
      </c>
      <c r="X18" s="3">
        <v>-1.1161530717044825</v>
      </c>
      <c r="Y18" s="3">
        <v>-1.0586968576529974</v>
      </c>
      <c r="Z18" s="3">
        <v>-1.0491188482641478</v>
      </c>
      <c r="AB18" s="25">
        <v>12</v>
      </c>
      <c r="AC18" s="3">
        <v>0.12588930130004883</v>
      </c>
      <c r="AD18" s="3">
        <v>0.14369858801364899</v>
      </c>
      <c r="AE18" s="3">
        <v>0.19470697641372681</v>
      </c>
      <c r="AF18" s="3">
        <v>0.14552389085292816</v>
      </c>
      <c r="AG18" s="3">
        <v>0.29856154322624207</v>
      </c>
      <c r="AH18" s="3">
        <v>8.0757908523082733E-2</v>
      </c>
      <c r="AI18" s="3">
        <v>0.11994551122188568</v>
      </c>
      <c r="AJ18" s="3">
        <v>6.1246398836374283E-2</v>
      </c>
      <c r="AK18" s="3">
        <v>4.839995875954628E-2</v>
      </c>
      <c r="AL18" s="3">
        <v>0.24992875754833221</v>
      </c>
      <c r="AM18" s="3">
        <v>5.466223880648613E-2</v>
      </c>
      <c r="AN18" s="3">
        <v>-9.9656060338020325E-2</v>
      </c>
      <c r="AO18" s="3">
        <v>0.27784571051597595</v>
      </c>
      <c r="AP18" s="3">
        <v>5.1112592220306396E-2</v>
      </c>
      <c r="AQ18" s="3">
        <v>8.487294614315033E-2</v>
      </c>
      <c r="AR18" s="3">
        <v>-0.19279104471206665</v>
      </c>
      <c r="AS18" s="3">
        <v>-2.092963270843029E-2</v>
      </c>
      <c r="AV18" s="25">
        <v>12</v>
      </c>
      <c r="AW18" s="3">
        <v>1.1523852348327637</v>
      </c>
      <c r="AX18" s="3">
        <v>1.3216150924563408E-2</v>
      </c>
      <c r="AZ18" s="25">
        <v>12</v>
      </c>
      <c r="BA18" s="3">
        <v>-0.1209980770945549</v>
      </c>
      <c r="BB18" s="3">
        <v>0.13685853779315948</v>
      </c>
      <c r="BC18" s="3">
        <v>-7.6020315289497375E-2</v>
      </c>
      <c r="BD18" s="3">
        <v>-9.4939477741718292E-2</v>
      </c>
      <c r="BE18" s="3">
        <v>8.5360772907733917E-2</v>
      </c>
      <c r="BF18" s="3">
        <v>7.6689757406711578E-2</v>
      </c>
      <c r="BG18" s="3">
        <v>0.51557892560958862</v>
      </c>
      <c r="BH18" s="3">
        <v>-0.3517477810382843</v>
      </c>
      <c r="BI18" s="3">
        <v>-0.45211800932884216</v>
      </c>
      <c r="BJ18" s="3">
        <v>0.10324763506650925</v>
      </c>
      <c r="BK18" s="3">
        <v>7.8793950378894806E-2</v>
      </c>
      <c r="BL18" s="3">
        <v>2.7146879583597183E-2</v>
      </c>
      <c r="BM18" s="3">
        <v>-6.5198861062526703E-2</v>
      </c>
      <c r="BN18" s="3">
        <v>-0.25108838081359863</v>
      </c>
      <c r="BO18" s="3">
        <v>-0.22837376594543457</v>
      </c>
      <c r="BP18" s="3">
        <v>0.1145591139793396</v>
      </c>
      <c r="BQ18" s="3">
        <v>-0.26022028923034668</v>
      </c>
      <c r="BS18" s="25">
        <v>12</v>
      </c>
      <c r="BT18" s="3">
        <v>0.28322261571884155</v>
      </c>
      <c r="BU18" s="3">
        <v>8.1972517073154449E-2</v>
      </c>
      <c r="BV18" s="3">
        <v>-7.5685277581214905E-2</v>
      </c>
      <c r="BW18" s="3">
        <v>0.21058140695095062</v>
      </c>
      <c r="BX18" s="3">
        <v>0.21631938219070435</v>
      </c>
      <c r="BY18" s="3">
        <v>-8.4409058094024658E-2</v>
      </c>
      <c r="BZ18" s="3">
        <v>0.18531392514705658</v>
      </c>
      <c r="CA18" s="3">
        <v>4.3558377772569656E-2</v>
      </c>
      <c r="CB18" s="3">
        <v>0.11328782886266708</v>
      </c>
      <c r="CC18" s="3">
        <v>-0.16528964042663574</v>
      </c>
      <c r="CD18" s="3">
        <v>0.1633431613445282</v>
      </c>
      <c r="CE18" s="3">
        <v>0.27358108758926392</v>
      </c>
      <c r="CF18" s="3">
        <v>-3.8367286324501038E-2</v>
      </c>
      <c r="CG18" s="3">
        <v>9.1853111982345581E-2</v>
      </c>
      <c r="CH18" s="3">
        <v>5.8742500841617584E-2</v>
      </c>
      <c r="CI18" s="3">
        <v>-1.6588920727372169E-2</v>
      </c>
      <c r="CJ18" s="3">
        <v>-0.33912098407745361</v>
      </c>
      <c r="CK18" s="3">
        <v>-0.16613981127738953</v>
      </c>
      <c r="CL18" s="3">
        <v>-0.14718243479728699</v>
      </c>
      <c r="CM18" s="3">
        <v>3.3067174255847931E-2</v>
      </c>
      <c r="CN18" s="3">
        <v>-9.0456098318099976E-2</v>
      </c>
      <c r="CO18" s="3">
        <v>-8.1155002117156982E-2</v>
      </c>
      <c r="CP18" s="3">
        <v>-4.3590370565652847E-2</v>
      </c>
      <c r="CQ18" s="3">
        <v>-0.19176113605499268</v>
      </c>
      <c r="CR18" s="3">
        <v>-0.34236434102058411</v>
      </c>
      <c r="CS18" s="3">
        <v>0.3582979142665863</v>
      </c>
      <c r="CT18" s="3">
        <v>-0.17039130628108978</v>
      </c>
      <c r="CU18" s="3">
        <v>0.30913478136062622</v>
      </c>
      <c r="CV18" s="3">
        <v>-1.399652473628521E-2</v>
      </c>
      <c r="CW18" s="3">
        <v>-3.5515271127223969E-2</v>
      </c>
      <c r="CX18" s="3">
        <v>-0.23909537494182587</v>
      </c>
      <c r="CY18" s="3">
        <v>0.10561481118202209</v>
      </c>
      <c r="CZ18" s="3">
        <v>-0.19200602173805237</v>
      </c>
      <c r="DA18" s="3">
        <v>0.1352999210357666</v>
      </c>
      <c r="DB18" s="3">
        <v>2.4440672248601913E-2</v>
      </c>
      <c r="DC18" s="3">
        <v>-0.11651459336280823</v>
      </c>
      <c r="DD18" s="3">
        <v>0.82128286361694336</v>
      </c>
      <c r="DE18" s="3">
        <v>-1.6584517434239388E-2</v>
      </c>
      <c r="DF18" s="3">
        <v>0.21936620771884918</v>
      </c>
      <c r="DG18" s="3">
        <v>9.8325565457344055E-2</v>
      </c>
      <c r="DH18" s="3">
        <v>9.9748812615871429E-2</v>
      </c>
      <c r="DI18" s="3">
        <v>7.302691787481308E-2</v>
      </c>
      <c r="DJ18" s="3">
        <v>5.4131411015987396E-2</v>
      </c>
      <c r="DK18" s="3">
        <v>0.21178805828094482</v>
      </c>
      <c r="DL18" s="3">
        <v>-0.19568248093128204</v>
      </c>
      <c r="DM18" s="3">
        <v>9.7461491823196411E-3</v>
      </c>
      <c r="DN18" s="3">
        <v>0.4155748188495636</v>
      </c>
      <c r="DO18" s="3">
        <v>-0.13309377431869507</v>
      </c>
      <c r="DP18" s="3">
        <v>0.12559086084365845</v>
      </c>
      <c r="DQ18" s="3">
        <v>-0.10562890022993088</v>
      </c>
      <c r="DR18" s="3">
        <v>-9.908139705657959E-2</v>
      </c>
      <c r="DS18" s="3">
        <v>0.33846339583396912</v>
      </c>
      <c r="DT18" s="3">
        <v>0.12474308162927628</v>
      </c>
      <c r="DU18" s="3">
        <v>-0.19105800986289978</v>
      </c>
      <c r="DV18" s="3">
        <v>-0.11614524573087692</v>
      </c>
      <c r="DW18" s="3">
        <v>0.25465914607048035</v>
      </c>
      <c r="DX18" s="3">
        <v>-0.3115769624710083</v>
      </c>
      <c r="DY18" s="3">
        <v>-0.17957232892513275</v>
      </c>
      <c r="DZ18" s="3">
        <v>0.41552484035491943</v>
      </c>
      <c r="EA18" s="3">
        <v>-0.13163965940475464</v>
      </c>
      <c r="EB18" s="3">
        <v>1.9110327586531639E-2</v>
      </c>
      <c r="EC18" s="3">
        <v>-2.1344494074583054E-2</v>
      </c>
      <c r="ED18" s="3">
        <v>0.3924553394317627</v>
      </c>
      <c r="EE18" s="3">
        <v>0.12455160915851593</v>
      </c>
      <c r="EF18" s="3">
        <v>-0.10888775438070296</v>
      </c>
    </row>
    <row r="19" spans="2:140">
      <c r="B19" s="25">
        <v>13</v>
      </c>
      <c r="C19" s="3">
        <v>-4.5396134257316589E-2</v>
      </c>
      <c r="D19" s="3">
        <v>0.24298489093780518</v>
      </c>
      <c r="E19" s="3">
        <v>1.8842669203877449E-2</v>
      </c>
      <c r="F19" s="3">
        <v>-0.10170652717351913</v>
      </c>
      <c r="G19" s="3">
        <v>-6.7225180566310883E-2</v>
      </c>
      <c r="H19" s="3">
        <v>-7.0810049772262573E-2</v>
      </c>
      <c r="I19" s="3">
        <v>8.6090132594108582E-2</v>
      </c>
      <c r="J19" s="3">
        <v>3.6433961242437363E-2</v>
      </c>
      <c r="K19" s="3">
        <v>-0.16488170623779297</v>
      </c>
      <c r="L19" s="3">
        <v>0.26866021752357483</v>
      </c>
      <c r="M19" s="3">
        <v>8.7101444602012634E-2</v>
      </c>
      <c r="N19" s="3">
        <v>-4.6746615320444107E-2</v>
      </c>
      <c r="O19" s="3">
        <v>-0.11430193483829498</v>
      </c>
      <c r="P19" s="3">
        <v>-2.4133084341883659E-2</v>
      </c>
      <c r="Q19" s="3">
        <v>-0.22317925095558167</v>
      </c>
      <c r="R19" s="3">
        <v>0.31220477819442749</v>
      </c>
      <c r="S19" s="3">
        <v>1.6754990443587303E-2</v>
      </c>
      <c r="T19" s="3"/>
      <c r="U19" s="3"/>
      <c r="V19" s="1">
        <v>13</v>
      </c>
      <c r="W19" s="3">
        <v>4.0720928894508734E-2</v>
      </c>
      <c r="X19" s="3">
        <v>-0.19198613329021286</v>
      </c>
      <c r="Y19" s="3">
        <v>-9.3310319915541506E-2</v>
      </c>
      <c r="Z19" s="3">
        <v>-2.4111534442214644E-2</v>
      </c>
      <c r="AB19" s="25">
        <v>13</v>
      </c>
      <c r="AC19" s="3">
        <v>7.6527900993824005E-2</v>
      </c>
      <c r="AD19" s="3">
        <v>-0.30183106660842896</v>
      </c>
      <c r="AE19" s="3">
        <v>-0.318398118019104</v>
      </c>
      <c r="AF19" s="3">
        <v>0.16572947800159454</v>
      </c>
      <c r="AG19" s="3">
        <v>4.5840837061405182E-2</v>
      </c>
      <c r="AH19" s="3">
        <v>-7.3448479175567627E-2</v>
      </c>
      <c r="AI19" s="3">
        <v>1.6326231881976128E-2</v>
      </c>
      <c r="AJ19" s="3">
        <v>-0.30385774374008179</v>
      </c>
      <c r="AK19" s="3">
        <v>-7.6925340108573437E-3</v>
      </c>
      <c r="AL19" s="3">
        <v>-0.10287998616695404</v>
      </c>
      <c r="AM19" s="3">
        <v>0.41805627942085266</v>
      </c>
      <c r="AN19" s="3">
        <v>0.2176603227853775</v>
      </c>
      <c r="AO19" s="3">
        <v>-0.30161571502685547</v>
      </c>
      <c r="AP19" s="3">
        <v>-4.1599208489060402E-3</v>
      </c>
      <c r="AQ19" s="3">
        <v>0.27952814102172852</v>
      </c>
      <c r="AR19" s="3">
        <v>-0.11181692034006119</v>
      </c>
      <c r="AS19" s="3">
        <v>-0.24645288288593292</v>
      </c>
      <c r="AV19" s="25">
        <v>13</v>
      </c>
      <c r="AW19" s="3">
        <v>0.98216718435287476</v>
      </c>
      <c r="AX19" s="3">
        <v>0.10448303818702698</v>
      </c>
      <c r="AZ19" s="25">
        <v>13</v>
      </c>
      <c r="BA19" s="3">
        <v>0.17013497650623322</v>
      </c>
      <c r="BB19" s="3">
        <v>2.3099733516573906E-2</v>
      </c>
      <c r="BC19" s="3">
        <v>-8.5160635411739349E-2</v>
      </c>
      <c r="BD19" s="3">
        <v>0.22071404755115509</v>
      </c>
      <c r="BE19" s="3">
        <v>0.17202359437942505</v>
      </c>
      <c r="BF19" s="3">
        <v>-2.572411485016346E-2</v>
      </c>
      <c r="BG19" s="3">
        <v>-0.19215777516365051</v>
      </c>
      <c r="BH19" s="3">
        <v>0.17339812219142914</v>
      </c>
      <c r="BI19" s="3">
        <v>-0.40225449204444885</v>
      </c>
      <c r="BJ19" s="3">
        <v>0.54597586393356323</v>
      </c>
      <c r="BK19" s="3">
        <v>0.19521871209144592</v>
      </c>
      <c r="BL19" s="3">
        <v>1.6725422814488411E-2</v>
      </c>
      <c r="BM19" s="3">
        <v>-5.1202896982431412E-2</v>
      </c>
      <c r="BN19" s="3">
        <v>-0.31999859213829041</v>
      </c>
      <c r="BO19" s="3">
        <v>-0.18868860602378845</v>
      </c>
      <c r="BP19" s="3">
        <v>5.3415019065141678E-2</v>
      </c>
      <c r="BQ19" s="3">
        <v>-0.4122452437877655</v>
      </c>
      <c r="BS19" s="25">
        <v>13</v>
      </c>
      <c r="BT19" s="3">
        <v>-0.14595979452133179</v>
      </c>
      <c r="BU19" s="3">
        <v>-2.5112925097346306E-2</v>
      </c>
      <c r="BV19" s="3">
        <v>1.8585745245218277E-2</v>
      </c>
      <c r="BW19" s="3">
        <v>-8.7640009820461273E-2</v>
      </c>
      <c r="BX19" s="3">
        <v>2.1146202459931374E-2</v>
      </c>
      <c r="BY19" s="3">
        <v>-7.1672916412353516E-2</v>
      </c>
      <c r="BZ19" s="3">
        <v>7.4114305898547173E-3</v>
      </c>
      <c r="CA19" s="3">
        <v>3.8568094372749329E-2</v>
      </c>
      <c r="CB19" s="3">
        <v>-1.3115781359374523E-2</v>
      </c>
      <c r="CC19" s="3">
        <v>5.5831983685493469E-2</v>
      </c>
      <c r="CD19" s="3">
        <v>2.9578082263469696E-2</v>
      </c>
      <c r="CE19" s="3">
        <v>0.24367454648017883</v>
      </c>
      <c r="CF19" s="3">
        <v>2.0349512342363596E-3</v>
      </c>
      <c r="CG19" s="3">
        <v>-0.10719744861125946</v>
      </c>
      <c r="CH19" s="3">
        <v>-0.3011755645275116</v>
      </c>
      <c r="CI19" s="3">
        <v>-0.440264493227005</v>
      </c>
      <c r="CJ19" s="3">
        <v>-0.21232393383979797</v>
      </c>
      <c r="CK19" s="3">
        <v>8.4780622273683548E-3</v>
      </c>
      <c r="CL19" s="3">
        <v>-0.19119890034198761</v>
      </c>
      <c r="CM19" s="3">
        <v>-6.0397900640964508E-2</v>
      </c>
      <c r="CN19" s="3">
        <v>3.6036301404237747E-2</v>
      </c>
      <c r="CO19" s="3">
        <v>0.17791147530078888</v>
      </c>
      <c r="CP19" s="3">
        <v>-0.35796093940734863</v>
      </c>
      <c r="CQ19" s="3">
        <v>7.7952131628990173E-2</v>
      </c>
      <c r="CR19" s="3">
        <v>-0.20458619296550751</v>
      </c>
      <c r="CS19" s="3">
        <v>2.6447715237736702E-2</v>
      </c>
      <c r="CT19" s="3">
        <v>-0.14649116992950439</v>
      </c>
      <c r="CU19" s="3">
        <v>5.1517564803361893E-2</v>
      </c>
      <c r="CV19" s="3">
        <v>-0.3896031379699707</v>
      </c>
      <c r="CW19" s="3">
        <v>0.21466253697872162</v>
      </c>
      <c r="CX19" s="3">
        <v>-0.13604681193828583</v>
      </c>
      <c r="CY19" s="3">
        <v>-0.15638530254364014</v>
      </c>
      <c r="CZ19" s="3">
        <v>-0.55825966596603394</v>
      </c>
      <c r="DA19" s="3">
        <v>4.8077765852212906E-2</v>
      </c>
      <c r="DB19" s="3">
        <v>-9.4273187220096588E-2</v>
      </c>
      <c r="DC19" s="3">
        <v>-0.22176741063594818</v>
      </c>
      <c r="DD19" s="3">
        <v>0.64420390129089355</v>
      </c>
      <c r="DE19" s="3">
        <v>0.1840401291847229</v>
      </c>
      <c r="DF19" s="3">
        <v>-0.13377703726291656</v>
      </c>
      <c r="DG19" s="3">
        <v>4.2593985795974731E-2</v>
      </c>
      <c r="DH19" s="3">
        <v>-0.42727786302566528</v>
      </c>
      <c r="DI19" s="3">
        <v>-0.17376141250133514</v>
      </c>
      <c r="DJ19" s="3">
        <v>7.8561082482337952E-3</v>
      </c>
      <c r="DK19" s="3">
        <v>0.19732983410358429</v>
      </c>
      <c r="DL19" s="3">
        <v>-0.15288396179676056</v>
      </c>
      <c r="DM19" s="3">
        <v>-0.15912482142448425</v>
      </c>
      <c r="DN19" s="3">
        <v>-0.27147233486175537</v>
      </c>
      <c r="DO19" s="3">
        <v>2.8113417327404022E-2</v>
      </c>
      <c r="DP19" s="3">
        <v>4.3511692434549332E-2</v>
      </c>
      <c r="DQ19" s="3">
        <v>-0.2407463937997818</v>
      </c>
      <c r="DR19" s="3">
        <v>-0.20885001122951508</v>
      </c>
      <c r="DS19" s="3">
        <v>-7.113938219845295E-3</v>
      </c>
      <c r="DT19" s="3">
        <v>-0.27759933471679688</v>
      </c>
      <c r="DU19" s="3">
        <v>0.35930928587913513</v>
      </c>
      <c r="DV19" s="3">
        <v>-0.16654835641384125</v>
      </c>
      <c r="DW19" s="3">
        <v>-0.13626982271671295</v>
      </c>
      <c r="DX19" s="3">
        <v>-0.2010604590177536</v>
      </c>
      <c r="DY19" s="3">
        <v>-0.14242836833000183</v>
      </c>
      <c r="DZ19" s="3">
        <v>-0.15843003988265991</v>
      </c>
      <c r="EA19" s="3">
        <v>-0.31133824586868286</v>
      </c>
      <c r="EB19" s="3">
        <v>-8.1588424742221832E-2</v>
      </c>
      <c r="EC19" s="3">
        <v>-0.1911168247461319</v>
      </c>
      <c r="ED19" s="3">
        <v>-0.13821816444396973</v>
      </c>
      <c r="EE19" s="3">
        <v>-0.31636977195739746</v>
      </c>
      <c r="EF19" s="3">
        <v>9.341895580291748E-2</v>
      </c>
    </row>
    <row r="20" spans="2:140">
      <c r="B20" s="25">
        <v>14</v>
      </c>
      <c r="C20" s="3">
        <v>0.24839845299720764</v>
      </c>
      <c r="D20" s="3">
        <v>0.16746713221073151</v>
      </c>
      <c r="E20" s="3">
        <v>-0.12620504200458527</v>
      </c>
      <c r="F20" s="3">
        <v>-4.4478336349129677E-3</v>
      </c>
      <c r="G20" s="3">
        <v>-6.0309801250696182E-2</v>
      </c>
      <c r="H20" s="3">
        <v>-8.8901497423648834E-2</v>
      </c>
      <c r="I20" s="3">
        <v>0.22395126521587372</v>
      </c>
      <c r="J20" s="3">
        <v>0.29371082782745361</v>
      </c>
      <c r="K20" s="3">
        <v>-9.0547122061252594E-2</v>
      </c>
      <c r="L20" s="3">
        <v>-0.29376211762428284</v>
      </c>
      <c r="M20" s="3">
        <v>0.2942352294921875</v>
      </c>
      <c r="N20" s="3">
        <v>-0.23751470446586609</v>
      </c>
      <c r="O20" s="3">
        <v>5.1147293299436569E-2</v>
      </c>
      <c r="P20" s="3">
        <v>-0.14813478291034698</v>
      </c>
      <c r="Q20" s="3">
        <v>3.9514902979135513E-2</v>
      </c>
      <c r="R20" s="3">
        <v>0.20341168344020844</v>
      </c>
      <c r="S20" s="3">
        <v>-6.5101556479930878E-2</v>
      </c>
      <c r="T20" s="3"/>
      <c r="U20" s="3"/>
      <c r="V20" s="1">
        <v>14</v>
      </c>
      <c r="W20" s="3">
        <v>-6.1556733477937664E-3</v>
      </c>
      <c r="X20" s="3">
        <v>-5.766524460799527E-2</v>
      </c>
      <c r="Y20" s="3">
        <v>0.21610140662599209</v>
      </c>
      <c r="Z20" s="3">
        <v>-2.6212540451887589E-3</v>
      </c>
      <c r="AB20" s="25">
        <v>14</v>
      </c>
      <c r="AC20" s="3">
        <v>6.0076463967561722E-2</v>
      </c>
      <c r="AD20" s="3">
        <v>-0.4721275269985199</v>
      </c>
      <c r="AE20" s="3">
        <v>-0.1892673671245575</v>
      </c>
      <c r="AF20" s="3">
        <v>5.9256907552480698E-2</v>
      </c>
      <c r="AG20" s="3">
        <v>0.17199000716209412</v>
      </c>
      <c r="AH20" s="3">
        <v>-0.36561968922615051</v>
      </c>
      <c r="AI20" s="3">
        <v>-9.9093489348888397E-2</v>
      </c>
      <c r="AJ20" s="3">
        <v>0.22618404030799866</v>
      </c>
      <c r="AK20" s="3">
        <v>-6.6080883145332336E-2</v>
      </c>
      <c r="AL20" s="3">
        <v>0.2583814263343811</v>
      </c>
      <c r="AM20" s="3">
        <v>-0.33394187688827515</v>
      </c>
      <c r="AN20" s="3">
        <v>-7.5101964175701141E-3</v>
      </c>
      <c r="AO20" s="3">
        <v>-2.547222375869751E-2</v>
      </c>
      <c r="AP20" s="3">
        <v>0.36066868901252747</v>
      </c>
      <c r="AQ20" s="3">
        <v>0.51066434383392334</v>
      </c>
      <c r="AR20" s="3">
        <v>4.3500050902366638E-2</v>
      </c>
      <c r="AS20" s="3">
        <v>0.19797520339488983</v>
      </c>
      <c r="AV20" s="25">
        <v>14</v>
      </c>
      <c r="AW20" s="3">
        <v>0.76375865936279297</v>
      </c>
      <c r="AX20" s="3">
        <v>7.9675450921058655E-2</v>
      </c>
      <c r="AZ20" s="25">
        <v>14</v>
      </c>
      <c r="BA20" s="3">
        <v>-3.0688725411891937E-2</v>
      </c>
      <c r="BB20" s="3">
        <v>-0.1751115471124649</v>
      </c>
      <c r="BC20" s="3">
        <v>-8.2606211304664612E-2</v>
      </c>
      <c r="BD20" s="3">
        <v>-7.0813000202178955E-2</v>
      </c>
      <c r="BE20" s="3">
        <v>0.20230121910572052</v>
      </c>
      <c r="BF20" s="3">
        <v>8.3870939910411835E-2</v>
      </c>
      <c r="BG20" s="3">
        <v>-0.16155275702476501</v>
      </c>
      <c r="BH20" s="3">
        <v>-0.10707882046699524</v>
      </c>
      <c r="BI20" s="3">
        <v>-0.33238762617111206</v>
      </c>
      <c r="BJ20" s="3">
        <v>1.9044697284698486E-2</v>
      </c>
      <c r="BK20" s="3">
        <v>-8.4902323782444E-2</v>
      </c>
      <c r="BL20" s="3">
        <v>4.9971528351306915E-2</v>
      </c>
      <c r="BM20" s="3">
        <v>-0.14714324474334717</v>
      </c>
      <c r="BN20" s="3">
        <v>0.39921396970748901</v>
      </c>
      <c r="BO20" s="3">
        <v>-0.6315467357635498</v>
      </c>
      <c r="BP20" s="3">
        <v>0.27381572127342224</v>
      </c>
      <c r="BQ20" s="3">
        <v>-0.27864190936088562</v>
      </c>
      <c r="BS20" s="25">
        <v>14</v>
      </c>
      <c r="BT20" s="3">
        <v>-0.30572223663330078</v>
      </c>
      <c r="BU20" s="3">
        <v>8.4870494902133942E-2</v>
      </c>
      <c r="BV20" s="3">
        <v>-0.22375459969043732</v>
      </c>
      <c r="BW20" s="3">
        <v>-0.15921691060066223</v>
      </c>
      <c r="BX20" s="3">
        <v>-0.27894791960716248</v>
      </c>
      <c r="BY20" s="3">
        <v>-0.50626766681671143</v>
      </c>
      <c r="BZ20" s="3">
        <v>0.10347145050764084</v>
      </c>
      <c r="CA20" s="3">
        <v>0.17035524547100067</v>
      </c>
      <c r="CB20" s="3">
        <v>-0.3461374044418335</v>
      </c>
      <c r="CC20" s="3">
        <v>-0.15995469689369202</v>
      </c>
      <c r="CD20" s="3">
        <v>-8.7215572595596313E-2</v>
      </c>
      <c r="CE20" s="3">
        <v>0.33618354797363281</v>
      </c>
      <c r="CF20" s="3">
        <v>-0.26030606031417847</v>
      </c>
      <c r="CG20" s="3">
        <v>-0.28083705902099609</v>
      </c>
      <c r="CH20" s="3">
        <v>0.19102466106414795</v>
      </c>
      <c r="CI20" s="3">
        <v>-0.12660442292690277</v>
      </c>
      <c r="CJ20" s="3">
        <v>7.0520952343940735E-2</v>
      </c>
      <c r="CK20" s="3">
        <v>-0.2957790195941925</v>
      </c>
      <c r="CL20" s="3">
        <v>-2.2654391825199127E-2</v>
      </c>
      <c r="CM20" s="3">
        <v>-7.6848164200782776E-2</v>
      </c>
      <c r="CN20" s="3">
        <v>0.1818888932466507</v>
      </c>
      <c r="CO20" s="3">
        <v>0.46042338013648987</v>
      </c>
      <c r="CP20" s="3">
        <v>0.30929812788963318</v>
      </c>
      <c r="CQ20" s="3">
        <v>-0.13556565344333649</v>
      </c>
      <c r="CR20" s="3">
        <v>0.24756661057472229</v>
      </c>
      <c r="CS20" s="3">
        <v>-9.0910091996192932E-2</v>
      </c>
      <c r="CT20" s="3">
        <v>-0.10044474899768829</v>
      </c>
      <c r="CU20" s="3">
        <v>-2.5903482455760241E-3</v>
      </c>
      <c r="CV20" s="3">
        <v>7.7627740800380707E-2</v>
      </c>
      <c r="CW20" s="3">
        <v>-0.36276337504386902</v>
      </c>
      <c r="CX20" s="3">
        <v>-1.2491199187934399E-2</v>
      </c>
      <c r="CY20" s="3">
        <v>0.17244632542133331</v>
      </c>
      <c r="CZ20" s="3">
        <v>0.1668277382850647</v>
      </c>
      <c r="DA20" s="3">
        <v>-1.1091145686805248E-2</v>
      </c>
      <c r="DB20" s="3">
        <v>-4.2350813746452332E-2</v>
      </c>
      <c r="DC20" s="3">
        <v>0.23129916191101074</v>
      </c>
      <c r="DD20" s="3">
        <v>-0.35226619243621826</v>
      </c>
      <c r="DE20" s="3">
        <v>-0.18085275590419769</v>
      </c>
      <c r="DF20" s="3">
        <v>-0.14269393682479858</v>
      </c>
      <c r="DG20" s="3">
        <v>-9.8647177219390869E-2</v>
      </c>
      <c r="DH20" s="3">
        <v>-5.924307182431221E-2</v>
      </c>
      <c r="DI20" s="3">
        <v>1.1582661420106888E-2</v>
      </c>
      <c r="DJ20" s="3">
        <v>-0.33800601959228516</v>
      </c>
      <c r="DK20" s="3">
        <v>0.31198525428771973</v>
      </c>
      <c r="DL20" s="3">
        <v>-0.20129312574863434</v>
      </c>
      <c r="DM20" s="3">
        <v>0.24929885566234589</v>
      </c>
      <c r="DN20" s="3">
        <v>-0.22010236978530884</v>
      </c>
      <c r="DO20" s="3">
        <v>0.11001807451248169</v>
      </c>
      <c r="DP20" s="3">
        <v>-0.19978666305541992</v>
      </c>
      <c r="DQ20" s="3">
        <v>-0.26192143559455872</v>
      </c>
      <c r="DR20" s="3">
        <v>-0.10964075475931168</v>
      </c>
      <c r="DS20" s="3">
        <v>-0.17415030300617218</v>
      </c>
      <c r="DT20" s="3">
        <v>0.19482043385505676</v>
      </c>
      <c r="DU20" s="3">
        <v>-0.23313593864440918</v>
      </c>
      <c r="DV20" s="3">
        <v>0.35525873303413391</v>
      </c>
      <c r="DW20" s="3">
        <v>-4.9906201660633087E-2</v>
      </c>
      <c r="DX20" s="3">
        <v>0.28819265961647034</v>
      </c>
      <c r="DY20" s="3">
        <v>0.12146607041358948</v>
      </c>
      <c r="DZ20" s="3">
        <v>-5.2068021148443222E-2</v>
      </c>
      <c r="EA20" s="3">
        <v>0.27186852693557739</v>
      </c>
      <c r="EB20" s="3">
        <v>-0.17332611978054047</v>
      </c>
      <c r="EC20" s="3">
        <v>9.8314613103866577E-2</v>
      </c>
      <c r="ED20" s="3">
        <v>3.2376401126384735E-2</v>
      </c>
      <c r="EE20" s="3">
        <v>0.17619085311889648</v>
      </c>
      <c r="EF20" s="3">
        <v>8.8912516832351685E-2</v>
      </c>
    </row>
    <row r="21" spans="2:140">
      <c r="B21" s="25">
        <v>15</v>
      </c>
      <c r="C21" s="3">
        <v>-9.7606867551803589E-2</v>
      </c>
      <c r="D21" s="3">
        <v>-0.37078556418418884</v>
      </c>
      <c r="E21" s="3">
        <v>-0.27791666984558105</v>
      </c>
      <c r="F21" s="3">
        <v>-0.16573713719844818</v>
      </c>
      <c r="G21" s="3">
        <v>0.22076672315597534</v>
      </c>
      <c r="H21" s="3">
        <v>3.769218921661377E-2</v>
      </c>
      <c r="I21" s="3">
        <v>0.35246217250823975</v>
      </c>
      <c r="J21" s="3">
        <v>-0.16775903105735779</v>
      </c>
      <c r="K21" s="3">
        <v>-0.13202680647373199</v>
      </c>
      <c r="L21" s="3">
        <v>-0.30609694123268127</v>
      </c>
      <c r="M21" s="3">
        <v>9.9361233413219452E-2</v>
      </c>
      <c r="N21" s="3">
        <v>0.32491427659988403</v>
      </c>
      <c r="O21" s="3">
        <v>8.880334347486496E-2</v>
      </c>
      <c r="P21" s="3">
        <v>-0.13870760798454285</v>
      </c>
      <c r="Q21" s="3">
        <v>0.53090178966522217</v>
      </c>
      <c r="R21" s="3">
        <v>-3.8419654592871666E-3</v>
      </c>
      <c r="S21" s="3">
        <v>-0.57278555631637573</v>
      </c>
      <c r="T21" s="3"/>
      <c r="U21" s="3"/>
      <c r="V21" s="1">
        <v>15</v>
      </c>
      <c r="W21" s="3">
        <v>-1.0609019436049163</v>
      </c>
      <c r="X21" s="3">
        <v>-0.27708768769040887</v>
      </c>
      <c r="Y21" s="3">
        <v>0.15680005092306726</v>
      </c>
      <c r="Z21" s="3">
        <v>-0.12141210818405074</v>
      </c>
      <c r="AB21" s="25">
        <v>15</v>
      </c>
      <c r="AC21" s="3">
        <v>-1.6236476600170135E-2</v>
      </c>
      <c r="AD21" s="3">
        <v>-0.14368124306201935</v>
      </c>
      <c r="AE21" s="3">
        <v>0.1390044093132019</v>
      </c>
      <c r="AF21" s="3">
        <v>-0.15921854972839355</v>
      </c>
      <c r="AG21" s="3">
        <v>0.14028491079807281</v>
      </c>
      <c r="AH21" s="3">
        <v>0.15676462650299072</v>
      </c>
      <c r="AI21" s="3">
        <v>-0.29171636700630188</v>
      </c>
      <c r="AJ21" s="3">
        <v>3.4862246364355087E-2</v>
      </c>
      <c r="AK21" s="3">
        <v>-0.16710232198238373</v>
      </c>
      <c r="AL21" s="3">
        <v>-0.18571141362190247</v>
      </c>
      <c r="AM21" s="3">
        <v>0.2327321320772171</v>
      </c>
      <c r="AN21" s="3">
        <v>0.36821490526199341</v>
      </c>
      <c r="AO21" s="3">
        <v>-4.9309235066175461E-2</v>
      </c>
      <c r="AP21" s="3">
        <v>8.4356255829334259E-2</v>
      </c>
      <c r="AQ21" s="3">
        <v>0.52483439445495605</v>
      </c>
      <c r="AR21" s="3">
        <v>0.40766394138336182</v>
      </c>
      <c r="AS21" s="3">
        <v>2.6195704936981201E-2</v>
      </c>
      <c r="AV21" s="25">
        <v>15</v>
      </c>
      <c r="AW21" s="3">
        <v>0.7451673150062561</v>
      </c>
      <c r="AX21" s="3">
        <v>8.9862272143363953E-2</v>
      </c>
      <c r="AZ21" s="25">
        <v>15</v>
      </c>
      <c r="BA21" s="3">
        <v>-0.26322484016418457</v>
      </c>
      <c r="BB21" s="3">
        <v>-2.0237745717167854E-2</v>
      </c>
      <c r="BC21" s="3">
        <v>-9.7102433443069458E-2</v>
      </c>
      <c r="BD21" s="3">
        <v>-0.45759603381156921</v>
      </c>
      <c r="BE21" s="3">
        <v>9.3746103346347809E-2</v>
      </c>
      <c r="BF21" s="3">
        <v>0.37953031063079834</v>
      </c>
      <c r="BG21" s="3">
        <v>1.6408521682024002E-2</v>
      </c>
      <c r="BH21" s="3">
        <v>-0.13471102714538574</v>
      </c>
      <c r="BI21" s="3">
        <v>6.2027042731642723E-3</v>
      </c>
      <c r="BJ21" s="3">
        <v>-0.4395710825920105</v>
      </c>
      <c r="BK21" s="3">
        <v>2.0502354018390179E-3</v>
      </c>
      <c r="BL21" s="3">
        <v>0.17540931701660156</v>
      </c>
      <c r="BM21" s="3">
        <v>0.18908265233039856</v>
      </c>
      <c r="BN21" s="3">
        <v>-2.3508455604314804E-2</v>
      </c>
      <c r="BO21" s="3">
        <v>0.19835333526134491</v>
      </c>
      <c r="BP21" s="3">
        <v>1.3507329858839512E-2</v>
      </c>
      <c r="BQ21" s="3">
        <v>-7.9096369445323944E-2</v>
      </c>
      <c r="BS21" s="25">
        <v>15</v>
      </c>
      <c r="BT21" s="3">
        <v>0.17255070805549622</v>
      </c>
      <c r="BU21" s="3">
        <v>-0.13869059085845947</v>
      </c>
      <c r="BV21" s="3">
        <v>5.7920999825000763E-3</v>
      </c>
      <c r="BW21" s="3">
        <v>-6.356225349009037E-3</v>
      </c>
      <c r="BX21" s="3">
        <v>0.10548071563243866</v>
      </c>
      <c r="BY21" s="3">
        <v>2.3429343476891518E-2</v>
      </c>
      <c r="BZ21" s="3">
        <v>-1.4323847368359566E-2</v>
      </c>
      <c r="CA21" s="3">
        <v>0.38281333446502686</v>
      </c>
      <c r="CB21" s="3">
        <v>-0.22775833308696747</v>
      </c>
      <c r="CC21" s="3">
        <v>7.9244621098041534E-2</v>
      </c>
      <c r="CD21" s="3">
        <v>8.3351626992225647E-2</v>
      </c>
      <c r="CE21" s="3">
        <v>0.22287586331367493</v>
      </c>
      <c r="CF21" s="3">
        <v>-9.3582086265087128E-2</v>
      </c>
      <c r="CG21" s="3">
        <v>-2.2498706355690956E-2</v>
      </c>
      <c r="CH21" s="3">
        <v>7.9476892948150635E-2</v>
      </c>
      <c r="CI21" s="3">
        <v>-0.33855268359184265</v>
      </c>
      <c r="CJ21" s="3">
        <v>-8.5373736917972565E-2</v>
      </c>
      <c r="CK21" s="3">
        <v>-0.17630903422832489</v>
      </c>
      <c r="CL21" s="3">
        <v>0.15141414105892181</v>
      </c>
      <c r="CM21" s="3">
        <v>-7.884524017572403E-2</v>
      </c>
      <c r="CN21" s="3">
        <v>7.1947641670703888E-2</v>
      </c>
      <c r="CO21" s="3">
        <v>0.27273532748222351</v>
      </c>
      <c r="CP21" s="3">
        <v>0.18097086250782013</v>
      </c>
      <c r="CQ21" s="3">
        <v>-8.690236508846283E-2</v>
      </c>
      <c r="CR21" s="3">
        <v>-6.5030984580516815E-2</v>
      </c>
      <c r="CS21" s="3">
        <v>-2.6943361386656761E-2</v>
      </c>
      <c r="CT21" s="3">
        <v>-1.3863962143659592E-2</v>
      </c>
      <c r="CU21" s="3">
        <v>5.9424996376037598E-2</v>
      </c>
      <c r="CV21" s="3">
        <v>-0.12076448649168015</v>
      </c>
      <c r="CW21" s="3">
        <v>-3.4722243435680866E-3</v>
      </c>
      <c r="CX21" s="3">
        <v>-2.743491530418396E-2</v>
      </c>
      <c r="CY21" s="3">
        <v>-6.3474260270595551E-2</v>
      </c>
      <c r="CZ21" s="3">
        <v>0.12678779661655426</v>
      </c>
      <c r="DA21" s="3">
        <v>-5.7058166712522507E-2</v>
      </c>
      <c r="DB21" s="3">
        <v>9.010826051235199E-2</v>
      </c>
      <c r="DC21" s="3">
        <v>7.9140216112136841E-3</v>
      </c>
      <c r="DD21" s="3">
        <v>-7.6993018388748169E-2</v>
      </c>
      <c r="DE21" s="3">
        <v>-0.32168665528297424</v>
      </c>
      <c r="DF21" s="3">
        <v>9.0108893811702728E-2</v>
      </c>
      <c r="DG21" s="3">
        <v>0.17284850776195526</v>
      </c>
      <c r="DH21" s="3">
        <v>3.2012913376092911E-2</v>
      </c>
      <c r="DI21" s="3">
        <v>-0.22613035142421722</v>
      </c>
      <c r="DJ21" s="3">
        <v>-3.8203928619623184E-2</v>
      </c>
      <c r="DK21" s="3">
        <v>0.26554331183433533</v>
      </c>
      <c r="DL21" s="3">
        <v>0.12353836745023727</v>
      </c>
      <c r="DM21" s="3">
        <v>0.16435319185256958</v>
      </c>
      <c r="DN21" s="3">
        <v>0.22788040339946747</v>
      </c>
      <c r="DO21" s="3">
        <v>3.3305395394563675E-2</v>
      </c>
      <c r="DP21" s="3">
        <v>-0.18422047793865204</v>
      </c>
      <c r="DQ21" s="3">
        <v>0.16321183741092682</v>
      </c>
      <c r="DR21" s="3">
        <v>-0.13745267689228058</v>
      </c>
      <c r="DS21" s="3">
        <v>0.1052737832069397</v>
      </c>
      <c r="DT21" s="3">
        <v>4.7013156116008759E-2</v>
      </c>
      <c r="DU21" s="3">
        <v>-9.9618010222911835E-2</v>
      </c>
      <c r="DV21" s="3">
        <v>0.1240680068731308</v>
      </c>
      <c r="DW21" s="3">
        <v>0.19985483586788177</v>
      </c>
      <c r="DX21" s="3">
        <v>-0.15789161622524261</v>
      </c>
      <c r="DY21" s="3">
        <v>-0.1641223281621933</v>
      </c>
      <c r="DZ21" s="3">
        <v>-6.9305442273616791E-2</v>
      </c>
      <c r="EA21" s="3">
        <v>0.25917139649391174</v>
      </c>
      <c r="EB21" s="3">
        <v>0.13057535886764526</v>
      </c>
      <c r="EC21" s="3">
        <v>-5.3926464170217514E-2</v>
      </c>
      <c r="ED21" s="3">
        <v>7.7158689498901367E-2</v>
      </c>
      <c r="EE21" s="3">
        <v>1.0926329530775547E-2</v>
      </c>
      <c r="EF21" s="3">
        <v>-7.1792550384998322E-2</v>
      </c>
    </row>
    <row r="22" spans="2:140">
      <c r="B22" s="26">
        <v>16</v>
      </c>
      <c r="C22" s="5">
        <v>7.1120791137218475E-2</v>
      </c>
      <c r="D22" s="5">
        <v>2.8248396702110767E-3</v>
      </c>
      <c r="E22" s="5">
        <v>0.14515528082847595</v>
      </c>
      <c r="F22" s="5">
        <v>-0.16450946033000946</v>
      </c>
      <c r="G22" s="5">
        <v>3.7635635584592819E-2</v>
      </c>
      <c r="H22" s="5">
        <v>-0.227079838514328</v>
      </c>
      <c r="I22" s="5">
        <v>-6.0495972633361816E-2</v>
      </c>
      <c r="J22" s="5">
        <v>-0.1064826175570488</v>
      </c>
      <c r="K22" s="5">
        <v>0.44832348823547363</v>
      </c>
      <c r="L22" s="5">
        <v>4.0948215872049332E-2</v>
      </c>
      <c r="M22" s="5">
        <v>0.13717395067214966</v>
      </c>
      <c r="N22" s="5">
        <v>-0.24882714450359344</v>
      </c>
      <c r="O22" s="5">
        <v>-0.26524719595909119</v>
      </c>
      <c r="P22" s="5">
        <v>0.14898888766765594</v>
      </c>
      <c r="Q22" s="5">
        <v>0.28609552979469299</v>
      </c>
      <c r="R22" s="5">
        <v>0.15841968357563019</v>
      </c>
      <c r="S22" s="5">
        <v>2.450614795088768E-2</v>
      </c>
      <c r="T22" s="3"/>
      <c r="U22" s="21" t="s">
        <v>150</v>
      </c>
      <c r="V22" s="6">
        <v>0</v>
      </c>
      <c r="W22" s="5">
        <v>1.3323495285338156</v>
      </c>
      <c r="X22" s="5">
        <v>-1.063247912650287</v>
      </c>
      <c r="Y22" s="5">
        <v>0.8074625473551984</v>
      </c>
      <c r="Z22" s="5">
        <v>-0.70509974747675275</v>
      </c>
      <c r="AW22" s="3"/>
      <c r="AX22" s="3"/>
      <c r="AZ22" s="25">
        <v>16</v>
      </c>
      <c r="BA22" s="3">
        <v>-4.1496817022562027E-2</v>
      </c>
      <c r="BB22" s="3">
        <v>-3.9544988423585892E-2</v>
      </c>
      <c r="BC22" s="3">
        <v>-0.19194404780864716</v>
      </c>
      <c r="BD22" s="3">
        <v>-0.28659883141517639</v>
      </c>
      <c r="BE22" s="3">
        <v>-1.7261570319533348E-2</v>
      </c>
      <c r="BF22" s="3">
        <v>6.0168653726577759E-2</v>
      </c>
      <c r="BG22" s="3">
        <v>-0.29852321743965149</v>
      </c>
      <c r="BH22" s="3">
        <v>5.623704195022583E-2</v>
      </c>
      <c r="BI22" s="3">
        <v>-0.39399611949920654</v>
      </c>
      <c r="BJ22" s="3">
        <v>0.13905021548271179</v>
      </c>
      <c r="BK22" s="3">
        <v>5.0750106573104858E-2</v>
      </c>
      <c r="BL22" s="3">
        <v>0.23776336014270782</v>
      </c>
      <c r="BM22" s="3">
        <v>0.33391246199607849</v>
      </c>
      <c r="BN22" s="3">
        <v>-9.1460280120372772E-2</v>
      </c>
      <c r="BO22" s="3">
        <v>-4.0285024791955948E-2</v>
      </c>
      <c r="BP22" s="3">
        <v>-0.1195632666349411</v>
      </c>
      <c r="BQ22" s="3">
        <v>-3.2278627157211304E-2</v>
      </c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I22" s="3"/>
      <c r="EJ22" s="3"/>
    </row>
    <row r="23" spans="2:140">
      <c r="B23" s="25">
        <v>17</v>
      </c>
      <c r="C23" s="3">
        <v>2.5581719353795052E-2</v>
      </c>
      <c r="D23" s="3">
        <v>0.22075285017490387</v>
      </c>
      <c r="E23" s="3">
        <v>0.21579195559024811</v>
      </c>
      <c r="F23" s="3">
        <v>3.7588305771350861E-2</v>
      </c>
      <c r="G23" s="3">
        <v>-0.17428669333457947</v>
      </c>
      <c r="H23" s="3">
        <v>0.20054912567138672</v>
      </c>
      <c r="I23" s="3">
        <v>3.4725058823823929E-2</v>
      </c>
      <c r="J23" s="3">
        <v>-5.4161291569471359E-2</v>
      </c>
      <c r="K23" s="3">
        <v>-0.15318387746810913</v>
      </c>
      <c r="L23" s="3">
        <v>0.25829926133155823</v>
      </c>
      <c r="M23" s="3">
        <v>-0.22214585542678833</v>
      </c>
      <c r="N23" s="3">
        <v>-7.2443545795977116E-3</v>
      </c>
      <c r="O23" s="3">
        <v>-1.2802859768271446E-2</v>
      </c>
      <c r="P23" s="3">
        <v>-0.12467825412750244</v>
      </c>
      <c r="Q23" s="3">
        <v>4.9703571945428848E-2</v>
      </c>
      <c r="R23" s="3">
        <v>0.1667618602514267</v>
      </c>
      <c r="S23" s="3">
        <v>6.9456502795219421E-2</v>
      </c>
      <c r="T23" s="3"/>
      <c r="U23" s="3"/>
      <c r="V23" s="1">
        <v>1</v>
      </c>
      <c r="W23" s="3">
        <v>-0.25171810815976059</v>
      </c>
      <c r="X23" s="3">
        <v>-0.4692872960955804</v>
      </c>
      <c r="Y23" s="3">
        <v>-0.53282982795910483</v>
      </c>
      <c r="Z23" s="3">
        <v>0.17809618595543183</v>
      </c>
      <c r="AC23" s="15" t="s">
        <v>169</v>
      </c>
      <c r="AW23" t="s">
        <v>143</v>
      </c>
      <c r="AZ23" s="25">
        <v>17</v>
      </c>
      <c r="BA23" s="3">
        <v>0.14527919888496399</v>
      </c>
      <c r="BB23" s="3">
        <v>-3.8098279386758804E-2</v>
      </c>
      <c r="BC23" s="3">
        <v>5.1424924284219742E-2</v>
      </c>
      <c r="BD23" s="3">
        <v>-0.31846022605895996</v>
      </c>
      <c r="BE23" s="3">
        <v>-9.9904417991638184E-2</v>
      </c>
      <c r="BF23" s="3">
        <v>8.8711649179458618E-2</v>
      </c>
      <c r="BG23" s="3">
        <v>7.1266815066337585E-2</v>
      </c>
      <c r="BH23" s="3">
        <v>-0.13390971720218658</v>
      </c>
      <c r="BI23" s="3">
        <v>0.2920476496219635</v>
      </c>
      <c r="BJ23" s="3">
        <v>-0.53150075674057007</v>
      </c>
      <c r="BK23" s="3">
        <v>0.11034945398569107</v>
      </c>
      <c r="BL23" s="3">
        <v>-0.14268948137760162</v>
      </c>
      <c r="BM23" s="3">
        <v>0.35250639915466309</v>
      </c>
      <c r="BN23" s="3">
        <v>0.21635544300079346</v>
      </c>
      <c r="BO23" s="3">
        <v>-0.26895177364349365</v>
      </c>
      <c r="BP23" s="3">
        <v>-6.1166279017925262E-2</v>
      </c>
      <c r="BQ23" s="3">
        <v>-3.2607708126306534E-2</v>
      </c>
      <c r="BT23" s="17" t="s">
        <v>166</v>
      </c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I23" s="3"/>
      <c r="EJ23" s="3"/>
    </row>
    <row r="24" spans="2:140">
      <c r="B24" s="25">
        <v>18</v>
      </c>
      <c r="C24" s="3">
        <v>-0.17755432426929474</v>
      </c>
      <c r="D24" s="3">
        <v>-0.21130183339118958</v>
      </c>
      <c r="E24" s="3">
        <v>9.1954119503498077E-2</v>
      </c>
      <c r="F24" s="3">
        <v>-3.5251505672931671E-2</v>
      </c>
      <c r="G24" s="3">
        <v>-1.2405215762555599E-2</v>
      </c>
      <c r="H24" s="3">
        <v>0.13762648403644562</v>
      </c>
      <c r="I24" s="3">
        <v>0.25655901432037354</v>
      </c>
      <c r="J24" s="3">
        <v>0.24596616625785828</v>
      </c>
      <c r="K24" s="3">
        <v>-0.33146253228187561</v>
      </c>
      <c r="L24" s="3">
        <v>0.10962284356355667</v>
      </c>
      <c r="M24" s="3">
        <v>-0.26950159668922424</v>
      </c>
      <c r="N24" s="3">
        <v>0.16641835868358612</v>
      </c>
      <c r="O24" s="3">
        <v>2.0597334951162338E-3</v>
      </c>
      <c r="P24" s="3">
        <v>2.6541195809841156E-2</v>
      </c>
      <c r="Q24" s="3">
        <v>-0.4037838876247406</v>
      </c>
      <c r="R24" s="3">
        <v>-0.2274639755487442</v>
      </c>
      <c r="S24" s="3">
        <v>-7.3026552796363831E-2</v>
      </c>
      <c r="T24" s="3"/>
      <c r="U24" s="3"/>
      <c r="V24" s="1">
        <v>2</v>
      </c>
      <c r="W24" s="3">
        <v>-0.36890956433456423</v>
      </c>
      <c r="X24" s="3">
        <v>0.91907702622649234</v>
      </c>
      <c r="Y24" s="3">
        <v>-1.1361819348990085</v>
      </c>
      <c r="Z24" s="3">
        <v>1.0031205497268476</v>
      </c>
      <c r="AZ24" s="25">
        <v>18</v>
      </c>
      <c r="BA24" s="3">
        <v>7.1187339723110199E-2</v>
      </c>
      <c r="BB24" s="3">
        <v>-9.7204916179180145E-2</v>
      </c>
      <c r="BC24" s="3">
        <v>-0.11899059265851974</v>
      </c>
      <c r="BD24" s="3">
        <v>-0.37176439166069031</v>
      </c>
      <c r="BE24" s="3">
        <v>0.25802698731422424</v>
      </c>
      <c r="BF24" s="3">
        <v>0.38745987415313721</v>
      </c>
      <c r="BG24" s="3">
        <v>0.13622027635574341</v>
      </c>
      <c r="BH24" s="3">
        <v>0.16549548506736755</v>
      </c>
      <c r="BI24" s="3">
        <v>-0.17805385589599609</v>
      </c>
      <c r="BJ24" s="3">
        <v>-1.4659744687378407E-2</v>
      </c>
      <c r="BK24" s="3">
        <v>7.53144770860672E-2</v>
      </c>
      <c r="BL24" s="3">
        <v>-4.0159162133932114E-2</v>
      </c>
      <c r="BM24" s="3">
        <v>4.4102013111114502E-2</v>
      </c>
      <c r="BN24" s="3">
        <v>-0.34204605221748352</v>
      </c>
      <c r="BO24" s="3">
        <v>-4.3514758348464966E-2</v>
      </c>
      <c r="BP24" s="3">
        <v>-5.2433151751756668E-2</v>
      </c>
      <c r="BQ24" s="3">
        <v>9.1367036104202284E-2</v>
      </c>
      <c r="EI24" s="3"/>
      <c r="EJ24" s="3"/>
    </row>
    <row r="25" spans="2:140" ht="17.25">
      <c r="B25" s="25">
        <v>19</v>
      </c>
      <c r="C25" s="3">
        <v>-0.27640935778617859</v>
      </c>
      <c r="D25" s="3">
        <v>-0.17174680531024933</v>
      </c>
      <c r="E25" s="3">
        <v>0.26801636815071106</v>
      </c>
      <c r="F25" s="3">
        <v>-0.18020740151405334</v>
      </c>
      <c r="G25" s="3">
        <v>-1.9293617457151413E-2</v>
      </c>
      <c r="H25" s="3">
        <v>-0.11503607779741287</v>
      </c>
      <c r="I25" s="3">
        <v>0.22690398991107941</v>
      </c>
      <c r="J25" s="3">
        <v>-7.2977349162101746E-2</v>
      </c>
      <c r="K25" s="3">
        <v>-8.8528618216514587E-2</v>
      </c>
      <c r="L25" s="3">
        <v>-5.4537080228328705E-2</v>
      </c>
      <c r="M25" s="3">
        <v>7.8445039689540863E-3</v>
      </c>
      <c r="N25" s="3">
        <v>-0.37339872121810913</v>
      </c>
      <c r="O25" s="3">
        <v>0.23386074602603912</v>
      </c>
      <c r="P25" s="3">
        <v>-0.22287404537200928</v>
      </c>
      <c r="Q25" s="3">
        <v>8.7029479444026947E-2</v>
      </c>
      <c r="R25" s="3">
        <v>-3.1725797802209854E-2</v>
      </c>
      <c r="S25" s="3">
        <v>-4.4486846774816513E-2</v>
      </c>
      <c r="T25" s="3"/>
      <c r="U25" s="3"/>
      <c r="V25" s="1">
        <v>3</v>
      </c>
      <c r="W25" s="3">
        <v>-0.88725745369771258</v>
      </c>
      <c r="X25" s="3">
        <v>-0.52911749236870853</v>
      </c>
      <c r="Y25" s="3">
        <v>-0.97138716481577303</v>
      </c>
      <c r="Z25" s="3">
        <v>7.2607407964680931E-2</v>
      </c>
      <c r="AC25" t="s">
        <v>157</v>
      </c>
      <c r="AF25" s="12" t="s">
        <v>158</v>
      </c>
      <c r="AG25">
        <f>1/SQRT(16)</f>
        <v>0.25</v>
      </c>
      <c r="AV25" s="18" t="s">
        <v>193</v>
      </c>
      <c r="AW25" s="25" t="s">
        <v>173</v>
      </c>
      <c r="AX25" s="25" t="s">
        <v>174</v>
      </c>
      <c r="AZ25" s="25">
        <v>19</v>
      </c>
      <c r="BA25" s="3">
        <v>0.15239331126213074</v>
      </c>
      <c r="BB25" s="3">
        <v>4.6271253377199173E-2</v>
      </c>
      <c r="BC25" s="3">
        <v>1.8450703471899033E-2</v>
      </c>
      <c r="BD25" s="3">
        <v>-0.10896199196577072</v>
      </c>
      <c r="BE25" s="3">
        <v>-0.11613758653402328</v>
      </c>
      <c r="BF25" s="3">
        <v>1.5892533585429192E-2</v>
      </c>
      <c r="BG25" s="3">
        <v>0.16592909395694733</v>
      </c>
      <c r="BH25" s="3">
        <v>3.4923944622278214E-2</v>
      </c>
      <c r="BI25" s="3">
        <v>-2.9083145782351494E-2</v>
      </c>
      <c r="BJ25" s="3">
        <v>0.37838274240493774</v>
      </c>
      <c r="BK25" s="3">
        <v>0.21032606065273285</v>
      </c>
      <c r="BL25" s="3">
        <v>-0.13482785224914551</v>
      </c>
      <c r="BM25" s="3">
        <v>8.8679499924182892E-2</v>
      </c>
      <c r="BN25" s="3">
        <v>-0.5362473726272583</v>
      </c>
      <c r="BO25" s="3">
        <v>-0.19460904598236084</v>
      </c>
      <c r="BP25" s="3">
        <v>-6.7034095525741577E-2</v>
      </c>
      <c r="BQ25" s="3">
        <v>-0.43660452961921692</v>
      </c>
      <c r="BT25" t="str">
        <f>BA2</f>
        <v>Linear 1</v>
      </c>
      <c r="EI25" s="3"/>
      <c r="EJ25" s="3"/>
    </row>
    <row r="26" spans="2:140">
      <c r="B26" s="25">
        <v>20</v>
      </c>
      <c r="C26" s="3">
        <v>0.15859697759151459</v>
      </c>
      <c r="D26" s="3">
        <v>1.0421057231724262E-2</v>
      </c>
      <c r="E26" s="3">
        <v>-2.7222142089158297E-3</v>
      </c>
      <c r="F26" s="3">
        <v>0.25607210397720337</v>
      </c>
      <c r="G26" s="3">
        <v>6.171485036611557E-2</v>
      </c>
      <c r="H26" s="3">
        <v>-0.39855700731277466</v>
      </c>
      <c r="I26" s="3">
        <v>0.2257077544927597</v>
      </c>
      <c r="J26" s="3">
        <v>-0.27166402339935303</v>
      </c>
      <c r="K26" s="3">
        <v>0.62103378772735596</v>
      </c>
      <c r="L26" s="3">
        <v>0.36815157532691956</v>
      </c>
      <c r="M26" s="3">
        <v>-6.0480587184429169E-2</v>
      </c>
      <c r="N26" s="3">
        <v>-4.5144323259592056E-2</v>
      </c>
      <c r="O26" s="3">
        <v>-0.17431779205799103</v>
      </c>
      <c r="P26" s="3">
        <v>8.5760310292243958E-2</v>
      </c>
      <c r="Q26" s="3">
        <v>6.0856401920318604E-2</v>
      </c>
      <c r="R26" s="3">
        <v>-0.18611405789852142</v>
      </c>
      <c r="S26" s="3">
        <v>0.1395002156496048</v>
      </c>
      <c r="T26" s="3"/>
      <c r="U26" s="3"/>
      <c r="V26" s="1">
        <v>4</v>
      </c>
      <c r="W26" s="3">
        <v>1.4173728509614161</v>
      </c>
      <c r="X26" s="3">
        <v>0.14537010703481895</v>
      </c>
      <c r="Y26" s="3">
        <v>1.2627145330922627</v>
      </c>
      <c r="Z26" s="3">
        <v>-1.1185498246248722</v>
      </c>
      <c r="AC26" s="22" t="s">
        <v>179</v>
      </c>
      <c r="AM26" t="s">
        <v>191</v>
      </c>
      <c r="AW26" t="s">
        <v>136</v>
      </c>
      <c r="AX26" t="s">
        <v>137</v>
      </c>
      <c r="AZ26" s="25">
        <v>20</v>
      </c>
      <c r="BA26" s="3">
        <v>2.9887426644563675E-2</v>
      </c>
      <c r="BB26" s="3">
        <v>-7.6578378677368164E-2</v>
      </c>
      <c r="BC26" s="3">
        <v>-0.11427896469831467</v>
      </c>
      <c r="BD26" s="3">
        <v>-0.41729530692100525</v>
      </c>
      <c r="BE26" s="3">
        <v>-0.25421857833862305</v>
      </c>
      <c r="BF26" s="3">
        <v>-0.16164720058441162</v>
      </c>
      <c r="BG26" s="3">
        <v>0.27184990048408508</v>
      </c>
      <c r="BH26" s="3">
        <v>-0.26231420040130615</v>
      </c>
      <c r="BI26" s="3">
        <v>1.1686441488564014E-2</v>
      </c>
      <c r="BJ26" s="3">
        <v>0.31905302405357361</v>
      </c>
      <c r="BK26" s="3">
        <v>0.24832810461521149</v>
      </c>
      <c r="BL26" s="3">
        <v>0.3528016209602356</v>
      </c>
      <c r="BM26" s="3">
        <v>7.1247220039367676E-2</v>
      </c>
      <c r="BN26" s="3">
        <v>-5.6967154145240784E-2</v>
      </c>
      <c r="BO26" s="3">
        <v>6.6066314466297626E-3</v>
      </c>
      <c r="BP26" s="3">
        <v>1.7179058864712715E-2</v>
      </c>
      <c r="BQ26" s="3">
        <v>-0.20477965474128723</v>
      </c>
      <c r="EI26" s="3"/>
      <c r="EJ26" s="3"/>
    </row>
    <row r="27" spans="2:140">
      <c r="B27" s="25">
        <v>21</v>
      </c>
      <c r="C27" s="3">
        <v>1.3025179505348206E-2</v>
      </c>
      <c r="D27" s="3">
        <v>-5.0585862249135971E-2</v>
      </c>
      <c r="E27" s="3">
        <v>-2.7469968423247337E-2</v>
      </c>
      <c r="F27" s="3">
        <v>-2.2916585206985474E-2</v>
      </c>
      <c r="G27" s="3">
        <v>0.22704380750656128</v>
      </c>
      <c r="H27" s="3">
        <v>-0.57489919662475586</v>
      </c>
      <c r="I27" s="3">
        <v>-0.13478104770183563</v>
      </c>
      <c r="J27" s="3">
        <v>-0.12823483347892761</v>
      </c>
      <c r="K27" s="3">
        <v>-0.20019514858722687</v>
      </c>
      <c r="L27" s="3">
        <v>0.13295222818851471</v>
      </c>
      <c r="M27" s="3">
        <v>0.22843985259532928</v>
      </c>
      <c r="N27" s="3">
        <v>0.25498422980308533</v>
      </c>
      <c r="O27" s="3">
        <v>0.23129996657371521</v>
      </c>
      <c r="P27" s="3">
        <v>-0.10454630851745605</v>
      </c>
      <c r="Q27" s="3">
        <v>-7.0586167275905609E-2</v>
      </c>
      <c r="R27" s="3">
        <v>0.17416083812713623</v>
      </c>
      <c r="S27" s="3">
        <v>-3.749701427295804E-3</v>
      </c>
      <c r="T27" s="3"/>
      <c r="U27" s="3"/>
      <c r="V27" s="1">
        <v>5</v>
      </c>
      <c r="W27" s="3">
        <v>-0.68988434578384339</v>
      </c>
      <c r="X27" s="3">
        <v>0.55937116392732156</v>
      </c>
      <c r="Y27" s="3">
        <v>-0.42159633670490126</v>
      </c>
      <c r="Z27" s="3">
        <v>-1.0677678671987283</v>
      </c>
      <c r="AB27" t="s">
        <v>170</v>
      </c>
      <c r="AC27" s="1" cm="1">
        <f t="array" ref="AC27:AF27">W4:Z4</f>
        <v>0</v>
      </c>
      <c r="AD27" s="1">
        <v>1</v>
      </c>
      <c r="AE27" s="1">
        <v>2</v>
      </c>
      <c r="AF27" s="1">
        <v>3</v>
      </c>
      <c r="AG27" s="9" t="s">
        <v>154</v>
      </c>
      <c r="AH27" s="20" t="s">
        <v>150</v>
      </c>
      <c r="AI27" s="2"/>
      <c r="AJ27" s="2"/>
      <c r="AK27" s="2"/>
      <c r="AL27" s="2"/>
      <c r="AM27" t="s">
        <v>182</v>
      </c>
      <c r="AN27" s="2"/>
      <c r="AO27" s="2"/>
      <c r="AP27" s="2"/>
      <c r="AQ27" s="2"/>
      <c r="AR27" s="2"/>
      <c r="AS27" s="2"/>
      <c r="AV27" s="25">
        <v>0</v>
      </c>
      <c r="AW27" s="3">
        <v>1.2286036014556885</v>
      </c>
      <c r="AX27" s="3">
        <v>4.4996988028287888E-2</v>
      </c>
      <c r="AZ27" s="25">
        <v>21</v>
      </c>
      <c r="BA27" s="3">
        <v>8.4259770810604095E-2</v>
      </c>
      <c r="BB27" s="3">
        <v>3.8526739925146103E-2</v>
      </c>
      <c r="BC27" s="3">
        <v>0.28923341631889343</v>
      </c>
      <c r="BD27" s="3">
        <v>-1.0961460880935192E-2</v>
      </c>
      <c r="BE27" s="3">
        <v>-0.22010381519794464</v>
      </c>
      <c r="BF27" s="3">
        <v>8.0502748489379883E-2</v>
      </c>
      <c r="BG27" s="3">
        <v>0.10305367410182953</v>
      </c>
      <c r="BH27" s="3">
        <v>-6.8573027849197388E-2</v>
      </c>
      <c r="BI27" s="3">
        <v>0.27383893728256226</v>
      </c>
      <c r="BJ27" s="3">
        <v>0.14746566116809845</v>
      </c>
      <c r="BK27" s="3">
        <v>0.25204354524612427</v>
      </c>
      <c r="BL27" s="3">
        <v>-0.22614656388759613</v>
      </c>
      <c r="BM27" s="3">
        <v>0.60496586561203003</v>
      </c>
      <c r="BN27" s="3">
        <v>-0.53420281410217285</v>
      </c>
      <c r="BO27" s="3">
        <v>-0.27321362495422363</v>
      </c>
      <c r="BP27" s="3">
        <v>-0.25734278559684753</v>
      </c>
      <c r="BQ27" s="3">
        <v>-0.33131173253059387</v>
      </c>
      <c r="BS27" t="s">
        <v>170</v>
      </c>
      <c r="BT27" s="1" cm="1">
        <f t="array" ref="BT27:EE27">BT4:EE4</f>
        <v>0</v>
      </c>
      <c r="BU27" s="1">
        <v>1</v>
      </c>
      <c r="BV27" s="1">
        <v>2</v>
      </c>
      <c r="BW27" s="1">
        <v>3</v>
      </c>
      <c r="BX27" s="1">
        <v>4</v>
      </c>
      <c r="BY27" s="1">
        <v>5</v>
      </c>
      <c r="BZ27" s="1">
        <v>6</v>
      </c>
      <c r="CA27" s="1">
        <v>7</v>
      </c>
      <c r="CB27" s="1">
        <v>8</v>
      </c>
      <c r="CC27" s="1">
        <v>9</v>
      </c>
      <c r="CD27" s="1">
        <v>10</v>
      </c>
      <c r="CE27" s="1">
        <v>11</v>
      </c>
      <c r="CF27" s="1">
        <v>12</v>
      </c>
      <c r="CG27" s="1">
        <v>13</v>
      </c>
      <c r="CH27" s="1">
        <v>14</v>
      </c>
      <c r="CI27" s="1">
        <v>15</v>
      </c>
      <c r="CJ27" s="1">
        <v>16</v>
      </c>
      <c r="CK27" s="1">
        <v>17</v>
      </c>
      <c r="CL27" s="1">
        <v>18</v>
      </c>
      <c r="CM27" s="1">
        <v>19</v>
      </c>
      <c r="CN27" s="1">
        <v>20</v>
      </c>
      <c r="CO27" s="1">
        <v>21</v>
      </c>
      <c r="CP27" s="1">
        <v>22</v>
      </c>
      <c r="CQ27" s="1">
        <v>23</v>
      </c>
      <c r="CR27" s="1">
        <v>24</v>
      </c>
      <c r="CS27" s="1">
        <v>25</v>
      </c>
      <c r="CT27" s="1">
        <v>26</v>
      </c>
      <c r="CU27" s="1">
        <v>27</v>
      </c>
      <c r="CV27" s="1">
        <v>28</v>
      </c>
      <c r="CW27" s="1">
        <v>29</v>
      </c>
      <c r="CX27" s="1">
        <v>30</v>
      </c>
      <c r="CY27" s="1">
        <v>31</v>
      </c>
      <c r="CZ27" s="1">
        <v>32</v>
      </c>
      <c r="DA27" s="1">
        <v>33</v>
      </c>
      <c r="DB27" s="1">
        <v>34</v>
      </c>
      <c r="DC27" s="1">
        <v>35</v>
      </c>
      <c r="DD27" s="1">
        <v>36</v>
      </c>
      <c r="DE27" s="1">
        <v>37</v>
      </c>
      <c r="DF27" s="1">
        <v>38</v>
      </c>
      <c r="DG27" s="1">
        <v>39</v>
      </c>
      <c r="DH27" s="1">
        <v>40</v>
      </c>
      <c r="DI27" s="1">
        <v>41</v>
      </c>
      <c r="DJ27" s="1">
        <v>42</v>
      </c>
      <c r="DK27" s="1">
        <v>43</v>
      </c>
      <c r="DL27" s="1">
        <v>44</v>
      </c>
      <c r="DM27" s="1">
        <v>45</v>
      </c>
      <c r="DN27" s="1">
        <v>46</v>
      </c>
      <c r="DO27" s="1">
        <v>47</v>
      </c>
      <c r="DP27" s="1">
        <v>48</v>
      </c>
      <c r="DQ27" s="1">
        <v>49</v>
      </c>
      <c r="DR27" s="1">
        <v>50</v>
      </c>
      <c r="DS27" s="1">
        <v>51</v>
      </c>
      <c r="DT27" s="1">
        <v>52</v>
      </c>
      <c r="DU27" s="1">
        <v>53</v>
      </c>
      <c r="DV27" s="1">
        <v>54</v>
      </c>
      <c r="DW27" s="1">
        <v>55</v>
      </c>
      <c r="DX27" s="1">
        <v>56</v>
      </c>
      <c r="DY27" s="1">
        <v>57</v>
      </c>
      <c r="DZ27" s="1">
        <v>58</v>
      </c>
      <c r="EA27" s="1">
        <v>59</v>
      </c>
      <c r="EB27" s="1">
        <v>60</v>
      </c>
      <c r="EC27" s="1">
        <v>61</v>
      </c>
      <c r="ED27" s="1">
        <v>62</v>
      </c>
      <c r="EE27" s="1">
        <v>63</v>
      </c>
      <c r="EI27" s="3"/>
      <c r="EJ27" s="3"/>
    </row>
    <row r="28" spans="2:140">
      <c r="B28" s="25">
        <v>22</v>
      </c>
      <c r="C28" s="3">
        <v>-1.0541254654526711E-2</v>
      </c>
      <c r="D28" s="3">
        <v>-5.8778658509254456E-2</v>
      </c>
      <c r="E28" s="3">
        <v>0.17689576745033264</v>
      </c>
      <c r="F28" s="3">
        <v>-9.1399796307086945E-2</v>
      </c>
      <c r="G28" s="3">
        <v>3.9686780422925949E-2</v>
      </c>
      <c r="H28" s="3">
        <v>-0.25732147693634033</v>
      </c>
      <c r="I28" s="3">
        <v>9.4076409935951233E-2</v>
      </c>
      <c r="J28" s="3">
        <v>8.9905843138694763E-2</v>
      </c>
      <c r="K28" s="3">
        <v>0.62255203723907471</v>
      </c>
      <c r="L28" s="3">
        <v>0.13623431324958801</v>
      </c>
      <c r="M28" s="3">
        <v>-3.0793363228440285E-2</v>
      </c>
      <c r="N28" s="3">
        <v>-0.22441129386425018</v>
      </c>
      <c r="O28" s="3">
        <v>0.16155238449573517</v>
      </c>
      <c r="P28" s="3">
        <v>-0.11151345819234848</v>
      </c>
      <c r="Q28" s="3">
        <v>0.4202360212802887</v>
      </c>
      <c r="R28" s="3">
        <v>-5.3498458117246628E-2</v>
      </c>
      <c r="S28" s="3">
        <v>0.1006646603345871</v>
      </c>
      <c r="T28" s="3"/>
      <c r="U28" s="3"/>
      <c r="V28" s="1">
        <v>6</v>
      </c>
      <c r="W28" s="3">
        <v>0.21808305271240336</v>
      </c>
      <c r="X28" s="3">
        <v>-0.48305619005488498</v>
      </c>
      <c r="Y28" s="3">
        <v>0.59829657262453595</v>
      </c>
      <c r="Z28" s="3">
        <v>-1.1378252045765598</v>
      </c>
      <c r="AB28" s="1">
        <v>0</v>
      </c>
      <c r="AC28" s="3" cm="1">
        <f t="array" ref="AC28:AF31">EXP(MMULT(TRANSPOSE(W6:Z21),W22:Z37)*AG25)</f>
        <v>0.65961005630521818</v>
      </c>
      <c r="AD28" s="3">
        <v>0.25247384609114937</v>
      </c>
      <c r="AE28" s="3">
        <v>3.6410182321148068</v>
      </c>
      <c r="AF28" s="3">
        <v>0.41090049491235131</v>
      </c>
      <c r="AG28" s="10">
        <f>SUM($AC28:$AF28)</f>
        <v>4.9640026294235255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V28" s="25">
        <v>1</v>
      </c>
      <c r="AW28" s="3">
        <v>1.3990190029144287</v>
      </c>
      <c r="AX28" s="3">
        <v>4.6975575387477875E-2</v>
      </c>
      <c r="AZ28" s="25">
        <v>22</v>
      </c>
      <c r="BA28" s="3">
        <v>-0.20998713374137878</v>
      </c>
      <c r="BB28" s="3">
        <v>-0.20781618356704712</v>
      </c>
      <c r="BC28" s="3">
        <v>-2.6923801749944687E-2</v>
      </c>
      <c r="BD28" s="3">
        <v>-0.15016272664070129</v>
      </c>
      <c r="BE28" s="3">
        <v>1.0291396640241146E-2</v>
      </c>
      <c r="BF28" s="3">
        <v>-0.13623474538326263</v>
      </c>
      <c r="BG28" s="3">
        <v>-0.29536351561546326</v>
      </c>
      <c r="BH28" s="3">
        <v>5.8194719254970551E-2</v>
      </c>
      <c r="BI28" s="3">
        <v>0.35592514276504517</v>
      </c>
      <c r="BJ28" s="3">
        <v>-0.14754851162433624</v>
      </c>
      <c r="BK28" s="3">
        <v>0.15385636687278748</v>
      </c>
      <c r="BL28" s="3">
        <v>-0.23575466871261597</v>
      </c>
      <c r="BM28" s="3">
        <v>0.15931390225887299</v>
      </c>
      <c r="BN28" s="3">
        <v>0.1815306693315506</v>
      </c>
      <c r="BO28" s="3">
        <v>-0.28148123621940613</v>
      </c>
      <c r="BP28" s="3">
        <v>0.1480211615562439</v>
      </c>
      <c r="BQ28" s="3">
        <v>-0.53399479389190674</v>
      </c>
      <c r="BS28" s="1" cm="1">
        <f t="array" ref="BS28:BS31">_xlfn.ANCHORARRAY(B90)</f>
        <v>0</v>
      </c>
      <c r="BT28" s="3" cm="1">
        <f t="array" ref="BT28:EE31">MMULT(C90:S93,TRANSPOSE(BA6:BQ69))</f>
        <v>0.54163822409938067</v>
      </c>
      <c r="BU28" s="3">
        <v>0.98882553358932723</v>
      </c>
      <c r="BV28" s="3">
        <v>-0.80876794340111402</v>
      </c>
      <c r="BW28" s="3">
        <v>-2.0368324351207967</v>
      </c>
      <c r="BX28" s="3">
        <v>-2.1311868868075083</v>
      </c>
      <c r="BY28" s="3">
        <v>-0.25533514969622806</v>
      </c>
      <c r="BZ28" s="3">
        <v>-1.1019340403843114</v>
      </c>
      <c r="CA28" s="3">
        <v>-3.0203848623832386</v>
      </c>
      <c r="CB28" s="3">
        <v>-0.36595979378765364</v>
      </c>
      <c r="CC28" s="3">
        <v>-1.4182515354108485</v>
      </c>
      <c r="CD28" s="3">
        <v>-0.48050937123477894</v>
      </c>
      <c r="CE28" s="3">
        <v>-2.9628550112851837</v>
      </c>
      <c r="CF28" s="3">
        <v>-1.3793069953883292</v>
      </c>
      <c r="CG28" s="3">
        <v>-0.93043176894921664</v>
      </c>
      <c r="CH28" s="3">
        <v>0.64387587351709219</v>
      </c>
      <c r="CI28" s="3">
        <v>-0.80493962202371738</v>
      </c>
      <c r="CJ28" s="3">
        <v>-1.6106513334795263</v>
      </c>
      <c r="CK28" s="3">
        <v>-0.80414594437243503</v>
      </c>
      <c r="CL28" s="3">
        <v>-1.1182299189002043</v>
      </c>
      <c r="CM28" s="3">
        <v>-2.092046566905359</v>
      </c>
      <c r="CN28" s="3">
        <v>-1.4850017709309669</v>
      </c>
      <c r="CO28" s="3">
        <v>-3.1139713212764897</v>
      </c>
      <c r="CP28" s="3">
        <v>0.34687492256246988</v>
      </c>
      <c r="CQ28" s="3">
        <v>-5.7257710283638352E-2</v>
      </c>
      <c r="CR28" s="3">
        <v>-0.65739148636998945</v>
      </c>
      <c r="CS28" s="3">
        <v>-0.72550018840937747</v>
      </c>
      <c r="CT28" s="3">
        <v>-1.1118327590335668</v>
      </c>
      <c r="CU28" s="3">
        <v>-1.4423707502382728</v>
      </c>
      <c r="CV28" s="3">
        <v>-0.50368227812609545</v>
      </c>
      <c r="CW28" s="3">
        <v>-6.6499360461907159E-2</v>
      </c>
      <c r="CX28" s="3">
        <v>-1.2479308656435368</v>
      </c>
      <c r="CY28" s="3">
        <v>-1.0431918770352424</v>
      </c>
      <c r="CZ28" s="3">
        <v>-1.335346527813595</v>
      </c>
      <c r="DA28" s="3">
        <v>-0.10859810449394414</v>
      </c>
      <c r="DB28" s="3">
        <v>-2.8837161842049652E-3</v>
      </c>
      <c r="DC28" s="3">
        <v>3.5920815029513053E-2</v>
      </c>
      <c r="DD28" s="3">
        <v>-2.1516318527424696</v>
      </c>
      <c r="DE28" s="3">
        <v>-0.92569141236707808</v>
      </c>
      <c r="DF28" s="3">
        <v>0.39865607130639202</v>
      </c>
      <c r="DG28" s="3">
        <v>-0.12241655075750105</v>
      </c>
      <c r="DH28" s="3">
        <v>-0.80696032610296753</v>
      </c>
      <c r="DI28" s="3">
        <v>-1.4472546363135139</v>
      </c>
      <c r="DJ28" s="3">
        <v>-1.340174050213975</v>
      </c>
      <c r="DK28" s="3">
        <v>-2.6993353735527359</v>
      </c>
      <c r="DL28" s="3">
        <v>-2.0044037473418626</v>
      </c>
      <c r="DM28" s="3">
        <v>-1.4826250649559982</v>
      </c>
      <c r="DN28" s="3">
        <v>-1.6353455638308605</v>
      </c>
      <c r="DO28" s="3">
        <v>0.60103598173062855</v>
      </c>
      <c r="DP28" s="3">
        <v>-0.86880756123988589</v>
      </c>
      <c r="DQ28" s="3">
        <v>-2.2643934808499284</v>
      </c>
      <c r="DR28" s="3">
        <v>-1.7608362053898803</v>
      </c>
      <c r="DS28" s="3">
        <v>0.55454917532226211</v>
      </c>
      <c r="DT28" s="3">
        <v>0.82367597275162607</v>
      </c>
      <c r="DU28" s="3">
        <v>-9.6208634388286834E-2</v>
      </c>
      <c r="DV28" s="3">
        <v>-1.9987498218061959</v>
      </c>
      <c r="DW28" s="3">
        <v>-0.24486423004863836</v>
      </c>
      <c r="DX28" s="3">
        <v>-2.4022162701287471</v>
      </c>
      <c r="DY28" s="3">
        <v>0.12466145412988636</v>
      </c>
      <c r="DZ28" s="3">
        <v>-3.043984060468341</v>
      </c>
      <c r="EA28" s="3">
        <v>-0.65737296844220405</v>
      </c>
      <c r="EB28" s="3">
        <v>-0.54656172820630333</v>
      </c>
      <c r="EC28" s="3">
        <v>-1.4780702354878188</v>
      </c>
      <c r="ED28" s="3">
        <v>-3.4084859275919093</v>
      </c>
      <c r="EE28" s="3">
        <v>-2.6681721154846225</v>
      </c>
      <c r="EI28" s="3"/>
      <c r="EJ28" s="3"/>
    </row>
    <row r="29" spans="2:140">
      <c r="B29" s="25">
        <v>23</v>
      </c>
      <c r="C29" s="3">
        <v>-0.14782965183258057</v>
      </c>
      <c r="D29" s="3">
        <v>-0.12217824161052704</v>
      </c>
      <c r="E29" s="3">
        <v>0.12873968482017517</v>
      </c>
      <c r="F29" s="3">
        <v>0.11217127740383148</v>
      </c>
      <c r="G29" s="3">
        <v>-0.21650934219360352</v>
      </c>
      <c r="H29" s="3">
        <v>0.1765461266040802</v>
      </c>
      <c r="I29" s="3">
        <v>-0.24563479423522949</v>
      </c>
      <c r="J29" s="3">
        <v>0.14257469773292542</v>
      </c>
      <c r="K29" s="3">
        <v>-0.23708903789520264</v>
      </c>
      <c r="L29" s="3">
        <v>0.33837160468101501</v>
      </c>
      <c r="M29" s="3">
        <v>-0.18778336048126221</v>
      </c>
      <c r="N29" s="3">
        <v>-0.21159276366233826</v>
      </c>
      <c r="O29" s="3">
        <v>-4.1585952043533325E-2</v>
      </c>
      <c r="P29" s="3">
        <v>2.5287212803959846E-2</v>
      </c>
      <c r="Q29" s="3">
        <v>0.16775903105735779</v>
      </c>
      <c r="R29" s="3">
        <v>-0.15218251943588257</v>
      </c>
      <c r="S29" s="3">
        <v>-8.0831371247768402E-2</v>
      </c>
      <c r="T29" s="3"/>
      <c r="U29" s="3"/>
      <c r="V29" s="1">
        <v>7</v>
      </c>
      <c r="W29" s="3">
        <v>-6.4848070582485651E-2</v>
      </c>
      <c r="X29" s="3">
        <v>-0.39926934159692024</v>
      </c>
      <c r="Y29" s="3">
        <v>-0.39534354044528497</v>
      </c>
      <c r="Z29" s="3">
        <v>0.53354820721312202</v>
      </c>
      <c r="AB29" s="1">
        <v>1</v>
      </c>
      <c r="AC29" s="3">
        <v>1.6161212799250082</v>
      </c>
      <c r="AD29" s="3">
        <v>0.54173656819239158</v>
      </c>
      <c r="AE29" s="3">
        <v>2.7186826499211465</v>
      </c>
      <c r="AF29" s="3">
        <v>0.46070809163111887</v>
      </c>
      <c r="AG29" s="10">
        <f>SUM($AC29:$AF29)</f>
        <v>5.3372485896696649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V29" s="25">
        <v>2</v>
      </c>
      <c r="AW29" s="3">
        <v>1.3950372934341431</v>
      </c>
      <c r="AX29" s="3">
        <v>-3.9512459188699722E-2</v>
      </c>
      <c r="AZ29" s="25">
        <v>23</v>
      </c>
      <c r="BA29" s="3">
        <v>-8.1626661121845245E-2</v>
      </c>
      <c r="BB29" s="3">
        <v>-3.0089439824223518E-2</v>
      </c>
      <c r="BC29" s="3">
        <v>0.12015634030103683</v>
      </c>
      <c r="BD29" s="3">
        <v>-1.0593511164188385E-2</v>
      </c>
      <c r="BE29" s="3">
        <v>0.29047006368637085</v>
      </c>
      <c r="BF29" s="3">
        <v>-0.27706032991409302</v>
      </c>
      <c r="BG29" s="3">
        <v>4.9758646637201309E-2</v>
      </c>
      <c r="BH29" s="3">
        <v>3.1014751642942429E-2</v>
      </c>
      <c r="BI29" s="3">
        <v>2.2688368335366249E-2</v>
      </c>
      <c r="BJ29" s="3">
        <v>-8.4539107978343964E-2</v>
      </c>
      <c r="BK29" s="3">
        <v>-0.13246116042137146</v>
      </c>
      <c r="BL29" s="3">
        <v>-0.52878385782241821</v>
      </c>
      <c r="BM29" s="3">
        <v>-2.0656084641814232E-2</v>
      </c>
      <c r="BN29" s="3">
        <v>-8.65468829870224E-2</v>
      </c>
      <c r="BO29" s="3">
        <v>-7.9986013472080231E-2</v>
      </c>
      <c r="BP29" s="3">
        <v>-0.31495842337608337</v>
      </c>
      <c r="BQ29" s="3">
        <v>-0.3978971540927887</v>
      </c>
      <c r="BS29" s="1">
        <v>1</v>
      </c>
      <c r="BT29" s="3">
        <v>0.65490791547762084</v>
      </c>
      <c r="BU29" s="3">
        <v>0.75904253190502102</v>
      </c>
      <c r="BV29" s="3">
        <v>-0.51493912775108575</v>
      </c>
      <c r="BW29" s="3">
        <v>-1.3188816873747002</v>
      </c>
      <c r="BX29" s="3">
        <v>-1.7195659237756706</v>
      </c>
      <c r="BY29" s="3">
        <v>-0.50183595189225472</v>
      </c>
      <c r="BZ29" s="3">
        <v>-1.1723830585133892</v>
      </c>
      <c r="CA29" s="3">
        <v>-2.5403255151461774</v>
      </c>
      <c r="CB29" s="3">
        <v>-0.13366601541797163</v>
      </c>
      <c r="CC29" s="3">
        <v>-0.17509249990601267</v>
      </c>
      <c r="CD29" s="3">
        <v>-0.44862410224531379</v>
      </c>
      <c r="CE29" s="3">
        <v>-2.522041310042801</v>
      </c>
      <c r="CF29" s="3">
        <v>-1.204832443888217</v>
      </c>
      <c r="CG29" s="3">
        <v>-8.7566648031114858E-2</v>
      </c>
      <c r="CH29" s="3">
        <v>0.5236662281013541</v>
      </c>
      <c r="CI29" s="3">
        <v>-0.55493201643275769</v>
      </c>
      <c r="CJ29" s="3">
        <v>-0.16381196931918218</v>
      </c>
      <c r="CK29" s="3">
        <v>-1.2017195059420485</v>
      </c>
      <c r="CL29" s="3">
        <v>-0.70301062879181009</v>
      </c>
      <c r="CM29" s="3">
        <v>-2.0377196125359238</v>
      </c>
      <c r="CN29" s="3">
        <v>-1.6280001478621031</v>
      </c>
      <c r="CO29" s="3">
        <v>-2.7798886625046553</v>
      </c>
      <c r="CP29" s="3">
        <v>0.36386028934708547</v>
      </c>
      <c r="CQ29" s="3">
        <v>0.36323207019949777</v>
      </c>
      <c r="CR29" s="3">
        <v>-1.1681334048315903</v>
      </c>
      <c r="CS29" s="3">
        <v>-0.75080331911873188</v>
      </c>
      <c r="CT29" s="3">
        <v>-0.20727387381516518</v>
      </c>
      <c r="CU29" s="3">
        <v>-0.98479508633002732</v>
      </c>
      <c r="CV29" s="3">
        <v>4.338025736306278E-2</v>
      </c>
      <c r="CW29" s="3">
        <v>-0.45419407056740735</v>
      </c>
      <c r="CX29" s="3">
        <v>-1.0587568582889475</v>
      </c>
      <c r="CY29" s="3">
        <v>-0.86254606405830081</v>
      </c>
      <c r="CZ29" s="3">
        <v>-0.50726142931331042</v>
      </c>
      <c r="DA29" s="3">
        <v>-5.1319920524668383E-2</v>
      </c>
      <c r="DB29" s="3">
        <v>0.68241151539566403</v>
      </c>
      <c r="DC29" s="3">
        <v>-0.6297044380510618</v>
      </c>
      <c r="DD29" s="3">
        <v>-1.4422187233236912</v>
      </c>
      <c r="DE29" s="3">
        <v>-1.0608990874373063</v>
      </c>
      <c r="DF29" s="3">
        <v>1.0908265570201086</v>
      </c>
      <c r="DG29" s="3">
        <v>-8.9796782767951056E-2</v>
      </c>
      <c r="DH29" s="3">
        <v>-0.24116043571742413</v>
      </c>
      <c r="DI29" s="3">
        <v>-1.8719475030281749</v>
      </c>
      <c r="DJ29" s="3">
        <v>-1.5073665460373336</v>
      </c>
      <c r="DK29" s="3">
        <v>-2.1385949176951327</v>
      </c>
      <c r="DL29" s="3">
        <v>-1.0842223707085763</v>
      </c>
      <c r="DM29" s="3">
        <v>-1.8310006645167261</v>
      </c>
      <c r="DN29" s="3">
        <v>-1.0781385995072261</v>
      </c>
      <c r="DO29" s="3">
        <v>1.1286926600194294</v>
      </c>
      <c r="DP29" s="3">
        <v>-0.41383903625502649</v>
      </c>
      <c r="DQ29" s="3">
        <v>-1.5231443190266374</v>
      </c>
      <c r="DR29" s="3">
        <v>-1.2990598396673705</v>
      </c>
      <c r="DS29" s="3">
        <v>0.68129295177752913</v>
      </c>
      <c r="DT29" s="3">
        <v>1.2135123171981035</v>
      </c>
      <c r="DU29" s="3">
        <v>-1.2712698020068822</v>
      </c>
      <c r="DV29" s="3">
        <v>-2.1505392075137175</v>
      </c>
      <c r="DW29" s="3">
        <v>0.44173060104421991</v>
      </c>
      <c r="DX29" s="3">
        <v>-1.4811257196944856</v>
      </c>
      <c r="DY29" s="3">
        <v>-0.41350786490947067</v>
      </c>
      <c r="DZ29" s="3">
        <v>-2.4494207356210085</v>
      </c>
      <c r="EA29" s="3">
        <v>-0.54485173563725864</v>
      </c>
      <c r="EB29" s="3">
        <v>0.23685572609817468</v>
      </c>
      <c r="EC29" s="3">
        <v>-1.1642326412758663</v>
      </c>
      <c r="ED29" s="3">
        <v>-2.8073302988727322</v>
      </c>
      <c r="EE29" s="3">
        <v>-2.0670325830577179</v>
      </c>
      <c r="EI29" s="3"/>
      <c r="EJ29" s="3"/>
    </row>
    <row r="30" spans="2:140">
      <c r="B30" s="25">
        <v>24</v>
      </c>
      <c r="C30" s="3">
        <v>-0.15218165516853333</v>
      </c>
      <c r="D30" s="3">
        <v>-0.33657708764076233</v>
      </c>
      <c r="E30" s="3">
        <v>0.16262456774711609</v>
      </c>
      <c r="F30" s="3">
        <v>0.16054590046405792</v>
      </c>
      <c r="G30" s="3">
        <v>1.9151538610458374E-2</v>
      </c>
      <c r="H30" s="3">
        <v>0.15467080473899841</v>
      </c>
      <c r="I30" s="3">
        <v>0.24880759418010712</v>
      </c>
      <c r="J30" s="3">
        <v>-3.8035888224840164E-2</v>
      </c>
      <c r="K30" s="3">
        <v>-0.40240287780761719</v>
      </c>
      <c r="L30" s="3">
        <v>-8.234686404466629E-2</v>
      </c>
      <c r="M30" s="3">
        <v>-4.4122196733951569E-2</v>
      </c>
      <c r="N30" s="3">
        <v>-5.5561503395438194E-3</v>
      </c>
      <c r="O30" s="3">
        <v>0.14456067979335785</v>
      </c>
      <c r="P30" s="3">
        <v>0.33106410503387451</v>
      </c>
      <c r="Q30" s="3">
        <v>-0.39896327257156372</v>
      </c>
      <c r="R30" s="3">
        <v>-7.5673691928386688E-2</v>
      </c>
      <c r="S30" s="3">
        <v>-0.17392607033252716</v>
      </c>
      <c r="T30" s="3"/>
      <c r="U30" s="3"/>
      <c r="V30" s="1">
        <v>8</v>
      </c>
      <c r="W30" s="3">
        <v>0.55216453952842359</v>
      </c>
      <c r="X30" s="3">
        <v>0.68624135175452139</v>
      </c>
      <c r="Y30" s="3">
        <v>-2.0888340565369314</v>
      </c>
      <c r="Z30" s="3">
        <v>0.75163828057939774</v>
      </c>
      <c r="AB30" s="1">
        <v>2</v>
      </c>
      <c r="AC30" s="3">
        <v>5.2874809930414761</v>
      </c>
      <c r="AD30" s="3">
        <v>0.31193538156113565</v>
      </c>
      <c r="AE30" s="3">
        <v>1.6550993917703716</v>
      </c>
      <c r="AF30" s="3">
        <v>0.59101796772157977</v>
      </c>
      <c r="AG30" s="10">
        <f>SUM($AC30:$AF30)</f>
        <v>7.8455337340945634</v>
      </c>
      <c r="AH30" s="3"/>
      <c r="AI30" s="3"/>
      <c r="AJ30" s="3"/>
      <c r="AK30" s="3"/>
      <c r="AL30" s="3"/>
      <c r="AM30" s="3" t="s">
        <v>183</v>
      </c>
      <c r="AN30" s="3"/>
      <c r="AO30" s="3"/>
      <c r="AP30" s="3"/>
      <c r="AQ30" s="3"/>
      <c r="AR30" s="3"/>
      <c r="AS30" s="3"/>
      <c r="AV30" s="25">
        <v>3</v>
      </c>
      <c r="AW30" s="3">
        <v>1.2568747997283936</v>
      </c>
      <c r="AX30" s="3">
        <v>-0.16305850446224213</v>
      </c>
      <c r="AZ30" s="25">
        <v>24</v>
      </c>
      <c r="BA30" s="3">
        <v>0.29665955901145935</v>
      </c>
      <c r="BB30" s="3">
        <v>-2.4305161088705063E-2</v>
      </c>
      <c r="BC30" s="3">
        <v>-3.3880386501550674E-2</v>
      </c>
      <c r="BD30" s="3">
        <v>-6.7884437739849091E-2</v>
      </c>
      <c r="BE30" s="3">
        <v>6.6931679844856262E-2</v>
      </c>
      <c r="BF30" s="3">
        <v>0.33966529369354248</v>
      </c>
      <c r="BG30" s="3">
        <v>-0.32003754377365112</v>
      </c>
      <c r="BH30" s="3">
        <v>-0.10557019710540771</v>
      </c>
      <c r="BI30" s="3">
        <v>4.5944768935441971E-3</v>
      </c>
      <c r="BJ30" s="3">
        <v>0.1173831894993782</v>
      </c>
      <c r="BK30" s="3">
        <v>0.33133053779602051</v>
      </c>
      <c r="BL30" s="3">
        <v>0.44379439949989319</v>
      </c>
      <c r="BM30" s="3">
        <v>-6.7420594394207001E-2</v>
      </c>
      <c r="BN30" s="3">
        <v>1.7090119421482086E-2</v>
      </c>
      <c r="BO30" s="3">
        <v>-0.1939922422170639</v>
      </c>
      <c r="BP30" s="3">
        <v>0.14473436772823334</v>
      </c>
      <c r="BQ30" s="3">
        <v>-0.3629162609577179</v>
      </c>
      <c r="BS30" s="1">
        <v>2</v>
      </c>
      <c r="BT30" s="3">
        <v>0.86672270031281418</v>
      </c>
      <c r="BU30" s="3">
        <v>0.29664063132669571</v>
      </c>
      <c r="BV30" s="3">
        <v>-0.60118456018485977</v>
      </c>
      <c r="BW30" s="3">
        <v>-1.6104851064024661</v>
      </c>
      <c r="BX30" s="3">
        <v>-2.4158409250340784</v>
      </c>
      <c r="BY30" s="3">
        <v>-0.57033173256460834</v>
      </c>
      <c r="BZ30" s="3">
        <v>-1.3099293959517504</v>
      </c>
      <c r="CA30" s="3">
        <v>-2.6164469865102564</v>
      </c>
      <c r="CB30" s="3">
        <v>-0.11085747967796794</v>
      </c>
      <c r="CC30" s="3">
        <v>-0.54263883954256931</v>
      </c>
      <c r="CD30" s="3">
        <v>-0.59710736314324275</v>
      </c>
      <c r="CE30" s="3">
        <v>-2.7570298891628457</v>
      </c>
      <c r="CF30" s="3">
        <v>-1.3722824425483529</v>
      </c>
      <c r="CG30" s="3">
        <v>-0.46329013951171133</v>
      </c>
      <c r="CH30" s="3">
        <v>-0.29358719497148006</v>
      </c>
      <c r="CI30" s="3">
        <v>-0.85974817060830566</v>
      </c>
      <c r="CJ30" s="3">
        <v>-1.3223594509248411</v>
      </c>
      <c r="CK30" s="3">
        <v>-1.259949536715403</v>
      </c>
      <c r="CL30" s="3">
        <v>-0.55458940534609658</v>
      </c>
      <c r="CM30" s="3">
        <v>-1.438298376433899</v>
      </c>
      <c r="CN30" s="3">
        <v>-1.2984835019895549</v>
      </c>
      <c r="CO30" s="3">
        <v>-2.8714132278483611</v>
      </c>
      <c r="CP30" s="3">
        <v>0.22725178895383003</v>
      </c>
      <c r="CQ30" s="3">
        <v>0.49357708074703732</v>
      </c>
      <c r="CR30" s="3">
        <v>-1.1771386369367911</v>
      </c>
      <c r="CS30" s="3">
        <v>-1.0394038361952407</v>
      </c>
      <c r="CT30" s="3">
        <v>-1.0610779661093162</v>
      </c>
      <c r="CU30" s="3">
        <v>-1.1627754580505365</v>
      </c>
      <c r="CV30" s="3">
        <v>-0.26471241448931299</v>
      </c>
      <c r="CW30" s="3">
        <v>-0.12556169881211107</v>
      </c>
      <c r="CX30" s="3">
        <v>-1.3994135226171354</v>
      </c>
      <c r="CY30" s="3">
        <v>-1.3558939743605634</v>
      </c>
      <c r="CZ30" s="3">
        <v>-1.118190037152657</v>
      </c>
      <c r="DA30" s="3">
        <v>7.8236341070970772E-3</v>
      </c>
      <c r="DB30" s="3">
        <v>-3.2207836604722234E-2</v>
      </c>
      <c r="DC30" s="3">
        <v>-0.75962628106112873</v>
      </c>
      <c r="DD30" s="3">
        <v>-1.1608468512538548</v>
      </c>
      <c r="DE30" s="3">
        <v>-0.23765857537251189</v>
      </c>
      <c r="DF30" s="3">
        <v>0.30594060585306865</v>
      </c>
      <c r="DG30" s="3">
        <v>-0.33415660967439542</v>
      </c>
      <c r="DH30" s="3">
        <v>-0.36173874666525807</v>
      </c>
      <c r="DI30" s="3">
        <v>-1.8945269669668638</v>
      </c>
      <c r="DJ30" s="3">
        <v>-1.6954427901228442</v>
      </c>
      <c r="DK30" s="3">
        <v>-2.5756842046466883</v>
      </c>
      <c r="DL30" s="3">
        <v>-1.7961660703351408</v>
      </c>
      <c r="DM30" s="3">
        <v>-1.0777944751967616</v>
      </c>
      <c r="DN30" s="3">
        <v>-1.4281668868237563</v>
      </c>
      <c r="DO30" s="3">
        <v>0.94515452343808526</v>
      </c>
      <c r="DP30" s="3">
        <v>-0.36941174116593734</v>
      </c>
      <c r="DQ30" s="3">
        <v>-2.5708127620425678</v>
      </c>
      <c r="DR30" s="3">
        <v>-1.9316511716888682</v>
      </c>
      <c r="DS30" s="3">
        <v>0.34460307848769556</v>
      </c>
      <c r="DT30" s="3">
        <v>0.71749260378666979</v>
      </c>
      <c r="DU30" s="3">
        <v>-0.11300706130723615</v>
      </c>
      <c r="DV30" s="3">
        <v>-1.6905657485794905</v>
      </c>
      <c r="DW30" s="3">
        <v>-4.0910459331133797E-2</v>
      </c>
      <c r="DX30" s="3">
        <v>-1.9354909433919765</v>
      </c>
      <c r="DY30" s="3">
        <v>-0.29761947827316509</v>
      </c>
      <c r="DZ30" s="3">
        <v>-2.7413287172422227</v>
      </c>
      <c r="EA30" s="3">
        <v>-0.8856110822519293</v>
      </c>
      <c r="EB30" s="3">
        <v>0.33480904270232559</v>
      </c>
      <c r="EC30" s="3">
        <v>-1.5125518110211285</v>
      </c>
      <c r="ED30" s="3">
        <v>-3.5548329615634957</v>
      </c>
      <c r="EE30" s="3">
        <v>-2.5546487749241171</v>
      </c>
      <c r="EI30" s="3"/>
      <c r="EJ30" s="3"/>
    </row>
    <row r="31" spans="2:140">
      <c r="B31" s="25">
        <v>25</v>
      </c>
      <c r="C31" s="3">
        <v>0.23260714113712311</v>
      </c>
      <c r="D31" s="3">
        <v>-7.7131859958171844E-2</v>
      </c>
      <c r="E31" s="3">
        <v>0.26851364970207214</v>
      </c>
      <c r="F31" s="3">
        <v>0.11992334574460983</v>
      </c>
      <c r="G31" s="3">
        <v>-0.41538900136947632</v>
      </c>
      <c r="H31" s="3">
        <v>-0.15273475646972656</v>
      </c>
      <c r="I31" s="3">
        <v>-4.2811639606952667E-2</v>
      </c>
      <c r="J31" s="3">
        <v>0.17283140122890472</v>
      </c>
      <c r="K31" s="3">
        <v>0.5800708532333374</v>
      </c>
      <c r="L31" s="3">
        <v>0.15586429834365845</v>
      </c>
      <c r="M31" s="3">
        <v>-6.8493589758872986E-2</v>
      </c>
      <c r="N31" s="3">
        <v>-9.014611691236496E-2</v>
      </c>
      <c r="O31" s="3">
        <v>-0.43793326616287231</v>
      </c>
      <c r="P31" s="3">
        <v>-9.1060526669025421E-2</v>
      </c>
      <c r="Q31" s="3">
        <v>0.20859925448894501</v>
      </c>
      <c r="R31" s="3">
        <v>-0.12780128419399261</v>
      </c>
      <c r="S31" s="3">
        <v>0.17587582767009735</v>
      </c>
      <c r="T31" s="3"/>
      <c r="U31" s="3"/>
      <c r="V31" s="1">
        <v>9</v>
      </c>
      <c r="W31" s="3">
        <v>1.886408455761305</v>
      </c>
      <c r="X31" s="3">
        <v>-0.61922331310463652</v>
      </c>
      <c r="Y31" s="3">
        <v>0.71175784858206237</v>
      </c>
      <c r="Z31" s="3">
        <v>0.39766153948945904</v>
      </c>
      <c r="AB31" s="1">
        <v>3</v>
      </c>
      <c r="AC31" s="3">
        <v>1.5709020559738325</v>
      </c>
      <c r="AD31" s="3">
        <v>0.76783310834999785</v>
      </c>
      <c r="AE31" s="3">
        <v>1.9532568099681245</v>
      </c>
      <c r="AF31" s="3">
        <v>0.59859247419370354</v>
      </c>
      <c r="AG31" s="10">
        <f>SUM($AC31:$AF31)</f>
        <v>4.8905844484856589</v>
      </c>
      <c r="AH31" s="3"/>
      <c r="AI31" s="3"/>
      <c r="AJ31" s="3"/>
      <c r="AK31" s="3"/>
      <c r="AL31" s="3"/>
      <c r="AM31" s="3" t="s">
        <v>184</v>
      </c>
      <c r="AN31" s="3"/>
      <c r="AO31" s="3"/>
      <c r="AP31" s="3"/>
      <c r="AQ31" s="3"/>
      <c r="AR31" s="3"/>
      <c r="AS31" s="3"/>
      <c r="AV31" s="25">
        <v>4</v>
      </c>
      <c r="AW31" s="3">
        <v>1.2558178901672363</v>
      </c>
      <c r="AX31" s="3">
        <v>9.5922380685806274E-2</v>
      </c>
      <c r="AZ31" s="25">
        <v>25</v>
      </c>
      <c r="BA31" s="3">
        <v>0.22423535585403442</v>
      </c>
      <c r="BB31" s="3">
        <v>-0.10204840451478958</v>
      </c>
      <c r="BC31" s="3">
        <v>-0.23031356930732727</v>
      </c>
      <c r="BD31" s="3">
        <v>-0.10705976933240891</v>
      </c>
      <c r="BE31" s="3">
        <v>-0.10389702022075653</v>
      </c>
      <c r="BF31" s="3">
        <v>-0.11310333758592606</v>
      </c>
      <c r="BG31" s="3">
        <v>8.7161637842655182E-2</v>
      </c>
      <c r="BH31" s="3">
        <v>-0.12092828005552292</v>
      </c>
      <c r="BI31" s="3">
        <v>-0.28336420655250549</v>
      </c>
      <c r="BJ31" s="3">
        <v>-0.15552535653114319</v>
      </c>
      <c r="BK31" s="3">
        <v>-0.13321004807949066</v>
      </c>
      <c r="BL31" s="3">
        <v>0.32991579174995422</v>
      </c>
      <c r="BM31" s="3">
        <v>0.14864185452461243</v>
      </c>
      <c r="BN31" s="3">
        <v>0.23552756011486053</v>
      </c>
      <c r="BO31" s="3">
        <v>3.9103429764509201E-2</v>
      </c>
      <c r="BP31" s="3">
        <v>0.45668771862983704</v>
      </c>
      <c r="BQ31" s="3">
        <v>-0.31955593824386597</v>
      </c>
      <c r="BS31" s="1">
        <v>3</v>
      </c>
      <c r="BT31" s="3">
        <v>0.78027919264517143</v>
      </c>
      <c r="BU31" s="3">
        <v>0.98561242690674433</v>
      </c>
      <c r="BV31" s="3">
        <v>-0.7794360700449432</v>
      </c>
      <c r="BW31" s="3">
        <v>-1.4049349330245509</v>
      </c>
      <c r="BX31" s="3">
        <v>-1.7290112214392108</v>
      </c>
      <c r="BY31" s="3">
        <v>6.9102911074429063E-2</v>
      </c>
      <c r="BZ31" s="3">
        <v>-1.1108425056238356</v>
      </c>
      <c r="CA31" s="3">
        <v>-2.3493242906241463</v>
      </c>
      <c r="CB31" s="3">
        <v>-0.32413729243743783</v>
      </c>
      <c r="CC31" s="3">
        <v>-1.7882024840062554</v>
      </c>
      <c r="CD31" s="3">
        <v>-0.53164981335426353</v>
      </c>
      <c r="CE31" s="3">
        <v>-2.3450553588829379</v>
      </c>
      <c r="CF31" s="3">
        <v>-1.0093317986850618</v>
      </c>
      <c r="CG31" s="3">
        <v>-0.62497381936685881</v>
      </c>
      <c r="CH31" s="3">
        <v>0.55125746028085676</v>
      </c>
      <c r="CI31" s="3">
        <v>-6.0694674401646109E-2</v>
      </c>
      <c r="CJ31" s="3">
        <v>-0.89824410769370755</v>
      </c>
      <c r="CK31" s="3">
        <v>-0.74640757324791496</v>
      </c>
      <c r="CL31" s="3">
        <v>0.18952744693830992</v>
      </c>
      <c r="CM31" s="3">
        <v>-1.4223851923920656</v>
      </c>
      <c r="CN31" s="3">
        <v>-1.2016144772301467</v>
      </c>
      <c r="CO31" s="3">
        <v>-2.622226923683697</v>
      </c>
      <c r="CP31" s="3">
        <v>0.12641674353502164</v>
      </c>
      <c r="CQ31" s="3">
        <v>-0.72715523660977477</v>
      </c>
      <c r="CR31" s="3">
        <v>-0.45587493025036252</v>
      </c>
      <c r="CS31" s="3">
        <v>-0.23933480001510632</v>
      </c>
      <c r="CT31" s="3">
        <v>0.10889518338479837</v>
      </c>
      <c r="CU31" s="3">
        <v>-1.3419047078456487</v>
      </c>
      <c r="CV31" s="3">
        <v>-2.6095153012729577E-2</v>
      </c>
      <c r="CW31" s="3">
        <v>3.8063925912167007E-2</v>
      </c>
      <c r="CX31" s="3">
        <v>-1.5327396678364671</v>
      </c>
      <c r="CY31" s="3">
        <v>0.11848774078241431</v>
      </c>
      <c r="CZ31" s="3">
        <v>-0.5839413728276629</v>
      </c>
      <c r="DA31" s="3">
        <v>0.15299574394521143</v>
      </c>
      <c r="DB31" s="3">
        <v>0.26412041828029281</v>
      </c>
      <c r="DC31" s="3">
        <v>-0.77541792756112049</v>
      </c>
      <c r="DD31" s="3">
        <v>-2.2661946854928989</v>
      </c>
      <c r="DE31" s="3">
        <v>-0.44846966523211879</v>
      </c>
      <c r="DF31" s="3">
        <v>0.71476476782585197</v>
      </c>
      <c r="DG31" s="3">
        <v>-2.6696334454911708E-2</v>
      </c>
      <c r="DH31" s="3">
        <v>-1.0392446082203965</v>
      </c>
      <c r="DI31" s="3">
        <v>-1.7061830727736353</v>
      </c>
      <c r="DJ31" s="3">
        <v>-1.6382020495275431</v>
      </c>
      <c r="DK31" s="3">
        <v>-2.2070606118284699</v>
      </c>
      <c r="DL31" s="3">
        <v>-2.1650609259468405</v>
      </c>
      <c r="DM31" s="3">
        <v>-0.85654580192027607</v>
      </c>
      <c r="DN31" s="3">
        <v>-1.0324652229285378</v>
      </c>
      <c r="DO31" s="3">
        <v>0.77942094237398529</v>
      </c>
      <c r="DP31" s="3">
        <v>-0.48146420404356072</v>
      </c>
      <c r="DQ31" s="3">
        <v>-1.3549403211205819</v>
      </c>
      <c r="DR31" s="3">
        <v>-0.81891312956239704</v>
      </c>
      <c r="DS31" s="3">
        <v>1.042384396513254</v>
      </c>
      <c r="DT31" s="3">
        <v>0.86682143168135029</v>
      </c>
      <c r="DU31" s="3">
        <v>-2.2690425281296778E-2</v>
      </c>
      <c r="DV31" s="3">
        <v>-1.7263518605183492</v>
      </c>
      <c r="DW31" s="3">
        <v>0.29339821434530677</v>
      </c>
      <c r="DX31" s="3">
        <v>-1.4039521215142745</v>
      </c>
      <c r="DY31" s="3">
        <v>0.38519279458828448</v>
      </c>
      <c r="DZ31" s="3">
        <v>-1.800287646215138</v>
      </c>
      <c r="EA31" s="3">
        <v>-0.53765089397220323</v>
      </c>
      <c r="EB31" s="3">
        <v>0.20115060500377036</v>
      </c>
      <c r="EC31" s="3">
        <v>-0.71956262974574781</v>
      </c>
      <c r="ED31" s="3">
        <v>-2.6851454180620991</v>
      </c>
      <c r="EE31" s="3">
        <v>-2.1689337088731162</v>
      </c>
      <c r="EI31" s="3"/>
      <c r="EJ31" s="3"/>
    </row>
    <row r="32" spans="2:140" ht="18">
      <c r="B32" s="25">
        <v>26</v>
      </c>
      <c r="C32" s="3">
        <v>2.2411789745092392E-2</v>
      </c>
      <c r="D32" s="3">
        <v>0.13366542756557465</v>
      </c>
      <c r="E32" s="3">
        <v>0.10583372414112091</v>
      </c>
      <c r="F32" s="3">
        <v>-0.21479682624340057</v>
      </c>
      <c r="G32" s="3">
        <v>7.3181495070457458E-2</v>
      </c>
      <c r="H32" s="3">
        <v>0.29688218235969543</v>
      </c>
      <c r="I32" s="3">
        <v>-0.10411432385444641</v>
      </c>
      <c r="J32" s="3">
        <v>5.0512492656707764E-2</v>
      </c>
      <c r="K32" s="3">
        <v>0.1335570216178894</v>
      </c>
      <c r="L32" s="3">
        <v>0.18627570569515228</v>
      </c>
      <c r="M32" s="3">
        <v>-0.31059587001800537</v>
      </c>
      <c r="N32" s="3">
        <v>0.17954602837562561</v>
      </c>
      <c r="O32" s="3">
        <v>-7.2794102132320404E-2</v>
      </c>
      <c r="P32" s="3">
        <v>0.2032017707824707</v>
      </c>
      <c r="Q32" s="3">
        <v>-0.26622572541236877</v>
      </c>
      <c r="R32" s="3">
        <v>-0.16583500802516937</v>
      </c>
      <c r="S32" s="3">
        <v>1.6058104112744331E-2</v>
      </c>
      <c r="T32" s="3"/>
      <c r="U32" s="3"/>
      <c r="V32" s="1">
        <v>10</v>
      </c>
      <c r="W32" s="3">
        <v>-0.14392060530833972</v>
      </c>
      <c r="X32" s="3">
        <v>9.9368672005909264E-2</v>
      </c>
      <c r="Y32" s="3">
        <v>-0.25471261665646538</v>
      </c>
      <c r="Z32" s="3">
        <v>-4.4800754861926084E-2</v>
      </c>
      <c r="AB32" s="20" t="s">
        <v>149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13" t="s">
        <v>188</v>
      </c>
      <c r="AN32" s="3"/>
      <c r="AO32" s="3"/>
      <c r="AP32" s="3"/>
      <c r="AQ32" s="3"/>
      <c r="AR32" s="3"/>
      <c r="AS32" s="3"/>
      <c r="AV32" s="25">
        <v>5</v>
      </c>
      <c r="AW32" s="3">
        <v>1.3713107109069824</v>
      </c>
      <c r="AX32" s="3">
        <v>4.5315142720937729E-2</v>
      </c>
      <c r="AZ32" s="25">
        <v>26</v>
      </c>
      <c r="BA32" s="3">
        <v>-2.7316613122820854E-2</v>
      </c>
      <c r="BB32" s="3">
        <v>-0.28419896960258484</v>
      </c>
      <c r="BC32" s="3">
        <v>-0.11941926181316376</v>
      </c>
      <c r="BD32" s="3">
        <v>-0.25197345018386841</v>
      </c>
      <c r="BE32" s="3">
        <v>0.15606801211833954</v>
      </c>
      <c r="BF32" s="3">
        <v>0.18083666265010834</v>
      </c>
      <c r="BG32" s="3">
        <v>0.22287532687187195</v>
      </c>
      <c r="BH32" s="3">
        <v>0.21318899095058441</v>
      </c>
      <c r="BI32" s="3">
        <v>-0.38227534294128418</v>
      </c>
      <c r="BJ32" s="3">
        <v>-6.9493219256401062E-2</v>
      </c>
      <c r="BK32" s="3">
        <v>-0.16430571675300598</v>
      </c>
      <c r="BL32" s="3">
        <v>-0.1417754739522934</v>
      </c>
      <c r="BM32" s="3">
        <v>0.22071218490600586</v>
      </c>
      <c r="BN32" s="3">
        <v>-1.9095767289400101E-2</v>
      </c>
      <c r="BO32" s="3">
        <v>-3.9703775197267532E-2</v>
      </c>
      <c r="BP32" s="3">
        <v>-0.13595503568649292</v>
      </c>
      <c r="BQ32" s="3">
        <v>-0.1958509087562561</v>
      </c>
      <c r="EI32" s="3"/>
      <c r="EJ32" s="3"/>
    </row>
    <row r="33" spans="2:140">
      <c r="B33" s="25">
        <v>27</v>
      </c>
      <c r="C33" s="3">
        <v>0.41040751338005066</v>
      </c>
      <c r="D33" s="3">
        <v>0.21137779951095581</v>
      </c>
      <c r="E33" s="3">
        <v>9.6277326520066708E-5</v>
      </c>
      <c r="F33" s="3">
        <v>-9.101693332195282E-2</v>
      </c>
      <c r="G33" s="3">
        <v>-0.33768060803413391</v>
      </c>
      <c r="H33" s="3">
        <v>-0.21395044028759003</v>
      </c>
      <c r="I33" s="3">
        <v>1.163775846362114E-2</v>
      </c>
      <c r="J33" s="3">
        <v>-0.48321476578712463</v>
      </c>
      <c r="K33" s="3">
        <v>0.48734906315803528</v>
      </c>
      <c r="L33" s="3">
        <v>-0.11085841804742813</v>
      </c>
      <c r="M33" s="3">
        <v>-6.2026742845773697E-2</v>
      </c>
      <c r="N33" s="3">
        <v>0.16946245729923248</v>
      </c>
      <c r="O33" s="3">
        <v>7.9483181238174438E-2</v>
      </c>
      <c r="P33" s="3">
        <v>-0.21078029274940491</v>
      </c>
      <c r="Q33" s="3">
        <v>0.24516318738460541</v>
      </c>
      <c r="R33" s="3">
        <v>8.9667826890945435E-2</v>
      </c>
      <c r="S33" s="3">
        <v>0.10588716715574265</v>
      </c>
      <c r="T33" s="3"/>
      <c r="U33" s="3"/>
      <c r="V33" s="1">
        <v>11</v>
      </c>
      <c r="W33" s="3">
        <v>-0.15272042743539155</v>
      </c>
      <c r="X33" s="3">
        <v>-0.99232259635079467</v>
      </c>
      <c r="Y33" s="3">
        <v>-3.0802339769728349E-2</v>
      </c>
      <c r="Z33" s="3">
        <v>-0.59190003369751321</v>
      </c>
      <c r="AV33" s="25">
        <v>6</v>
      </c>
      <c r="AW33" s="3">
        <v>1.3527511358261108</v>
      </c>
      <c r="AX33" s="3">
        <v>7.290302962064743E-2</v>
      </c>
      <c r="AZ33" s="25">
        <v>27</v>
      </c>
      <c r="BA33" s="3">
        <v>-9.4288364052772522E-2</v>
      </c>
      <c r="BB33" s="3">
        <v>0.1597946435213089</v>
      </c>
      <c r="BC33" s="3">
        <v>0.11224294453859329</v>
      </c>
      <c r="BD33" s="3">
        <v>-2.5097155943512917E-2</v>
      </c>
      <c r="BE33" s="3">
        <v>6.4829140901565552E-2</v>
      </c>
      <c r="BF33" s="3">
        <v>0.22650304436683655</v>
      </c>
      <c r="BG33" s="3">
        <v>-7.6413437724113464E-2</v>
      </c>
      <c r="BH33" s="3">
        <v>-4.4314067810773849E-2</v>
      </c>
      <c r="BI33" s="3">
        <v>6.7964397370815277E-2</v>
      </c>
      <c r="BJ33" s="3">
        <v>0.44602158665657043</v>
      </c>
      <c r="BK33" s="3">
        <v>0.10391562432050705</v>
      </c>
      <c r="BL33" s="3">
        <v>-0.14006702601909637</v>
      </c>
      <c r="BM33" s="3">
        <v>0.23773945868015289</v>
      </c>
      <c r="BN33" s="3">
        <v>-0.22131602466106415</v>
      </c>
      <c r="BO33" s="3">
        <v>-0.30360034108161926</v>
      </c>
      <c r="BP33" s="3">
        <v>-0.10397297143936157</v>
      </c>
      <c r="BQ33" s="3">
        <v>-0.3462868332862854</v>
      </c>
      <c r="BT33" t="s">
        <v>177</v>
      </c>
      <c r="BW33" cm="1">
        <f t="array" ref="BW33">SUM(IF(BT36:EE39&gt;0,1,0))</f>
        <v>51</v>
      </c>
      <c r="BX33" s="13" t="s">
        <v>479</v>
      </c>
      <c r="BY33" cm="1">
        <f t="array" ref="BY33">SUM(IF(BT36:EE39&gt;0,0,1))</f>
        <v>205</v>
      </c>
      <c r="BZ33" s="13" t="s">
        <v>480</v>
      </c>
      <c r="CB33" s="11" t="s">
        <v>481</v>
      </c>
      <c r="EI33" s="3"/>
      <c r="EJ33" s="3"/>
    </row>
    <row r="34" spans="2:140">
      <c r="B34" s="25">
        <v>28</v>
      </c>
      <c r="C34" s="3">
        <v>-0.44203084707260132</v>
      </c>
      <c r="D34" s="3">
        <v>-0.26002043485641479</v>
      </c>
      <c r="E34" s="3">
        <v>-9.8119005560874939E-2</v>
      </c>
      <c r="F34" s="3">
        <v>0.21261338889598846</v>
      </c>
      <c r="G34" s="3">
        <v>-5.8424495160579681E-2</v>
      </c>
      <c r="H34" s="3">
        <v>0.35360464453697205</v>
      </c>
      <c r="I34" s="3">
        <v>0.22983577847480774</v>
      </c>
      <c r="J34" s="3">
        <v>5.9020817279815674E-2</v>
      </c>
      <c r="K34" s="3">
        <v>-0.71336823701858521</v>
      </c>
      <c r="L34" s="3">
        <v>6.3242502510547638E-2</v>
      </c>
      <c r="M34" s="3">
        <v>-5.9701032936573029E-2</v>
      </c>
      <c r="N34" s="3">
        <v>-6.9711364805698395E-2</v>
      </c>
      <c r="O34" s="3">
        <v>0.27235504984855652</v>
      </c>
      <c r="P34" s="3">
        <v>-0.18084774911403656</v>
      </c>
      <c r="Q34" s="3">
        <v>-0.44635206460952759</v>
      </c>
      <c r="R34" s="3">
        <v>-1.0586817748844624E-2</v>
      </c>
      <c r="S34" s="3">
        <v>-0.33220753073692322</v>
      </c>
      <c r="T34" s="3"/>
      <c r="U34" s="3"/>
      <c r="V34" s="1">
        <v>12</v>
      </c>
      <c r="W34" s="3">
        <v>-1.4356187020019393</v>
      </c>
      <c r="X34" s="3">
        <v>0.601991609701513</v>
      </c>
      <c r="Y34" s="3">
        <v>-1.6087500974432087</v>
      </c>
      <c r="Z34" s="3">
        <v>1.344533794560588</v>
      </c>
      <c r="AC34" s="4" t="s">
        <v>153</v>
      </c>
      <c r="AV34" s="25">
        <v>7</v>
      </c>
      <c r="AW34" s="3">
        <v>1.3986470699310305</v>
      </c>
      <c r="AX34" s="3">
        <v>-4.1720043867826462E-2</v>
      </c>
      <c r="AZ34" s="25">
        <v>28</v>
      </c>
      <c r="BA34" s="3">
        <v>-0.31513044238090515</v>
      </c>
      <c r="BB34" s="3">
        <v>-0.15234659612178802</v>
      </c>
      <c r="BC34" s="3">
        <v>1.3649329543113708E-2</v>
      </c>
      <c r="BD34" s="3">
        <v>9.3221567571163177E-2</v>
      </c>
      <c r="BE34" s="3">
        <v>0.18758441507816315</v>
      </c>
      <c r="BF34" s="3">
        <v>6.0302209109067917E-2</v>
      </c>
      <c r="BG34" s="3">
        <v>-1.9569652155041695E-2</v>
      </c>
      <c r="BH34" s="3">
        <v>5.5015314370393753E-2</v>
      </c>
      <c r="BI34" s="3">
        <v>0.16707882285118103</v>
      </c>
      <c r="BJ34" s="3">
        <v>-4.9202937632799149E-2</v>
      </c>
      <c r="BK34" s="3">
        <v>0.28275999426841736</v>
      </c>
      <c r="BL34" s="3">
        <v>0.24354371428489685</v>
      </c>
      <c r="BM34" s="3">
        <v>-2.3719649761915207E-2</v>
      </c>
      <c r="BN34" s="3">
        <v>-0.28117090463638306</v>
      </c>
      <c r="BO34" s="3">
        <v>-0.30073505640029907</v>
      </c>
      <c r="BP34" s="3">
        <v>0.3269626796245575</v>
      </c>
      <c r="BQ34" s="3">
        <v>-0.27699673175811768</v>
      </c>
      <c r="EI34" s="3"/>
      <c r="EJ34" s="3"/>
    </row>
    <row r="35" spans="2:140">
      <c r="B35" s="25">
        <v>29</v>
      </c>
      <c r="C35" s="3">
        <v>9.489123523235321E-2</v>
      </c>
      <c r="D35" s="3">
        <v>0.15737359225749969</v>
      </c>
      <c r="E35" s="3">
        <v>-0.12389463186264038</v>
      </c>
      <c r="F35" s="3">
        <v>-2.0916160196065903E-2</v>
      </c>
      <c r="G35" s="3">
        <v>-3.7933148443698883E-2</v>
      </c>
      <c r="H35" s="3">
        <v>-4.2665164917707443E-2</v>
      </c>
      <c r="I35" s="3">
        <v>-3.5461783409118652E-2</v>
      </c>
      <c r="J35" s="3">
        <v>6.5880060195922852E-2</v>
      </c>
      <c r="K35" s="3">
        <v>0.25271278619766235</v>
      </c>
      <c r="L35" s="3">
        <v>-0.1749102771282196</v>
      </c>
      <c r="M35" s="3">
        <v>0.15991844236850739</v>
      </c>
      <c r="N35" s="3">
        <v>-2.2816039621829987E-2</v>
      </c>
      <c r="O35" s="3">
        <v>-0.17222529649734497</v>
      </c>
      <c r="P35" s="3">
        <v>0.34717068076133728</v>
      </c>
      <c r="Q35" s="3">
        <v>0.14412179589271545</v>
      </c>
      <c r="R35" s="3">
        <v>-9.0076208114624023E-2</v>
      </c>
      <c r="S35" s="3">
        <v>0.14695489406585693</v>
      </c>
      <c r="T35" s="3"/>
      <c r="U35" s="3"/>
      <c r="V35" s="1">
        <v>13</v>
      </c>
      <c r="W35" s="3">
        <v>1.1577324640062248</v>
      </c>
      <c r="X35" s="3">
        <v>0.13639834853614669</v>
      </c>
      <c r="Y35" s="3">
        <v>0.95245554162772772</v>
      </c>
      <c r="Z35" s="3">
        <v>-0.28093221493348874</v>
      </c>
      <c r="AC35" s="22" t="s">
        <v>181</v>
      </c>
      <c r="AJ35" s="13" t="s">
        <v>482</v>
      </c>
      <c r="AP35" s="13" t="s">
        <v>483</v>
      </c>
      <c r="AV35" s="25">
        <v>8</v>
      </c>
      <c r="AW35" s="3">
        <v>1.2829029560089111</v>
      </c>
      <c r="AX35" s="3">
        <v>-5.2743341773748398E-2</v>
      </c>
      <c r="AZ35" s="25">
        <v>29</v>
      </c>
      <c r="BA35" s="3">
        <v>-0.27597939968109131</v>
      </c>
      <c r="BB35" s="3">
        <v>-4.2041394859552383E-2</v>
      </c>
      <c r="BC35" s="3">
        <v>0.11700703948736191</v>
      </c>
      <c r="BD35" s="3">
        <v>-0.21350547671318054</v>
      </c>
      <c r="BE35" s="3">
        <v>2.8856830671429634E-2</v>
      </c>
      <c r="BF35" s="3">
        <v>0.3333054780960083</v>
      </c>
      <c r="BG35" s="3">
        <v>0.10830818116664886</v>
      </c>
      <c r="BH35" s="3">
        <v>-5.8042667806148529E-2</v>
      </c>
      <c r="BI35" s="3">
        <v>0.46520689129829407</v>
      </c>
      <c r="BJ35" s="3">
        <v>0.13024349510669708</v>
      </c>
      <c r="BK35" s="3">
        <v>-8.4122017025947571E-2</v>
      </c>
      <c r="BL35" s="3">
        <v>-0.42086663842201233</v>
      </c>
      <c r="BM35" s="3">
        <v>0.31449568271636963</v>
      </c>
      <c r="BN35" s="3">
        <v>9.675714373588562E-2</v>
      </c>
      <c r="BO35" s="3">
        <v>0.13362747430801392</v>
      </c>
      <c r="BP35" s="3">
        <v>-0.13994517922401428</v>
      </c>
      <c r="BQ35" s="3">
        <v>-0.29275771975517273</v>
      </c>
      <c r="BS35" t="s">
        <v>171</v>
      </c>
      <c r="BT35" s="1" cm="1">
        <f t="array" ref="BT35:EE35">_xlfn.ANCHORARRAY(BT27)</f>
        <v>0</v>
      </c>
      <c r="BU35" s="1">
        <v>1</v>
      </c>
      <c r="BV35" s="1">
        <v>2</v>
      </c>
      <c r="BW35" s="1">
        <v>3</v>
      </c>
      <c r="BX35" s="1">
        <v>4</v>
      </c>
      <c r="BY35" s="1">
        <v>5</v>
      </c>
      <c r="BZ35" s="1">
        <v>6</v>
      </c>
      <c r="CA35" s="1">
        <v>7</v>
      </c>
      <c r="CB35" s="1">
        <v>8</v>
      </c>
      <c r="CC35" s="1">
        <v>9</v>
      </c>
      <c r="CD35" s="1">
        <v>10</v>
      </c>
      <c r="CE35" s="1">
        <v>11</v>
      </c>
      <c r="CF35" s="1">
        <v>12</v>
      </c>
      <c r="CG35" s="1">
        <v>13</v>
      </c>
      <c r="CH35" s="1">
        <v>14</v>
      </c>
      <c r="CI35" s="1">
        <v>15</v>
      </c>
      <c r="CJ35" s="1">
        <v>16</v>
      </c>
      <c r="CK35" s="1">
        <v>17</v>
      </c>
      <c r="CL35" s="1">
        <v>18</v>
      </c>
      <c r="CM35" s="1">
        <v>19</v>
      </c>
      <c r="CN35" s="1">
        <v>20</v>
      </c>
      <c r="CO35" s="1">
        <v>21</v>
      </c>
      <c r="CP35" s="1">
        <v>22</v>
      </c>
      <c r="CQ35" s="1">
        <v>23</v>
      </c>
      <c r="CR35" s="1">
        <v>24</v>
      </c>
      <c r="CS35" s="1">
        <v>25</v>
      </c>
      <c r="CT35" s="1">
        <v>26</v>
      </c>
      <c r="CU35" s="1">
        <v>27</v>
      </c>
      <c r="CV35" s="1">
        <v>28</v>
      </c>
      <c r="CW35" s="1">
        <v>29</v>
      </c>
      <c r="CX35" s="1">
        <v>30</v>
      </c>
      <c r="CY35" s="1">
        <v>31</v>
      </c>
      <c r="CZ35" s="1">
        <v>32</v>
      </c>
      <c r="DA35" s="1">
        <v>33</v>
      </c>
      <c r="DB35" s="1">
        <v>34</v>
      </c>
      <c r="DC35" s="1">
        <v>35</v>
      </c>
      <c r="DD35" s="1">
        <v>36</v>
      </c>
      <c r="DE35" s="1">
        <v>37</v>
      </c>
      <c r="DF35" s="1">
        <v>38</v>
      </c>
      <c r="DG35" s="1">
        <v>39</v>
      </c>
      <c r="DH35" s="1">
        <v>40</v>
      </c>
      <c r="DI35" s="1">
        <v>41</v>
      </c>
      <c r="DJ35" s="1">
        <v>42</v>
      </c>
      <c r="DK35" s="1">
        <v>43</v>
      </c>
      <c r="DL35" s="1">
        <v>44</v>
      </c>
      <c r="DM35" s="1">
        <v>45</v>
      </c>
      <c r="DN35" s="1">
        <v>46</v>
      </c>
      <c r="DO35" s="1">
        <v>47</v>
      </c>
      <c r="DP35" s="1">
        <v>48</v>
      </c>
      <c r="DQ35" s="1">
        <v>49</v>
      </c>
      <c r="DR35" s="1">
        <v>50</v>
      </c>
      <c r="DS35" s="1">
        <v>51</v>
      </c>
      <c r="DT35" s="1">
        <v>52</v>
      </c>
      <c r="DU35" s="1">
        <v>53</v>
      </c>
      <c r="DV35" s="1">
        <v>54</v>
      </c>
      <c r="DW35" s="1">
        <v>55</v>
      </c>
      <c r="DX35" s="1">
        <v>56</v>
      </c>
      <c r="DY35" s="1">
        <v>57</v>
      </c>
      <c r="DZ35" s="1">
        <v>58</v>
      </c>
      <c r="EA35" s="1">
        <v>59</v>
      </c>
      <c r="EB35" s="1">
        <v>60</v>
      </c>
      <c r="EC35" s="1">
        <v>61</v>
      </c>
      <c r="ED35" s="1">
        <v>62</v>
      </c>
      <c r="EE35" s="1">
        <v>63</v>
      </c>
      <c r="EI35" s="3"/>
      <c r="EJ35" s="3"/>
    </row>
    <row r="36" spans="2:140">
      <c r="B36" s="25">
        <v>30</v>
      </c>
      <c r="C36" s="3">
        <v>-0.17423592507839203</v>
      </c>
      <c r="D36" s="3">
        <v>-7.9864546656608582E-2</v>
      </c>
      <c r="E36" s="3">
        <v>0.11059025675058365</v>
      </c>
      <c r="F36" s="3">
        <v>0.34054768085479736</v>
      </c>
      <c r="G36" s="3">
        <v>0.14500981569290161</v>
      </c>
      <c r="H36" s="3">
        <v>0.1377456933259964</v>
      </c>
      <c r="I36" s="3">
        <v>-0.2267368882894516</v>
      </c>
      <c r="J36" s="3">
        <v>-0.30945813655853271</v>
      </c>
      <c r="K36" s="3">
        <v>0.13200788199901581</v>
      </c>
      <c r="L36" s="3">
        <v>0.27806511521339417</v>
      </c>
      <c r="M36" s="3">
        <v>-0.18921445310115814</v>
      </c>
      <c r="N36" s="3">
        <v>-0.11860557645559311</v>
      </c>
      <c r="O36" s="3">
        <v>-0.10478445887565613</v>
      </c>
      <c r="P36" s="3">
        <v>-2.3499565199017525E-2</v>
      </c>
      <c r="Q36" s="3">
        <v>0.15820537507534027</v>
      </c>
      <c r="R36" s="3">
        <v>-5.4882366210222244E-2</v>
      </c>
      <c r="S36" s="3">
        <v>0.19616632163524628</v>
      </c>
      <c r="T36" s="3"/>
      <c r="U36" s="3"/>
      <c r="V36" s="1">
        <v>14</v>
      </c>
      <c r="W36" s="3">
        <v>0.53878862230871571</v>
      </c>
      <c r="X36" s="3">
        <v>-0.21053942025224859</v>
      </c>
      <c r="Y36" s="3">
        <v>0.84972950113268453</v>
      </c>
      <c r="Z36" s="3">
        <v>-0.12197212948412872</v>
      </c>
      <c r="AB36" t="s">
        <v>171</v>
      </c>
      <c r="AC36" s="1" cm="1">
        <f t="array" ref="AC36:AF36">_xlfn.ANCHORARRAY(AC27)</f>
        <v>0</v>
      </c>
      <c r="AD36" s="1">
        <v>1</v>
      </c>
      <c r="AE36" s="1">
        <v>2</v>
      </c>
      <c r="AF36" s="1">
        <v>3</v>
      </c>
      <c r="AG36" s="9" t="s">
        <v>154</v>
      </c>
      <c r="AH36" s="2"/>
      <c r="AJ36" s="1">
        <v>0</v>
      </c>
      <c r="AK36" s="1">
        <v>1</v>
      </c>
      <c r="AL36" s="1">
        <v>2</v>
      </c>
      <c r="AM36" s="1">
        <v>3</v>
      </c>
      <c r="AP36" s="1">
        <v>0</v>
      </c>
      <c r="AQ36" s="1">
        <v>1</v>
      </c>
      <c r="AR36" s="1">
        <v>2</v>
      </c>
      <c r="AS36" s="1">
        <v>3</v>
      </c>
      <c r="AV36" s="25">
        <v>9</v>
      </c>
      <c r="AW36" s="3">
        <v>1.2469669580459597</v>
      </c>
      <c r="AX36" s="3">
        <v>-0.11341708153486252</v>
      </c>
      <c r="AZ36" s="25">
        <v>30</v>
      </c>
      <c r="BA36" s="3">
        <v>0.33672332763671875</v>
      </c>
      <c r="BB36" s="3">
        <v>1.0059647262096405E-2</v>
      </c>
      <c r="BC36" s="3">
        <v>-8.3190850913524628E-2</v>
      </c>
      <c r="BD36" s="3">
        <v>5.9804849326610565E-2</v>
      </c>
      <c r="BE36" s="3">
        <v>0.19646060466766357</v>
      </c>
      <c r="BF36" s="3">
        <v>9.1565333306789398E-2</v>
      </c>
      <c r="BG36" s="3">
        <v>-0.33221167325973511</v>
      </c>
      <c r="BH36" s="3">
        <v>-0.39025226235389709</v>
      </c>
      <c r="BI36" s="3">
        <v>-0.18170595169067383</v>
      </c>
      <c r="BJ36" s="3">
        <v>0.15451748669147491</v>
      </c>
      <c r="BK36" s="3">
        <v>0.21277643740177155</v>
      </c>
      <c r="BL36" s="3">
        <v>0.11740823835134506</v>
      </c>
      <c r="BM36" s="3">
        <v>0.30267956852912903</v>
      </c>
      <c r="BN36" s="3">
        <v>-0.11834767460823059</v>
      </c>
      <c r="BO36" s="3">
        <v>2.115926705300808E-2</v>
      </c>
      <c r="BP36" s="3">
        <v>2.264280803501606E-2</v>
      </c>
      <c r="BQ36" s="3">
        <v>-0.36121052503585815</v>
      </c>
      <c r="BS36" s="1" cm="1">
        <f t="array" ref="BS36:BS39">_xlfn.ANCHORARRAY(BS28)</f>
        <v>0</v>
      </c>
      <c r="BT36" s="19">
        <f>MAX(0,BT28)</f>
        <v>0.54163822409938067</v>
      </c>
      <c r="BU36" s="19">
        <f t="shared" ref="BU36:EE39" si="0">MAX(0,BU28)</f>
        <v>0.98882553358932723</v>
      </c>
      <c r="BV36" s="19">
        <f t="shared" si="0"/>
        <v>0</v>
      </c>
      <c r="BW36" s="19">
        <f t="shared" si="0"/>
        <v>0</v>
      </c>
      <c r="BX36" s="19">
        <f t="shared" si="0"/>
        <v>0</v>
      </c>
      <c r="BY36" s="19">
        <f t="shared" si="0"/>
        <v>0</v>
      </c>
      <c r="BZ36" s="19">
        <f t="shared" si="0"/>
        <v>0</v>
      </c>
      <c r="CA36" s="19">
        <f t="shared" si="0"/>
        <v>0</v>
      </c>
      <c r="CB36" s="19">
        <f t="shared" si="0"/>
        <v>0</v>
      </c>
      <c r="CC36" s="19">
        <f t="shared" si="0"/>
        <v>0</v>
      </c>
      <c r="CD36" s="19">
        <f t="shared" si="0"/>
        <v>0</v>
      </c>
      <c r="CE36" s="19">
        <f t="shared" si="0"/>
        <v>0</v>
      </c>
      <c r="CF36" s="19">
        <f t="shared" si="0"/>
        <v>0</v>
      </c>
      <c r="CG36" s="19">
        <f t="shared" si="0"/>
        <v>0</v>
      </c>
      <c r="CH36" s="19">
        <f t="shared" si="0"/>
        <v>0.64387587351709219</v>
      </c>
      <c r="CI36" s="19">
        <f t="shared" si="0"/>
        <v>0</v>
      </c>
      <c r="CJ36" s="19">
        <f t="shared" si="0"/>
        <v>0</v>
      </c>
      <c r="CK36" s="19">
        <f t="shared" si="0"/>
        <v>0</v>
      </c>
      <c r="CL36" s="19">
        <f t="shared" si="0"/>
        <v>0</v>
      </c>
      <c r="CM36" s="19">
        <f t="shared" si="0"/>
        <v>0</v>
      </c>
      <c r="CN36" s="19">
        <f t="shared" si="0"/>
        <v>0</v>
      </c>
      <c r="CO36" s="19">
        <f t="shared" si="0"/>
        <v>0</v>
      </c>
      <c r="CP36" s="19">
        <f t="shared" si="0"/>
        <v>0.34687492256246988</v>
      </c>
      <c r="CQ36" s="19">
        <f t="shared" si="0"/>
        <v>0</v>
      </c>
      <c r="CR36" s="19">
        <f t="shared" si="0"/>
        <v>0</v>
      </c>
      <c r="CS36" s="19">
        <f t="shared" si="0"/>
        <v>0</v>
      </c>
      <c r="CT36" s="19">
        <f t="shared" si="0"/>
        <v>0</v>
      </c>
      <c r="CU36" s="19">
        <f t="shared" si="0"/>
        <v>0</v>
      </c>
      <c r="CV36" s="19">
        <f t="shared" si="0"/>
        <v>0</v>
      </c>
      <c r="CW36" s="19">
        <f t="shared" si="0"/>
        <v>0</v>
      </c>
      <c r="CX36" s="19">
        <f t="shared" si="0"/>
        <v>0</v>
      </c>
      <c r="CY36" s="19">
        <f t="shared" si="0"/>
        <v>0</v>
      </c>
      <c r="CZ36" s="19">
        <f t="shared" si="0"/>
        <v>0</v>
      </c>
      <c r="DA36" s="19">
        <f t="shared" si="0"/>
        <v>0</v>
      </c>
      <c r="DB36" s="19">
        <f t="shared" si="0"/>
        <v>0</v>
      </c>
      <c r="DC36" s="19">
        <f t="shared" si="0"/>
        <v>3.5920815029513053E-2</v>
      </c>
      <c r="DD36" s="19">
        <f t="shared" si="0"/>
        <v>0</v>
      </c>
      <c r="DE36" s="19">
        <f t="shared" si="0"/>
        <v>0</v>
      </c>
      <c r="DF36" s="19">
        <f t="shared" si="0"/>
        <v>0.39865607130639202</v>
      </c>
      <c r="DG36" s="19">
        <f t="shared" si="0"/>
        <v>0</v>
      </c>
      <c r="DH36" s="19">
        <f t="shared" si="0"/>
        <v>0</v>
      </c>
      <c r="DI36" s="19">
        <f t="shared" si="0"/>
        <v>0</v>
      </c>
      <c r="DJ36" s="19">
        <f t="shared" si="0"/>
        <v>0</v>
      </c>
      <c r="DK36" s="19">
        <f t="shared" si="0"/>
        <v>0</v>
      </c>
      <c r="DL36" s="19">
        <f t="shared" si="0"/>
        <v>0</v>
      </c>
      <c r="DM36" s="19">
        <f t="shared" si="0"/>
        <v>0</v>
      </c>
      <c r="DN36" s="19">
        <f t="shared" si="0"/>
        <v>0</v>
      </c>
      <c r="DO36" s="19">
        <f t="shared" si="0"/>
        <v>0.60103598173062855</v>
      </c>
      <c r="DP36" s="19">
        <f t="shared" si="0"/>
        <v>0</v>
      </c>
      <c r="DQ36" s="19">
        <f t="shared" si="0"/>
        <v>0</v>
      </c>
      <c r="DR36" s="19">
        <f t="shared" si="0"/>
        <v>0</v>
      </c>
      <c r="DS36" s="19">
        <f t="shared" si="0"/>
        <v>0.55454917532226211</v>
      </c>
      <c r="DT36" s="19">
        <f t="shared" si="0"/>
        <v>0.82367597275162607</v>
      </c>
      <c r="DU36" s="19">
        <f t="shared" si="0"/>
        <v>0</v>
      </c>
      <c r="DV36" s="19">
        <f t="shared" si="0"/>
        <v>0</v>
      </c>
      <c r="DW36" s="19">
        <f t="shared" si="0"/>
        <v>0</v>
      </c>
      <c r="DX36" s="19">
        <f t="shared" si="0"/>
        <v>0</v>
      </c>
      <c r="DY36" s="19">
        <f t="shared" si="0"/>
        <v>0.12466145412988636</v>
      </c>
      <c r="DZ36" s="19">
        <f t="shared" si="0"/>
        <v>0</v>
      </c>
      <c r="EA36" s="19">
        <f t="shared" si="0"/>
        <v>0</v>
      </c>
      <c r="EB36" s="19">
        <f t="shared" si="0"/>
        <v>0</v>
      </c>
      <c r="EC36" s="19">
        <f t="shared" si="0"/>
        <v>0</v>
      </c>
      <c r="ED36" s="19">
        <f t="shared" si="0"/>
        <v>0</v>
      </c>
      <c r="EE36" s="19">
        <f t="shared" si="0"/>
        <v>0</v>
      </c>
      <c r="EI36" s="3"/>
      <c r="EJ36" s="3"/>
    </row>
    <row r="37" spans="2:140">
      <c r="B37" s="25">
        <v>31</v>
      </c>
      <c r="C37" s="3">
        <v>-8.0411419272422791E-2</v>
      </c>
      <c r="D37" s="3">
        <v>0.20660348236560822</v>
      </c>
      <c r="E37" s="3">
        <v>-0.14157775044441223</v>
      </c>
      <c r="F37" s="3">
        <v>0.30072483420372009</v>
      </c>
      <c r="G37" s="3">
        <v>1.7308531329035759E-2</v>
      </c>
      <c r="H37" s="3">
        <v>0.10889330506324768</v>
      </c>
      <c r="I37" s="3">
        <v>-0.10488516092300415</v>
      </c>
      <c r="J37" s="3">
        <v>0.17651602625846863</v>
      </c>
      <c r="K37" s="3">
        <v>-0.36653032898902893</v>
      </c>
      <c r="L37" s="3">
        <v>-6.0375295579433441E-2</v>
      </c>
      <c r="M37" s="3">
        <v>-7.1704171597957611E-2</v>
      </c>
      <c r="N37" s="3">
        <v>-0.27304130792617798</v>
      </c>
      <c r="O37" s="3">
        <v>9.0840265154838562E-2</v>
      </c>
      <c r="P37" s="3">
        <v>8.7852790951728821E-2</v>
      </c>
      <c r="Q37" s="3">
        <v>-0.73224413394927979</v>
      </c>
      <c r="R37" s="3">
        <v>0.16777697205543518</v>
      </c>
      <c r="S37" s="3">
        <v>3.2022472005337477E-3</v>
      </c>
      <c r="T37" s="3"/>
      <c r="U37" s="3"/>
      <c r="V37" s="1">
        <v>15</v>
      </c>
      <c r="W37" s="3">
        <v>-0.19851132146473915</v>
      </c>
      <c r="X37" s="3">
        <v>0.62277450875852702</v>
      </c>
      <c r="Y37" s="3">
        <v>-0.66229100430583787</v>
      </c>
      <c r="Z37" s="3">
        <v>0.49239045926826397</v>
      </c>
      <c r="AB37" s="1" cm="1">
        <f t="array" ref="AB37:AB40">AB28:AB31</f>
        <v>0</v>
      </c>
      <c r="AC37" s="3">
        <f t="shared" ref="AC37:AF40" si="1">AC28/$AG28</f>
        <v>0.13287866779027457</v>
      </c>
      <c r="AD37" s="3">
        <f t="shared" si="1"/>
        <v>5.0860941248226009E-2</v>
      </c>
      <c r="AE37" s="3">
        <f t="shared" si="1"/>
        <v>0.73348434800036388</v>
      </c>
      <c r="AF37" s="3">
        <f t="shared" si="1"/>
        <v>8.2776042961135499E-2</v>
      </c>
      <c r="AG37" s="16">
        <f>SUM($AC37:$AF37)</f>
        <v>1</v>
      </c>
      <c r="AH37" s="3"/>
      <c r="AI37" s="1">
        <v>0</v>
      </c>
      <c r="AJ37" s="3">
        <v>0.13287866779027457</v>
      </c>
      <c r="AK37" s="3">
        <v>5.0860941248226009E-2</v>
      </c>
      <c r="AL37" s="73">
        <v>0.73348434800036388</v>
      </c>
      <c r="AM37" s="3">
        <v>8.2776042961135499E-2</v>
      </c>
      <c r="AO37" s="1">
        <v>0</v>
      </c>
      <c r="AP37" s="73">
        <v>0.21096071317337636</v>
      </c>
      <c r="AQ37" s="3">
        <v>3.9759612555809815E-2</v>
      </c>
      <c r="AR37" s="73">
        <v>0.67394790109225033</v>
      </c>
      <c r="AS37" s="3">
        <v>7.5331773178563474E-2</v>
      </c>
      <c r="AV37" s="25">
        <v>10</v>
      </c>
      <c r="AW37" s="3">
        <v>1.2216084003448486</v>
      </c>
      <c r="AX37" s="3">
        <v>1.6253842040896416E-2</v>
      </c>
      <c r="AZ37" s="25">
        <v>31</v>
      </c>
      <c r="BA37" s="3">
        <v>-0.24439571797847748</v>
      </c>
      <c r="BB37" s="3">
        <v>-0.3648313581943512</v>
      </c>
      <c r="BC37" s="3">
        <v>3.710830956697464E-2</v>
      </c>
      <c r="BD37" s="3">
        <v>-0.24949905276298523</v>
      </c>
      <c r="BE37" s="3">
        <v>0.16648544371128082</v>
      </c>
      <c r="BF37" s="3">
        <v>0.21860447525978088</v>
      </c>
      <c r="BG37" s="3">
        <v>0.33920952677726746</v>
      </c>
      <c r="BH37" s="3">
        <v>-9.5422212034463882E-3</v>
      </c>
      <c r="BI37" s="3">
        <v>-0.19907316565513611</v>
      </c>
      <c r="BJ37" s="3">
        <v>-0.16334062814712524</v>
      </c>
      <c r="BK37" s="3">
        <v>1.2213379144668579E-2</v>
      </c>
      <c r="BL37" s="3">
        <v>0.18680693209171295</v>
      </c>
      <c r="BM37" s="3">
        <v>-6.5589947625994682E-3</v>
      </c>
      <c r="BN37" s="3">
        <v>-0.18185146152973175</v>
      </c>
      <c r="BO37" s="3">
        <v>-7.4014328420162201E-2</v>
      </c>
      <c r="BP37" s="3">
        <v>9.7511336207389832E-2</v>
      </c>
      <c r="BQ37" s="3">
        <v>-0.27766084671020508</v>
      </c>
      <c r="BS37" s="1">
        <v>1</v>
      </c>
      <c r="BT37" s="19">
        <f>MAX(0,BT29)</f>
        <v>0.65490791547762084</v>
      </c>
      <c r="BU37" s="19">
        <f t="shared" ref="BU37:CI37" si="2">MAX(0,BU29)</f>
        <v>0.75904253190502102</v>
      </c>
      <c r="BV37" s="19">
        <f t="shared" si="2"/>
        <v>0</v>
      </c>
      <c r="BW37" s="19">
        <f t="shared" si="2"/>
        <v>0</v>
      </c>
      <c r="BX37" s="19">
        <f t="shared" si="2"/>
        <v>0</v>
      </c>
      <c r="BY37" s="19">
        <f t="shared" si="2"/>
        <v>0</v>
      </c>
      <c r="BZ37" s="19">
        <f t="shared" si="2"/>
        <v>0</v>
      </c>
      <c r="CA37" s="19">
        <f t="shared" si="2"/>
        <v>0</v>
      </c>
      <c r="CB37" s="19">
        <f t="shared" si="2"/>
        <v>0</v>
      </c>
      <c r="CC37" s="19">
        <f t="shared" si="2"/>
        <v>0</v>
      </c>
      <c r="CD37" s="19">
        <f t="shared" si="2"/>
        <v>0</v>
      </c>
      <c r="CE37" s="19">
        <f t="shared" si="2"/>
        <v>0</v>
      </c>
      <c r="CF37" s="19">
        <f t="shared" si="2"/>
        <v>0</v>
      </c>
      <c r="CG37" s="19">
        <f t="shared" si="2"/>
        <v>0</v>
      </c>
      <c r="CH37" s="19">
        <f t="shared" si="2"/>
        <v>0.5236662281013541</v>
      </c>
      <c r="CI37" s="19">
        <f t="shared" si="2"/>
        <v>0</v>
      </c>
      <c r="CJ37" s="19">
        <f t="shared" si="0"/>
        <v>0</v>
      </c>
      <c r="CK37" s="19">
        <f t="shared" si="0"/>
        <v>0</v>
      </c>
      <c r="CL37" s="19">
        <f t="shared" si="0"/>
        <v>0</v>
      </c>
      <c r="CM37" s="19">
        <f t="shared" si="0"/>
        <v>0</v>
      </c>
      <c r="CN37" s="19">
        <f t="shared" si="0"/>
        <v>0</v>
      </c>
      <c r="CO37" s="19">
        <f t="shared" si="0"/>
        <v>0</v>
      </c>
      <c r="CP37" s="19">
        <f t="shared" si="0"/>
        <v>0.36386028934708547</v>
      </c>
      <c r="CQ37" s="19">
        <f t="shared" si="0"/>
        <v>0.36323207019949777</v>
      </c>
      <c r="CR37" s="19">
        <f t="shared" si="0"/>
        <v>0</v>
      </c>
      <c r="CS37" s="19">
        <f t="shared" si="0"/>
        <v>0</v>
      </c>
      <c r="CT37" s="19">
        <f t="shared" si="0"/>
        <v>0</v>
      </c>
      <c r="CU37" s="19">
        <f t="shared" si="0"/>
        <v>0</v>
      </c>
      <c r="CV37" s="19">
        <f t="shared" si="0"/>
        <v>4.338025736306278E-2</v>
      </c>
      <c r="CW37" s="19">
        <f t="shared" si="0"/>
        <v>0</v>
      </c>
      <c r="CX37" s="19">
        <f t="shared" si="0"/>
        <v>0</v>
      </c>
      <c r="CY37" s="19">
        <f t="shared" si="0"/>
        <v>0</v>
      </c>
      <c r="CZ37" s="19">
        <f t="shared" si="0"/>
        <v>0</v>
      </c>
      <c r="DA37" s="19">
        <f t="shared" si="0"/>
        <v>0</v>
      </c>
      <c r="DB37" s="19">
        <f t="shared" si="0"/>
        <v>0.68241151539566403</v>
      </c>
      <c r="DC37" s="19">
        <f t="shared" si="0"/>
        <v>0</v>
      </c>
      <c r="DD37" s="19">
        <f t="shared" si="0"/>
        <v>0</v>
      </c>
      <c r="DE37" s="19">
        <f t="shared" si="0"/>
        <v>0</v>
      </c>
      <c r="DF37" s="19">
        <f t="shared" si="0"/>
        <v>1.0908265570201086</v>
      </c>
      <c r="DG37" s="19">
        <f t="shared" si="0"/>
        <v>0</v>
      </c>
      <c r="DH37" s="19">
        <f t="shared" si="0"/>
        <v>0</v>
      </c>
      <c r="DI37" s="19">
        <f t="shared" si="0"/>
        <v>0</v>
      </c>
      <c r="DJ37" s="19">
        <f t="shared" si="0"/>
        <v>0</v>
      </c>
      <c r="DK37" s="19">
        <f t="shared" si="0"/>
        <v>0</v>
      </c>
      <c r="DL37" s="19">
        <f t="shared" si="0"/>
        <v>0</v>
      </c>
      <c r="DM37" s="19">
        <f t="shared" si="0"/>
        <v>0</v>
      </c>
      <c r="DN37" s="19">
        <f t="shared" si="0"/>
        <v>0</v>
      </c>
      <c r="DO37" s="19">
        <f t="shared" si="0"/>
        <v>1.1286926600194294</v>
      </c>
      <c r="DP37" s="19">
        <f t="shared" si="0"/>
        <v>0</v>
      </c>
      <c r="DQ37" s="19">
        <f t="shared" si="0"/>
        <v>0</v>
      </c>
      <c r="DR37" s="19">
        <f t="shared" si="0"/>
        <v>0</v>
      </c>
      <c r="DS37" s="19">
        <f t="shared" si="0"/>
        <v>0.68129295177752913</v>
      </c>
      <c r="DT37" s="19">
        <f t="shared" si="0"/>
        <v>1.2135123171981035</v>
      </c>
      <c r="DU37" s="19">
        <f t="shared" si="0"/>
        <v>0</v>
      </c>
      <c r="DV37" s="19">
        <f t="shared" si="0"/>
        <v>0</v>
      </c>
      <c r="DW37" s="19">
        <f t="shared" si="0"/>
        <v>0.44173060104421991</v>
      </c>
      <c r="DX37" s="19">
        <f t="shared" si="0"/>
        <v>0</v>
      </c>
      <c r="DY37" s="19">
        <f t="shared" si="0"/>
        <v>0</v>
      </c>
      <c r="DZ37" s="19">
        <f t="shared" si="0"/>
        <v>0</v>
      </c>
      <c r="EA37" s="19">
        <f t="shared" si="0"/>
        <v>0</v>
      </c>
      <c r="EB37" s="19">
        <f t="shared" si="0"/>
        <v>0.23685572609817468</v>
      </c>
      <c r="EC37" s="19">
        <f t="shared" si="0"/>
        <v>0</v>
      </c>
      <c r="ED37" s="19">
        <f t="shared" si="0"/>
        <v>0</v>
      </c>
      <c r="EE37" s="19">
        <f t="shared" si="0"/>
        <v>0</v>
      </c>
      <c r="EI37" s="3"/>
      <c r="EJ37" s="3"/>
    </row>
    <row r="38" spans="2:140">
      <c r="B38" s="26">
        <v>32</v>
      </c>
      <c r="C38" s="5">
        <v>0.41169679164886475</v>
      </c>
      <c r="D38" s="5">
        <v>0.17400230467319489</v>
      </c>
      <c r="E38" s="5">
        <v>-0.40139496326446533</v>
      </c>
      <c r="F38" s="5">
        <v>-0.32907584309577942</v>
      </c>
      <c r="G38" s="5">
        <v>-0.19441843032836914</v>
      </c>
      <c r="H38" s="5">
        <v>-0.17072200775146484</v>
      </c>
      <c r="I38" s="5">
        <v>0.42876854538917542</v>
      </c>
      <c r="J38" s="5">
        <v>-0.3327450156211853</v>
      </c>
      <c r="K38" s="5">
        <v>-0.43673110008239746</v>
      </c>
      <c r="L38" s="5">
        <v>0.18844993412494659</v>
      </c>
      <c r="M38" s="5">
        <v>-5.4870065301656723E-2</v>
      </c>
      <c r="N38" s="5">
        <v>0.13783416152000427</v>
      </c>
      <c r="O38" s="5">
        <v>0.29860574007034302</v>
      </c>
      <c r="P38" s="5">
        <v>0.36391532421112061</v>
      </c>
      <c r="Q38" s="5">
        <v>-2.2246692329645157E-2</v>
      </c>
      <c r="R38" s="5">
        <v>7.3163779452443123E-3</v>
      </c>
      <c r="S38" s="5">
        <v>-0.16169120371341705</v>
      </c>
      <c r="T38" s="3"/>
      <c r="U38" s="21" t="s">
        <v>151</v>
      </c>
      <c r="V38" s="6">
        <v>0</v>
      </c>
      <c r="W38" s="5">
        <v>-0.68435152952709588</v>
      </c>
      <c r="X38" s="5">
        <v>4.3242800402618242E-2</v>
      </c>
      <c r="Y38" s="5">
        <v>-1.2054358379352856</v>
      </c>
      <c r="Z38" s="5">
        <v>-0.34602275283003714</v>
      </c>
      <c r="AB38" s="1">
        <v>1</v>
      </c>
      <c r="AC38" s="3">
        <f t="shared" si="1"/>
        <v>0.30280045097637731</v>
      </c>
      <c r="AD38" s="3">
        <f t="shared" si="1"/>
        <v>0.10150109351116451</v>
      </c>
      <c r="AE38" s="3">
        <f t="shared" si="1"/>
        <v>0.50937905631437197</v>
      </c>
      <c r="AF38" s="3">
        <f t="shared" si="1"/>
        <v>8.6319399198086288E-2</v>
      </c>
      <c r="AG38" s="16">
        <f>SUM($AC38:$AF38)</f>
        <v>1</v>
      </c>
      <c r="AH38" s="3"/>
      <c r="AI38" s="1">
        <v>1</v>
      </c>
      <c r="AJ38" s="73">
        <v>0.30280045097637731</v>
      </c>
      <c r="AK38" s="3">
        <v>0.10150109351116451</v>
      </c>
      <c r="AL38" s="73">
        <v>0.50937905631437197</v>
      </c>
      <c r="AM38" s="3">
        <v>8.6319399198086288E-2</v>
      </c>
      <c r="AO38" s="1">
        <v>1</v>
      </c>
      <c r="AP38" s="73">
        <v>0.50937905631437197</v>
      </c>
      <c r="AQ38" s="3">
        <v>0.10150109351116451</v>
      </c>
      <c r="AR38" s="73">
        <v>0.30280045097637731</v>
      </c>
      <c r="AS38" s="3">
        <v>8.6319399198086288E-2</v>
      </c>
      <c r="AV38" s="25">
        <v>11</v>
      </c>
      <c r="AW38" s="3">
        <v>1.3192764520645142</v>
      </c>
      <c r="AX38" s="3">
        <v>1.965799368917942E-2</v>
      </c>
      <c r="AZ38" s="25">
        <v>32</v>
      </c>
      <c r="BA38" s="3">
        <v>-0.22632332146167755</v>
      </c>
      <c r="BB38" s="3">
        <v>-0.20569834113121033</v>
      </c>
      <c r="BC38" s="3">
        <v>-1.9517013803124428E-2</v>
      </c>
      <c r="BD38" s="3">
        <v>-0.55410432815551758</v>
      </c>
      <c r="BE38" s="3">
        <v>2.1139618009328842E-2</v>
      </c>
      <c r="BF38" s="3">
        <v>-0.12441127002239227</v>
      </c>
      <c r="BG38" s="3">
        <v>-0.17285077273845673</v>
      </c>
      <c r="BH38" s="3">
        <v>0.1795191615819931</v>
      </c>
      <c r="BI38" s="3">
        <v>-1.2904757168143988E-3</v>
      </c>
      <c r="BJ38" s="3">
        <v>0.12490079551935196</v>
      </c>
      <c r="BK38" s="3">
        <v>0.14379686117172241</v>
      </c>
      <c r="BL38" s="3">
        <v>-0.23449066281318665</v>
      </c>
      <c r="BM38" s="3">
        <v>0.46789968013763428</v>
      </c>
      <c r="BN38" s="3">
        <v>2.2876156494021416E-2</v>
      </c>
      <c r="BO38" s="3">
        <v>-0.4308612048625946</v>
      </c>
      <c r="BP38" s="3">
        <v>0.29720360040664673</v>
      </c>
      <c r="BQ38" s="3">
        <v>-0.39112445712089539</v>
      </c>
      <c r="BS38" s="1">
        <v>2</v>
      </c>
      <c r="BT38" s="19">
        <f>MAX(0,BT30)</f>
        <v>0.86672270031281418</v>
      </c>
      <c r="BU38" s="19">
        <f t="shared" si="0"/>
        <v>0.29664063132669571</v>
      </c>
      <c r="BV38" s="19">
        <f t="shared" si="0"/>
        <v>0</v>
      </c>
      <c r="BW38" s="19">
        <f t="shared" si="0"/>
        <v>0</v>
      </c>
      <c r="BX38" s="19">
        <f t="shared" si="0"/>
        <v>0</v>
      </c>
      <c r="BY38" s="19">
        <f t="shared" si="0"/>
        <v>0</v>
      </c>
      <c r="BZ38" s="19">
        <f t="shared" si="0"/>
        <v>0</v>
      </c>
      <c r="CA38" s="19">
        <f t="shared" si="0"/>
        <v>0</v>
      </c>
      <c r="CB38" s="19">
        <f t="shared" si="0"/>
        <v>0</v>
      </c>
      <c r="CC38" s="19">
        <f t="shared" si="0"/>
        <v>0</v>
      </c>
      <c r="CD38" s="19">
        <f t="shared" si="0"/>
        <v>0</v>
      </c>
      <c r="CE38" s="19">
        <f t="shared" si="0"/>
        <v>0</v>
      </c>
      <c r="CF38" s="19">
        <f t="shared" si="0"/>
        <v>0</v>
      </c>
      <c r="CG38" s="19">
        <f t="shared" si="0"/>
        <v>0</v>
      </c>
      <c r="CH38" s="19">
        <f t="shared" si="0"/>
        <v>0</v>
      </c>
      <c r="CI38" s="19">
        <f t="shared" si="0"/>
        <v>0</v>
      </c>
      <c r="CJ38" s="19">
        <f t="shared" si="0"/>
        <v>0</v>
      </c>
      <c r="CK38" s="19">
        <f t="shared" si="0"/>
        <v>0</v>
      </c>
      <c r="CL38" s="19">
        <f t="shared" si="0"/>
        <v>0</v>
      </c>
      <c r="CM38" s="19">
        <f t="shared" si="0"/>
        <v>0</v>
      </c>
      <c r="CN38" s="19">
        <f t="shared" si="0"/>
        <v>0</v>
      </c>
      <c r="CO38" s="19">
        <f t="shared" si="0"/>
        <v>0</v>
      </c>
      <c r="CP38" s="19">
        <f t="shared" si="0"/>
        <v>0.22725178895383003</v>
      </c>
      <c r="CQ38" s="19">
        <f t="shared" si="0"/>
        <v>0.49357708074703732</v>
      </c>
      <c r="CR38" s="19">
        <f t="shared" si="0"/>
        <v>0</v>
      </c>
      <c r="CS38" s="19">
        <f t="shared" si="0"/>
        <v>0</v>
      </c>
      <c r="CT38" s="19">
        <f t="shared" si="0"/>
        <v>0</v>
      </c>
      <c r="CU38" s="19">
        <f t="shared" si="0"/>
        <v>0</v>
      </c>
      <c r="CV38" s="19">
        <f t="shared" si="0"/>
        <v>0</v>
      </c>
      <c r="CW38" s="19">
        <f t="shared" si="0"/>
        <v>0</v>
      </c>
      <c r="CX38" s="19">
        <f t="shared" si="0"/>
        <v>0</v>
      </c>
      <c r="CY38" s="19">
        <f t="shared" si="0"/>
        <v>0</v>
      </c>
      <c r="CZ38" s="19">
        <f t="shared" si="0"/>
        <v>0</v>
      </c>
      <c r="DA38" s="19">
        <f t="shared" si="0"/>
        <v>7.8236341070970772E-3</v>
      </c>
      <c r="DB38" s="19">
        <f t="shared" si="0"/>
        <v>0</v>
      </c>
      <c r="DC38" s="19">
        <f t="shared" si="0"/>
        <v>0</v>
      </c>
      <c r="DD38" s="19">
        <f t="shared" si="0"/>
        <v>0</v>
      </c>
      <c r="DE38" s="19">
        <f t="shared" si="0"/>
        <v>0</v>
      </c>
      <c r="DF38" s="19">
        <f t="shared" si="0"/>
        <v>0.30594060585306865</v>
      </c>
      <c r="DG38" s="19">
        <f t="shared" si="0"/>
        <v>0</v>
      </c>
      <c r="DH38" s="19">
        <f t="shared" si="0"/>
        <v>0</v>
      </c>
      <c r="DI38" s="19">
        <f t="shared" si="0"/>
        <v>0</v>
      </c>
      <c r="DJ38" s="19">
        <f t="shared" si="0"/>
        <v>0</v>
      </c>
      <c r="DK38" s="19">
        <f t="shared" si="0"/>
        <v>0</v>
      </c>
      <c r="DL38" s="19">
        <f t="shared" si="0"/>
        <v>0</v>
      </c>
      <c r="DM38" s="19">
        <f t="shared" si="0"/>
        <v>0</v>
      </c>
      <c r="DN38" s="19">
        <f t="shared" si="0"/>
        <v>0</v>
      </c>
      <c r="DO38" s="19">
        <f t="shared" si="0"/>
        <v>0.94515452343808526</v>
      </c>
      <c r="DP38" s="19">
        <f t="shared" si="0"/>
        <v>0</v>
      </c>
      <c r="DQ38" s="19">
        <f t="shared" si="0"/>
        <v>0</v>
      </c>
      <c r="DR38" s="19">
        <f t="shared" si="0"/>
        <v>0</v>
      </c>
      <c r="DS38" s="19">
        <f t="shared" si="0"/>
        <v>0.34460307848769556</v>
      </c>
      <c r="DT38" s="19">
        <f t="shared" si="0"/>
        <v>0.71749260378666979</v>
      </c>
      <c r="DU38" s="19">
        <f t="shared" si="0"/>
        <v>0</v>
      </c>
      <c r="DV38" s="19">
        <f t="shared" si="0"/>
        <v>0</v>
      </c>
      <c r="DW38" s="19">
        <f t="shared" si="0"/>
        <v>0</v>
      </c>
      <c r="DX38" s="19">
        <f t="shared" si="0"/>
        <v>0</v>
      </c>
      <c r="DY38" s="19">
        <f t="shared" si="0"/>
        <v>0</v>
      </c>
      <c r="DZ38" s="19">
        <f t="shared" si="0"/>
        <v>0</v>
      </c>
      <c r="EA38" s="19">
        <f t="shared" si="0"/>
        <v>0</v>
      </c>
      <c r="EB38" s="19">
        <f t="shared" si="0"/>
        <v>0.33480904270232559</v>
      </c>
      <c r="EC38" s="19">
        <f t="shared" si="0"/>
        <v>0</v>
      </c>
      <c r="ED38" s="19">
        <f t="shared" si="0"/>
        <v>0</v>
      </c>
      <c r="EE38" s="19">
        <f t="shared" si="0"/>
        <v>0</v>
      </c>
      <c r="EI38" s="3"/>
      <c r="EJ38" s="3"/>
    </row>
    <row r="39" spans="2:140">
      <c r="B39" s="25">
        <v>33</v>
      </c>
      <c r="C39" s="3">
        <v>-5.6195627897977829E-2</v>
      </c>
      <c r="D39" s="3">
        <v>-1.1433856561779976E-3</v>
      </c>
      <c r="E39" s="3">
        <v>0.36278495192527771</v>
      </c>
      <c r="F39" s="3">
        <v>-0.1874539852142334</v>
      </c>
      <c r="G39" s="3">
        <v>0.14276202023029327</v>
      </c>
      <c r="H39" s="3">
        <v>0.17239691317081451</v>
      </c>
      <c r="I39" s="3">
        <v>-8.5170334205031395E-3</v>
      </c>
      <c r="J39" s="3">
        <v>-1.1797258630394936E-2</v>
      </c>
      <c r="K39" s="3">
        <v>-7.9111136496067047E-2</v>
      </c>
      <c r="L39" s="3">
        <v>-0.21924287080764771</v>
      </c>
      <c r="M39" s="3">
        <v>-0.30598050355911255</v>
      </c>
      <c r="N39" s="3">
        <v>5.054938793182373E-2</v>
      </c>
      <c r="O39" s="3">
        <v>0.19714121520519257</v>
      </c>
      <c r="P39" s="3">
        <v>-0.14957955479621887</v>
      </c>
      <c r="Q39" s="3">
        <v>-0.37937790155410767</v>
      </c>
      <c r="R39" s="3">
        <v>-0.36489322781562805</v>
      </c>
      <c r="S39" s="3">
        <v>3.3356957137584686E-2</v>
      </c>
      <c r="T39" s="3"/>
      <c r="U39" s="3"/>
      <c r="V39" s="1">
        <v>1</v>
      </c>
      <c r="W39" s="3">
        <v>-1.4127066629629506</v>
      </c>
      <c r="X39" s="3">
        <v>0.36298759241075707</v>
      </c>
      <c r="Y39" s="3">
        <v>-1.3700026993203394</v>
      </c>
      <c r="Z39" s="3">
        <v>0.19066511815361215</v>
      </c>
      <c r="AB39" s="1">
        <v>2</v>
      </c>
      <c r="AC39" s="3">
        <f t="shared" si="1"/>
        <v>0.67394790109225033</v>
      </c>
      <c r="AD39" s="3">
        <f t="shared" si="1"/>
        <v>3.9759612555809815E-2</v>
      </c>
      <c r="AE39" s="3">
        <f t="shared" si="1"/>
        <v>0.21096071317337636</v>
      </c>
      <c r="AF39" s="3">
        <f t="shared" si="1"/>
        <v>7.5331773178563474E-2</v>
      </c>
      <c r="AG39" s="16">
        <f>SUM($AC39:$AF39)</f>
        <v>1</v>
      </c>
      <c r="AH39" s="3"/>
      <c r="AI39" s="1">
        <v>2</v>
      </c>
      <c r="AJ39" s="73">
        <v>0.67394790109225033</v>
      </c>
      <c r="AK39" s="3">
        <v>3.9759612555809815E-2</v>
      </c>
      <c r="AL39" s="73">
        <v>0.21096071317337636</v>
      </c>
      <c r="AM39" s="3">
        <v>7.5331773178563474E-2</v>
      </c>
      <c r="AO39" s="1">
        <v>2</v>
      </c>
      <c r="AP39" s="73">
        <v>0.73348434800036388</v>
      </c>
      <c r="AQ39" s="3">
        <v>5.0860941248226009E-2</v>
      </c>
      <c r="AR39" s="3">
        <v>0.13287866779027457</v>
      </c>
      <c r="AS39" s="3">
        <v>8.2776042961135499E-2</v>
      </c>
      <c r="AV39" s="25">
        <v>12</v>
      </c>
      <c r="AW39" s="3">
        <v>1.3397026062011721</v>
      </c>
      <c r="AX39" s="3">
        <v>0.18763531744480133</v>
      </c>
      <c r="AZ39" s="25">
        <v>33</v>
      </c>
      <c r="BA39" s="3">
        <v>-6.1222311109304428E-2</v>
      </c>
      <c r="BB39" s="3">
        <v>-0.40854313969612122</v>
      </c>
      <c r="BC39" s="3">
        <v>7.1608526632189751E-3</v>
      </c>
      <c r="BD39" s="3">
        <v>-0.23972487449645996</v>
      </c>
      <c r="BE39" s="3">
        <v>6.1637438833713531E-2</v>
      </c>
      <c r="BF39" s="3">
        <v>-0.34676489233970642</v>
      </c>
      <c r="BG39" s="3">
        <v>0.33282572031021118</v>
      </c>
      <c r="BH39" s="3">
        <v>0.10348241776227951</v>
      </c>
      <c r="BI39" s="3">
        <v>-1.1056325398385525E-2</v>
      </c>
      <c r="BJ39" s="3">
        <v>-0.19771343469619751</v>
      </c>
      <c r="BK39" s="3">
        <v>-0.21345596015453339</v>
      </c>
      <c r="BL39" s="3">
        <v>-0.21183288097381592</v>
      </c>
      <c r="BM39" s="3">
        <v>6.0380805283784866E-2</v>
      </c>
      <c r="BN39" s="3">
        <v>0.1237841323018074</v>
      </c>
      <c r="BO39" s="3">
        <v>0.22024105489253998</v>
      </c>
      <c r="BP39" s="3">
        <v>-4.3351355940103531E-2</v>
      </c>
      <c r="BQ39" s="3">
        <v>-0.3747260570526123</v>
      </c>
      <c r="BS39" s="1">
        <v>3</v>
      </c>
      <c r="BT39" s="19">
        <f>MAX(0,BT31)</f>
        <v>0.78027919264517143</v>
      </c>
      <c r="BU39" s="19">
        <f t="shared" si="0"/>
        <v>0.98561242690674433</v>
      </c>
      <c r="BV39" s="19">
        <f t="shared" si="0"/>
        <v>0</v>
      </c>
      <c r="BW39" s="19">
        <f t="shared" si="0"/>
        <v>0</v>
      </c>
      <c r="BX39" s="19">
        <f t="shared" si="0"/>
        <v>0</v>
      </c>
      <c r="BY39" s="19">
        <f t="shared" si="0"/>
        <v>6.9102911074429063E-2</v>
      </c>
      <c r="BZ39" s="19">
        <f t="shared" si="0"/>
        <v>0</v>
      </c>
      <c r="CA39" s="19">
        <f t="shared" si="0"/>
        <v>0</v>
      </c>
      <c r="CB39" s="19">
        <f t="shared" si="0"/>
        <v>0</v>
      </c>
      <c r="CC39" s="19">
        <f t="shared" si="0"/>
        <v>0</v>
      </c>
      <c r="CD39" s="19">
        <f t="shared" si="0"/>
        <v>0</v>
      </c>
      <c r="CE39" s="19">
        <f t="shared" si="0"/>
        <v>0</v>
      </c>
      <c r="CF39" s="19">
        <f t="shared" si="0"/>
        <v>0</v>
      </c>
      <c r="CG39" s="19">
        <f t="shared" si="0"/>
        <v>0</v>
      </c>
      <c r="CH39" s="19">
        <f t="shared" si="0"/>
        <v>0.55125746028085676</v>
      </c>
      <c r="CI39" s="19">
        <f t="shared" si="0"/>
        <v>0</v>
      </c>
      <c r="CJ39" s="19">
        <f t="shared" si="0"/>
        <v>0</v>
      </c>
      <c r="CK39" s="19">
        <f t="shared" si="0"/>
        <v>0</v>
      </c>
      <c r="CL39" s="19">
        <f t="shared" si="0"/>
        <v>0.18952744693830992</v>
      </c>
      <c r="CM39" s="19">
        <f t="shared" si="0"/>
        <v>0</v>
      </c>
      <c r="CN39" s="19">
        <f t="shared" si="0"/>
        <v>0</v>
      </c>
      <c r="CO39" s="19">
        <f t="shared" si="0"/>
        <v>0</v>
      </c>
      <c r="CP39" s="19">
        <f t="shared" si="0"/>
        <v>0.12641674353502164</v>
      </c>
      <c r="CQ39" s="19">
        <f t="shared" si="0"/>
        <v>0</v>
      </c>
      <c r="CR39" s="19">
        <f t="shared" si="0"/>
        <v>0</v>
      </c>
      <c r="CS39" s="19">
        <f t="shared" si="0"/>
        <v>0</v>
      </c>
      <c r="CT39" s="19">
        <f t="shared" si="0"/>
        <v>0.10889518338479837</v>
      </c>
      <c r="CU39" s="19">
        <f t="shared" si="0"/>
        <v>0</v>
      </c>
      <c r="CV39" s="19">
        <f t="shared" si="0"/>
        <v>0</v>
      </c>
      <c r="CW39" s="19">
        <f t="shared" si="0"/>
        <v>3.8063925912167007E-2</v>
      </c>
      <c r="CX39" s="19">
        <f t="shared" si="0"/>
        <v>0</v>
      </c>
      <c r="CY39" s="19">
        <f t="shared" si="0"/>
        <v>0.11848774078241431</v>
      </c>
      <c r="CZ39" s="19">
        <f t="shared" si="0"/>
        <v>0</v>
      </c>
      <c r="DA39" s="19">
        <f t="shared" si="0"/>
        <v>0.15299574394521143</v>
      </c>
      <c r="DB39" s="19">
        <f t="shared" si="0"/>
        <v>0.26412041828029281</v>
      </c>
      <c r="DC39" s="19">
        <f t="shared" si="0"/>
        <v>0</v>
      </c>
      <c r="DD39" s="19">
        <f t="shared" si="0"/>
        <v>0</v>
      </c>
      <c r="DE39" s="19">
        <f t="shared" si="0"/>
        <v>0</v>
      </c>
      <c r="DF39" s="19">
        <f t="shared" si="0"/>
        <v>0.71476476782585197</v>
      </c>
      <c r="DG39" s="19">
        <f t="shared" si="0"/>
        <v>0</v>
      </c>
      <c r="DH39" s="19">
        <f t="shared" si="0"/>
        <v>0</v>
      </c>
      <c r="DI39" s="19">
        <f t="shared" si="0"/>
        <v>0</v>
      </c>
      <c r="DJ39" s="19">
        <f t="shared" si="0"/>
        <v>0</v>
      </c>
      <c r="DK39" s="19">
        <f t="shared" si="0"/>
        <v>0</v>
      </c>
      <c r="DL39" s="19">
        <f t="shared" si="0"/>
        <v>0</v>
      </c>
      <c r="DM39" s="19">
        <f t="shared" si="0"/>
        <v>0</v>
      </c>
      <c r="DN39" s="19">
        <f t="shared" si="0"/>
        <v>0</v>
      </c>
      <c r="DO39" s="19">
        <f t="shared" si="0"/>
        <v>0.77942094237398529</v>
      </c>
      <c r="DP39" s="19">
        <f t="shared" si="0"/>
        <v>0</v>
      </c>
      <c r="DQ39" s="19">
        <f t="shared" si="0"/>
        <v>0</v>
      </c>
      <c r="DR39" s="19">
        <f t="shared" si="0"/>
        <v>0</v>
      </c>
      <c r="DS39" s="19">
        <f t="shared" si="0"/>
        <v>1.042384396513254</v>
      </c>
      <c r="DT39" s="19">
        <f t="shared" si="0"/>
        <v>0.86682143168135029</v>
      </c>
      <c r="DU39" s="19">
        <f t="shared" si="0"/>
        <v>0</v>
      </c>
      <c r="DV39" s="19">
        <f t="shared" si="0"/>
        <v>0</v>
      </c>
      <c r="DW39" s="19">
        <f t="shared" si="0"/>
        <v>0.29339821434530677</v>
      </c>
      <c r="DX39" s="19">
        <f t="shared" si="0"/>
        <v>0</v>
      </c>
      <c r="DY39" s="19">
        <f t="shared" si="0"/>
        <v>0.38519279458828448</v>
      </c>
      <c r="DZ39" s="19">
        <f t="shared" si="0"/>
        <v>0</v>
      </c>
      <c r="EA39" s="19">
        <f t="shared" si="0"/>
        <v>0</v>
      </c>
      <c r="EB39" s="19">
        <f t="shared" si="0"/>
        <v>0.20115060500377036</v>
      </c>
      <c r="EC39" s="19">
        <f t="shared" si="0"/>
        <v>0</v>
      </c>
      <c r="ED39" s="19">
        <f t="shared" si="0"/>
        <v>0</v>
      </c>
      <c r="EE39" s="19">
        <f t="shared" si="0"/>
        <v>0</v>
      </c>
      <c r="EI39" s="3"/>
      <c r="EJ39" s="3"/>
    </row>
    <row r="40" spans="2:140">
      <c r="B40" s="25">
        <v>34</v>
      </c>
      <c r="C40" s="3">
        <v>-0.109014593064785</v>
      </c>
      <c r="D40" s="3">
        <v>0.30551493167877197</v>
      </c>
      <c r="E40" s="3">
        <v>-6.1871990561485291E-2</v>
      </c>
      <c r="F40" s="3">
        <v>0.15288516879081726</v>
      </c>
      <c r="G40" s="3">
        <v>-0.29373252391815186</v>
      </c>
      <c r="H40" s="3">
        <v>0.27730822563171387</v>
      </c>
      <c r="I40" s="3">
        <v>-5.536172166466713E-2</v>
      </c>
      <c r="J40" s="3">
        <v>0.17372289299964905</v>
      </c>
      <c r="K40" s="3">
        <v>-0.21487493813037872</v>
      </c>
      <c r="L40" s="3">
        <v>0.23917406797409058</v>
      </c>
      <c r="M40" s="3">
        <v>0.25152745842933655</v>
      </c>
      <c r="N40" s="3">
        <v>0.2123209685087204</v>
      </c>
      <c r="O40" s="3">
        <v>0.38223668932914734</v>
      </c>
      <c r="P40" s="3">
        <v>-0.32985571026802063</v>
      </c>
      <c r="Q40" s="3">
        <v>-0.22851663827896118</v>
      </c>
      <c r="R40" s="3">
        <v>-0.1528942734003067</v>
      </c>
      <c r="S40" s="3">
        <v>-3.8081463426351547E-2</v>
      </c>
      <c r="T40" s="3"/>
      <c r="U40" s="3"/>
      <c r="V40" s="1">
        <v>2</v>
      </c>
      <c r="W40" s="3">
        <v>-1.7454920895654713</v>
      </c>
      <c r="X40" s="3">
        <v>0.79859888138916846</v>
      </c>
      <c r="Y40" s="3">
        <v>-0.58373086294830345</v>
      </c>
      <c r="Z40" s="3">
        <v>2.7168774538826768E-2</v>
      </c>
      <c r="AB40" s="1">
        <v>3</v>
      </c>
      <c r="AC40" s="3">
        <f t="shared" si="1"/>
        <v>0.32120947353444701</v>
      </c>
      <c r="AD40" s="3">
        <f t="shared" si="1"/>
        <v>0.15700232077328771</v>
      </c>
      <c r="AE40" s="3">
        <f t="shared" si="1"/>
        <v>0.39939128554930464</v>
      </c>
      <c r="AF40" s="3">
        <f t="shared" si="1"/>
        <v>0.12239692014296047</v>
      </c>
      <c r="AG40" s="16">
        <f>SUM($AC40:$AF40)</f>
        <v>0.99999999999999978</v>
      </c>
      <c r="AH40" s="3"/>
      <c r="AI40" s="1">
        <v>3</v>
      </c>
      <c r="AJ40" s="73">
        <v>0.32120947353444701</v>
      </c>
      <c r="AK40" s="73">
        <v>0.15700232077328771</v>
      </c>
      <c r="AL40" s="73">
        <v>0.39939128554930464</v>
      </c>
      <c r="AM40" s="73">
        <v>0.12239692014296047</v>
      </c>
      <c r="AO40" s="1">
        <v>3</v>
      </c>
      <c r="AP40" s="73">
        <v>0.39939128554930464</v>
      </c>
      <c r="AQ40" s="73">
        <v>0.15700232077328771</v>
      </c>
      <c r="AR40" s="73">
        <v>0.32120947353444701</v>
      </c>
      <c r="AS40" s="73">
        <v>0.12239692014296047</v>
      </c>
      <c r="AV40" s="25">
        <v>13</v>
      </c>
      <c r="AW40" s="3">
        <v>1.4339340925216677</v>
      </c>
      <c r="AX40" s="3">
        <v>-0.14616863429546356</v>
      </c>
      <c r="AZ40" s="25">
        <v>34</v>
      </c>
      <c r="BA40" s="3">
        <v>4.4801764190196991E-2</v>
      </c>
      <c r="BB40" s="3">
        <v>-0.21242347359657288</v>
      </c>
      <c r="BC40" s="3">
        <v>-0.25873678922653198</v>
      </c>
      <c r="BD40" s="3">
        <v>0.13344866037368774</v>
      </c>
      <c r="BE40" s="3">
        <v>0.23644201457500458</v>
      </c>
      <c r="BF40" s="3">
        <v>4.7374654561281204E-2</v>
      </c>
      <c r="BG40" s="3">
        <v>8.681149035692215E-2</v>
      </c>
      <c r="BH40" s="3">
        <v>-5.3001869469881058E-2</v>
      </c>
      <c r="BI40" s="3">
        <v>-0.24041098356246948</v>
      </c>
      <c r="BJ40" s="3">
        <v>-0.15077915787696838</v>
      </c>
      <c r="BK40" s="3">
        <v>0.1216835230588913</v>
      </c>
      <c r="BL40" s="3">
        <v>-6.8302534520626068E-2</v>
      </c>
      <c r="BM40" s="3">
        <v>5.2228666841983795E-2</v>
      </c>
      <c r="BN40" s="3">
        <v>2.8766835108399391E-2</v>
      </c>
      <c r="BO40" s="3">
        <v>-7.2169959545135498E-2</v>
      </c>
      <c r="BP40" s="3">
        <v>-6.7120417952537537E-2</v>
      </c>
      <c r="BQ40" s="3">
        <v>-0.20783382654190063</v>
      </c>
      <c r="EI40" s="3"/>
      <c r="EJ40" s="3"/>
    </row>
    <row r="41" spans="2:140">
      <c r="B41" s="25">
        <v>35</v>
      </c>
      <c r="C41" s="3">
        <v>-0.32440260052680969</v>
      </c>
      <c r="D41" s="3">
        <v>-0.23644798994064331</v>
      </c>
      <c r="E41" s="3">
        <v>0.20395927131175995</v>
      </c>
      <c r="F41" s="3">
        <v>-0.2909749448299408</v>
      </c>
      <c r="G41" s="3">
        <v>0.35708841681480408</v>
      </c>
      <c r="H41" s="3">
        <v>0.52844226360321045</v>
      </c>
      <c r="I41" s="3">
        <v>-0.10511428117752075</v>
      </c>
      <c r="J41" s="3">
        <v>-0.50438231229782104</v>
      </c>
      <c r="K41" s="3">
        <v>0.27672824263572693</v>
      </c>
      <c r="L41" s="3">
        <v>0.11639063805341721</v>
      </c>
      <c r="M41" s="3">
        <v>6.3008017838001251E-2</v>
      </c>
      <c r="N41" s="3">
        <v>0.23036956787109375</v>
      </c>
      <c r="O41" s="3">
        <v>-8.5065111517906189E-2</v>
      </c>
      <c r="P41" s="3">
        <v>-7.8326627612113953E-2</v>
      </c>
      <c r="Q41" s="3">
        <v>0.13980856537818909</v>
      </c>
      <c r="R41" s="3">
        <v>0.11337530612945557</v>
      </c>
      <c r="S41" s="3">
        <v>-5.8163441717624664E-2</v>
      </c>
      <c r="T41" s="3"/>
      <c r="U41" s="3"/>
      <c r="V41" s="1">
        <v>3</v>
      </c>
      <c r="W41" s="3">
        <v>-0.20315849529635632</v>
      </c>
      <c r="X41" s="3">
        <v>-0.8509829915825452</v>
      </c>
      <c r="Y41" s="3">
        <v>0.35233764588824079</v>
      </c>
      <c r="Z41" s="3">
        <v>5.3860452170151341E-3</v>
      </c>
      <c r="AV41" s="25">
        <v>14</v>
      </c>
      <c r="AW41" s="3">
        <v>1.3820427656173706</v>
      </c>
      <c r="AX41" s="3">
        <v>2.2755289450287819E-2</v>
      </c>
      <c r="AZ41" s="25">
        <v>35</v>
      </c>
      <c r="BA41" s="3">
        <v>0.10142567008733749</v>
      </c>
      <c r="BB41" s="3">
        <v>-0.14535239338874817</v>
      </c>
      <c r="BC41" s="3">
        <v>0.35412260890007019</v>
      </c>
      <c r="BD41" s="3">
        <v>-6.7291952669620514E-2</v>
      </c>
      <c r="BE41" s="3">
        <v>0.44101452827453613</v>
      </c>
      <c r="BF41" s="3">
        <v>-6.2617100775241852E-3</v>
      </c>
      <c r="BG41" s="3">
        <v>2.1148120984435081E-2</v>
      </c>
      <c r="BH41" s="3">
        <v>-0.36964109539985657</v>
      </c>
      <c r="BI41" s="3">
        <v>-0.20633888244628906</v>
      </c>
      <c r="BJ41" s="3">
        <v>0.13172885775566101</v>
      </c>
      <c r="BK41" s="3">
        <v>6.5220080316066742E-2</v>
      </c>
      <c r="BL41" s="3">
        <v>1.6762563958764076E-2</v>
      </c>
      <c r="BM41" s="3">
        <v>-8.9116238057613373E-2</v>
      </c>
      <c r="BN41" s="3">
        <v>6.5059535205364227E-2</v>
      </c>
      <c r="BO41" s="3">
        <v>0.11107215285301208</v>
      </c>
      <c r="BP41" s="3">
        <v>-6.4762480556964874E-2</v>
      </c>
      <c r="BQ41" s="3">
        <v>-0.19351775944232941</v>
      </c>
      <c r="BT41" t="s">
        <v>156</v>
      </c>
      <c r="BV41" t="s">
        <v>167</v>
      </c>
      <c r="EI41" s="3"/>
      <c r="EJ41" s="3"/>
    </row>
    <row r="42" spans="2:140">
      <c r="B42" s="25">
        <v>36</v>
      </c>
      <c r="C42" s="3">
        <v>0.22646325826644897</v>
      </c>
      <c r="D42" s="3">
        <v>-0.32285305857658386</v>
      </c>
      <c r="E42" s="3">
        <v>1.1703041382133961E-2</v>
      </c>
      <c r="F42" s="3">
        <v>0.28363487124443054</v>
      </c>
      <c r="G42" s="3">
        <v>0.2440716028213501</v>
      </c>
      <c r="H42" s="3">
        <v>0.14154841005802155</v>
      </c>
      <c r="I42" s="3">
        <v>0.50194549560546875</v>
      </c>
      <c r="J42" s="3">
        <v>0.34265026450157166</v>
      </c>
      <c r="K42" s="3">
        <v>-6.63929283618927E-2</v>
      </c>
      <c r="L42" s="3">
        <v>6.1027258634567261E-3</v>
      </c>
      <c r="M42" s="3">
        <v>1.6100052744150162E-2</v>
      </c>
      <c r="N42" s="3">
        <v>0.21411749720573425</v>
      </c>
      <c r="O42" s="3">
        <v>-0.15072959661483765</v>
      </c>
      <c r="P42" s="3">
        <v>-0.10986227542161942</v>
      </c>
      <c r="Q42" s="3">
        <v>-0.45850226283073425</v>
      </c>
      <c r="R42" s="3">
        <v>0.19326531887054443</v>
      </c>
      <c r="S42" s="3">
        <v>-1.0574357584118843E-3</v>
      </c>
      <c r="T42" s="3"/>
      <c r="U42" s="3"/>
      <c r="V42" s="1">
        <v>4</v>
      </c>
      <c r="W42" s="3">
        <v>1.3799344511919323</v>
      </c>
      <c r="X42" s="3">
        <v>1.2152352289486759</v>
      </c>
      <c r="Y42" s="3">
        <v>-0.15191297797733827</v>
      </c>
      <c r="Z42" s="3">
        <v>0.92188492813204737</v>
      </c>
      <c r="AC42" s="4" t="s">
        <v>156</v>
      </c>
      <c r="AD42" s="11"/>
      <c r="AV42" s="25">
        <v>15</v>
      </c>
      <c r="AW42" s="3">
        <v>1.2232848405838013</v>
      </c>
      <c r="AX42" s="3">
        <v>8.0709181725978851E-2</v>
      </c>
      <c r="AZ42" s="25">
        <v>36</v>
      </c>
      <c r="BA42" s="3">
        <v>0.26014223694801331</v>
      </c>
      <c r="BB42" s="3">
        <v>0.15455009043216705</v>
      </c>
      <c r="BC42" s="3">
        <v>-0.21339480578899384</v>
      </c>
      <c r="BD42" s="3">
        <v>-7.2233147919178009E-2</v>
      </c>
      <c r="BE42" s="3">
        <v>0.21857172250747681</v>
      </c>
      <c r="BF42" s="3">
        <v>-0.37281432747840881</v>
      </c>
      <c r="BG42" s="3">
        <v>0.18484948575496674</v>
      </c>
      <c r="BH42" s="3">
        <v>-0.3684675395488739</v>
      </c>
      <c r="BI42" s="3">
        <v>-0.24834544956684113</v>
      </c>
      <c r="BJ42" s="3">
        <v>0.33122169971466064</v>
      </c>
      <c r="BK42" s="3">
        <v>0.70951437950134277</v>
      </c>
      <c r="BL42" s="3">
        <v>9.3839995563030243E-2</v>
      </c>
      <c r="BM42" s="3">
        <v>6.7568711936473846E-2</v>
      </c>
      <c r="BN42" s="3">
        <v>-0.52213191986083984</v>
      </c>
      <c r="BO42" s="3">
        <v>-0.53219819068908691</v>
      </c>
      <c r="BP42" s="3">
        <v>0.33747506141662598</v>
      </c>
      <c r="BQ42" s="3">
        <v>-0.35640931129455566</v>
      </c>
      <c r="EI42" s="3"/>
      <c r="EJ42" s="3"/>
    </row>
    <row r="43" spans="2:140">
      <c r="B43" s="25">
        <v>37</v>
      </c>
      <c r="C43" s="3">
        <v>5.310354009270668E-2</v>
      </c>
      <c r="D43" s="3">
        <v>-0.28480193018913269</v>
      </c>
      <c r="E43" s="3">
        <v>0.32649275660514832</v>
      </c>
      <c r="F43" s="3">
        <v>8.109842985868454E-2</v>
      </c>
      <c r="G43" s="3">
        <v>-0.26872122287750244</v>
      </c>
      <c r="H43" s="3">
        <v>-0.13902972638607025</v>
      </c>
      <c r="I43" s="3">
        <v>-0.12324277311563492</v>
      </c>
      <c r="J43" s="3">
        <v>0.17229302227497101</v>
      </c>
      <c r="K43" s="3">
        <v>0.13696780800819397</v>
      </c>
      <c r="L43" s="3">
        <v>0.12683756649494171</v>
      </c>
      <c r="M43" s="3">
        <v>9.7920887172222137E-2</v>
      </c>
      <c r="N43" s="3">
        <v>9.7215466201305389E-2</v>
      </c>
      <c r="O43" s="3">
        <v>0.22481836378574371</v>
      </c>
      <c r="P43" s="3">
        <v>5.8704342693090439E-2</v>
      </c>
      <c r="Q43" s="3">
        <v>-0.3107869029045105</v>
      </c>
      <c r="R43" s="3">
        <v>0.33547455072402954</v>
      </c>
      <c r="S43" s="3">
        <v>6.7067830823361874E-3</v>
      </c>
      <c r="T43" s="3"/>
      <c r="U43" s="3"/>
      <c r="V43" s="1">
        <v>5</v>
      </c>
      <c r="W43" s="3">
        <v>1.016831682215674</v>
      </c>
      <c r="X43" s="3">
        <v>1.5481857243299424E-2</v>
      </c>
      <c r="Y43" s="3">
        <v>-2.1522228788388746</v>
      </c>
      <c r="Z43" s="3">
        <v>0.19145689489282036</v>
      </c>
      <c r="AC43" s="24" t="s">
        <v>187</v>
      </c>
      <c r="AW43" s="3"/>
      <c r="AX43" s="3"/>
      <c r="AZ43" s="25">
        <v>37</v>
      </c>
      <c r="BA43" s="3">
        <v>-4.5413758605718613E-2</v>
      </c>
      <c r="BB43" s="3">
        <v>-0.11781670898199081</v>
      </c>
      <c r="BC43" s="3">
        <v>0.13349178433418274</v>
      </c>
      <c r="BD43" s="3">
        <v>-0.97105860710144043</v>
      </c>
      <c r="BE43" s="3">
        <v>0.25272145867347717</v>
      </c>
      <c r="BF43" s="3">
        <v>-0.20149469375610352</v>
      </c>
      <c r="BG43" s="3">
        <v>-0.18193678557872772</v>
      </c>
      <c r="BH43" s="3">
        <v>0.1512315422296524</v>
      </c>
      <c r="BI43" s="3">
        <v>0.12343258410692215</v>
      </c>
      <c r="BJ43" s="3">
        <v>-0.20127460360527039</v>
      </c>
      <c r="BK43" s="3">
        <v>3.7626218050718307E-2</v>
      </c>
      <c r="BL43" s="3">
        <v>-0.23126152157783508</v>
      </c>
      <c r="BM43" s="3">
        <v>0.1676679253578186</v>
      </c>
      <c r="BN43" s="3">
        <v>-0.11620198935270309</v>
      </c>
      <c r="BO43" s="3">
        <v>-0.13342149555683136</v>
      </c>
      <c r="BP43" s="3">
        <v>0.35501322150230408</v>
      </c>
      <c r="BQ43" s="3">
        <v>-0.1486215740442276</v>
      </c>
      <c r="BS43" t="s">
        <v>171</v>
      </c>
      <c r="BT43" s="1" cm="1">
        <f t="array" ref="BT43:EE43">_xlfn.ANCHORARRAY(BT35)</f>
        <v>0</v>
      </c>
      <c r="BU43" s="1">
        <v>1</v>
      </c>
      <c r="BV43" s="1">
        <v>2</v>
      </c>
      <c r="BW43" s="1">
        <v>3</v>
      </c>
      <c r="BX43" s="1">
        <v>4</v>
      </c>
      <c r="BY43" s="1">
        <v>5</v>
      </c>
      <c r="BZ43" s="1">
        <v>6</v>
      </c>
      <c r="CA43" s="1">
        <v>7</v>
      </c>
      <c r="CB43" s="1">
        <v>8</v>
      </c>
      <c r="CC43" s="1">
        <v>9</v>
      </c>
      <c r="CD43" s="1">
        <v>10</v>
      </c>
      <c r="CE43" s="1">
        <v>11</v>
      </c>
      <c r="CF43" s="1">
        <v>12</v>
      </c>
      <c r="CG43" s="1">
        <v>13</v>
      </c>
      <c r="CH43" s="1">
        <v>14</v>
      </c>
      <c r="CI43" s="1">
        <v>15</v>
      </c>
      <c r="CJ43" s="1">
        <v>16</v>
      </c>
      <c r="CK43" s="1">
        <v>17</v>
      </c>
      <c r="CL43" s="1">
        <v>18</v>
      </c>
      <c r="CM43" s="1">
        <v>19</v>
      </c>
      <c r="CN43" s="1">
        <v>20</v>
      </c>
      <c r="CO43" s="1">
        <v>21</v>
      </c>
      <c r="CP43" s="1">
        <v>22</v>
      </c>
      <c r="CQ43" s="1">
        <v>23</v>
      </c>
      <c r="CR43" s="1">
        <v>24</v>
      </c>
      <c r="CS43" s="1">
        <v>25</v>
      </c>
      <c r="CT43" s="1">
        <v>26</v>
      </c>
      <c r="CU43" s="1">
        <v>27</v>
      </c>
      <c r="CV43" s="1">
        <v>28</v>
      </c>
      <c r="CW43" s="1">
        <v>29</v>
      </c>
      <c r="CX43" s="1">
        <v>30</v>
      </c>
      <c r="CY43" s="1">
        <v>31</v>
      </c>
      <c r="CZ43" s="1">
        <v>32</v>
      </c>
      <c r="DA43" s="1">
        <v>33</v>
      </c>
      <c r="DB43" s="1">
        <v>34</v>
      </c>
      <c r="DC43" s="1">
        <v>35</v>
      </c>
      <c r="DD43" s="1">
        <v>36</v>
      </c>
      <c r="DE43" s="1">
        <v>37</v>
      </c>
      <c r="DF43" s="1">
        <v>38</v>
      </c>
      <c r="DG43" s="1">
        <v>39</v>
      </c>
      <c r="DH43" s="1">
        <v>40</v>
      </c>
      <c r="DI43" s="1">
        <v>41</v>
      </c>
      <c r="DJ43" s="1">
        <v>42</v>
      </c>
      <c r="DK43" s="1">
        <v>43</v>
      </c>
      <c r="DL43" s="1">
        <v>44</v>
      </c>
      <c r="DM43" s="1">
        <v>45</v>
      </c>
      <c r="DN43" s="1">
        <v>46</v>
      </c>
      <c r="DO43" s="1">
        <v>47</v>
      </c>
      <c r="DP43" s="1">
        <v>48</v>
      </c>
      <c r="DQ43" s="1">
        <v>49</v>
      </c>
      <c r="DR43" s="1">
        <v>50</v>
      </c>
      <c r="DS43" s="1">
        <v>51</v>
      </c>
      <c r="DT43" s="1">
        <v>52</v>
      </c>
      <c r="DU43" s="1">
        <v>53</v>
      </c>
      <c r="DV43" s="1">
        <v>54</v>
      </c>
      <c r="DW43" s="1">
        <v>55</v>
      </c>
      <c r="DX43" s="1">
        <v>56</v>
      </c>
      <c r="DY43" s="1">
        <v>57</v>
      </c>
      <c r="DZ43" s="1">
        <v>58</v>
      </c>
      <c r="EA43" s="1">
        <v>59</v>
      </c>
      <c r="EB43" s="1">
        <v>60</v>
      </c>
      <c r="EC43" s="1">
        <v>61</v>
      </c>
      <c r="ED43" s="1">
        <v>62</v>
      </c>
      <c r="EE43" s="1">
        <v>63</v>
      </c>
      <c r="EF43" s="1" t="s">
        <v>152</v>
      </c>
      <c r="EI43" s="3"/>
      <c r="EJ43" s="3"/>
    </row>
    <row r="44" spans="2:140">
      <c r="B44" s="25">
        <v>38</v>
      </c>
      <c r="C44" s="3">
        <v>-0.28273013234138489</v>
      </c>
      <c r="D44" s="3">
        <v>0.20169301331043243</v>
      </c>
      <c r="E44" s="3">
        <v>0.36735948920249939</v>
      </c>
      <c r="F44" s="3">
        <v>-0.14001733064651489</v>
      </c>
      <c r="G44" s="3">
        <v>-0.12136908620595932</v>
      </c>
      <c r="H44" s="3">
        <v>0.11106950044631958</v>
      </c>
      <c r="I44" s="3">
        <v>-1.3336881063878536E-2</v>
      </c>
      <c r="J44" s="3">
        <v>-3.3943019807338715E-2</v>
      </c>
      <c r="K44" s="3">
        <v>0.48160916566848755</v>
      </c>
      <c r="L44" s="3">
        <v>0.44195103645324707</v>
      </c>
      <c r="M44" s="3">
        <v>0.13214130699634552</v>
      </c>
      <c r="N44" s="3">
        <v>9.6813015639781952E-2</v>
      </c>
      <c r="O44" s="3">
        <v>-0.33672448992729187</v>
      </c>
      <c r="P44" s="3">
        <v>-0.24267680943012238</v>
      </c>
      <c r="Q44" s="3">
        <v>-0.21547657251358032</v>
      </c>
      <c r="R44" s="3">
        <v>-0.37280869483947754</v>
      </c>
      <c r="S44" s="3">
        <v>0.16121476888656616</v>
      </c>
      <c r="T44" s="3"/>
      <c r="U44" s="3"/>
      <c r="V44" s="1">
        <v>6</v>
      </c>
      <c r="W44" s="3">
        <v>1.5158222758820061E-2</v>
      </c>
      <c r="X44" s="3">
        <v>-7.090019120351565E-3</v>
      </c>
      <c r="Y44" s="3">
        <v>0.8989441243433236</v>
      </c>
      <c r="Z44" s="3">
        <v>-0.10420100384985431</v>
      </c>
      <c r="AB44" t="s">
        <v>171</v>
      </c>
      <c r="AC44" s="1" cm="1">
        <f t="array" ref="AC44:AF44">_xlfn.ANCHORARRAY(AC36)</f>
        <v>0</v>
      </c>
      <c r="AD44" s="1">
        <v>1</v>
      </c>
      <c r="AE44" s="1">
        <v>2</v>
      </c>
      <c r="AF44" s="1">
        <v>3</v>
      </c>
      <c r="AG44" s="20" t="s">
        <v>178</v>
      </c>
      <c r="AH44" s="2"/>
      <c r="AI44" s="23"/>
      <c r="AJ44" s="2"/>
      <c r="AK44" s="2"/>
      <c r="AL44" s="2"/>
      <c r="AM44" s="2"/>
      <c r="AN44" s="2"/>
      <c r="AO44" s="2"/>
      <c r="AP44" s="2"/>
      <c r="AQ44" s="2"/>
      <c r="AR44" s="2"/>
      <c r="AS44" s="2"/>
      <c r="AW44" s="3"/>
      <c r="AX44" s="3"/>
      <c r="AZ44" s="25">
        <v>38</v>
      </c>
      <c r="BA44" s="3">
        <v>-6.3786812126636505E-2</v>
      </c>
      <c r="BB44" s="3">
        <v>-0.38659784197807312</v>
      </c>
      <c r="BC44" s="3">
        <v>-0.21981780230998993</v>
      </c>
      <c r="BD44" s="3">
        <v>-2.3950820788741112E-2</v>
      </c>
      <c r="BE44" s="3">
        <v>0.19135048985481262</v>
      </c>
      <c r="BF44" s="3">
        <v>-0.15351946651935577</v>
      </c>
      <c r="BG44" s="3">
        <v>0.41985103487968445</v>
      </c>
      <c r="BH44" s="3">
        <v>-2.4553338065743446E-2</v>
      </c>
      <c r="BI44" s="3">
        <v>-0.11712870746850967</v>
      </c>
      <c r="BJ44" s="3">
        <v>2.3323217406868935E-2</v>
      </c>
      <c r="BK44" s="3">
        <v>-6.7504793405532837E-2</v>
      </c>
      <c r="BL44" s="3">
        <v>-0.22781378030776978</v>
      </c>
      <c r="BM44" s="3">
        <v>0.35505104064941406</v>
      </c>
      <c r="BN44" s="3">
        <v>0.38378831744194031</v>
      </c>
      <c r="BO44" s="3">
        <v>0.23117424547672272</v>
      </c>
      <c r="BP44" s="3">
        <v>8.7812267243862152E-2</v>
      </c>
      <c r="BQ44" s="3">
        <v>-6.0240447521209717E-2</v>
      </c>
      <c r="BS44" s="1" cm="1">
        <f t="array" ref="BS44:BS47">_xlfn.ANCHORARRAY(BS36)</f>
        <v>0</v>
      </c>
      <c r="BT44" s="3" cm="1">
        <f t="array" ref="BT44:EE47">BT36:EE39</f>
        <v>0.54163822409938067</v>
      </c>
      <c r="BU44" s="3">
        <v>0.98882553358932723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0.64387587351709219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0.34687492256246988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3.5920815029513053E-2</v>
      </c>
      <c r="DD44" s="3">
        <v>0</v>
      </c>
      <c r="DE44" s="3">
        <v>0</v>
      </c>
      <c r="DF44" s="3">
        <v>0.39865607130639202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0.60103598173062855</v>
      </c>
      <c r="DP44" s="3">
        <v>0</v>
      </c>
      <c r="DQ44" s="3">
        <v>0</v>
      </c>
      <c r="DR44" s="3">
        <v>0</v>
      </c>
      <c r="DS44" s="3">
        <v>0.55454917532226211</v>
      </c>
      <c r="DT44" s="3">
        <v>0.82367597275162607</v>
      </c>
      <c r="DU44" s="3">
        <v>0</v>
      </c>
      <c r="DV44" s="3">
        <v>0</v>
      </c>
      <c r="DW44" s="3">
        <v>0</v>
      </c>
      <c r="DX44" s="3">
        <v>0</v>
      </c>
      <c r="DY44" s="3">
        <v>0.12466145412988636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7">
        <v>1</v>
      </c>
      <c r="EI44" s="3"/>
      <c r="EJ44" s="3"/>
    </row>
    <row r="45" spans="2:140">
      <c r="B45" s="25">
        <v>39</v>
      </c>
      <c r="C45" s="3">
        <v>-0.11460736393928528</v>
      </c>
      <c r="D45" s="3">
        <v>0.11741064488887787</v>
      </c>
      <c r="E45" s="3">
        <v>-0.11009810119867325</v>
      </c>
      <c r="F45" s="3">
        <v>-0.182509645819664</v>
      </c>
      <c r="G45" s="3">
        <v>3.7780497223138809E-2</v>
      </c>
      <c r="H45" s="3">
        <v>-0.16710171103477478</v>
      </c>
      <c r="I45" s="3">
        <v>0.24137428402900696</v>
      </c>
      <c r="J45" s="3">
        <v>-0.49097409844398499</v>
      </c>
      <c r="K45" s="3">
        <v>-3.2391440123319626E-2</v>
      </c>
      <c r="L45" s="3">
        <v>0.19754733145236969</v>
      </c>
      <c r="M45" s="3">
        <v>-0.40769538283348083</v>
      </c>
      <c r="N45" s="3">
        <v>0.19787643849849701</v>
      </c>
      <c r="O45" s="3">
        <v>0.19369052350521088</v>
      </c>
      <c r="P45" s="3">
        <v>-8.2253895699977875E-2</v>
      </c>
      <c r="Q45" s="3">
        <v>-0.19611814618110657</v>
      </c>
      <c r="R45" s="3">
        <v>0.59600156545639038</v>
      </c>
      <c r="S45" s="3">
        <v>-4.7949064522981651E-2</v>
      </c>
      <c r="T45" s="3"/>
      <c r="U45" s="3"/>
      <c r="V45" s="1">
        <v>7</v>
      </c>
      <c r="W45" s="3">
        <v>-0.90349018335710385</v>
      </c>
      <c r="X45" s="3">
        <v>-0.67659554533891864</v>
      </c>
      <c r="Y45" s="3">
        <v>-0.91997939649895333</v>
      </c>
      <c r="Z45" s="3">
        <v>-0.37999192351299094</v>
      </c>
      <c r="AB45" s="1" cm="1">
        <f t="array" ref="AB45:AB48">_xlfn.ANCHORARRAY(AB37)</f>
        <v>0</v>
      </c>
      <c r="AC45" s="3" cm="1">
        <f t="array" ref="AC45:AF48">AC37:AF40</f>
        <v>0.13287866779027457</v>
      </c>
      <c r="AD45" s="3">
        <v>5.0860941248226009E-2</v>
      </c>
      <c r="AE45" s="3">
        <v>0.73348434800036388</v>
      </c>
      <c r="AF45" s="3">
        <v>8.2776042961135499E-2</v>
      </c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W45" s="3"/>
      <c r="AX45" s="3"/>
      <c r="AZ45" s="25">
        <v>39</v>
      </c>
      <c r="BA45" s="3">
        <v>0.38503420352935791</v>
      </c>
      <c r="BB45" s="3">
        <v>-3.5243019461631775E-2</v>
      </c>
      <c r="BC45" s="3">
        <v>-0.12334668636322021</v>
      </c>
      <c r="BD45" s="3">
        <v>0.17465710639953613</v>
      </c>
      <c r="BE45" s="3">
        <v>0.29354822635650635</v>
      </c>
      <c r="BF45" s="3">
        <v>7.2000011801719666E-2</v>
      </c>
      <c r="BG45" s="3">
        <v>0.23884458839893341</v>
      </c>
      <c r="BH45" s="3">
        <v>-3.652679268270731E-3</v>
      </c>
      <c r="BI45" s="3">
        <v>-0.3132745623588562</v>
      </c>
      <c r="BJ45" s="3">
        <v>-1.0843822732567787E-2</v>
      </c>
      <c r="BK45" s="3">
        <v>0.32391196489334106</v>
      </c>
      <c r="BL45" s="3">
        <v>0.19942298531532288</v>
      </c>
      <c r="BM45" s="3">
        <v>-0.17237280309200287</v>
      </c>
      <c r="BN45" s="3">
        <v>0.10016864538192749</v>
      </c>
      <c r="BO45" s="3">
        <v>1.5539386076852679E-3</v>
      </c>
      <c r="BP45" s="3">
        <v>0.10613350570201874</v>
      </c>
      <c r="BQ45" s="3">
        <v>-0.27829441428184509</v>
      </c>
      <c r="BS45" s="1">
        <v>1</v>
      </c>
      <c r="BT45" s="3">
        <v>0.65490791547762084</v>
      </c>
      <c r="BU45" s="3">
        <v>0.75904253190502102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0.5236662281013541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0.36386028934708547</v>
      </c>
      <c r="CQ45" s="3">
        <v>0.36323207019949777</v>
      </c>
      <c r="CR45" s="3">
        <v>0</v>
      </c>
      <c r="CS45" s="3">
        <v>0</v>
      </c>
      <c r="CT45" s="3">
        <v>0</v>
      </c>
      <c r="CU45" s="3">
        <v>0</v>
      </c>
      <c r="CV45" s="3">
        <v>4.338025736306278E-2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0.68241151539566403</v>
      </c>
      <c r="DC45" s="3">
        <v>0</v>
      </c>
      <c r="DD45" s="3">
        <v>0</v>
      </c>
      <c r="DE45" s="3">
        <v>0</v>
      </c>
      <c r="DF45" s="3">
        <v>1.0908265570201086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1.1286926600194294</v>
      </c>
      <c r="DP45" s="3">
        <v>0</v>
      </c>
      <c r="DQ45" s="3">
        <v>0</v>
      </c>
      <c r="DR45" s="3">
        <v>0</v>
      </c>
      <c r="DS45" s="3">
        <v>0.68129295177752913</v>
      </c>
      <c r="DT45" s="3">
        <v>1.2135123171981035</v>
      </c>
      <c r="DU45" s="3">
        <v>0</v>
      </c>
      <c r="DV45" s="3">
        <v>0</v>
      </c>
      <c r="DW45" s="3">
        <v>0.44173060104421991</v>
      </c>
      <c r="DX45" s="3">
        <v>0</v>
      </c>
      <c r="DY45" s="3">
        <v>0</v>
      </c>
      <c r="DZ45" s="3">
        <v>0</v>
      </c>
      <c r="EA45" s="3">
        <v>0</v>
      </c>
      <c r="EB45" s="3">
        <v>0.23685572609817468</v>
      </c>
      <c r="EC45" s="3">
        <v>0</v>
      </c>
      <c r="ED45" s="3">
        <v>0</v>
      </c>
      <c r="EE45" s="3">
        <v>0</v>
      </c>
      <c r="EF45" s="7">
        <v>1</v>
      </c>
      <c r="EI45" s="3"/>
      <c r="EJ45" s="3"/>
    </row>
    <row r="46" spans="2:140">
      <c r="B46" s="25">
        <v>40</v>
      </c>
      <c r="C46" s="3">
        <v>-0.10492996126413345</v>
      </c>
      <c r="D46" s="3">
        <v>-8.703584223985672E-2</v>
      </c>
      <c r="E46" s="3">
        <v>0.11830846965312958</v>
      </c>
      <c r="F46" s="3">
        <v>0.36877191066741943</v>
      </c>
      <c r="G46" s="3">
        <v>-0.10116139799356461</v>
      </c>
      <c r="H46" s="3">
        <v>0.16299989819526672</v>
      </c>
      <c r="I46" s="3">
        <v>-3.2231234014034271E-2</v>
      </c>
      <c r="J46" s="3">
        <v>6.3709266483783722E-2</v>
      </c>
      <c r="K46" s="3">
        <v>-0.25321179628372192</v>
      </c>
      <c r="L46" s="3">
        <v>0.22741252183914185</v>
      </c>
      <c r="M46" s="3">
        <v>-0.20687095820903778</v>
      </c>
      <c r="N46" s="3">
        <v>1.2647190131247044E-2</v>
      </c>
      <c r="O46" s="3">
        <v>-0.16212143003940582</v>
      </c>
      <c r="P46" s="3">
        <v>-0.13414886593818665</v>
      </c>
      <c r="Q46" s="3">
        <v>-0.10809291899204254</v>
      </c>
      <c r="R46" s="3">
        <v>0.16066759824752808</v>
      </c>
      <c r="S46" s="3">
        <v>-0.10302003473043442</v>
      </c>
      <c r="T46" s="3"/>
      <c r="U46" s="3"/>
      <c r="V46" s="1">
        <v>8</v>
      </c>
      <c r="W46" s="3">
        <v>0.34948550082913732</v>
      </c>
      <c r="X46" s="3">
        <v>-3.8085970712536055E-2</v>
      </c>
      <c r="Y46" s="3">
        <v>-0.38309924987147737</v>
      </c>
      <c r="Z46" s="3">
        <v>0.71749177095657379</v>
      </c>
      <c r="AB46" s="1">
        <v>1</v>
      </c>
      <c r="AC46" s="3">
        <v>0.30280045097637731</v>
      </c>
      <c r="AD46" s="3">
        <v>0.10150109351116451</v>
      </c>
      <c r="AE46" s="3">
        <v>0.50937905631437197</v>
      </c>
      <c r="AF46" s="3">
        <v>8.6319399198086288E-2</v>
      </c>
      <c r="AG46" s="71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W46" s="3"/>
      <c r="AX46" s="3"/>
      <c r="AZ46" s="25">
        <v>40</v>
      </c>
      <c r="BA46" s="3">
        <v>0.22846820950508118</v>
      </c>
      <c r="BB46" s="3">
        <v>-0.19847708940505981</v>
      </c>
      <c r="BC46" s="3">
        <v>0.10467138886451721</v>
      </c>
      <c r="BD46" s="3">
        <v>0.12515942752361298</v>
      </c>
      <c r="BE46" s="3">
        <v>0.61866515874862671</v>
      </c>
      <c r="BF46" s="3">
        <v>-3.223646804690361E-2</v>
      </c>
      <c r="BG46" s="3">
        <v>0.24097394943237305</v>
      </c>
      <c r="BH46" s="3">
        <v>-0.18357598781585693</v>
      </c>
      <c r="BI46" s="3">
        <v>-0.14468775689601898</v>
      </c>
      <c r="BJ46" s="3">
        <v>6.4318545162677765E-2</v>
      </c>
      <c r="BK46" s="3">
        <v>0.1730751246213913</v>
      </c>
      <c r="BL46" s="3">
        <v>-0.16688078641891479</v>
      </c>
      <c r="BM46" s="3">
        <v>0.10513363778591156</v>
      </c>
      <c r="BN46" s="3">
        <v>-0.2929670512676239</v>
      </c>
      <c r="BO46" s="3">
        <v>0.18902911245822906</v>
      </c>
      <c r="BP46" s="3">
        <v>-0.28133243322372437</v>
      </c>
      <c r="BQ46" s="3">
        <v>-0.11551906168460846</v>
      </c>
      <c r="BS46" s="1">
        <v>2</v>
      </c>
      <c r="BT46" s="3">
        <v>0.86672270031281418</v>
      </c>
      <c r="BU46" s="3">
        <v>0.29664063132669571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0.22725178895383003</v>
      </c>
      <c r="CQ46" s="3">
        <v>0.49357708074703732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7.8236341070970772E-3</v>
      </c>
      <c r="DB46" s="3">
        <v>0</v>
      </c>
      <c r="DC46" s="3">
        <v>0</v>
      </c>
      <c r="DD46" s="3">
        <v>0</v>
      </c>
      <c r="DE46" s="3">
        <v>0</v>
      </c>
      <c r="DF46" s="3">
        <v>0.30594060585306865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0.94515452343808526</v>
      </c>
      <c r="DP46" s="3">
        <v>0</v>
      </c>
      <c r="DQ46" s="3">
        <v>0</v>
      </c>
      <c r="DR46" s="3">
        <v>0</v>
      </c>
      <c r="DS46" s="3">
        <v>0.34460307848769556</v>
      </c>
      <c r="DT46" s="3">
        <v>0.71749260378666979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0.33480904270232559</v>
      </c>
      <c r="EC46" s="3">
        <v>0</v>
      </c>
      <c r="ED46" s="3">
        <v>0</v>
      </c>
      <c r="EE46" s="3">
        <v>0</v>
      </c>
      <c r="EF46" s="7">
        <v>1</v>
      </c>
      <c r="EI46" s="3"/>
      <c r="EJ46" s="3"/>
    </row>
    <row r="47" spans="2:140">
      <c r="B47" s="25">
        <v>41</v>
      </c>
      <c r="C47" s="3">
        <v>9.6875414252281189E-2</v>
      </c>
      <c r="D47" s="3">
        <v>7.056640088558197E-2</v>
      </c>
      <c r="E47" s="3">
        <v>-2.1948730573058128E-2</v>
      </c>
      <c r="F47" s="3">
        <v>-0.11702015995979309</v>
      </c>
      <c r="G47" s="3">
        <v>-0.26515963673591614</v>
      </c>
      <c r="H47" s="3">
        <v>0.24547237157821655</v>
      </c>
      <c r="I47" s="3">
        <v>0.55090153217315674</v>
      </c>
      <c r="J47" s="3">
        <v>-1.9796289503574371E-2</v>
      </c>
      <c r="K47" s="3">
        <v>0.11425938457250595</v>
      </c>
      <c r="L47" s="3">
        <v>-0.42681580781936646</v>
      </c>
      <c r="M47" s="3">
        <v>0.31757581233978271</v>
      </c>
      <c r="N47" s="3">
        <v>-0.19298210740089417</v>
      </c>
      <c r="O47" s="3">
        <v>9.1266840696334839E-2</v>
      </c>
      <c r="P47" s="3">
        <v>-0.20759516954421997</v>
      </c>
      <c r="Q47" s="3">
        <v>-0.31735032796859741</v>
      </c>
      <c r="R47" s="3">
        <v>-9.1926492750644684E-3</v>
      </c>
      <c r="S47" s="3">
        <v>-6.4746387302875519E-2</v>
      </c>
      <c r="T47" s="3"/>
      <c r="U47" s="3"/>
      <c r="V47" s="1">
        <v>9</v>
      </c>
      <c r="W47" s="3">
        <v>-0.1487110285858938</v>
      </c>
      <c r="X47" s="3">
        <v>-0.11568066786943665</v>
      </c>
      <c r="Y47" s="3">
        <v>-0.61662732538794152</v>
      </c>
      <c r="Z47" s="3">
        <v>0.8868448604471475</v>
      </c>
      <c r="AB47" s="1">
        <v>2</v>
      </c>
      <c r="AC47" s="3">
        <v>0.67394790109225033</v>
      </c>
      <c r="AD47" s="3">
        <v>3.9759612555809815E-2</v>
      </c>
      <c r="AE47" s="3">
        <v>0.21096071317337636</v>
      </c>
      <c r="AF47" s="3">
        <v>7.5331773178563474E-2</v>
      </c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W47" s="3"/>
      <c r="AX47" s="3"/>
      <c r="AZ47" s="25">
        <v>41</v>
      </c>
      <c r="BA47" s="3">
        <v>0.28741133213043213</v>
      </c>
      <c r="BB47" s="3">
        <v>0.10606051236391068</v>
      </c>
      <c r="BC47" s="3">
        <v>6.0378853231668472E-2</v>
      </c>
      <c r="BD47" s="3">
        <v>-7.5363069772720337E-2</v>
      </c>
      <c r="BE47" s="3">
        <v>4.73051518201828E-2</v>
      </c>
      <c r="BF47" s="3">
        <v>0.22961133718490601</v>
      </c>
      <c r="BG47" s="3">
        <v>-0.26376587152481079</v>
      </c>
      <c r="BH47" s="3">
        <v>-0.37855955958366394</v>
      </c>
      <c r="BI47" s="3">
        <v>-9.666481614112854E-2</v>
      </c>
      <c r="BJ47" s="3">
        <v>-9.8450638353824615E-2</v>
      </c>
      <c r="BK47" s="3">
        <v>0.1567845493555069</v>
      </c>
      <c r="BL47" s="3">
        <v>0.22246624529361725</v>
      </c>
      <c r="BM47" s="3">
        <v>5.830136314034462E-2</v>
      </c>
      <c r="BN47" s="3">
        <v>-0.14842236042022705</v>
      </c>
      <c r="BO47" s="3">
        <v>-0.14890176057815552</v>
      </c>
      <c r="BP47" s="3">
        <v>-0.14532999694347382</v>
      </c>
      <c r="BQ47" s="3">
        <v>-0.4007501602172851</v>
      </c>
      <c r="BS47" s="1">
        <v>3</v>
      </c>
      <c r="BT47" s="3">
        <v>0.78027919264517143</v>
      </c>
      <c r="BU47" s="3">
        <v>0.98561242690674433</v>
      </c>
      <c r="BV47" s="3">
        <v>0</v>
      </c>
      <c r="BW47" s="3">
        <v>0</v>
      </c>
      <c r="BX47" s="3">
        <v>0</v>
      </c>
      <c r="BY47" s="3">
        <v>6.9102911074429063E-2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0.55125746028085676</v>
      </c>
      <c r="CI47" s="3">
        <v>0</v>
      </c>
      <c r="CJ47" s="3">
        <v>0</v>
      </c>
      <c r="CK47" s="3">
        <v>0</v>
      </c>
      <c r="CL47" s="3">
        <v>0.18952744693830992</v>
      </c>
      <c r="CM47" s="3">
        <v>0</v>
      </c>
      <c r="CN47" s="3">
        <v>0</v>
      </c>
      <c r="CO47" s="3">
        <v>0</v>
      </c>
      <c r="CP47" s="3">
        <v>0.12641674353502164</v>
      </c>
      <c r="CQ47" s="3">
        <v>0</v>
      </c>
      <c r="CR47" s="3">
        <v>0</v>
      </c>
      <c r="CS47" s="3">
        <v>0</v>
      </c>
      <c r="CT47" s="3">
        <v>0.10889518338479837</v>
      </c>
      <c r="CU47" s="3">
        <v>0</v>
      </c>
      <c r="CV47" s="3">
        <v>0</v>
      </c>
      <c r="CW47" s="3">
        <v>3.8063925912167007E-2</v>
      </c>
      <c r="CX47" s="3">
        <v>0</v>
      </c>
      <c r="CY47" s="3">
        <v>0.11848774078241431</v>
      </c>
      <c r="CZ47" s="3">
        <v>0</v>
      </c>
      <c r="DA47" s="3">
        <v>0.15299574394521143</v>
      </c>
      <c r="DB47" s="3">
        <v>0.26412041828029281</v>
      </c>
      <c r="DC47" s="3">
        <v>0</v>
      </c>
      <c r="DD47" s="3">
        <v>0</v>
      </c>
      <c r="DE47" s="3">
        <v>0</v>
      </c>
      <c r="DF47" s="3">
        <v>0.71476476782585197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0.77942094237398529</v>
      </c>
      <c r="DP47" s="3">
        <v>0</v>
      </c>
      <c r="DQ47" s="3">
        <v>0</v>
      </c>
      <c r="DR47" s="3">
        <v>0</v>
      </c>
      <c r="DS47" s="3">
        <v>1.042384396513254</v>
      </c>
      <c r="DT47" s="3">
        <v>0.86682143168135029</v>
      </c>
      <c r="DU47" s="3">
        <v>0</v>
      </c>
      <c r="DV47" s="3">
        <v>0</v>
      </c>
      <c r="DW47" s="3">
        <v>0.29339821434530677</v>
      </c>
      <c r="DX47" s="3">
        <v>0</v>
      </c>
      <c r="DY47" s="3">
        <v>0.38519279458828448</v>
      </c>
      <c r="DZ47" s="3">
        <v>0</v>
      </c>
      <c r="EA47" s="3">
        <v>0</v>
      </c>
      <c r="EB47" s="3">
        <v>0.20115060500377036</v>
      </c>
      <c r="EC47" s="3">
        <v>0</v>
      </c>
      <c r="ED47" s="3">
        <v>0</v>
      </c>
      <c r="EE47" s="3">
        <v>0</v>
      </c>
      <c r="EF47" s="7">
        <v>1</v>
      </c>
      <c r="EI47" s="3"/>
      <c r="EJ47" s="3"/>
    </row>
    <row r="48" spans="2:140">
      <c r="B48" s="25">
        <v>42</v>
      </c>
      <c r="C48" s="3">
        <v>-7.5201406143605709E-3</v>
      </c>
      <c r="D48" s="3">
        <v>0.17250137031078339</v>
      </c>
      <c r="E48" s="3">
        <v>6.2937922775745392E-2</v>
      </c>
      <c r="F48" s="3">
        <v>0.42173057794570923</v>
      </c>
      <c r="G48" s="3">
        <v>-0.30499374866485596</v>
      </c>
      <c r="H48" s="3">
        <v>0.21645563840866089</v>
      </c>
      <c r="I48" s="3">
        <v>-5.7515326887369156E-2</v>
      </c>
      <c r="J48" s="3">
        <v>-0.26731804013252258</v>
      </c>
      <c r="K48" s="3">
        <v>0.32451680302619934</v>
      </c>
      <c r="L48" s="3">
        <v>0.57190793752670288</v>
      </c>
      <c r="M48" s="3">
        <v>-9.0833954513072968E-2</v>
      </c>
      <c r="N48" s="3">
        <v>3.4260839223861694E-2</v>
      </c>
      <c r="O48" s="3">
        <v>-0.15572121739387512</v>
      </c>
      <c r="P48" s="3">
        <v>0.43897256255149841</v>
      </c>
      <c r="Q48" s="3">
        <v>-3.6145340651273727E-2</v>
      </c>
      <c r="R48" s="3">
        <v>1.6567915678024292E-2</v>
      </c>
      <c r="S48" s="3">
        <v>-2.546965703368187E-2</v>
      </c>
      <c r="T48" s="3"/>
      <c r="U48" s="3"/>
      <c r="V48" s="1">
        <v>10</v>
      </c>
      <c r="W48" s="3">
        <v>1.807728096807806</v>
      </c>
      <c r="X48" s="3">
        <v>-0.24965086137582732</v>
      </c>
      <c r="Y48" s="3">
        <v>-4.3117271269339286E-2</v>
      </c>
      <c r="Z48" s="3">
        <v>-0.44431516559865147</v>
      </c>
      <c r="AB48" s="1">
        <v>3</v>
      </c>
      <c r="AC48" s="3">
        <v>0.32120947353444701</v>
      </c>
      <c r="AD48" s="3">
        <v>0.15700232077328771</v>
      </c>
      <c r="AE48" s="3">
        <v>0.39939128554930464</v>
      </c>
      <c r="AF48" s="3">
        <v>0.12239692014296047</v>
      </c>
      <c r="AG48" s="71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W48" s="3"/>
      <c r="AX48" s="3"/>
      <c r="AZ48" s="25">
        <v>42</v>
      </c>
      <c r="BA48" s="3">
        <v>0.17576156556606293</v>
      </c>
      <c r="BB48" s="3">
        <v>7.3756404221057892E-2</v>
      </c>
      <c r="BC48" s="3">
        <v>0.14144855737686157</v>
      </c>
      <c r="BD48" s="3">
        <v>1.7011836171150208E-2</v>
      </c>
      <c r="BE48" s="3">
        <v>0.27770566940307617</v>
      </c>
      <c r="BF48" s="3">
        <v>9.5255628228187561E-2</v>
      </c>
      <c r="BG48" s="3">
        <v>0.28228235244750977</v>
      </c>
      <c r="BH48" s="3">
        <v>-0.40038475394248962</v>
      </c>
      <c r="BI48" s="3">
        <v>-0.4440741240978241</v>
      </c>
      <c r="BJ48" s="3">
        <v>0.38476300239562988</v>
      </c>
      <c r="BK48" s="3">
        <v>2.9844630509614944E-2</v>
      </c>
      <c r="BL48" s="3">
        <v>0.24933075904846191</v>
      </c>
      <c r="BM48" s="3">
        <v>-0.1377405971288681</v>
      </c>
      <c r="BN48" s="3">
        <v>-8.7594598531723022E-2</v>
      </c>
      <c r="BO48" s="3">
        <v>-9.2970669269561768E-2</v>
      </c>
      <c r="BP48" s="3">
        <v>-5.4940387606620789E-2</v>
      </c>
      <c r="BQ48" s="3">
        <v>-0.43396449089050299</v>
      </c>
      <c r="EI48" s="3"/>
      <c r="EJ48" s="3"/>
    </row>
    <row r="49" spans="2:140">
      <c r="B49" s="25">
        <v>43</v>
      </c>
      <c r="C49" s="3">
        <v>8.5602402687072754E-2</v>
      </c>
      <c r="D49" s="3">
        <v>-0.35364207625389099</v>
      </c>
      <c r="E49" s="3">
        <v>-5.8522569015622139E-3</v>
      </c>
      <c r="F49" s="3">
        <v>-0.29950335621833801</v>
      </c>
      <c r="G49" s="3">
        <v>-0.16541886329650879</v>
      </c>
      <c r="H49" s="3">
        <v>-8.1264600157737732E-2</v>
      </c>
      <c r="I49" s="3">
        <v>-0.11287505924701691</v>
      </c>
      <c r="J49" s="3">
        <v>0.44410866498947144</v>
      </c>
      <c r="K49" s="3">
        <v>-0.25344982743263245</v>
      </c>
      <c r="L49" s="3">
        <v>-0.32231742143630981</v>
      </c>
      <c r="M49" s="3">
        <v>0.13108831644058228</v>
      </c>
      <c r="N49" s="3">
        <v>0.1395888477563858</v>
      </c>
      <c r="O49" s="3">
        <v>-0.11543985456228256</v>
      </c>
      <c r="P49" s="3">
        <v>0.41066551208496094</v>
      </c>
      <c r="Q49" s="3">
        <v>2.8416316956281662E-2</v>
      </c>
      <c r="R49" s="3">
        <v>0.54026943445205688</v>
      </c>
      <c r="S49" s="3">
        <v>-0.20690806210041049</v>
      </c>
      <c r="T49" s="3"/>
      <c r="U49" s="3"/>
      <c r="V49" s="1">
        <v>11</v>
      </c>
      <c r="W49" s="3">
        <v>1.4326750446626528</v>
      </c>
      <c r="X49" s="3">
        <v>-0.38351089751997725</v>
      </c>
      <c r="Y49" s="3">
        <v>-1.5105175828662287</v>
      </c>
      <c r="Z49" s="3">
        <v>0.93290873975610888</v>
      </c>
      <c r="AB49" s="20" t="s">
        <v>149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W49" s="3"/>
      <c r="AX49" s="3"/>
      <c r="AZ49" s="25">
        <v>43</v>
      </c>
      <c r="BA49" s="3">
        <v>-6.6237591207027435E-2</v>
      </c>
      <c r="BB49" s="3">
        <v>0.19818657636642456</v>
      </c>
      <c r="BC49" s="3">
        <v>0.32184785604476929</v>
      </c>
      <c r="BD49" s="3">
        <v>-0.10882128775119781</v>
      </c>
      <c r="BE49" s="3">
        <v>4.2563818395137787E-2</v>
      </c>
      <c r="BF49" s="3">
        <v>0.24517683684825897</v>
      </c>
      <c r="BG49" s="3">
        <v>1.6168080270290375E-2</v>
      </c>
      <c r="BH49" s="3">
        <v>-2.8996137902140617E-2</v>
      </c>
      <c r="BI49" s="3">
        <v>5.5704537779092789E-2</v>
      </c>
      <c r="BJ49" s="3">
        <v>0.22259798645973206</v>
      </c>
      <c r="BK49" s="3">
        <v>0.12317516654729843</v>
      </c>
      <c r="BL49" s="3">
        <v>-0.13124297559261322</v>
      </c>
      <c r="BM49" s="3">
        <v>0.5648643970489502</v>
      </c>
      <c r="BN49" s="3">
        <v>-0.34022235870361328</v>
      </c>
      <c r="BO49" s="3">
        <v>-0.22926625609397888</v>
      </c>
      <c r="BP49" s="3">
        <v>6.1793394386768341E-2</v>
      </c>
      <c r="BQ49" s="3">
        <v>-0.37148654460906982</v>
      </c>
      <c r="BT49" t="str">
        <f>BT2</f>
        <v>Linear 2</v>
      </c>
      <c r="EI49" s="3"/>
      <c r="EJ49" s="3"/>
    </row>
    <row r="50" spans="2:140">
      <c r="B50" s="25">
        <v>44</v>
      </c>
      <c r="C50" s="3">
        <v>-0.17399497330188751</v>
      </c>
      <c r="D50" s="3">
        <v>-4.9367878586053848E-2</v>
      </c>
      <c r="E50" s="3">
        <v>-0.11240042001008987</v>
      </c>
      <c r="F50" s="3">
        <v>-0.27257025241851807</v>
      </c>
      <c r="G50" s="3">
        <v>-0.2789604663848877</v>
      </c>
      <c r="H50" s="3">
        <v>0.29219624400138855</v>
      </c>
      <c r="I50" s="3">
        <v>3.4169498831033707E-2</v>
      </c>
      <c r="J50" s="3">
        <v>-0.19395384192466736</v>
      </c>
      <c r="K50" s="3">
        <v>-0.38278555870056152</v>
      </c>
      <c r="L50" s="3">
        <v>-6.5036922693252563E-2</v>
      </c>
      <c r="M50" s="3">
        <v>0.17608310282230377</v>
      </c>
      <c r="N50" s="3">
        <v>0.25574061274528503</v>
      </c>
      <c r="O50" s="3">
        <v>0.1989569365978241</v>
      </c>
      <c r="P50" s="3">
        <v>-0.38321554660797119</v>
      </c>
      <c r="Q50" s="3">
        <v>-0.14063939452171326</v>
      </c>
      <c r="R50" s="3">
        <v>-0.34513884782791138</v>
      </c>
      <c r="S50" s="3">
        <v>-8.1828171387314796E-3</v>
      </c>
      <c r="T50" s="3"/>
      <c r="U50" s="3"/>
      <c r="V50" s="1">
        <v>12</v>
      </c>
      <c r="W50" s="3">
        <v>-2.1439207201975528</v>
      </c>
      <c r="X50" s="3">
        <v>0.2653460776331576</v>
      </c>
      <c r="Y50" s="3">
        <v>-0.6629662135232639</v>
      </c>
      <c r="Z50" s="3">
        <v>1.2256336379837147</v>
      </c>
      <c r="AW50" s="3"/>
      <c r="AX50" s="3"/>
      <c r="AZ50" s="25">
        <v>44</v>
      </c>
      <c r="BA50" s="3">
        <v>5.2722733467817307E-2</v>
      </c>
      <c r="BB50" s="3">
        <v>7.0074014365673065E-2</v>
      </c>
      <c r="BC50" s="3">
        <v>0.1079021543264389</v>
      </c>
      <c r="BD50" s="3">
        <v>-6.630224734544754E-2</v>
      </c>
      <c r="BE50" s="3">
        <v>0.15682508051395416</v>
      </c>
      <c r="BF50" s="3">
        <v>-4.1779246181249619E-2</v>
      </c>
      <c r="BG50" s="3">
        <v>0.30534237623214722</v>
      </c>
      <c r="BH50" s="3">
        <v>-0.18881224095821381</v>
      </c>
      <c r="BI50" s="3">
        <v>0.28075447678565979</v>
      </c>
      <c r="BJ50" s="3">
        <v>-0.50127679109573364</v>
      </c>
      <c r="BK50" s="3">
        <v>0.10038162767887115</v>
      </c>
      <c r="BL50" s="3">
        <v>0.25892403721809387</v>
      </c>
      <c r="BM50" s="3">
        <v>0.56226390600204468</v>
      </c>
      <c r="BN50" s="3">
        <v>0.16327179968357086</v>
      </c>
      <c r="BO50" s="3">
        <v>9.7983747720718384E-2</v>
      </c>
      <c r="BP50" s="3">
        <v>-5.2385810762643814E-2</v>
      </c>
      <c r="BQ50" s="3">
        <v>-0.24120154976844788</v>
      </c>
      <c r="EI50" s="3"/>
      <c r="EJ50" s="3"/>
    </row>
    <row r="51" spans="2:140">
      <c r="B51" s="25">
        <v>45</v>
      </c>
      <c r="C51" s="3">
        <v>0.27999219298362732</v>
      </c>
      <c r="D51" s="3">
        <v>0.20870555937290192</v>
      </c>
      <c r="E51" s="3">
        <v>-0.12232349067926407</v>
      </c>
      <c r="F51" s="3">
        <v>3.7100259214639664E-2</v>
      </c>
      <c r="G51" s="3">
        <v>9.9203489720821381E-2</v>
      </c>
      <c r="H51" s="3">
        <v>0.22132542729377747</v>
      </c>
      <c r="I51" s="3">
        <v>0.20414865016937256</v>
      </c>
      <c r="J51" s="3">
        <v>0.29729136824607849</v>
      </c>
      <c r="K51" s="3">
        <v>1.2741201557219028E-2</v>
      </c>
      <c r="L51" s="3">
        <v>-0.1576123833656311</v>
      </c>
      <c r="M51" s="3">
        <v>0.22766421735286713</v>
      </c>
      <c r="N51" s="3">
        <v>6.9120831787586212E-2</v>
      </c>
      <c r="O51" s="3">
        <v>0.2348039299249649</v>
      </c>
      <c r="P51" s="3">
        <v>-0.22604672610759735</v>
      </c>
      <c r="Q51" s="3">
        <v>0.3986789882183075</v>
      </c>
      <c r="R51" s="3">
        <v>-1.8296962603926659E-2</v>
      </c>
      <c r="S51" s="3">
        <v>-7.3617458343505859E-2</v>
      </c>
      <c r="T51" s="3"/>
      <c r="U51" s="3"/>
      <c r="V51" s="1">
        <v>13</v>
      </c>
      <c r="W51" s="3">
        <v>-0.72654553993819448</v>
      </c>
      <c r="X51" s="3">
        <v>0.31639467385030495</v>
      </c>
      <c r="Y51" s="3">
        <v>0.71972964751666435</v>
      </c>
      <c r="Z51" s="3">
        <v>-0.58523223583379935</v>
      </c>
      <c r="AC51" s="4" t="s">
        <v>155</v>
      </c>
      <c r="AD51" s="11"/>
      <c r="AW51" s="3"/>
      <c r="AX51" s="3"/>
      <c r="AZ51" s="25">
        <v>45</v>
      </c>
      <c r="BA51" s="3">
        <v>0.28955501317977905</v>
      </c>
      <c r="BB51" s="3">
        <v>6.3233688473701477E-2</v>
      </c>
      <c r="BC51" s="3">
        <v>-6.7629612982273102E-2</v>
      </c>
      <c r="BD51" s="3">
        <v>-0.15622548758983612</v>
      </c>
      <c r="BE51" s="3">
        <v>-1.7195779830217361E-2</v>
      </c>
      <c r="BF51" s="3">
        <v>-5.030960775911808E-3</v>
      </c>
      <c r="BG51" s="3">
        <v>0.62819457054138184</v>
      </c>
      <c r="BH51" s="3">
        <v>-4.7273676842451096E-2</v>
      </c>
      <c r="BI51" s="3">
        <v>-0.10844697803258896</v>
      </c>
      <c r="BJ51" s="3">
        <v>-0.29911774396896362</v>
      </c>
      <c r="BK51" s="3">
        <v>-7.7241301536560059E-2</v>
      </c>
      <c r="BL51" s="3">
        <v>-0.19242256879806519</v>
      </c>
      <c r="BM51" s="3">
        <v>5.3453356027603149E-2</v>
      </c>
      <c r="BN51" s="3">
        <v>-0.18074148893356323</v>
      </c>
      <c r="BO51" s="3">
        <v>0.14525385200977325</v>
      </c>
      <c r="BP51" s="3">
        <v>-1.0251309722661972E-3</v>
      </c>
      <c r="BQ51" s="3">
        <v>-0.37969693541526794</v>
      </c>
      <c r="BS51" t="s">
        <v>171</v>
      </c>
      <c r="BT51" s="1" cm="1">
        <f t="array" ref="BT51:CI51">BT27:CI27</f>
        <v>0</v>
      </c>
      <c r="BU51" s="1">
        <v>1</v>
      </c>
      <c r="BV51" s="1">
        <v>2</v>
      </c>
      <c r="BW51" s="1">
        <v>3</v>
      </c>
      <c r="BX51" s="1">
        <v>4</v>
      </c>
      <c r="BY51" s="1">
        <v>5</v>
      </c>
      <c r="BZ51" s="1">
        <v>6</v>
      </c>
      <c r="CA51" s="1">
        <v>7</v>
      </c>
      <c r="CB51" s="1">
        <v>8</v>
      </c>
      <c r="CC51" s="1">
        <v>9</v>
      </c>
      <c r="CD51" s="1">
        <v>10</v>
      </c>
      <c r="CE51" s="1">
        <v>11</v>
      </c>
      <c r="CF51" s="1">
        <v>12</v>
      </c>
      <c r="CG51" s="1">
        <v>13</v>
      </c>
      <c r="CH51" s="1">
        <v>14</v>
      </c>
      <c r="CI51" s="1">
        <v>15</v>
      </c>
      <c r="EI51" s="3"/>
      <c r="EJ51" s="3"/>
    </row>
    <row r="52" spans="2:140">
      <c r="B52" s="25">
        <v>46</v>
      </c>
      <c r="C52" s="3">
        <v>0.17449167370796204</v>
      </c>
      <c r="D52" s="3">
        <v>-0.49241623282432556</v>
      </c>
      <c r="E52" s="3">
        <v>-0.57729709148406982</v>
      </c>
      <c r="F52" s="3">
        <v>-2.7700429782271385E-2</v>
      </c>
      <c r="G52" s="3">
        <v>0.20180539786815643</v>
      </c>
      <c r="H52" s="3">
        <v>0.62865489721298218</v>
      </c>
      <c r="I52" s="3">
        <v>0.50667685270309448</v>
      </c>
      <c r="J52" s="3">
        <v>-0.11425921320915222</v>
      </c>
      <c r="K52" s="3">
        <v>0.49635839462280273</v>
      </c>
      <c r="L52" s="3">
        <v>-9.8427675664424896E-2</v>
      </c>
      <c r="M52" s="3">
        <v>-0.10477883368730545</v>
      </c>
      <c r="N52" s="3">
        <v>0.16755804419517517</v>
      </c>
      <c r="O52" s="3">
        <v>0.2028346061706543</v>
      </c>
      <c r="P52" s="3">
        <v>2.5225451216101646E-2</v>
      </c>
      <c r="Q52" s="3">
        <v>0.10437671840190887</v>
      </c>
      <c r="R52" s="3">
        <v>-0.15948154032230377</v>
      </c>
      <c r="S52" s="3">
        <v>-6.665927916765213E-2</v>
      </c>
      <c r="T52" s="3"/>
      <c r="U52" s="3"/>
      <c r="V52" s="1">
        <v>14</v>
      </c>
      <c r="W52" s="3">
        <v>0.35554746821645478</v>
      </c>
      <c r="X52" s="3">
        <v>0.37407799229850169</v>
      </c>
      <c r="Y52" s="3">
        <v>1.1517753059615767</v>
      </c>
      <c r="Z52" s="3">
        <v>0.79286990613440245</v>
      </c>
      <c r="AC52" s="22" t="s">
        <v>186</v>
      </c>
      <c r="AW52" s="3"/>
      <c r="AX52" s="3"/>
      <c r="AZ52" s="25">
        <v>46</v>
      </c>
      <c r="BA52" s="3">
        <v>9.5495834946632385E-2</v>
      </c>
      <c r="BB52" s="3">
        <v>-2.1435597911477089E-2</v>
      </c>
      <c r="BC52" s="3">
        <v>-0.42939558625221252</v>
      </c>
      <c r="BD52" s="3">
        <v>-5.4725357331335545E-3</v>
      </c>
      <c r="BE52" s="3">
        <v>-5.2971743047237396E-2</v>
      </c>
      <c r="BF52" s="3">
        <v>3.3027593046426773E-2</v>
      </c>
      <c r="BG52" s="3">
        <v>0.2630399763584137</v>
      </c>
      <c r="BH52" s="3">
        <v>-0.4090113639831543</v>
      </c>
      <c r="BI52" s="3">
        <v>-0.23794452846050262</v>
      </c>
      <c r="BJ52" s="3">
        <v>-0.27791762351989746</v>
      </c>
      <c r="BK52" s="3">
        <v>-0.16025069355964661</v>
      </c>
      <c r="BL52" s="3">
        <v>0.27877765893936157</v>
      </c>
      <c r="BM52" s="3">
        <v>0.31312373280525208</v>
      </c>
      <c r="BN52" s="3">
        <v>-2.1518724039196968E-2</v>
      </c>
      <c r="BO52" s="3">
        <v>8.8426060974597931E-2</v>
      </c>
      <c r="BP52" s="3">
        <v>0.25616142153739929</v>
      </c>
      <c r="BQ52" s="3">
        <v>-0.44680601358413696</v>
      </c>
      <c r="BS52" s="1" cm="1">
        <f t="array" ref="BS52:BS55">_xlfn.ANCHORARRAY(BS44)</f>
        <v>0</v>
      </c>
      <c r="BT52" s="3" cm="1">
        <f t="array" ref="BT52:CI55">TRANSPOSE(MMULT(BT6:EF21,TRANSPOSE(BT44:EF47)))</f>
        <v>-0.24948238383991775</v>
      </c>
      <c r="BU52" s="3">
        <v>0.22982743327543495</v>
      </c>
      <c r="BV52" s="3">
        <v>-4.8614400781923375E-2</v>
      </c>
      <c r="BW52" s="3">
        <v>-0.74355131153068832</v>
      </c>
      <c r="BX52" s="3">
        <v>0.65568445796080699</v>
      </c>
      <c r="BY52" s="3">
        <v>0.1779297312009917</v>
      </c>
      <c r="BZ52" s="3">
        <v>0.35156907688853661</v>
      </c>
      <c r="CA52" s="3">
        <v>0.47413261256664535</v>
      </c>
      <c r="CB52" s="3">
        <v>-0.53030261228892805</v>
      </c>
      <c r="CC52" s="3">
        <v>-0.18115289757676378</v>
      </c>
      <c r="CD52" s="3">
        <v>0.12190083589980512</v>
      </c>
      <c r="CE52" s="3">
        <v>-0.67945432541811701</v>
      </c>
      <c r="CF52" s="3">
        <v>0.41960438336061345</v>
      </c>
      <c r="CG52" s="3">
        <v>-0.62331027947699502</v>
      </c>
      <c r="CH52" s="3">
        <v>0.33411132658746812</v>
      </c>
      <c r="CI52" s="3">
        <v>0.13134206436734625</v>
      </c>
      <c r="EI52" s="3"/>
      <c r="EJ52" s="3"/>
    </row>
    <row r="53" spans="2:140">
      <c r="B53" s="25">
        <v>47</v>
      </c>
      <c r="C53" s="3">
        <v>-0.31170034408569336</v>
      </c>
      <c r="D53" s="3">
        <v>7.8246191143989563E-2</v>
      </c>
      <c r="E53" s="3">
        <v>-0.60570847988128662</v>
      </c>
      <c r="F53" s="3">
        <v>0.18932956457138062</v>
      </c>
      <c r="G53" s="3">
        <v>0.44019761681556702</v>
      </c>
      <c r="H53" s="3">
        <v>0.34782156348228455</v>
      </c>
      <c r="I53" s="3">
        <v>-0.21022325754165649</v>
      </c>
      <c r="J53" s="3">
        <v>0.3794994056224823</v>
      </c>
      <c r="K53" s="3">
        <v>-0.21761345863342285</v>
      </c>
      <c r="L53" s="3">
        <v>0.51052665710449219</v>
      </c>
      <c r="M53" s="3">
        <v>0.32398682832717896</v>
      </c>
      <c r="N53" s="3">
        <v>9.3633932992815971E-3</v>
      </c>
      <c r="O53" s="3">
        <v>-7.3678426444530487E-2</v>
      </c>
      <c r="P53" s="3">
        <v>0.35755050182342529</v>
      </c>
      <c r="Q53" s="3">
        <v>-0.29921945929527283</v>
      </c>
      <c r="R53" s="3">
        <v>0.16093441843986511</v>
      </c>
      <c r="S53" s="3">
        <v>-0.15913410484790802</v>
      </c>
      <c r="T53" s="3"/>
      <c r="U53" s="3"/>
      <c r="V53" s="1">
        <v>15</v>
      </c>
      <c r="W53" s="3">
        <v>0.33110985494061573</v>
      </c>
      <c r="X53" s="3">
        <v>1.1149340523253253</v>
      </c>
      <c r="Y53" s="3">
        <v>1.8888062303442941</v>
      </c>
      <c r="Z53" s="3">
        <v>-0.30838376218885105</v>
      </c>
      <c r="AB53" t="s">
        <v>171</v>
      </c>
      <c r="AC53" s="1" cm="1">
        <f t="array" ref="AC53:AR53">_xlfn.ANCHORARRAY(C57)</f>
        <v>0</v>
      </c>
      <c r="AD53" s="1">
        <v>1</v>
      </c>
      <c r="AE53" s="1">
        <v>2</v>
      </c>
      <c r="AF53" s="1">
        <v>3</v>
      </c>
      <c r="AG53" s="1">
        <v>4</v>
      </c>
      <c r="AH53" s="1">
        <v>5</v>
      </c>
      <c r="AI53" s="1">
        <v>6</v>
      </c>
      <c r="AJ53" s="1">
        <v>7</v>
      </c>
      <c r="AK53" s="1">
        <v>8</v>
      </c>
      <c r="AL53" s="1">
        <v>9</v>
      </c>
      <c r="AM53" s="1">
        <v>10</v>
      </c>
      <c r="AN53" s="1">
        <v>11</v>
      </c>
      <c r="AO53" s="1">
        <v>12</v>
      </c>
      <c r="AP53" s="1">
        <v>13</v>
      </c>
      <c r="AQ53" s="1">
        <v>14</v>
      </c>
      <c r="AR53" s="1">
        <v>15</v>
      </c>
      <c r="AS53" s="1" t="s">
        <v>152</v>
      </c>
      <c r="AT53" s="20" t="s">
        <v>151</v>
      </c>
      <c r="AW53" s="3"/>
      <c r="AX53" s="3"/>
      <c r="AZ53" s="25">
        <v>47</v>
      </c>
      <c r="BA53" s="3">
        <v>4.6886339783668518E-2</v>
      </c>
      <c r="BB53" s="3">
        <v>-0.16533444821834564</v>
      </c>
      <c r="BC53" s="3">
        <v>-0.28182554244995117</v>
      </c>
      <c r="BD53" s="3">
        <v>-5.3087256848812103E-2</v>
      </c>
      <c r="BE53" s="3">
        <v>0.36204665899276733</v>
      </c>
      <c r="BF53" s="3">
        <v>0.18921847641468048</v>
      </c>
      <c r="BG53" s="3">
        <v>-3.7960256449878216E-3</v>
      </c>
      <c r="BH53" s="3">
        <v>2.7281457558274269E-2</v>
      </c>
      <c r="BI53" s="3">
        <v>-8.9277297258377075E-2</v>
      </c>
      <c r="BJ53" s="3">
        <v>0.10740221291780472</v>
      </c>
      <c r="BK53" s="3">
        <v>0.25231912732124329</v>
      </c>
      <c r="BL53" s="3">
        <v>-7.3575705289840698E-2</v>
      </c>
      <c r="BM53" s="3">
        <v>-0.10454295575618744</v>
      </c>
      <c r="BN53" s="3">
        <v>2.2850628942251205E-2</v>
      </c>
      <c r="BO53" s="3">
        <v>2.2623192518949509E-2</v>
      </c>
      <c r="BP53" s="3">
        <v>-0.20264148712158203</v>
      </c>
      <c r="BQ53" s="3">
        <v>-4.4762534089386463E-3</v>
      </c>
      <c r="BS53" s="1">
        <v>1</v>
      </c>
      <c r="BT53" s="3">
        <v>-0.30384460778894423</v>
      </c>
      <c r="BU53" s="3">
        <v>-1.7092864915244338E-2</v>
      </c>
      <c r="BV53" s="3">
        <v>-0.20154291849636297</v>
      </c>
      <c r="BW53" s="3">
        <v>-0.7333561083466833</v>
      </c>
      <c r="BX53" s="3">
        <v>0.85730611802402601</v>
      </c>
      <c r="BY53" s="3">
        <v>0.44603499870633662</v>
      </c>
      <c r="BZ53" s="3">
        <v>0.53473710008122088</v>
      </c>
      <c r="CA53" s="3">
        <v>0.32120516613904654</v>
      </c>
      <c r="CB53" s="3">
        <v>-0.34335690007033409</v>
      </c>
      <c r="CC53" s="3">
        <v>-0.19813031011321325</v>
      </c>
      <c r="CD53" s="3">
        <v>0.27385029034985087</v>
      </c>
      <c r="CE53" s="3">
        <v>-0.98071459694206031</v>
      </c>
      <c r="CF53" s="3">
        <v>0.68819153246309506</v>
      </c>
      <c r="CG53" s="3">
        <v>-0.89754803022884422</v>
      </c>
      <c r="CH53" s="3">
        <v>0.11410592402641906</v>
      </c>
      <c r="CI53" s="3">
        <v>0.45196166461934117</v>
      </c>
      <c r="EI53" s="3"/>
      <c r="EJ53" s="3"/>
    </row>
    <row r="54" spans="2:140">
      <c r="AB54" s="1" cm="1">
        <f t="array" ref="AB54:AB57">_xlfn.ANCHORARRAY(B58)</f>
        <v>0</v>
      </c>
      <c r="AC54" s="3" cm="1">
        <f t="array" ref="AC54:AR57">MMULT(AC45:AF48,TRANSPOSE(W38:Z53))</f>
        <v>-1.0015470639111357</v>
      </c>
      <c r="AD54" s="3">
        <v>-1.1583497213997671</v>
      </c>
      <c r="AE54" s="3">
        <v>-0.61722970048158776</v>
      </c>
      <c r="AF54" s="3">
        <v>0.18860275783721761</v>
      </c>
      <c r="AG54" s="3">
        <v>0.21005605390640075</v>
      </c>
      <c r="AH54" s="3">
        <v>-1.426871089748317</v>
      </c>
      <c r="AI54" s="3">
        <v>0.652389697561783</v>
      </c>
      <c r="AJ54" s="3">
        <v>-0.86071157380677588</v>
      </c>
      <c r="AK54" s="3">
        <v>-0.1771040944110458</v>
      </c>
      <c r="AL54" s="3">
        <v>-0.40452113446942523</v>
      </c>
      <c r="AM54" s="3">
        <v>0.15910652859744062</v>
      </c>
      <c r="AN54" s="3">
        <v>-0.85985228440652361</v>
      </c>
      <c r="AO54" s="3">
        <v>-0.65620781608289802</v>
      </c>
      <c r="AP54" s="3">
        <v>0.39901695003167126</v>
      </c>
      <c r="AQ54" s="3">
        <v>0.97671042545027542</v>
      </c>
      <c r="AR54" s="3">
        <v>1.4605870505633538</v>
      </c>
      <c r="AS54" s="7">
        <v>1</v>
      </c>
      <c r="AW54" s="3"/>
      <c r="AX54" s="3"/>
      <c r="AZ54" s="25">
        <v>48</v>
      </c>
      <c r="BA54" s="3">
        <v>7.5703322887420654E-2</v>
      </c>
      <c r="BB54" s="3">
        <v>9.3819998204708099E-2</v>
      </c>
      <c r="BC54" s="3">
        <v>2.4132251273840666E-3</v>
      </c>
      <c r="BD54" s="3">
        <v>-8.4441125392913818E-2</v>
      </c>
      <c r="BE54" s="3">
        <v>0.11268573254346848</v>
      </c>
      <c r="BF54" s="3">
        <v>-2.6128573343157768E-2</v>
      </c>
      <c r="BG54" s="3">
        <v>-8.4113597869873047E-2</v>
      </c>
      <c r="BH54" s="3">
        <v>0.1035914346575737</v>
      </c>
      <c r="BI54" s="3">
        <v>-0.31954750418663025</v>
      </c>
      <c r="BJ54" s="3">
        <v>0.49253171682357788</v>
      </c>
      <c r="BK54" s="3">
        <v>-0.16668151319026947</v>
      </c>
      <c r="BL54" s="3">
        <v>-9.3744896352291107E-2</v>
      </c>
      <c r="BM54" s="3">
        <v>0.11567594856023788</v>
      </c>
      <c r="BN54" s="3">
        <v>-0.18759714066982269</v>
      </c>
      <c r="BO54" s="3">
        <v>-1.3527452945709229E-2</v>
      </c>
      <c r="BP54" s="3">
        <v>0.22206556797027588</v>
      </c>
      <c r="BQ54" s="3">
        <v>-0.14064057171344757</v>
      </c>
      <c r="BS54" s="1">
        <v>2</v>
      </c>
      <c r="BT54" s="3">
        <v>-0.35023314475644768</v>
      </c>
      <c r="BU54" s="3">
        <v>0.10100483564436387</v>
      </c>
      <c r="BV54" s="3">
        <v>5.6626774255801135E-2</v>
      </c>
      <c r="BW54" s="3">
        <v>-0.2479960348591429</v>
      </c>
      <c r="BX54" s="3">
        <v>0.51143102116570405</v>
      </c>
      <c r="BY54" s="3">
        <v>0.464957355421665</v>
      </c>
      <c r="BZ54" s="3">
        <v>0.15769896957817786</v>
      </c>
      <c r="CA54" s="3">
        <v>0.22127547887064811</v>
      </c>
      <c r="CB54" s="3">
        <v>-0.24195101341261024</v>
      </c>
      <c r="CC54" s="3">
        <v>7.6355248184442157E-2</v>
      </c>
      <c r="CD54" s="3">
        <v>0.10927985551482161</v>
      </c>
      <c r="CE54" s="3">
        <v>-0.42094705161532758</v>
      </c>
      <c r="CF54" s="3">
        <v>0.21126266551250283</v>
      </c>
      <c r="CG54" s="3">
        <v>-0.32633276197961752</v>
      </c>
      <c r="CH54" s="3">
        <v>-6.5531619233504729E-2</v>
      </c>
      <c r="CI54" s="3">
        <v>0.20718012232590494</v>
      </c>
      <c r="EI54" s="3"/>
      <c r="EJ54" s="3"/>
    </row>
    <row r="55" spans="2:140">
      <c r="C55" t="s">
        <v>146</v>
      </c>
      <c r="AB55" s="1">
        <v>1</v>
      </c>
      <c r="AC55" s="3">
        <v>-0.84672500594798417</v>
      </c>
      <c r="AD55" s="3">
        <v>-1.0723171607627227</v>
      </c>
      <c r="AE55" s="3">
        <v>-0.74247221597337154</v>
      </c>
      <c r="AF55" s="3">
        <v>3.2046149553316562E-2</v>
      </c>
      <c r="AG55" s="3">
        <v>0.54338774251246458</v>
      </c>
      <c r="AH55" s="3">
        <v>-0.7703022974799143</v>
      </c>
      <c r="AI55" s="3">
        <v>0.45277901368283507</v>
      </c>
      <c r="AJ55" s="3">
        <v>-0.84367133404501271</v>
      </c>
      <c r="AK55" s="3">
        <v>-3.1250676189723263E-2</v>
      </c>
      <c r="AL55" s="3">
        <v>-0.29431661037587564</v>
      </c>
      <c r="AM55" s="3">
        <v>0.46172499443132059</v>
      </c>
      <c r="AN55" s="3">
        <v>-0.29401002482954769</v>
      </c>
      <c r="AO55" s="3">
        <v>-0.85415238883982825</v>
      </c>
      <c r="AP55" s="3">
        <v>0.12821440189374111</v>
      </c>
      <c r="AQ55" s="3">
        <v>0.80075953137288036</v>
      </c>
      <c r="AR55" s="3">
        <v>1.1489260730014914</v>
      </c>
      <c r="AS55" s="7">
        <v>1</v>
      </c>
      <c r="AW55" s="3"/>
      <c r="AX55" s="3"/>
      <c r="AZ55" s="25">
        <v>49</v>
      </c>
      <c r="BA55" s="3">
        <v>-6.0102619230747223E-2</v>
      </c>
      <c r="BB55" s="3">
        <v>-6.4990296959877014E-2</v>
      </c>
      <c r="BC55" s="3">
        <v>5.5007185786962509E-2</v>
      </c>
      <c r="BD55" s="3">
        <v>-3.4508422017097473E-2</v>
      </c>
      <c r="BE55" s="3">
        <v>-0.18218410015106201</v>
      </c>
      <c r="BF55" s="3">
        <v>0.13847057521343231</v>
      </c>
      <c r="BG55" s="3">
        <v>-1.4268488623201847E-2</v>
      </c>
      <c r="BH55" s="3">
        <v>-9.3570545315742493E-2</v>
      </c>
      <c r="BI55" s="3">
        <v>0.20005220174789429</v>
      </c>
      <c r="BJ55" s="3">
        <v>-0.64575445652008057</v>
      </c>
      <c r="BK55" s="3">
        <v>0.36258450150489807</v>
      </c>
      <c r="BL55" s="3">
        <v>-4.8522461205720901E-2</v>
      </c>
      <c r="BM55" s="3">
        <v>0.85628390312194824</v>
      </c>
      <c r="BN55" s="3">
        <v>-0.24301253259181976</v>
      </c>
      <c r="BO55" s="3">
        <v>-7.3987782001495361E-2</v>
      </c>
      <c r="BP55" s="3">
        <v>0.18025238811969757</v>
      </c>
      <c r="BQ55" s="3">
        <v>-3.1880035996437073E-2</v>
      </c>
      <c r="BS55" s="1">
        <v>3</v>
      </c>
      <c r="BT55" s="3">
        <v>-0.37412044515110521</v>
      </c>
      <c r="BU55" s="3">
        <v>3.9029350461267202E-2</v>
      </c>
      <c r="BV55" s="3">
        <v>-9.3020290725146573E-2</v>
      </c>
      <c r="BW55" s="3">
        <v>-0.85568517080864903</v>
      </c>
      <c r="BX55" s="3">
        <v>0.84730525821462999</v>
      </c>
      <c r="BY55" s="3">
        <v>0.50543083442686754</v>
      </c>
      <c r="BZ55" s="3">
        <v>0.49782396501712645</v>
      </c>
      <c r="CA55" s="3">
        <v>0.26666084665918838</v>
      </c>
      <c r="CB55" s="3">
        <v>-0.35180631534566603</v>
      </c>
      <c r="CC55" s="3">
        <v>-0.14144442044905903</v>
      </c>
      <c r="CD55" s="3">
        <v>0.14218530487658465</v>
      </c>
      <c r="CE55" s="3">
        <v>-0.93933759993719723</v>
      </c>
      <c r="CF55" s="3">
        <v>0.72919349347740592</v>
      </c>
      <c r="CG55" s="3">
        <v>-0.77455133332764381</v>
      </c>
      <c r="CH55" s="3">
        <v>-9.6751481043125948E-3</v>
      </c>
      <c r="CI55" s="3">
        <v>0.29160009520726576</v>
      </c>
      <c r="EI55" s="3"/>
      <c r="EJ55" s="3"/>
    </row>
    <row r="56" spans="2:140">
      <c r="AB56" s="1">
        <v>2</v>
      </c>
      <c r="AC56" s="3">
        <v>-0.73986407153061007</v>
      </c>
      <c r="AD56" s="3">
        <v>-1.2123120493903572</v>
      </c>
      <c r="AE56" s="3">
        <v>-1.2657163552120252</v>
      </c>
      <c r="AF56" s="3">
        <v>-9.6017854139915662E-2</v>
      </c>
      <c r="AG56" s="3">
        <v>1.0157207650212483</v>
      </c>
      <c r="AH56" s="3">
        <v>0.24629544459062536</v>
      </c>
      <c r="AI56" s="3">
        <v>0.19172620318684511</v>
      </c>
      <c r="AJ56" s="3">
        <v>-0.85851146445263316</v>
      </c>
      <c r="AK56" s="3">
        <v>0.20725177268474271</v>
      </c>
      <c r="AL56" s="3">
        <v>-0.16809944857367132</v>
      </c>
      <c r="AM56" s="3">
        <v>1.1658214354948389</v>
      </c>
      <c r="AN56" s="3">
        <v>0.70191789763853818</v>
      </c>
      <c r="AO56" s="3">
        <v>-1.4818714822435421</v>
      </c>
      <c r="AP56" s="3">
        <v>-0.369326014356749</v>
      </c>
      <c r="AQ56" s="3">
        <v>0.55720130187275063</v>
      </c>
      <c r="AR56" s="3">
        <v>0.6427129514885076</v>
      </c>
      <c r="AS56" s="7">
        <v>1</v>
      </c>
      <c r="AW56" s="3"/>
      <c r="AX56" s="3"/>
      <c r="AZ56" s="25">
        <v>50</v>
      </c>
      <c r="BA56" s="3">
        <v>0.3312099277973175</v>
      </c>
      <c r="BB56" s="3">
        <v>-9.5439091324806213E-2</v>
      </c>
      <c r="BC56" s="3">
        <v>-6.5198138356208801E-2</v>
      </c>
      <c r="BD56" s="3">
        <v>-6.5092891454696655E-2</v>
      </c>
      <c r="BE56" s="3">
        <v>7.0184849202632904E-2</v>
      </c>
      <c r="BF56" s="3">
        <v>0.35655686259269714</v>
      </c>
      <c r="BG56" s="3">
        <v>-0.14394606649875641</v>
      </c>
      <c r="BH56" s="3">
        <v>4.0782265365123749E-2</v>
      </c>
      <c r="BI56" s="3">
        <v>-0.28999552130699158</v>
      </c>
      <c r="BJ56" s="3">
        <v>-6.7491210997104645E-2</v>
      </c>
      <c r="BK56" s="3">
        <v>0.30976200103759766</v>
      </c>
      <c r="BL56" s="3">
        <v>0.10874808579683304</v>
      </c>
      <c r="BM56" s="3">
        <v>0.23828981816768646</v>
      </c>
      <c r="BN56" s="3">
        <v>-0.3011014461517334</v>
      </c>
      <c r="BO56" s="3">
        <v>-5.8853637427091599E-2</v>
      </c>
      <c r="BP56" s="3">
        <v>-0.21289364993572235</v>
      </c>
      <c r="BQ56" s="3">
        <v>-0.11571037769317628</v>
      </c>
      <c r="EI56" s="3"/>
      <c r="EJ56" s="3"/>
    </row>
    <row r="57" spans="2:140">
      <c r="B57" t="s">
        <v>170</v>
      </c>
      <c r="C57" s="1" cm="1">
        <f t="array" ref="C57:R57">emb!AA4:AP4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AB57" s="1">
        <v>3</v>
      </c>
      <c r="AC57" s="3">
        <v>-0.73682366269790722</v>
      </c>
      <c r="AD57" s="3">
        <v>-0.92061518509540974</v>
      </c>
      <c r="AE57" s="3">
        <v>-0.66509836284293278</v>
      </c>
      <c r="AF57" s="3">
        <v>-5.7482917250214233E-2</v>
      </c>
      <c r="AG57" s="3">
        <v>0.68620592617339105</v>
      </c>
      <c r="AH57" s="3">
        <v>-0.50709867125834629</v>
      </c>
      <c r="AI57" s="3">
        <v>0.35003238280730331</v>
      </c>
      <c r="AJ57" s="3">
        <v>-0.81037827194653467</v>
      </c>
      <c r="AK57" s="3">
        <v>4.1090749032337531E-2</v>
      </c>
      <c r="AL57" s="3">
        <v>-0.20365802515312142</v>
      </c>
      <c r="AM57" s="3">
        <v>0.46986015540628401</v>
      </c>
      <c r="AN57" s="3">
        <v>-8.9125706855624875E-2</v>
      </c>
      <c r="AO57" s="3">
        <v>-0.76175684161974611</v>
      </c>
      <c r="AP57" s="3">
        <v>3.2124513627650036E-2</v>
      </c>
      <c r="AQ57" s="3">
        <v>0.72999018272021665</v>
      </c>
      <c r="AR57" s="3">
        <v>0.99803038168851366</v>
      </c>
      <c r="AS57" s="7">
        <v>1</v>
      </c>
      <c r="AW57" s="3"/>
      <c r="AX57" s="3"/>
      <c r="AZ57" s="25">
        <v>51</v>
      </c>
      <c r="BA57" s="3">
        <v>0.15374043583869934</v>
      </c>
      <c r="BB57" s="3">
        <v>-0.3237471878528595</v>
      </c>
      <c r="BC57" s="3">
        <v>-0.4569871723651886</v>
      </c>
      <c r="BD57" s="3">
        <v>-1.6894625732675195E-3</v>
      </c>
      <c r="BE57" s="3">
        <v>6.2747806310653687E-2</v>
      </c>
      <c r="BF57" s="3">
        <v>-4.10049669444561E-2</v>
      </c>
      <c r="BG57" s="3">
        <v>3.624391183257103E-2</v>
      </c>
      <c r="BH57" s="3">
        <v>-0.11293202638626099</v>
      </c>
      <c r="BI57" s="3">
        <v>-0.15379543602466583</v>
      </c>
      <c r="BJ57" s="3">
        <v>-0.18013511598110199</v>
      </c>
      <c r="BK57" s="3">
        <v>0.14403603971004486</v>
      </c>
      <c r="BL57" s="3">
        <v>0.13785547018051147</v>
      </c>
      <c r="BM57" s="3">
        <v>3.2658535987138748E-2</v>
      </c>
      <c r="BN57" s="3">
        <v>0.21542774140834808</v>
      </c>
      <c r="BO57" s="3">
        <v>-0.11899853497743607</v>
      </c>
      <c r="BP57" s="3">
        <v>0.32924160361289978</v>
      </c>
      <c r="BQ57" s="3">
        <v>-6.9554172456264496E-2</v>
      </c>
      <c r="BT57" t="s">
        <v>156</v>
      </c>
      <c r="BV57" t="s">
        <v>167</v>
      </c>
      <c r="EI57" s="3"/>
      <c r="EJ57" s="3"/>
    </row>
    <row r="58" spans="2:140">
      <c r="B58" s="1" cm="1">
        <f t="array" ref="B58:B61">emb!Z6:Z9</f>
        <v>0</v>
      </c>
      <c r="C58" s="3" cm="1">
        <f t="array" ref="C58:R61">emb!AA6:AP9</f>
        <v>0.81647437810897827</v>
      </c>
      <c r="D58" s="3">
        <v>-1.315650463104248</v>
      </c>
      <c r="E58" s="3">
        <v>0.63780099153518677</v>
      </c>
      <c r="F58" s="3">
        <v>1.2664656639099121</v>
      </c>
      <c r="G58" s="3">
        <v>-0.35851109027862549</v>
      </c>
      <c r="H58" s="3">
        <v>5.9941694140434265E-2</v>
      </c>
      <c r="I58" s="3">
        <v>0.54793161153793335</v>
      </c>
      <c r="J58" s="3">
        <v>0.27240321040153503</v>
      </c>
      <c r="K58" s="3">
        <v>0.81079995632171631</v>
      </c>
      <c r="L58" s="3">
        <v>0.1567433774471283</v>
      </c>
      <c r="M58" s="3">
        <v>0.71778541803359985</v>
      </c>
      <c r="N58" s="3">
        <v>-0.21923953294754028</v>
      </c>
      <c r="O58" s="3">
        <v>-1.7552863359451294</v>
      </c>
      <c r="P58" s="3">
        <v>2.0646572113037109</v>
      </c>
      <c r="Q58" s="3">
        <v>3.9987504482269287E-2</v>
      </c>
      <c r="R58" s="3">
        <v>0.95282316207885742</v>
      </c>
      <c r="S58" s="7">
        <v>1</v>
      </c>
      <c r="AB58" s="20" t="s">
        <v>149</v>
      </c>
      <c r="AW58" s="3"/>
      <c r="AX58" s="3"/>
      <c r="AZ58" s="25">
        <v>52</v>
      </c>
      <c r="BA58" s="3">
        <v>-0.18878558278083801</v>
      </c>
      <c r="BB58" s="3">
        <v>-0.39243653416633606</v>
      </c>
      <c r="BC58" s="3">
        <v>-2.6649795472621918E-3</v>
      </c>
      <c r="BD58" s="3">
        <v>-9.2163108289241791E-2</v>
      </c>
      <c r="BE58" s="3">
        <v>0.40376487374305725</v>
      </c>
      <c r="BF58" s="3">
        <v>5.0458246842026711E-3</v>
      </c>
      <c r="BG58" s="3">
        <v>-4.6020448207855225E-2</v>
      </c>
      <c r="BH58" s="3">
        <v>9.0573340654373169E-2</v>
      </c>
      <c r="BI58" s="3">
        <v>0.19339875876903534</v>
      </c>
      <c r="BJ58" s="3">
        <v>0.17688511312007904</v>
      </c>
      <c r="BK58" s="3">
        <v>0.2119269073009491</v>
      </c>
      <c r="BL58" s="3">
        <v>-0.22758190333843231</v>
      </c>
      <c r="BM58" s="3">
        <v>0.21472983062267303</v>
      </c>
      <c r="BN58" s="3">
        <v>0.23805184662342072</v>
      </c>
      <c r="BO58" s="3">
        <v>-4.3806079775094986E-2</v>
      </c>
      <c r="BP58" s="3">
        <v>0.17625431716442108</v>
      </c>
      <c r="BQ58" s="3">
        <v>-0.18537181615829468</v>
      </c>
      <c r="EI58" s="3"/>
      <c r="EJ58" s="3"/>
    </row>
    <row r="59" spans="2:140">
      <c r="B59" s="1">
        <v>1</v>
      </c>
      <c r="C59" s="3">
        <v>-0.2321305125951767</v>
      </c>
      <c r="D59" s="3">
        <v>-7.5475783087313175E-3</v>
      </c>
      <c r="E59" s="3">
        <v>-0.36256581544876099</v>
      </c>
      <c r="F59" s="3">
        <v>0.94806522130966187</v>
      </c>
      <c r="G59" s="3">
        <v>0.71510410308837891</v>
      </c>
      <c r="H59" s="3">
        <v>-0.30378237366676331</v>
      </c>
      <c r="I59" s="3">
        <v>0.58070135116577148</v>
      </c>
      <c r="J59" s="3">
        <v>0.92568182945251465</v>
      </c>
      <c r="K59" s="3">
        <v>-0.39967808127403259</v>
      </c>
      <c r="L59" s="3">
        <v>1.8012309446930885E-2</v>
      </c>
      <c r="M59" s="3">
        <v>0.41102209687232971</v>
      </c>
      <c r="N59" s="3">
        <v>1.1450272798538208</v>
      </c>
      <c r="O59" s="3">
        <v>0.54534757137298584</v>
      </c>
      <c r="P59" s="3">
        <v>0.36101216077804565</v>
      </c>
      <c r="Q59" s="3">
        <v>-0.62399572134017944</v>
      </c>
      <c r="R59" s="3">
        <v>-0.93712586164474487</v>
      </c>
      <c r="S59" s="7">
        <v>1</v>
      </c>
      <c r="AW59" s="3"/>
      <c r="AX59" s="3"/>
      <c r="AZ59" s="25">
        <v>53</v>
      </c>
      <c r="BA59" s="3">
        <v>0.2997138500213623</v>
      </c>
      <c r="BB59" s="3">
        <v>-0.13825748860836029</v>
      </c>
      <c r="BC59" s="3">
        <v>-0.10297081619501114</v>
      </c>
      <c r="BD59" s="3">
        <v>-9.3550555408000946E-2</v>
      </c>
      <c r="BE59" s="3">
        <v>-2.8078726027160883E-3</v>
      </c>
      <c r="BF59" s="3">
        <v>0.12062015384435654</v>
      </c>
      <c r="BG59" s="3">
        <v>-0.13531705737113953</v>
      </c>
      <c r="BH59" s="3">
        <v>-0.3111816942691803</v>
      </c>
      <c r="BI59" s="3">
        <v>0.38553887605667114</v>
      </c>
      <c r="BJ59" s="3">
        <v>-0.19732701778411865</v>
      </c>
      <c r="BK59" s="3">
        <v>8.414805680513382E-2</v>
      </c>
      <c r="BL59" s="3">
        <v>-0.45407301187515259</v>
      </c>
      <c r="BM59" s="3">
        <v>0.2703058123588562</v>
      </c>
      <c r="BN59" s="3">
        <v>-0.21224281191825867</v>
      </c>
      <c r="BO59" s="3">
        <v>-7.6279520988464355E-2</v>
      </c>
      <c r="BP59" s="3">
        <v>0.15340404212474823</v>
      </c>
      <c r="BQ59" s="3">
        <v>-8.5682123899459839E-2</v>
      </c>
      <c r="BS59" t="s">
        <v>171</v>
      </c>
      <c r="BT59" s="1" cm="1">
        <f t="array" ref="BT59:CI59">BT35:CI35</f>
        <v>0</v>
      </c>
      <c r="BU59" s="1">
        <v>1</v>
      </c>
      <c r="BV59" s="1">
        <v>2</v>
      </c>
      <c r="BW59" s="1">
        <v>3</v>
      </c>
      <c r="BX59" s="1">
        <v>4</v>
      </c>
      <c r="BY59" s="1">
        <v>5</v>
      </c>
      <c r="BZ59" s="1">
        <v>6</v>
      </c>
      <c r="CA59" s="1">
        <v>7</v>
      </c>
      <c r="CB59" s="1">
        <v>8</v>
      </c>
      <c r="CC59" s="1">
        <v>9</v>
      </c>
      <c r="CD59" s="1">
        <v>10</v>
      </c>
      <c r="CE59" s="1">
        <v>11</v>
      </c>
      <c r="CF59" s="1">
        <v>12</v>
      </c>
      <c r="CG59" s="1">
        <v>13</v>
      </c>
      <c r="CH59" s="1">
        <v>14</v>
      </c>
      <c r="CI59" s="1">
        <v>15</v>
      </c>
      <c r="EI59" s="3"/>
      <c r="EJ59" s="3"/>
    </row>
    <row r="60" spans="2:140">
      <c r="B60" s="1">
        <v>2</v>
      </c>
      <c r="C60" s="3">
        <v>-0.36213693022727966</v>
      </c>
      <c r="D60" s="3">
        <v>0.82901251316070557</v>
      </c>
      <c r="E60" s="3">
        <v>-2.2821943759918213</v>
      </c>
      <c r="F60" s="3">
        <v>0.34859144687652588</v>
      </c>
      <c r="G60" s="3">
        <v>1.5147182941436768</v>
      </c>
      <c r="H60" s="3">
        <v>0.15008577704429626</v>
      </c>
      <c r="I60" s="3">
        <v>-0.11620035022497177</v>
      </c>
      <c r="J60" s="3">
        <v>0.28813549876213074</v>
      </c>
      <c r="K60" s="3">
        <v>0.93163341283798218</v>
      </c>
      <c r="L60" s="3">
        <v>0.3901803195476532</v>
      </c>
      <c r="M60" s="3">
        <v>0.46798050403594971</v>
      </c>
      <c r="N60" s="3">
        <v>-0.38248702883720398</v>
      </c>
      <c r="O60" s="3">
        <v>-2.0124433040618896</v>
      </c>
      <c r="P60" s="3">
        <v>-0.92050814628601074</v>
      </c>
      <c r="Q60" s="3">
        <v>1.0237492322921753</v>
      </c>
      <c r="R60" s="3">
        <v>-0.54818141460418701</v>
      </c>
      <c r="S60" s="7">
        <v>1</v>
      </c>
      <c r="AC60" t="s">
        <v>159</v>
      </c>
      <c r="AW60" s="3"/>
      <c r="AX60" s="3"/>
      <c r="AZ60" s="25">
        <v>54</v>
      </c>
      <c r="BA60" s="3">
        <v>0.11956309527158737</v>
      </c>
      <c r="BB60" s="3">
        <v>0.10909765958786011</v>
      </c>
      <c r="BC60" s="3">
        <v>0.16825629770755768</v>
      </c>
      <c r="BD60" s="3">
        <v>-0.32792839407920837</v>
      </c>
      <c r="BE60" s="3">
        <v>-0.21301648020744324</v>
      </c>
      <c r="BF60" s="3">
        <v>-6.6291704773902893E-2</v>
      </c>
      <c r="BG60" s="3">
        <v>0.24160557985305786</v>
      </c>
      <c r="BH60" s="3">
        <v>-0.11637900024652481</v>
      </c>
      <c r="BI60" s="3">
        <v>-3.8212716579437256E-2</v>
      </c>
      <c r="BJ60" s="3">
        <v>4.0637075901031494E-2</v>
      </c>
      <c r="BK60" s="3">
        <v>-0.18324820697307587</v>
      </c>
      <c r="BL60" s="3">
        <v>-3.8001842331141233E-3</v>
      </c>
      <c r="BM60" s="3">
        <v>0.17811183631420135</v>
      </c>
      <c r="BN60" s="3">
        <v>-0.2479492723941803</v>
      </c>
      <c r="BO60" s="3">
        <v>5.7179655879735947E-2</v>
      </c>
      <c r="BP60" s="3">
        <v>-0.23150555789470673</v>
      </c>
      <c r="BQ60" s="3">
        <v>-3.8863025605678558E-2</v>
      </c>
      <c r="BS60" s="1" cm="1">
        <f t="array" ref="BS60:BS63">_xlfn.ANCHORARRAY(BS52)</f>
        <v>0</v>
      </c>
      <c r="BT60" s="3" cm="1">
        <f t="array" ref="BT60:CI63">_xlfn.ANCHORARRAY(BT52)</f>
        <v>-0.24948238383991775</v>
      </c>
      <c r="BU60" s="3">
        <v>0.22982743327543495</v>
      </c>
      <c r="BV60" s="3">
        <v>-4.8614400781923375E-2</v>
      </c>
      <c r="BW60" s="3">
        <v>-0.74355131153068832</v>
      </c>
      <c r="BX60" s="3">
        <v>0.65568445796080699</v>
      </c>
      <c r="BY60" s="3">
        <v>0.1779297312009917</v>
      </c>
      <c r="BZ60" s="3">
        <v>0.35156907688853661</v>
      </c>
      <c r="CA60" s="3">
        <v>0.47413261256664535</v>
      </c>
      <c r="CB60" s="3">
        <v>-0.53030261228892805</v>
      </c>
      <c r="CC60" s="3">
        <v>-0.18115289757676378</v>
      </c>
      <c r="CD60" s="3">
        <v>0.12190083589980512</v>
      </c>
      <c r="CE60" s="3">
        <v>-0.67945432541811701</v>
      </c>
      <c r="CF60" s="3">
        <v>0.41960438336061345</v>
      </c>
      <c r="CG60" s="3">
        <v>-0.62331027947699502</v>
      </c>
      <c r="CH60" s="3">
        <v>0.33411132658746812</v>
      </c>
      <c r="CI60" s="3">
        <v>0.13134206436734625</v>
      </c>
      <c r="EI60" s="3"/>
      <c r="EJ60" s="3"/>
    </row>
    <row r="61" spans="2:140">
      <c r="B61" s="1">
        <v>3</v>
      </c>
      <c r="C61" s="3">
        <v>-0.1738099604845047</v>
      </c>
      <c r="D61" s="3">
        <v>-1.599806547164917</v>
      </c>
      <c r="E61" s="3">
        <v>-0.51997143030166626</v>
      </c>
      <c r="F61" s="3">
        <v>-0.24601766467094421</v>
      </c>
      <c r="G61" s="3">
        <v>-1.4392484426498413</v>
      </c>
      <c r="H61" s="3">
        <v>1.0921730995178223</v>
      </c>
      <c r="I61" s="3">
        <v>0.22780869901180267</v>
      </c>
      <c r="J61" s="3">
        <v>0.17705106735229492</v>
      </c>
      <c r="K61" s="3">
        <v>-0.87450879812240601</v>
      </c>
      <c r="L61" s="3">
        <v>-0.57889330387115479</v>
      </c>
      <c r="M61" s="3">
        <v>-0.28772604465484619</v>
      </c>
      <c r="N61" s="3">
        <v>-0.13181079924106598</v>
      </c>
      <c r="O61" s="3">
        <v>-1.162238597869873</v>
      </c>
      <c r="P61" s="3">
        <v>-0.53132408857345581</v>
      </c>
      <c r="Q61" s="3">
        <v>-0.58276784420013428</v>
      </c>
      <c r="R61" s="3">
        <v>0.10817524045705795</v>
      </c>
      <c r="S61" s="7">
        <v>1</v>
      </c>
      <c r="AC61" s="22" t="s">
        <v>185</v>
      </c>
      <c r="AW61" s="3"/>
      <c r="AX61" s="3"/>
      <c r="AZ61" s="25">
        <v>55</v>
      </c>
      <c r="BA61" s="3">
        <v>-0.10121416300535202</v>
      </c>
      <c r="BB61" s="3">
        <v>-1.840713806450367E-2</v>
      </c>
      <c r="BC61" s="3">
        <v>-0.62542122602462769</v>
      </c>
      <c r="BD61" s="3">
        <v>-5.2240666002035141E-2</v>
      </c>
      <c r="BE61" s="3">
        <v>2.3788796737790108E-2</v>
      </c>
      <c r="BF61" s="3">
        <v>0.16973267495632172</v>
      </c>
      <c r="BG61" s="3">
        <v>6.7467018961906433E-2</v>
      </c>
      <c r="BH61" s="3">
        <v>-0.39400482177734375</v>
      </c>
      <c r="BI61" s="3">
        <v>-0.27136561274528503</v>
      </c>
      <c r="BJ61" s="3">
        <v>-0.16473019123077393</v>
      </c>
      <c r="BK61" s="3">
        <v>0.25041282176971436</v>
      </c>
      <c r="BL61" s="3">
        <v>0.2217153012752533</v>
      </c>
      <c r="BM61" s="3">
        <v>0.17341704666614532</v>
      </c>
      <c r="BN61" s="3">
        <v>-1.4395765028893948E-2</v>
      </c>
      <c r="BO61" s="3">
        <v>0.32344833016395569</v>
      </c>
      <c r="BP61" s="3">
        <v>0.19330735504627228</v>
      </c>
      <c r="BQ61" s="3">
        <v>-0.20696456730365753</v>
      </c>
      <c r="BS61" s="1">
        <v>1</v>
      </c>
      <c r="BT61" s="3">
        <v>-0.30384460778894423</v>
      </c>
      <c r="BU61" s="3">
        <v>-1.7092864915244338E-2</v>
      </c>
      <c r="BV61" s="3">
        <v>-0.20154291849636297</v>
      </c>
      <c r="BW61" s="3">
        <v>-0.7333561083466833</v>
      </c>
      <c r="BX61" s="3">
        <v>0.85730611802402601</v>
      </c>
      <c r="BY61" s="3">
        <v>0.44603499870633662</v>
      </c>
      <c r="BZ61" s="3">
        <v>0.53473710008122088</v>
      </c>
      <c r="CA61" s="3">
        <v>0.32120516613904654</v>
      </c>
      <c r="CB61" s="3">
        <v>-0.34335690007033409</v>
      </c>
      <c r="CC61" s="3">
        <v>-0.19813031011321325</v>
      </c>
      <c r="CD61" s="3">
        <v>0.27385029034985087</v>
      </c>
      <c r="CE61" s="3">
        <v>-0.98071459694206031</v>
      </c>
      <c r="CF61" s="3">
        <v>0.68819153246309506</v>
      </c>
      <c r="CG61" s="3">
        <v>-0.89754803022884422</v>
      </c>
      <c r="CH61" s="3">
        <v>0.11410592402641906</v>
      </c>
      <c r="CI61" s="3">
        <v>0.45196166461934117</v>
      </c>
      <c r="EI61" s="3"/>
      <c r="EJ61" s="3"/>
    </row>
    <row r="62" spans="2:140">
      <c r="AB62" t="s">
        <v>171</v>
      </c>
      <c r="AC62" s="1" cm="1">
        <f t="array" ref="AC62:AR62">_xlfn.ANCHORARRAY(C57)</f>
        <v>0</v>
      </c>
      <c r="AD62" s="1">
        <v>1</v>
      </c>
      <c r="AE62" s="1">
        <v>2</v>
      </c>
      <c r="AF62" s="1">
        <v>3</v>
      </c>
      <c r="AG62" s="1">
        <v>4</v>
      </c>
      <c r="AH62" s="1">
        <v>5</v>
      </c>
      <c r="AI62" s="1">
        <v>6</v>
      </c>
      <c r="AJ62" s="1">
        <v>7</v>
      </c>
      <c r="AK62" s="1">
        <v>8</v>
      </c>
      <c r="AL62" s="1">
        <v>9</v>
      </c>
      <c r="AM62" s="1">
        <v>10</v>
      </c>
      <c r="AN62" s="1">
        <v>11</v>
      </c>
      <c r="AO62" s="1">
        <v>12</v>
      </c>
      <c r="AP62" s="1">
        <v>13</v>
      </c>
      <c r="AQ62" s="1">
        <v>14</v>
      </c>
      <c r="AR62" s="1">
        <v>15</v>
      </c>
      <c r="AS62" s="2"/>
      <c r="AW62" s="3"/>
      <c r="AX62" s="3"/>
      <c r="AZ62" s="25">
        <v>56</v>
      </c>
      <c r="BA62" s="3">
        <v>0.17764151096343994</v>
      </c>
      <c r="BB62" s="3">
        <v>-4.1030611842870712E-2</v>
      </c>
      <c r="BC62" s="3">
        <v>-0.11371097713708878</v>
      </c>
      <c r="BD62" s="3">
        <v>6.2008164823055267E-2</v>
      </c>
      <c r="BE62" s="3">
        <v>-0.30310708284378052</v>
      </c>
      <c r="BF62" s="3">
        <v>1.1229048483073711E-2</v>
      </c>
      <c r="BG62" s="3">
        <v>0.4509320855140686</v>
      </c>
      <c r="BH62" s="3">
        <v>0.14966508746147156</v>
      </c>
      <c r="BI62" s="3">
        <v>-8.9050799608230591E-2</v>
      </c>
      <c r="BJ62" s="3">
        <v>0.2732728123664856</v>
      </c>
      <c r="BK62" s="3">
        <v>-0.10612241923809052</v>
      </c>
      <c r="BL62" s="3">
        <v>-0.24722118675708771</v>
      </c>
      <c r="BM62" s="3">
        <v>0.54513269662857056</v>
      </c>
      <c r="BN62" s="3">
        <v>-0.14137761294841766</v>
      </c>
      <c r="BO62" s="3">
        <v>-2.8026586398482323E-2</v>
      </c>
      <c r="BP62" s="3">
        <v>-0.27342283725738525</v>
      </c>
      <c r="BQ62" s="3">
        <v>-0.32794532179832458</v>
      </c>
      <c r="BS62" s="1">
        <v>2</v>
      </c>
      <c r="BT62" s="3">
        <v>-0.35023314475644768</v>
      </c>
      <c r="BU62" s="3">
        <v>0.10100483564436387</v>
      </c>
      <c r="BV62" s="3">
        <v>5.6626774255801135E-2</v>
      </c>
      <c r="BW62" s="3">
        <v>-0.2479960348591429</v>
      </c>
      <c r="BX62" s="3">
        <v>0.51143102116570405</v>
      </c>
      <c r="BY62" s="3">
        <v>0.464957355421665</v>
      </c>
      <c r="BZ62" s="3">
        <v>0.15769896957817786</v>
      </c>
      <c r="CA62" s="3">
        <v>0.22127547887064811</v>
      </c>
      <c r="CB62" s="3">
        <v>-0.24195101341261024</v>
      </c>
      <c r="CC62" s="3">
        <v>7.6355248184442157E-2</v>
      </c>
      <c r="CD62" s="3">
        <v>0.10927985551482161</v>
      </c>
      <c r="CE62" s="3">
        <v>-0.42094705161532758</v>
      </c>
      <c r="CF62" s="3">
        <v>0.21126266551250283</v>
      </c>
      <c r="CG62" s="3">
        <v>-0.32633276197961752</v>
      </c>
      <c r="CH62" s="3">
        <v>-6.5531619233504729E-2</v>
      </c>
      <c r="CI62" s="3">
        <v>0.20718012232590494</v>
      </c>
      <c r="EI62" s="3"/>
      <c r="EJ62" s="3"/>
    </row>
    <row r="63" spans="2:140">
      <c r="C63" s="15" t="s">
        <v>168</v>
      </c>
      <c r="AB63" s="1" cm="1">
        <f t="array" ref="AB63:AB66">_xlfn.ANCHORARRAY(B58)</f>
        <v>0</v>
      </c>
      <c r="AC63" s="3" cm="1">
        <f t="array" ref="AC63:AR66">MMULT(AC54:AS57,TRANSPOSE(AC6:AS21))</f>
        <v>-1.2388296675130754</v>
      </c>
      <c r="AD63" s="3">
        <v>0.62596990664644392</v>
      </c>
      <c r="AE63" s="3">
        <v>-0.70515880255903496</v>
      </c>
      <c r="AF63" s="3">
        <v>0.36469023056234817</v>
      </c>
      <c r="AG63" s="3">
        <v>0.96834680577571564</v>
      </c>
      <c r="AH63" s="3">
        <v>0.75964839640361514</v>
      </c>
      <c r="AI63" s="3">
        <v>-1.047113036204673</v>
      </c>
      <c r="AJ63" s="3">
        <v>-0.18187461251434339</v>
      </c>
      <c r="AK63" s="3">
        <v>0.22432244663652684</v>
      </c>
      <c r="AL63" s="3">
        <v>0.49590644194965927</v>
      </c>
      <c r="AM63" s="3">
        <v>0.52282587166283101</v>
      </c>
      <c r="AN63" s="3">
        <v>-1.3010915791874798</v>
      </c>
      <c r="AO63" s="3">
        <v>-0.80908860113747649</v>
      </c>
      <c r="AP63" s="3">
        <v>0.86922584525529634</v>
      </c>
      <c r="AQ63" s="3">
        <v>1.694627523115706</v>
      </c>
      <c r="AR63" s="3">
        <v>0.67772346187911414</v>
      </c>
      <c r="AS63" s="7"/>
      <c r="AW63" s="3"/>
      <c r="AX63" s="3"/>
      <c r="AZ63" s="25">
        <v>57</v>
      </c>
      <c r="BA63" s="3">
        <v>-7.7394001185894012E-2</v>
      </c>
      <c r="BB63" s="3">
        <v>7.6770484447479248E-2</v>
      </c>
      <c r="BC63" s="3">
        <v>4.8683140426874161E-2</v>
      </c>
      <c r="BD63" s="3">
        <v>9.9245384335517883E-2</v>
      </c>
      <c r="BE63" s="3">
        <v>-0.1844901442527771</v>
      </c>
      <c r="BF63" s="3">
        <v>0.13735745847225189</v>
      </c>
      <c r="BG63" s="3">
        <v>0.35431739687919617</v>
      </c>
      <c r="BH63" s="3">
        <v>-1.8043192103505135E-2</v>
      </c>
      <c r="BI63" s="3">
        <v>-0.13767501711845398</v>
      </c>
      <c r="BJ63" s="3">
        <v>-3.5835608839988708E-2</v>
      </c>
      <c r="BK63" s="3">
        <v>-0.20316128432750702</v>
      </c>
      <c r="BL63" s="3">
        <v>-0.59476613998413086</v>
      </c>
      <c r="BM63" s="3">
        <v>3.1003979966044426E-2</v>
      </c>
      <c r="BN63" s="3">
        <v>-4.5323163270950317E-2</v>
      </c>
      <c r="BO63" s="3">
        <v>-0.16620375216007233</v>
      </c>
      <c r="BP63" s="3">
        <v>-0.11384514719247818</v>
      </c>
      <c r="BQ63" s="3">
        <v>-3.056010976433754E-2</v>
      </c>
      <c r="BS63" s="1">
        <v>3</v>
      </c>
      <c r="BT63" s="3">
        <v>-0.37412044515110521</v>
      </c>
      <c r="BU63" s="3">
        <v>3.9029350461267202E-2</v>
      </c>
      <c r="BV63" s="3">
        <v>-9.3020290725146573E-2</v>
      </c>
      <c r="BW63" s="3">
        <v>-0.85568517080864903</v>
      </c>
      <c r="BX63" s="3">
        <v>0.84730525821462999</v>
      </c>
      <c r="BY63" s="3">
        <v>0.50543083442686754</v>
      </c>
      <c r="BZ63" s="3">
        <v>0.49782396501712645</v>
      </c>
      <c r="CA63" s="3">
        <v>0.26666084665918838</v>
      </c>
      <c r="CB63" s="3">
        <v>-0.35180631534566603</v>
      </c>
      <c r="CC63" s="3">
        <v>-0.14144442044905903</v>
      </c>
      <c r="CD63" s="3">
        <v>0.14218530487658465</v>
      </c>
      <c r="CE63" s="3">
        <v>-0.93933759993719723</v>
      </c>
      <c r="CF63" s="3">
        <v>0.72919349347740592</v>
      </c>
      <c r="CG63" s="3">
        <v>-0.77455133332764381</v>
      </c>
      <c r="CH63" s="3">
        <v>-9.6751481043125948E-3</v>
      </c>
      <c r="CI63" s="3">
        <v>0.29160009520726576</v>
      </c>
      <c r="EI63" s="3"/>
      <c r="EJ63" s="3"/>
    </row>
    <row r="64" spans="2:140">
      <c r="AB64" s="1">
        <v>1</v>
      </c>
      <c r="AC64" s="3">
        <v>-0.87525237734015815</v>
      </c>
      <c r="AD64" s="3">
        <v>0.16187625274180251</v>
      </c>
      <c r="AE64" s="3">
        <v>-0.56425072672826859</v>
      </c>
      <c r="AF64" s="3">
        <v>0.35347313920883594</v>
      </c>
      <c r="AG64" s="3">
        <v>0.81031638898252456</v>
      </c>
      <c r="AH64" s="3">
        <v>4.6076022420568852E-2</v>
      </c>
      <c r="AI64" s="3">
        <v>-0.76975747238961445</v>
      </c>
      <c r="AJ64" s="3">
        <v>0.10621091113501657</v>
      </c>
      <c r="AK64" s="3">
        <v>0.52952050136538453</v>
      </c>
      <c r="AL64" s="3">
        <v>0.4369392810135298</v>
      </c>
      <c r="AM64" s="3">
        <v>0.32880899297780297</v>
      </c>
      <c r="AN64" s="3">
        <v>-1.2577862724960203</v>
      </c>
      <c r="AO64" s="3">
        <v>-0.72369205189306229</v>
      </c>
      <c r="AP64" s="3">
        <v>1.1113658062026319</v>
      </c>
      <c r="AQ64" s="3">
        <v>1.2361402833199748</v>
      </c>
      <c r="AR64" s="3">
        <v>0.8803383133404703</v>
      </c>
      <c r="AS64" s="7"/>
      <c r="AW64" s="3"/>
      <c r="AX64" s="3"/>
      <c r="AZ64" s="25">
        <v>58</v>
      </c>
      <c r="BA64" s="3">
        <v>0.15428213775157928</v>
      </c>
      <c r="BB64" s="3">
        <v>-4.8112716525793076E-2</v>
      </c>
      <c r="BC64" s="3">
        <v>0.23848599195480347</v>
      </c>
      <c r="BD64" s="3">
        <v>-0.67266398668289185</v>
      </c>
      <c r="BE64" s="3">
        <v>0.29173678159713745</v>
      </c>
      <c r="BF64" s="3">
        <v>0.2440354973077774</v>
      </c>
      <c r="BG64" s="3">
        <v>-8.966565877199173E-2</v>
      </c>
      <c r="BH64" s="3">
        <v>0.1438012421131134</v>
      </c>
      <c r="BI64" s="3">
        <v>-8.1391230225563049E-2</v>
      </c>
      <c r="BJ64" s="3">
        <v>-0.5171278715133667</v>
      </c>
      <c r="BK64" s="3">
        <v>0.29843160510063171</v>
      </c>
      <c r="BL64" s="3">
        <v>1.8640954047441483E-2</v>
      </c>
      <c r="BM64" s="3">
        <v>0.50804120302200317</v>
      </c>
      <c r="BN64" s="3">
        <v>-0.4246983528137207</v>
      </c>
      <c r="BO64" s="3">
        <v>-2.1404379978775978E-2</v>
      </c>
      <c r="BP64" s="3">
        <v>8.4504656493663788E-2</v>
      </c>
      <c r="BQ64" s="3">
        <v>-0.25813490152359009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EI64" s="3"/>
      <c r="EJ64" s="3"/>
    </row>
    <row r="65" spans="2:140">
      <c r="C65" s="13" t="s">
        <v>172</v>
      </c>
      <c r="AB65" s="1">
        <v>2</v>
      </c>
      <c r="AC65" s="3">
        <v>-0.54635849180635199</v>
      </c>
      <c r="AD65" s="3">
        <v>-0.52294715272401926</v>
      </c>
      <c r="AE65" s="3">
        <v>-0.29068138305202701</v>
      </c>
      <c r="AF65" s="3">
        <v>0.41060814515566735</v>
      </c>
      <c r="AG65" s="3">
        <v>0.55712179230596237</v>
      </c>
      <c r="AH65" s="3">
        <v>-1.2397720633687415</v>
      </c>
      <c r="AI65" s="3">
        <v>-0.41702836086622352</v>
      </c>
      <c r="AJ65" s="3">
        <v>0.6166749769240899</v>
      </c>
      <c r="AK65" s="3">
        <v>1.2869005101027573</v>
      </c>
      <c r="AL65" s="3">
        <v>0.40934847710004924</v>
      </c>
      <c r="AM65" s="3">
        <v>-0.30092202358180198</v>
      </c>
      <c r="AN65" s="3">
        <v>-1.2913325797866035</v>
      </c>
      <c r="AO65" s="3">
        <v>-0.80056610558293373</v>
      </c>
      <c r="AP65" s="3">
        <v>1.9306337959655679</v>
      </c>
      <c r="AQ65" s="3">
        <v>0.59655052539255005</v>
      </c>
      <c r="AR65" s="3">
        <v>1.2697148292924325</v>
      </c>
      <c r="AS65" s="7"/>
      <c r="AW65" s="3"/>
      <c r="AX65" s="3"/>
      <c r="AZ65" s="25">
        <v>59</v>
      </c>
      <c r="BA65" s="3">
        <v>-8.8671423494815826E-2</v>
      </c>
      <c r="BB65" s="3">
        <v>-0.3509555459022522</v>
      </c>
      <c r="BC65" s="3">
        <v>1.3854146935045719E-2</v>
      </c>
      <c r="BD65" s="3">
        <v>-2.4237556383013725E-2</v>
      </c>
      <c r="BE65" s="3">
        <v>0.32162943482398987</v>
      </c>
      <c r="BF65" s="3">
        <v>0.18177279829978943</v>
      </c>
      <c r="BG65" s="3">
        <v>0.31620997190475464</v>
      </c>
      <c r="BH65" s="3">
        <v>-0.39015910029411316</v>
      </c>
      <c r="BI65" s="3">
        <v>-2.9865643009543419E-2</v>
      </c>
      <c r="BJ65" s="3">
        <v>0.19632412493228912</v>
      </c>
      <c r="BK65" s="3">
        <v>-0.33632716536521912</v>
      </c>
      <c r="BL65" s="3">
        <v>4.6835094690322876E-2</v>
      </c>
      <c r="BM65" s="3">
        <v>0.16101124882698059</v>
      </c>
      <c r="BN65" s="3">
        <v>5.3024359047412872E-2</v>
      </c>
      <c r="BO65" s="3">
        <v>-6.9660179316997528E-2</v>
      </c>
      <c r="BP65" s="3">
        <v>-0.13937155902385712</v>
      </c>
      <c r="BQ65" s="3">
        <v>-0.17795586585998535</v>
      </c>
      <c r="EI65" s="3"/>
      <c r="EJ65" s="3"/>
    </row>
    <row r="66" spans="2:140">
      <c r="AB66" s="1">
        <v>3</v>
      </c>
      <c r="AC66" s="3">
        <v>-0.63042517737725978</v>
      </c>
      <c r="AD66" s="3">
        <v>-4.91092676400956E-2</v>
      </c>
      <c r="AE66" s="3">
        <v>-0.52080162020979859</v>
      </c>
      <c r="AF66" s="3">
        <v>0.29922683984316567</v>
      </c>
      <c r="AG66" s="3">
        <v>0.76627725633642618</v>
      </c>
      <c r="AH66" s="3">
        <v>-0.16165162196397639</v>
      </c>
      <c r="AI66" s="3">
        <v>-0.60800791213025096</v>
      </c>
      <c r="AJ66" s="3">
        <v>0.19383251371652621</v>
      </c>
      <c r="AK66" s="3">
        <v>0.53845242564490048</v>
      </c>
      <c r="AL66" s="3">
        <v>0.34942995976859903</v>
      </c>
      <c r="AM66" s="3">
        <v>0.37017267287175071</v>
      </c>
      <c r="AN66" s="3">
        <v>-1.1711346440294284</v>
      </c>
      <c r="AO66" s="3">
        <v>-0.58237833358405977</v>
      </c>
      <c r="AP66" s="3">
        <v>1.0176709838031743</v>
      </c>
      <c r="AQ66" s="3">
        <v>1.0318885111436589</v>
      </c>
      <c r="AR66" s="3">
        <v>0.91128832985111097</v>
      </c>
      <c r="AS66" s="7"/>
      <c r="AW66" s="3"/>
      <c r="AX66" s="3"/>
      <c r="AZ66" s="25">
        <v>60</v>
      </c>
      <c r="BA66" s="3">
        <v>0.15419700741767883</v>
      </c>
      <c r="BB66" s="3">
        <v>-0.12798090279102325</v>
      </c>
      <c r="BC66" s="3">
        <v>-0.28464123606681824</v>
      </c>
      <c r="BD66" s="3">
        <v>-0.12715169787406921</v>
      </c>
      <c r="BE66" s="3">
        <v>0.15692286193370819</v>
      </c>
      <c r="BF66" s="3">
        <v>-0.14123931527137756</v>
      </c>
      <c r="BG66" s="3">
        <v>0.29156482219696045</v>
      </c>
      <c r="BH66" s="3">
        <v>0.20995905995368958</v>
      </c>
      <c r="BI66" s="3">
        <v>-7.9460382461547852E-2</v>
      </c>
      <c r="BJ66" s="3">
        <v>-0.10893214493989944</v>
      </c>
      <c r="BK66" s="3">
        <v>-4.6635765582323074E-2</v>
      </c>
      <c r="BL66" s="3">
        <v>-0.18713979423046112</v>
      </c>
      <c r="BM66" s="3">
        <v>0.17083917558193207</v>
      </c>
      <c r="BN66" s="3">
        <v>-3.0555417761206627E-2</v>
      </c>
      <c r="BO66" s="3">
        <v>-3.9607547223567963E-2</v>
      </c>
      <c r="BP66" s="3">
        <v>0.1599774956703186</v>
      </c>
      <c r="BQ66" s="3">
        <v>-6.5095357596874237E-2</v>
      </c>
      <c r="EI66" s="3"/>
      <c r="EJ66" s="3"/>
    </row>
    <row r="67" spans="2:140">
      <c r="B67" t="s">
        <v>171</v>
      </c>
      <c r="C67" s="1" cm="1">
        <f t="array" ref="C67:R67">_xlfn.ANCHORARRAY(AC70)</f>
        <v>0</v>
      </c>
      <c r="D67" s="1">
        <v>1</v>
      </c>
      <c r="E67" s="1">
        <v>2</v>
      </c>
      <c r="F67" s="1">
        <v>3</v>
      </c>
      <c r="G67" s="1">
        <v>4</v>
      </c>
      <c r="H67" s="1">
        <v>5</v>
      </c>
      <c r="I67" s="1">
        <v>6</v>
      </c>
      <c r="J67" s="1">
        <v>7</v>
      </c>
      <c r="K67" s="1">
        <v>8</v>
      </c>
      <c r="L67" s="1">
        <v>9</v>
      </c>
      <c r="M67" s="1">
        <v>10</v>
      </c>
      <c r="N67" s="1">
        <v>11</v>
      </c>
      <c r="O67" s="1">
        <v>12</v>
      </c>
      <c r="P67" s="1">
        <v>13</v>
      </c>
      <c r="Q67" s="1">
        <v>14</v>
      </c>
      <c r="R67" s="1">
        <v>15</v>
      </c>
      <c r="S67" s="9" t="s">
        <v>160</v>
      </c>
      <c r="T67" s="1" t="s">
        <v>161</v>
      </c>
      <c r="AW67" s="3"/>
      <c r="AX67" s="3"/>
      <c r="AZ67" s="25">
        <v>61</v>
      </c>
      <c r="BA67" s="3">
        <v>-0.25819337368011475</v>
      </c>
      <c r="BB67" s="3">
        <v>-0.16978515684604645</v>
      </c>
      <c r="BC67" s="3">
        <v>0.19448670744895935</v>
      </c>
      <c r="BD67" s="3">
        <v>-0.25584828853607178</v>
      </c>
      <c r="BE67" s="3">
        <v>0.22082869708538055</v>
      </c>
      <c r="BF67" s="3">
        <v>0.17611199617385864</v>
      </c>
      <c r="BG67" s="3">
        <v>0.29680833220481873</v>
      </c>
      <c r="BH67" s="3">
        <v>-2.9535489156842232E-2</v>
      </c>
      <c r="BI67" s="3">
        <v>-0.13566845655441284</v>
      </c>
      <c r="BJ67" s="3">
        <v>-0.21831999719142914</v>
      </c>
      <c r="BK67" s="3">
        <v>-0.20030239224433899</v>
      </c>
      <c r="BL67" s="3">
        <v>0.21492974460124969</v>
      </c>
      <c r="BM67" s="3">
        <v>0.11526871472597122</v>
      </c>
      <c r="BN67" s="3">
        <v>-0.16587170958518982</v>
      </c>
      <c r="BO67" s="3">
        <v>0.36785843968391418</v>
      </c>
      <c r="BP67" s="3">
        <v>1.8966885283589363E-2</v>
      </c>
      <c r="BQ67" s="3">
        <v>-0.4600577056407929</v>
      </c>
      <c r="EI67" s="3"/>
      <c r="EJ67" s="3"/>
    </row>
    <row r="68" spans="2:140">
      <c r="B68" s="1" cm="1">
        <f t="array" ref="B68:B71">_xlfn.ANCHORARRAY(AB71)</f>
        <v>0</v>
      </c>
      <c r="C68" s="3" cm="1">
        <f t="array" ref="C68:R71">_xlfn.ANCHORARRAY(AC71)+_xlfn.ANCHORARRAY(C58)</f>
        <v>-0.42235528940409717</v>
      </c>
      <c r="D68" s="3">
        <v>-0.68968055645780413</v>
      </c>
      <c r="E68" s="3">
        <v>-6.7357811023848191E-2</v>
      </c>
      <c r="F68" s="3">
        <v>1.6311558944722604</v>
      </c>
      <c r="G68" s="3">
        <v>0.60983571549709015</v>
      </c>
      <c r="H68" s="3">
        <v>0.81959009054404941</v>
      </c>
      <c r="I68" s="3">
        <v>-0.49918142466673965</v>
      </c>
      <c r="J68" s="3">
        <v>9.0528597887191642E-2</v>
      </c>
      <c r="K68" s="3">
        <v>1.0351224029582431</v>
      </c>
      <c r="L68" s="3">
        <v>0.65264981939678757</v>
      </c>
      <c r="M68" s="3">
        <v>1.2406112896964308</v>
      </c>
      <c r="N68" s="3">
        <v>-1.52033111213502</v>
      </c>
      <c r="O68" s="3">
        <v>-2.5643749370826061</v>
      </c>
      <c r="P68" s="3">
        <v>2.9338830565590071</v>
      </c>
      <c r="Q68" s="3">
        <v>1.7346150275979753</v>
      </c>
      <c r="R68" s="3">
        <v>1.6305466239579716</v>
      </c>
      <c r="S68" s="10">
        <f>AVERAGE(C68:R68)</f>
        <v>0.4134535867373057</v>
      </c>
      <c r="T68" s="3">
        <f>STDEV(C68:S68)</f>
        <v>1.3248671269251673</v>
      </c>
      <c r="AC68" s="13" t="s">
        <v>156</v>
      </c>
      <c r="AW68" s="3"/>
      <c r="AX68" s="3"/>
      <c r="AZ68" s="25">
        <v>62</v>
      </c>
      <c r="BA68" s="3">
        <v>0.15612392127513885</v>
      </c>
      <c r="BB68" s="3">
        <v>-4.3826684355735779E-2</v>
      </c>
      <c r="BC68" s="3">
        <v>0.21915121376514435</v>
      </c>
      <c r="BD68" s="3">
        <v>-0.42981290817260742</v>
      </c>
      <c r="BE68" s="3">
        <v>0.12341271340847015</v>
      </c>
      <c r="BF68" s="3">
        <v>0.20151694118976593</v>
      </c>
      <c r="BG68" s="3">
        <v>-3.1529288738965988E-2</v>
      </c>
      <c r="BH68" s="3">
        <v>-0.12032220512628555</v>
      </c>
      <c r="BI68" s="3">
        <v>3.6147736012935638E-2</v>
      </c>
      <c r="BJ68" s="3">
        <v>-0.46356770396232605</v>
      </c>
      <c r="BK68" s="3">
        <v>0.29546615481376648</v>
      </c>
      <c r="BL68" s="3">
        <v>-2.6402413845062256E-2</v>
      </c>
      <c r="BM68" s="3">
        <v>0.71709614992141724</v>
      </c>
      <c r="BN68" s="3">
        <v>-0.23885665833950043</v>
      </c>
      <c r="BO68" s="3">
        <v>-0.204462930560112</v>
      </c>
      <c r="BP68" s="3">
        <v>-5.3606998175382614E-2</v>
      </c>
      <c r="BQ68" s="3">
        <v>-0.54850596189498901</v>
      </c>
      <c r="EI68" s="3"/>
      <c r="EJ68" s="3"/>
    </row>
    <row r="69" spans="2:140">
      <c r="B69" s="1">
        <v>1</v>
      </c>
      <c r="C69" s="3">
        <v>-1.1073828899353348</v>
      </c>
      <c r="D69" s="3">
        <v>0.15432867443307119</v>
      </c>
      <c r="E69" s="3">
        <v>-0.92681654217702958</v>
      </c>
      <c r="F69" s="3">
        <v>1.3015383605184978</v>
      </c>
      <c r="G69" s="3">
        <v>1.5254204920709036</v>
      </c>
      <c r="H69" s="3">
        <v>-0.25770635124619445</v>
      </c>
      <c r="I69" s="3">
        <v>-0.18905612122384297</v>
      </c>
      <c r="J69" s="3">
        <v>1.0318927405875313</v>
      </c>
      <c r="K69" s="3">
        <v>0.12984242009135194</v>
      </c>
      <c r="L69" s="3">
        <v>0.45495159046046069</v>
      </c>
      <c r="M69" s="3">
        <v>0.73983108985013268</v>
      </c>
      <c r="N69" s="3">
        <v>-0.11275899264219946</v>
      </c>
      <c r="O69" s="3">
        <v>-0.17834448052007645</v>
      </c>
      <c r="P69" s="3">
        <v>1.4723779669806776</v>
      </c>
      <c r="Q69" s="3">
        <v>0.61214456197979539</v>
      </c>
      <c r="R69" s="3">
        <v>-5.6787548304274571E-2</v>
      </c>
      <c r="S69" s="10">
        <f>AVERAGE(C69:R69)</f>
        <v>0.28709218568271688</v>
      </c>
      <c r="T69" s="3">
        <f>STDEV(C69:S69)</f>
        <v>0.76402607881426343</v>
      </c>
      <c r="AW69" s="3"/>
      <c r="AX69" s="3"/>
      <c r="AZ69" s="25">
        <v>63</v>
      </c>
      <c r="BA69" s="3">
        <v>9.2916898429393768E-2</v>
      </c>
      <c r="BB69" s="3">
        <v>0.11989730596542358</v>
      </c>
      <c r="BC69" s="3">
        <v>0.1943562775850296</v>
      </c>
      <c r="BD69" s="3">
        <v>1.0818729177117348E-2</v>
      </c>
      <c r="BE69" s="3">
        <v>-2.0472349599003792E-2</v>
      </c>
      <c r="BF69" s="3">
        <v>0.13378754258155823</v>
      </c>
      <c r="BG69" s="3">
        <v>0.16877047717571259</v>
      </c>
      <c r="BH69" s="3">
        <v>-6.1851594597101212E-2</v>
      </c>
      <c r="BI69" s="3">
        <v>-0.35401734709739685</v>
      </c>
      <c r="BJ69" s="3">
        <v>0.31550207734107971</v>
      </c>
      <c r="BK69" s="3">
        <v>-3.207777813076973E-2</v>
      </c>
      <c r="BL69" s="3">
        <v>-0.21334904432296753</v>
      </c>
      <c r="BM69" s="3">
        <v>0.34634512662887573</v>
      </c>
      <c r="BN69" s="3">
        <v>-0.41926690936088562</v>
      </c>
      <c r="BO69" s="3">
        <v>-6.3325896859169006E-2</v>
      </c>
      <c r="BP69" s="3">
        <v>-0.28540793061256409</v>
      </c>
      <c r="BQ69" s="3">
        <v>-0.45094758272171021</v>
      </c>
      <c r="EI69" s="3"/>
      <c r="EJ69" s="3"/>
    </row>
    <row r="70" spans="2:140">
      <c r="B70" s="1">
        <v>2</v>
      </c>
      <c r="C70" s="3">
        <v>-0.90849542203363165</v>
      </c>
      <c r="D70" s="3">
        <v>0.30606536043668631</v>
      </c>
      <c r="E70" s="3">
        <v>-2.5728757590438485</v>
      </c>
      <c r="F70" s="3">
        <v>0.75919959203219323</v>
      </c>
      <c r="G70" s="3">
        <v>2.0718400864496394</v>
      </c>
      <c r="H70" s="3">
        <v>-1.0896862863244452</v>
      </c>
      <c r="I70" s="3">
        <v>-0.5332287110911953</v>
      </c>
      <c r="J70" s="3">
        <v>0.90481047568622064</v>
      </c>
      <c r="K70" s="3">
        <v>2.2185339229407397</v>
      </c>
      <c r="L70" s="3">
        <v>0.79952879664770249</v>
      </c>
      <c r="M70" s="3">
        <v>0.16705848045414773</v>
      </c>
      <c r="N70" s="3">
        <v>-1.6738196086238075</v>
      </c>
      <c r="O70" s="3">
        <v>-2.8130094096448235</v>
      </c>
      <c r="P70" s="3">
        <v>1.0101256496795572</v>
      </c>
      <c r="Q70" s="3">
        <v>1.6202997576847253</v>
      </c>
      <c r="R70" s="3">
        <v>0.7215334146882455</v>
      </c>
      <c r="S70" s="10">
        <f>AVERAGE(C70:R70)</f>
        <v>6.174252124613161E-2</v>
      </c>
      <c r="T70" s="3">
        <f>STDEV(C70:S70)</f>
        <v>1.4812821521761719</v>
      </c>
      <c r="AB70" t="s">
        <v>171</v>
      </c>
      <c r="AC70" s="1" cm="1">
        <f t="array" ref="AC70:AR70">_xlfn.ANCHORARRAY(AC62)</f>
        <v>0</v>
      </c>
      <c r="AD70" s="1">
        <v>1</v>
      </c>
      <c r="AE70" s="1">
        <v>2</v>
      </c>
      <c r="AF70" s="1">
        <v>3</v>
      </c>
      <c r="AG70" s="1">
        <v>4</v>
      </c>
      <c r="AH70" s="1">
        <v>5</v>
      </c>
      <c r="AI70" s="1">
        <v>6</v>
      </c>
      <c r="AJ70" s="1">
        <v>7</v>
      </c>
      <c r="AK70" s="1">
        <v>8</v>
      </c>
      <c r="AL70" s="1">
        <v>9</v>
      </c>
      <c r="AM70" s="1">
        <v>10</v>
      </c>
      <c r="AN70" s="1">
        <v>11</v>
      </c>
      <c r="AO70" s="1">
        <v>12</v>
      </c>
      <c r="AP70" s="1">
        <v>13</v>
      </c>
      <c r="AQ70" s="1">
        <v>14</v>
      </c>
      <c r="AR70" s="1">
        <v>15</v>
      </c>
      <c r="AS70" s="2"/>
      <c r="AW70" s="3"/>
      <c r="AX70" s="3"/>
    </row>
    <row r="71" spans="2:140">
      <c r="B71" s="1">
        <v>3</v>
      </c>
      <c r="C71" s="3">
        <v>-0.80423513786176448</v>
      </c>
      <c r="D71" s="3">
        <v>-1.6489158148050125</v>
      </c>
      <c r="E71" s="3">
        <v>-1.040773050511465</v>
      </c>
      <c r="F71" s="3">
        <v>5.3209175172221457E-2</v>
      </c>
      <c r="G71" s="3">
        <v>-0.67297118631341513</v>
      </c>
      <c r="H71" s="3">
        <v>0.93052147755384584</v>
      </c>
      <c r="I71" s="3">
        <v>-0.38019921311844829</v>
      </c>
      <c r="J71" s="3">
        <v>0.37088358106882113</v>
      </c>
      <c r="K71" s="3">
        <v>-0.33605637247750553</v>
      </c>
      <c r="L71" s="3">
        <v>-0.22946334410255576</v>
      </c>
      <c r="M71" s="3">
        <v>8.2446628216904516E-2</v>
      </c>
      <c r="N71" s="3">
        <v>-1.3029454432704943</v>
      </c>
      <c r="O71" s="3">
        <v>-1.7446169314539328</v>
      </c>
      <c r="P71" s="3">
        <v>0.48634689522971852</v>
      </c>
      <c r="Q71" s="3">
        <v>0.44912066694352459</v>
      </c>
      <c r="R71" s="3">
        <v>1.0194635703081689</v>
      </c>
      <c r="S71" s="10">
        <f>AVERAGE(C71:R71)</f>
        <v>-0.29801153121383672</v>
      </c>
      <c r="T71" s="3">
        <f>STDEV(C71:S71)</f>
        <v>0.83002026698695563</v>
      </c>
      <c r="AB71" s="1" cm="1">
        <f t="array" ref="AB71:AB74">_xlfn.ANCHORARRAY(AB63)</f>
        <v>0</v>
      </c>
      <c r="AC71" s="3" cm="1">
        <f t="array" ref="AC71:AR74">_xlfn.ANCHORARRAY(AC63)</f>
        <v>-1.2388296675130754</v>
      </c>
      <c r="AD71" s="3">
        <v>0.62596990664644392</v>
      </c>
      <c r="AE71" s="3">
        <v>-0.70515880255903496</v>
      </c>
      <c r="AF71" s="3">
        <v>0.36469023056234817</v>
      </c>
      <c r="AG71" s="3">
        <v>0.96834680577571564</v>
      </c>
      <c r="AH71" s="3">
        <v>0.75964839640361514</v>
      </c>
      <c r="AI71" s="3">
        <v>-1.047113036204673</v>
      </c>
      <c r="AJ71" s="3">
        <v>-0.18187461251434339</v>
      </c>
      <c r="AK71" s="3">
        <v>0.22432244663652684</v>
      </c>
      <c r="AL71" s="3">
        <v>0.49590644194965927</v>
      </c>
      <c r="AM71" s="3">
        <v>0.52282587166283101</v>
      </c>
      <c r="AN71" s="3">
        <v>-1.3010915791874798</v>
      </c>
      <c r="AO71" s="3">
        <v>-0.80908860113747649</v>
      </c>
      <c r="AP71" s="3">
        <v>0.86922584525529634</v>
      </c>
      <c r="AQ71" s="3">
        <v>1.694627523115706</v>
      </c>
      <c r="AR71" s="3">
        <v>0.67772346187911414</v>
      </c>
      <c r="AS71" s="7"/>
      <c r="AW71" s="3"/>
      <c r="AX71" s="3"/>
    </row>
    <row r="72" spans="2:140">
      <c r="AB72" s="1">
        <v>1</v>
      </c>
      <c r="AC72" s="3">
        <v>-0.87525237734015815</v>
      </c>
      <c r="AD72" s="3">
        <v>0.16187625274180251</v>
      </c>
      <c r="AE72" s="3">
        <v>-0.56425072672826859</v>
      </c>
      <c r="AF72" s="3">
        <v>0.35347313920883594</v>
      </c>
      <c r="AG72" s="3">
        <v>0.81031638898252456</v>
      </c>
      <c r="AH72" s="3">
        <v>4.6076022420568852E-2</v>
      </c>
      <c r="AI72" s="3">
        <v>-0.76975747238961445</v>
      </c>
      <c r="AJ72" s="3">
        <v>0.10621091113501657</v>
      </c>
      <c r="AK72" s="3">
        <v>0.52952050136538453</v>
      </c>
      <c r="AL72" s="3">
        <v>0.4369392810135298</v>
      </c>
      <c r="AM72" s="3">
        <v>0.32880899297780297</v>
      </c>
      <c r="AN72" s="3">
        <v>-1.2577862724960203</v>
      </c>
      <c r="AO72" s="3">
        <v>-0.72369205189306229</v>
      </c>
      <c r="AP72" s="3">
        <v>1.1113658062026319</v>
      </c>
      <c r="AQ72" s="3">
        <v>1.2361402833199748</v>
      </c>
      <c r="AR72" s="3">
        <v>0.8803383133404703</v>
      </c>
      <c r="AS72" s="7"/>
      <c r="AW72" s="3"/>
      <c r="AX72" s="3"/>
    </row>
    <row r="73" spans="2:140">
      <c r="C73" s="14" t="s">
        <v>164</v>
      </c>
      <c r="AB73" s="1">
        <v>2</v>
      </c>
      <c r="AC73" s="3">
        <v>-0.54635849180635199</v>
      </c>
      <c r="AD73" s="3">
        <v>-0.52294715272401926</v>
      </c>
      <c r="AE73" s="3">
        <v>-0.29068138305202701</v>
      </c>
      <c r="AF73" s="3">
        <v>0.41060814515566735</v>
      </c>
      <c r="AG73" s="3">
        <v>0.55712179230596237</v>
      </c>
      <c r="AH73" s="3">
        <v>-1.2397720633687415</v>
      </c>
      <c r="AI73" s="3">
        <v>-0.41702836086622352</v>
      </c>
      <c r="AJ73" s="3">
        <v>0.6166749769240899</v>
      </c>
      <c r="AK73" s="3">
        <v>1.2869005101027573</v>
      </c>
      <c r="AL73" s="3">
        <v>0.40934847710004924</v>
      </c>
      <c r="AM73" s="3">
        <v>-0.30092202358180198</v>
      </c>
      <c r="AN73" s="3">
        <v>-1.2913325797866035</v>
      </c>
      <c r="AO73" s="3">
        <v>-0.80056610558293373</v>
      </c>
      <c r="AP73" s="3">
        <v>1.9306337959655679</v>
      </c>
      <c r="AQ73" s="3">
        <v>0.59655052539255005</v>
      </c>
      <c r="AR73" s="3">
        <v>1.2697148292924325</v>
      </c>
      <c r="AS73" s="7"/>
      <c r="AW73" s="3"/>
      <c r="AX73" s="3"/>
    </row>
    <row r="74" spans="2:140">
      <c r="AB74" s="1">
        <v>3</v>
      </c>
      <c r="AC74" s="3">
        <v>-0.63042517737725978</v>
      </c>
      <c r="AD74" s="3">
        <v>-4.91092676400956E-2</v>
      </c>
      <c r="AE74" s="3">
        <v>-0.52080162020979859</v>
      </c>
      <c r="AF74" s="3">
        <v>0.29922683984316567</v>
      </c>
      <c r="AG74" s="3">
        <v>0.76627725633642618</v>
      </c>
      <c r="AH74" s="3">
        <v>-0.16165162196397639</v>
      </c>
      <c r="AI74" s="3">
        <v>-0.60800791213025096</v>
      </c>
      <c r="AJ74" s="3">
        <v>0.19383251371652621</v>
      </c>
      <c r="AK74" s="3">
        <v>0.53845242564490048</v>
      </c>
      <c r="AL74" s="3">
        <v>0.34942995976859903</v>
      </c>
      <c r="AM74" s="3">
        <v>0.37017267287175071</v>
      </c>
      <c r="AN74" s="3">
        <v>-1.1711346440294284</v>
      </c>
      <c r="AO74" s="3">
        <v>-0.58237833358405977</v>
      </c>
      <c r="AP74" s="3">
        <v>1.0176709838031743</v>
      </c>
      <c r="AQ74" s="3">
        <v>1.0318885111436589</v>
      </c>
      <c r="AR74" s="3">
        <v>0.91128832985111097</v>
      </c>
      <c r="AS74" s="7"/>
      <c r="AW74" s="3"/>
      <c r="AX74" s="3"/>
    </row>
    <row r="75" spans="2:140">
      <c r="B75" t="s">
        <v>171</v>
      </c>
      <c r="C75" s="1" cm="1">
        <f t="array" ref="C75:R75">_xlfn.ANCHORARRAY(C67)</f>
        <v>0</v>
      </c>
      <c r="D75" s="1">
        <v>1</v>
      </c>
      <c r="E75" s="1">
        <v>2</v>
      </c>
      <c r="F75" s="1">
        <v>3</v>
      </c>
      <c r="G75" s="1">
        <v>4</v>
      </c>
      <c r="H75" s="1">
        <v>5</v>
      </c>
      <c r="I75" s="1">
        <v>6</v>
      </c>
      <c r="J75" s="1">
        <v>7</v>
      </c>
      <c r="K75" s="1">
        <v>8</v>
      </c>
      <c r="L75" s="1">
        <v>9</v>
      </c>
      <c r="M75" s="1">
        <v>10</v>
      </c>
      <c r="N75" s="1">
        <v>11</v>
      </c>
      <c r="O75" s="1">
        <v>12</v>
      </c>
      <c r="P75" s="1">
        <v>13</v>
      </c>
      <c r="Q75" s="1">
        <v>14</v>
      </c>
      <c r="R75" s="1">
        <v>15</v>
      </c>
      <c r="S75" s="9" t="s">
        <v>160</v>
      </c>
      <c r="T75" s="1" t="s">
        <v>161</v>
      </c>
      <c r="AW75" s="3"/>
      <c r="AX75" s="3"/>
    </row>
    <row r="76" spans="2:140">
      <c r="B76" s="1" cm="1">
        <f t="array" ref="B76:B79">_xlfn.ANCHORARRAY(B68)</f>
        <v>0</v>
      </c>
      <c r="C76" s="3" cm="1">
        <f t="array" ref="C76:R79">(_xlfn.ANCHORARRAY(C68)-S68:S71)/T68:T71</f>
        <v>-0.63086241567575096</v>
      </c>
      <c r="D76" s="3">
        <v>-0.83263756853514137</v>
      </c>
      <c r="E76" s="3">
        <v>-0.36291292008810755</v>
      </c>
      <c r="F76" s="3">
        <v>0.91911277968008209</v>
      </c>
      <c r="G76" s="3">
        <v>0.14822779188095647</v>
      </c>
      <c r="H76" s="3">
        <v>0.3065488572799977</v>
      </c>
      <c r="I76" s="3">
        <v>-0.68885021966100446</v>
      </c>
      <c r="J76" s="3">
        <v>-0.24374141548788983</v>
      </c>
      <c r="K76" s="3">
        <v>0.46923106746843696</v>
      </c>
      <c r="L76" s="3">
        <v>0.18054356380222303</v>
      </c>
      <c r="M76" s="3">
        <v>0.62433257354557758</v>
      </c>
      <c r="N76" s="3">
        <v>-1.4596065217199341</v>
      </c>
      <c r="O76" s="3">
        <v>-2.247643151001141</v>
      </c>
      <c r="P76" s="3">
        <v>1.902401696441264</v>
      </c>
      <c r="Q76" s="3">
        <v>0.99720297531036328</v>
      </c>
      <c r="R76" s="3">
        <v>0.91865290676006872</v>
      </c>
      <c r="S76" s="16">
        <f>AVERAGE(C76:R76)</f>
        <v>0</v>
      </c>
      <c r="T76" s="7">
        <f>STDEV(C76:S76)</f>
        <v>0.99999999999999989</v>
      </c>
      <c r="AW76" s="3"/>
      <c r="AX76" s="3"/>
    </row>
    <row r="77" spans="2:140">
      <c r="B77" s="1">
        <v>1</v>
      </c>
      <c r="C77" s="3">
        <v>-1.8251668552756979</v>
      </c>
      <c r="D77" s="3">
        <v>-0.17376829787759224</v>
      </c>
      <c r="E77" s="3">
        <v>-1.5888315353628795</v>
      </c>
      <c r="F77" s="3">
        <v>1.3277638067147643</v>
      </c>
      <c r="G77" s="3">
        <v>1.6207932434845949</v>
      </c>
      <c r="H77" s="3">
        <v>-0.71306275012813169</v>
      </c>
      <c r="I77" s="3">
        <v>-0.62320949521189395</v>
      </c>
      <c r="J77" s="3">
        <v>0.97483656063247714</v>
      </c>
      <c r="K77" s="3">
        <v>-0.2058172750273263</v>
      </c>
      <c r="L77" s="3">
        <v>0.21970376330380578</v>
      </c>
      <c r="M77" s="3">
        <v>0.59256996157781372</v>
      </c>
      <c r="N77" s="3">
        <v>-0.52334755241008091</v>
      </c>
      <c r="O77" s="3">
        <v>-0.60918950165304775</v>
      </c>
      <c r="P77" s="3">
        <v>1.5513682244164686</v>
      </c>
      <c r="Q77" s="3">
        <v>0.42544670307791876</v>
      </c>
      <c r="R77" s="3">
        <v>-0.45008900026119325</v>
      </c>
      <c r="S77" s="16">
        <f>AVERAGE(C77:R77)</f>
        <v>0</v>
      </c>
      <c r="T77" s="7">
        <f>STDEV(C77:S77)</f>
        <v>1</v>
      </c>
      <c r="AW77" s="3"/>
      <c r="AX77" s="3"/>
    </row>
    <row r="78" spans="2:140">
      <c r="B78" s="1">
        <v>2</v>
      </c>
      <c r="C78" s="3">
        <v>-0.6549987400134224</v>
      </c>
      <c r="D78" s="3">
        <v>0.16494010869679127</v>
      </c>
      <c r="E78" s="3">
        <v>-1.7786066458840584</v>
      </c>
      <c r="F78" s="3">
        <v>0.47084687394728814</v>
      </c>
      <c r="G78" s="3">
        <v>1.3569984369624961</v>
      </c>
      <c r="H78" s="3">
        <v>-0.77731903127233182</v>
      </c>
      <c r="I78" s="3">
        <v>-0.40165962403803118</v>
      </c>
      <c r="J78" s="3">
        <v>0.569147446488521</v>
      </c>
      <c r="K78" s="3">
        <v>1.4560301010351311</v>
      </c>
      <c r="L78" s="3">
        <v>0.49807275023038589</v>
      </c>
      <c r="M78" s="3">
        <v>7.109783848627016E-2</v>
      </c>
      <c r="N78" s="3">
        <v>-1.1716620816096386</v>
      </c>
      <c r="O78" s="3">
        <v>-1.9407186717720306</v>
      </c>
      <c r="P78" s="3">
        <v>0.64024475488356014</v>
      </c>
      <c r="Q78" s="3">
        <v>1.0521677008994512</v>
      </c>
      <c r="R78" s="3">
        <v>0.44541878295961784</v>
      </c>
      <c r="S78" s="16">
        <f>AVERAGE(C78:R78)</f>
        <v>0</v>
      </c>
      <c r="T78" s="7">
        <f>STDEV(C78:S78)</f>
        <v>1</v>
      </c>
      <c r="AW78" s="3"/>
      <c r="AX78" s="3"/>
    </row>
    <row r="79" spans="2:140">
      <c r="B79" s="1">
        <v>3</v>
      </c>
      <c r="C79" s="3">
        <v>-0.6098930674133568</v>
      </c>
      <c r="D79" s="3">
        <v>-1.6275557806498793</v>
      </c>
      <c r="E79" s="3">
        <v>-0.89487154572010141</v>
      </c>
      <c r="F79" s="3">
        <v>0.42314714514263524</v>
      </c>
      <c r="G79" s="3">
        <v>-0.45174758980369711</v>
      </c>
      <c r="H79" s="3">
        <v>1.4801241097730808</v>
      </c>
      <c r="I79" s="3">
        <v>-9.9018885650780389E-2</v>
      </c>
      <c r="J79" s="3">
        <v>0.80587804766599758</v>
      </c>
      <c r="K79" s="3">
        <v>-4.5836038922007077E-2</v>
      </c>
      <c r="L79" s="3">
        <v>8.2586160648964305E-2</v>
      </c>
      <c r="M79" s="3">
        <v>0.45837213205869876</v>
      </c>
      <c r="N79" s="3">
        <v>-1.2107341856900113</v>
      </c>
      <c r="O79" s="3">
        <v>-1.7428555154338545</v>
      </c>
      <c r="P79" s="3">
        <v>0.94498707759371137</v>
      </c>
      <c r="Q79" s="3">
        <v>0.90013729528498732</v>
      </c>
      <c r="R79" s="3">
        <v>1.5872806411156111</v>
      </c>
      <c r="S79" s="16">
        <f>AVERAGE(C79:R79)</f>
        <v>0</v>
      </c>
      <c r="T79" s="7">
        <f>STDEV(C79:S79)</f>
        <v>1</v>
      </c>
      <c r="AW79" s="3"/>
      <c r="AX79" s="3"/>
    </row>
    <row r="80" spans="2:140">
      <c r="AW80" s="3"/>
      <c r="AX80" s="3"/>
      <c r="BP80" s="11"/>
    </row>
    <row r="81" spans="2:50">
      <c r="C81" s="13" t="s">
        <v>163</v>
      </c>
      <c r="AW81" s="3"/>
      <c r="AX81" s="3"/>
    </row>
    <row r="82" spans="2:50">
      <c r="AW82" s="3"/>
      <c r="AX82" s="3"/>
    </row>
    <row r="83" spans="2:50">
      <c r="B83" t="s">
        <v>171</v>
      </c>
      <c r="C83" s="25" cm="1">
        <f t="array" ref="C83:R83">_xlfn.ANCHORARRAY(C75)</f>
        <v>0</v>
      </c>
      <c r="D83" s="25">
        <v>1</v>
      </c>
      <c r="E83" s="25">
        <v>2</v>
      </c>
      <c r="F83" s="25">
        <v>3</v>
      </c>
      <c r="G83" s="25">
        <v>4</v>
      </c>
      <c r="H83" s="25">
        <v>5</v>
      </c>
      <c r="I83" s="25">
        <v>6</v>
      </c>
      <c r="J83" s="25">
        <v>7</v>
      </c>
      <c r="K83" s="25">
        <v>8</v>
      </c>
      <c r="L83" s="25">
        <v>9</v>
      </c>
      <c r="M83" s="25">
        <v>10</v>
      </c>
      <c r="N83" s="25">
        <v>11</v>
      </c>
      <c r="O83" s="25">
        <v>12</v>
      </c>
      <c r="P83" s="25">
        <v>13</v>
      </c>
      <c r="Q83" s="25">
        <v>14</v>
      </c>
      <c r="R83" s="25">
        <v>15</v>
      </c>
      <c r="AW83" s="3"/>
      <c r="AX83" s="3"/>
    </row>
    <row r="84" spans="2:50">
      <c r="B84" s="25" t="str">
        <f>$AW$4</f>
        <v>γ</v>
      </c>
      <c r="C84" s="3" cm="1">
        <f t="array" ref="C84:R85">TRANSPOSE(AW6:AX21)</f>
        <v>1.0070405006408691</v>
      </c>
      <c r="D84" s="3">
        <v>1.163338303565979</v>
      </c>
      <c r="E84" s="3">
        <v>1.1668609380722046</v>
      </c>
      <c r="F84" s="3">
        <v>0.98486530780792236</v>
      </c>
      <c r="G84" s="3">
        <v>0.96226751804351796</v>
      </c>
      <c r="H84" s="3">
        <v>0.97864520549774159</v>
      </c>
      <c r="I84" s="3">
        <v>1.0257267951965332</v>
      </c>
      <c r="J84" s="3">
        <v>1.1250040531158447</v>
      </c>
      <c r="K84" s="3">
        <v>0.91853797435760498</v>
      </c>
      <c r="L84" s="3">
        <v>1.0607229471206665</v>
      </c>
      <c r="M84" s="3">
        <v>0.96779340505599976</v>
      </c>
      <c r="N84" s="3">
        <v>1.1026536226272583</v>
      </c>
      <c r="O84" s="3">
        <v>1.1523852348327637</v>
      </c>
      <c r="P84" s="3">
        <v>0.98216718435287476</v>
      </c>
      <c r="Q84" s="3">
        <v>0.76375865936279297</v>
      </c>
      <c r="R84" s="3">
        <v>0.7451673150062561</v>
      </c>
      <c r="AW84" s="3"/>
      <c r="AX84" s="3"/>
    </row>
    <row r="85" spans="2:50">
      <c r="B85" s="25" t="str">
        <f>$AX$4</f>
        <v>β</v>
      </c>
      <c r="C85" s="3">
        <v>-9.4856463372707353E-2</v>
      </c>
      <c r="D85" s="3">
        <v>0.14061552286148071</v>
      </c>
      <c r="E85" s="3">
        <v>-8.1888668239116669E-2</v>
      </c>
      <c r="F85" s="3">
        <v>3.9778970181941986E-2</v>
      </c>
      <c r="G85" s="3">
        <v>-1.9926412031054497E-2</v>
      </c>
      <c r="H85" s="3">
        <v>-0.14410194754600525</v>
      </c>
      <c r="I85" s="3">
        <v>-0.22352710366249084</v>
      </c>
      <c r="J85" s="3">
        <v>2.5851302780210972E-3</v>
      </c>
      <c r="K85" s="3">
        <v>9.1956742107868195E-2</v>
      </c>
      <c r="L85" s="3">
        <v>-0.17415137588977814</v>
      </c>
      <c r="M85" s="3">
        <v>-0.24805812537670135</v>
      </c>
      <c r="N85" s="3">
        <v>-6.7520844750106335E-3</v>
      </c>
      <c r="O85" s="3">
        <v>1.3216150924563408E-2</v>
      </c>
      <c r="P85" s="3">
        <v>0.10448303818702698</v>
      </c>
      <c r="Q85" s="3">
        <v>7.9675450921058655E-2</v>
      </c>
      <c r="R85" s="3">
        <v>8.9862272143363953E-2</v>
      </c>
      <c r="AW85" s="3"/>
      <c r="AX85" s="3"/>
    </row>
    <row r="86" spans="2:50">
      <c r="AW86" s="3"/>
      <c r="AX86" s="3"/>
    </row>
    <row r="87" spans="2:50">
      <c r="C87" s="13" t="s">
        <v>162</v>
      </c>
      <c r="AW87" s="3"/>
      <c r="AX87" s="3"/>
    </row>
    <row r="88" spans="2:50">
      <c r="AW88" s="3"/>
      <c r="AX88" s="3"/>
    </row>
    <row r="89" spans="2:50">
      <c r="B89" t="s">
        <v>171</v>
      </c>
      <c r="C89" s="1" cm="1">
        <f t="array" ref="C89:R89">_xlfn.ANCHORARRAY(C75)</f>
        <v>0</v>
      </c>
      <c r="D89" s="1">
        <v>1</v>
      </c>
      <c r="E89" s="1">
        <v>2</v>
      </c>
      <c r="F89" s="1">
        <v>3</v>
      </c>
      <c r="G89" s="1">
        <v>4</v>
      </c>
      <c r="H89" s="1">
        <v>5</v>
      </c>
      <c r="I89" s="1">
        <v>6</v>
      </c>
      <c r="J89" s="1">
        <v>7</v>
      </c>
      <c r="K89" s="1">
        <v>8</v>
      </c>
      <c r="L89" s="1">
        <v>9</v>
      </c>
      <c r="M89" s="1">
        <v>10</v>
      </c>
      <c r="N89" s="1">
        <v>11</v>
      </c>
      <c r="O89" s="1">
        <v>12</v>
      </c>
      <c r="P89" s="1">
        <v>13</v>
      </c>
      <c r="Q89" s="1">
        <v>14</v>
      </c>
      <c r="R89" s="1">
        <v>15</v>
      </c>
      <c r="S89" s="1" t="s">
        <v>152</v>
      </c>
      <c r="AW89" s="3"/>
      <c r="AX89" s="3"/>
    </row>
    <row r="90" spans="2:50">
      <c r="B90" s="1" cm="1">
        <f t="array" ref="B90:B93">_xlfn.ANCHORARRAY(B76)</f>
        <v>0</v>
      </c>
      <c r="C90" s="3">
        <f t="shared" ref="C90:R90" si="3">C76*C$84+C$85</f>
        <v>-0.73016046629032372</v>
      </c>
      <c r="D90" s="3">
        <f t="shared" si="3"/>
        <v>-0.82802365360349217</v>
      </c>
      <c r="E90" s="3">
        <f t="shared" si="3"/>
        <v>-0.50535757861164887</v>
      </c>
      <c r="F90" s="3">
        <f t="shared" si="3"/>
        <v>0.94498126085176115</v>
      </c>
      <c r="G90" s="3">
        <f t="shared" si="3"/>
        <v>0.12270837736730461</v>
      </c>
      <c r="H90" s="3">
        <f t="shared" si="3"/>
        <v>0.15590062188187598</v>
      </c>
      <c r="I90" s="3">
        <f t="shared" si="3"/>
        <v>-0.9300992318458009</v>
      </c>
      <c r="J90" s="3">
        <f t="shared" si="3"/>
        <v>-0.2716249500580481</v>
      </c>
      <c r="K90" s="3">
        <f t="shared" si="3"/>
        <v>0.52296329632598293</v>
      </c>
      <c r="L90" s="3">
        <f t="shared" si="3"/>
        <v>1.7355325190183957E-2</v>
      </c>
      <c r="M90" s="3">
        <f t="shared" si="3"/>
        <v>0.3561668218623486</v>
      </c>
      <c r="N90" s="3">
        <f t="shared" si="3"/>
        <v>-1.6161925032598679</v>
      </c>
      <c r="O90" s="3">
        <f t="shared" si="3"/>
        <v>-2.5769346294621394</v>
      </c>
      <c r="P90" s="3">
        <f t="shared" si="3"/>
        <v>1.9729595558888755</v>
      </c>
      <c r="Q90" s="3">
        <f t="shared" si="3"/>
        <v>0.84129785845669003</v>
      </c>
      <c r="R90" s="3">
        <f t="shared" si="3"/>
        <v>0.77441239209645685</v>
      </c>
      <c r="S90" s="7">
        <v>1</v>
      </c>
    </row>
    <row r="91" spans="2:50">
      <c r="B91" s="1">
        <v>1</v>
      </c>
      <c r="C91" s="3">
        <f t="shared" ref="C91:R91" si="4">C77*C$84+C$85</f>
        <v>-1.932873407062667</v>
      </c>
      <c r="D91" s="3">
        <f t="shared" si="4"/>
        <v>-6.1535794004985156E-2</v>
      </c>
      <c r="E91" s="3">
        <f t="shared" si="4"/>
        <v>-1.9358341240313472</v>
      </c>
      <c r="F91" s="3">
        <f t="shared" si="4"/>
        <v>1.3474474803782972</v>
      </c>
      <c r="G91" s="3">
        <f t="shared" si="4"/>
        <v>1.5397102796385698</v>
      </c>
      <c r="H91" s="3">
        <f t="shared" si="4"/>
        <v>-0.84193738917793548</v>
      </c>
      <c r="I91" s="3">
        <f t="shared" si="4"/>
        <v>-0.86276978192223608</v>
      </c>
      <c r="J91" s="3">
        <f t="shared" si="4"/>
        <v>1.0992802121150678</v>
      </c>
      <c r="K91" s="3">
        <f t="shared" si="4"/>
        <v>-9.709424078353418E-2</v>
      </c>
      <c r="L91" s="3">
        <f t="shared" si="4"/>
        <v>5.8893447415336087E-2</v>
      </c>
      <c r="M91" s="3">
        <f t="shared" si="4"/>
        <v>0.32542717547259392</v>
      </c>
      <c r="N91" s="3">
        <f t="shared" si="4"/>
        <v>-0.58382315903309523</v>
      </c>
      <c r="O91" s="3">
        <f t="shared" si="4"/>
        <v>-0.68880483599553832</v>
      </c>
      <c r="P91" s="3">
        <f t="shared" si="4"/>
        <v>1.6281859990566687</v>
      </c>
      <c r="Q91" s="3">
        <f t="shared" si="4"/>
        <v>0.40461405449417015</v>
      </c>
      <c r="R91" s="3">
        <f t="shared" si="4"/>
        <v>-0.24552933969511953</v>
      </c>
      <c r="S91" s="7">
        <v>1</v>
      </c>
    </row>
    <row r="92" spans="2:50">
      <c r="B92" s="1">
        <v>2</v>
      </c>
      <c r="C92" s="3">
        <f t="shared" ref="C92:R92" si="5">C78*C$84+C$85</f>
        <v>-0.75446672243496271</v>
      </c>
      <c r="D92" s="3">
        <f t="shared" si="5"/>
        <v>0.33249666910279407</v>
      </c>
      <c r="E92" s="3">
        <f t="shared" si="5"/>
        <v>-2.1572752875168466</v>
      </c>
      <c r="F92" s="3">
        <f t="shared" si="5"/>
        <v>0.50349972162243595</v>
      </c>
      <c r="G92" s="3">
        <f t="shared" si="5"/>
        <v>1.2858691058937799</v>
      </c>
      <c r="H92" s="3">
        <f t="shared" si="5"/>
        <v>-0.9048214906428218</v>
      </c>
      <c r="I92" s="3">
        <f t="shared" si="5"/>
        <v>-0.63552014258686496</v>
      </c>
      <c r="J92" s="3">
        <f t="shared" si="5"/>
        <v>0.64287831439814058</v>
      </c>
      <c r="K92" s="3">
        <f t="shared" si="5"/>
        <v>1.4293756817163765</v>
      </c>
      <c r="L92" s="3">
        <f t="shared" si="5"/>
        <v>0.35416581961509241</v>
      </c>
      <c r="M92" s="3">
        <f t="shared" si="5"/>
        <v>-0.17925010617595244</v>
      </c>
      <c r="N92" s="3">
        <f t="shared" si="5"/>
        <v>-1.2986895232568729</v>
      </c>
      <c r="O92" s="3">
        <f t="shared" si="5"/>
        <v>-2.2232393913897774</v>
      </c>
      <c r="P92" s="3">
        <f t="shared" si="5"/>
        <v>0.73331042638770971</v>
      </c>
      <c r="Q92" s="3">
        <f t="shared" si="5"/>
        <v>0.88327764358485561</v>
      </c>
      <c r="R92" s="3">
        <f t="shared" si="5"/>
        <v>0.42177379069473669</v>
      </c>
      <c r="S92" s="7">
        <v>1</v>
      </c>
    </row>
    <row r="93" spans="2:50">
      <c r="B93" s="1">
        <v>3</v>
      </c>
      <c r="C93" s="3">
        <f t="shared" ref="C93:R93" si="6">C79*C$84+C$85</f>
        <v>-0.70904348331804956</v>
      </c>
      <c r="D93" s="3">
        <f t="shared" si="6"/>
        <v>-1.7527824579587525</v>
      </c>
      <c r="E93" s="3">
        <f t="shared" si="6"/>
        <v>-1.1260793195321979</v>
      </c>
      <c r="F93" s="3">
        <f t="shared" si="6"/>
        <v>0.45652191353088706</v>
      </c>
      <c r="G93" s="3">
        <f t="shared" si="6"/>
        <v>-0.45462844405359937</v>
      </c>
      <c r="H93" s="3">
        <f t="shared" si="6"/>
        <v>1.3044144160250333</v>
      </c>
      <c r="I93" s="3">
        <f t="shared" si="6"/>
        <v>-0.32509342790499779</v>
      </c>
      <c r="J93" s="3">
        <f t="shared" si="6"/>
        <v>0.90920120021935225</v>
      </c>
      <c r="K93" s="3">
        <f t="shared" si="6"/>
        <v>4.9854599763871472E-2</v>
      </c>
      <c r="L93" s="3">
        <f t="shared" si="6"/>
        <v>-8.6550340174827906E-2</v>
      </c>
      <c r="M93" s="3">
        <f t="shared" si="6"/>
        <v>0.19555140109116509</v>
      </c>
      <c r="N93" s="3">
        <f t="shared" si="6"/>
        <v>-1.3417725203647652</v>
      </c>
      <c r="O93" s="3">
        <f t="shared" si="6"/>
        <v>-1.9952248115082565</v>
      </c>
      <c r="P93" s="3">
        <f t="shared" si="6"/>
        <v>1.0326183354370939</v>
      </c>
      <c r="Q93" s="3">
        <f t="shared" si="6"/>
        <v>0.76716310481037109</v>
      </c>
      <c r="R93" s="3">
        <f t="shared" si="6"/>
        <v>1.2726519256448927</v>
      </c>
      <c r="S93" s="7">
        <v>1</v>
      </c>
    </row>
    <row r="96" spans="2:50">
      <c r="C96" s="13" t="s">
        <v>176</v>
      </c>
    </row>
    <row r="98" spans="2:20">
      <c r="B98" t="s">
        <v>171</v>
      </c>
      <c r="C98" s="1" cm="1">
        <f t="array" ref="C98:R98">_xlfn.ANCHORARRAY(BT51)</f>
        <v>0</v>
      </c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J98" s="1">
        <v>7</v>
      </c>
      <c r="K98" s="1">
        <v>8</v>
      </c>
      <c r="L98" s="1">
        <v>9</v>
      </c>
      <c r="M98" s="1">
        <v>10</v>
      </c>
      <c r="N98" s="1">
        <v>11</v>
      </c>
      <c r="O98" s="1">
        <v>12</v>
      </c>
      <c r="P98" s="1">
        <v>13</v>
      </c>
      <c r="Q98" s="1">
        <v>14</v>
      </c>
      <c r="R98" s="1">
        <v>15</v>
      </c>
      <c r="S98" s="9" t="s">
        <v>160</v>
      </c>
      <c r="T98" s="1" t="s">
        <v>161</v>
      </c>
    </row>
    <row r="99" spans="2:20">
      <c r="B99" s="1" cm="1">
        <f t="array" ref="B99:B102">_xlfn.ANCHORARRAY(BS52)</f>
        <v>0</v>
      </c>
      <c r="C99" s="3" cm="1">
        <f t="array" ref="C99:R102">_xlfn.ANCHORARRAY(BT52)+C90:R93</f>
        <v>-0.97964285013024144</v>
      </c>
      <c r="D99" s="3">
        <v>-0.59819622032805719</v>
      </c>
      <c r="E99" s="3">
        <v>-0.55397197939357223</v>
      </c>
      <c r="F99" s="3">
        <v>0.20142994932107283</v>
      </c>
      <c r="G99" s="3">
        <v>0.77839283532811154</v>
      </c>
      <c r="H99" s="3">
        <v>0.33383035308286768</v>
      </c>
      <c r="I99" s="3">
        <v>-0.57853015495726434</v>
      </c>
      <c r="J99" s="3">
        <v>0.20250766250859725</v>
      </c>
      <c r="K99" s="3">
        <v>-7.3393159629451254E-3</v>
      </c>
      <c r="L99" s="3">
        <v>-0.16379757238657983</v>
      </c>
      <c r="M99" s="3">
        <v>0.47806765776215371</v>
      </c>
      <c r="N99" s="3">
        <v>-2.295646828677985</v>
      </c>
      <c r="O99" s="3">
        <v>-2.1573302461015258</v>
      </c>
      <c r="P99" s="3">
        <v>1.3496492764118804</v>
      </c>
      <c r="Q99" s="3">
        <v>1.1754091850441581</v>
      </c>
      <c r="R99" s="3">
        <v>0.90575445646380315</v>
      </c>
      <c r="S99" s="10">
        <f>AVERAGE(C99:R99)</f>
        <v>-0.11933836200097039</v>
      </c>
      <c r="T99" s="3">
        <f>STDEV(C99:S99)</f>
        <v>1.0226560854488964</v>
      </c>
    </row>
    <row r="100" spans="2:20">
      <c r="B100" s="1">
        <v>1</v>
      </c>
      <c r="C100" s="3">
        <v>-2.2367180148516113</v>
      </c>
      <c r="D100" s="3">
        <v>-7.8628658920229494E-2</v>
      </c>
      <c r="E100" s="3">
        <v>-2.1373770425277101</v>
      </c>
      <c r="F100" s="3">
        <v>0.6140913720316139</v>
      </c>
      <c r="G100" s="3">
        <v>2.397016397662596</v>
      </c>
      <c r="H100" s="3">
        <v>-0.39590239047159886</v>
      </c>
      <c r="I100" s="3">
        <v>-0.32803268184101519</v>
      </c>
      <c r="J100" s="3">
        <v>1.4204853782541143</v>
      </c>
      <c r="K100" s="3">
        <v>-0.44045114085386827</v>
      </c>
      <c r="L100" s="3">
        <v>-0.13923686269787716</v>
      </c>
      <c r="M100" s="3">
        <v>0.59927746582244479</v>
      </c>
      <c r="N100" s="3">
        <v>-1.5645377559751554</v>
      </c>
      <c r="O100" s="3">
        <v>-6.1330353244326563E-4</v>
      </c>
      <c r="P100" s="3">
        <v>0.7306379688278245</v>
      </c>
      <c r="Q100" s="3">
        <v>0.51871997852058915</v>
      </c>
      <c r="R100" s="3">
        <v>0.20643232492422164</v>
      </c>
      <c r="S100" s="10">
        <f>AVERAGE(C100:R100)</f>
        <v>-5.2177310351756559E-2</v>
      </c>
      <c r="T100" s="3">
        <f>STDEV(C100:S100)</f>
        <v>1.1673860387670261</v>
      </c>
    </row>
    <row r="101" spans="2:20">
      <c r="B101" s="1">
        <v>2</v>
      </c>
      <c r="C101" s="3">
        <v>-1.1046998671914103</v>
      </c>
      <c r="D101" s="3">
        <v>0.43350150474715793</v>
      </c>
      <c r="E101" s="3">
        <v>-2.1006485132610453</v>
      </c>
      <c r="F101" s="3">
        <v>0.25550368676329305</v>
      </c>
      <c r="G101" s="3">
        <v>1.7973001270594839</v>
      </c>
      <c r="H101" s="3">
        <v>-0.4398641352211568</v>
      </c>
      <c r="I101" s="3">
        <v>-0.47782117300868709</v>
      </c>
      <c r="J101" s="3">
        <v>0.86415379326878872</v>
      </c>
      <c r="K101" s="3">
        <v>1.1874246683037664</v>
      </c>
      <c r="L101" s="3">
        <v>0.43052106779953458</v>
      </c>
      <c r="M101" s="3">
        <v>-6.9970250661130828E-2</v>
      </c>
      <c r="N101" s="3">
        <v>-1.7196365748722005</v>
      </c>
      <c r="O101" s="3">
        <v>-2.0119767258772745</v>
      </c>
      <c r="P101" s="3">
        <v>0.40697766440809219</v>
      </c>
      <c r="Q101" s="3">
        <v>0.81774602435135091</v>
      </c>
      <c r="R101" s="3">
        <v>0.62895391302064163</v>
      </c>
      <c r="S101" s="10">
        <f>AVERAGE(C101:R101)</f>
        <v>-6.8908424398174753E-2</v>
      </c>
      <c r="T101" s="3">
        <f>STDEV(C101:S101)</f>
        <v>1.1192772514638747</v>
      </c>
    </row>
    <row r="102" spans="2:20">
      <c r="B102" s="1">
        <v>3</v>
      </c>
      <c r="C102" s="3">
        <v>-1.0831639284691548</v>
      </c>
      <c r="D102" s="3">
        <v>-1.7137531074974854</v>
      </c>
      <c r="E102" s="3">
        <v>-1.2190996102573444</v>
      </c>
      <c r="F102" s="3">
        <v>-0.39916325727776197</v>
      </c>
      <c r="G102" s="3">
        <v>0.39267681416103062</v>
      </c>
      <c r="H102" s="3">
        <v>1.8098452504519007</v>
      </c>
      <c r="I102" s="3">
        <v>0.17273053711212866</v>
      </c>
      <c r="J102" s="3">
        <v>1.1758620468785406</v>
      </c>
      <c r="K102" s="3">
        <v>-0.30195171558179457</v>
      </c>
      <c r="L102" s="3">
        <v>-0.22799476062388693</v>
      </c>
      <c r="M102" s="3">
        <v>0.33773670596774974</v>
      </c>
      <c r="N102" s="3">
        <v>-2.2811101203019626</v>
      </c>
      <c r="O102" s="3">
        <v>-1.2660313180308504</v>
      </c>
      <c r="P102" s="3">
        <v>0.25806700210945011</v>
      </c>
      <c r="Q102" s="3">
        <v>0.75748795670605851</v>
      </c>
      <c r="R102" s="3">
        <v>1.5642520208521584</v>
      </c>
      <c r="S102" s="10">
        <f>AVERAGE(C102:R102)</f>
        <v>-0.1264755927375765</v>
      </c>
      <c r="T102" s="3">
        <f>STDEV(C102:S102)</f>
        <v>1.1317245205569755</v>
      </c>
    </row>
    <row r="104" spans="2:20">
      <c r="C104" s="14" t="s">
        <v>164</v>
      </c>
    </row>
    <row r="106" spans="2:20">
      <c r="B106" t="s">
        <v>171</v>
      </c>
      <c r="C106" s="1" cm="1">
        <f t="array" ref="C106:R106">_xlfn.ANCHORARRAY(C98)</f>
        <v>0</v>
      </c>
      <c r="D106" s="1">
        <v>1</v>
      </c>
      <c r="E106" s="1">
        <v>2</v>
      </c>
      <c r="F106" s="1">
        <v>3</v>
      </c>
      <c r="G106" s="1">
        <v>4</v>
      </c>
      <c r="H106" s="1">
        <v>5</v>
      </c>
      <c r="I106" s="1">
        <v>6</v>
      </c>
      <c r="J106" s="1">
        <v>7</v>
      </c>
      <c r="K106" s="1">
        <v>8</v>
      </c>
      <c r="L106" s="1">
        <v>9</v>
      </c>
      <c r="M106" s="1">
        <v>10</v>
      </c>
      <c r="N106" s="1">
        <v>11</v>
      </c>
      <c r="O106" s="1">
        <v>12</v>
      </c>
      <c r="P106" s="1">
        <v>13</v>
      </c>
      <c r="Q106" s="1">
        <v>14</v>
      </c>
      <c r="R106" s="1">
        <v>15</v>
      </c>
      <c r="S106" s="9" t="s">
        <v>160</v>
      </c>
      <c r="T106" s="1" t="s">
        <v>161</v>
      </c>
    </row>
    <row r="107" spans="2:20" ht="15" customHeight="1">
      <c r="B107" s="1" cm="1">
        <f t="array" ref="B107:B110">_xlfn.ANCHORARRAY(B99)</f>
        <v>0</v>
      </c>
      <c r="C107" s="3" cm="1">
        <f t="array" ref="C107:R110">(_xlfn.ANCHORARRAY(C99)-S99:S102)/T99:T102</f>
        <v>-0.84124516577011232</v>
      </c>
      <c r="D107" s="3">
        <v>-0.46824916522830007</v>
      </c>
      <c r="E107" s="3">
        <v>-0.42500467515608514</v>
      </c>
      <c r="F107" s="3">
        <v>0.31366195917295253</v>
      </c>
      <c r="G107" s="3">
        <v>0.87784271770604239</v>
      </c>
      <c r="H107" s="3">
        <v>0.44312914334726611</v>
      </c>
      <c r="I107" s="3">
        <v>-0.44901878499528125</v>
      </c>
      <c r="J107" s="3">
        <v>0.31471579653123843</v>
      </c>
      <c r="K107" s="3">
        <v>0.10951780137196672</v>
      </c>
      <c r="L107" s="3">
        <v>-4.3474253972775212E-2</v>
      </c>
      <c r="M107" s="3">
        <v>0.58417099185489307</v>
      </c>
      <c r="N107" s="3">
        <v>-2.1280941830231428</v>
      </c>
      <c r="O107" s="3">
        <v>-1.9928418879998897</v>
      </c>
      <c r="P107" s="3">
        <v>1.4364434528036241</v>
      </c>
      <c r="Q107" s="3">
        <v>1.2660635041122326</v>
      </c>
      <c r="R107" s="3">
        <v>1.0023827492453707</v>
      </c>
      <c r="S107" s="16">
        <f>AVERAGE(C107:R107)</f>
        <v>0</v>
      </c>
      <c r="T107" s="7">
        <f>STDEV(C107:S107)</f>
        <v>0.99999999999999978</v>
      </c>
    </row>
    <row r="108" spans="2:20" ht="15" customHeight="1">
      <c r="B108" s="1">
        <v>1</v>
      </c>
      <c r="C108" s="3">
        <v>-1.8713096027832665</v>
      </c>
      <c r="D108" s="3">
        <v>-2.265861308090545E-2</v>
      </c>
      <c r="E108" s="3">
        <v>-1.7862126690998525</v>
      </c>
      <c r="F108" s="3">
        <v>0.57073552386070381</v>
      </c>
      <c r="G108" s="3">
        <v>2.0980152466112671</v>
      </c>
      <c r="H108" s="3">
        <v>-0.29443994420464298</v>
      </c>
      <c r="I108" s="3">
        <v>-0.23630175651287774</v>
      </c>
      <c r="J108" s="3">
        <v>1.2615044549969716</v>
      </c>
      <c r="K108" s="3">
        <v>-0.33260105706951931</v>
      </c>
      <c r="L108" s="3">
        <v>-7.4576489228937046E-2</v>
      </c>
      <c r="M108" s="3">
        <v>0.55804571456264562</v>
      </c>
      <c r="N108" s="3">
        <v>-1.2955101358079706</v>
      </c>
      <c r="O108" s="3">
        <v>4.4170484404434329E-2</v>
      </c>
      <c r="P108" s="3">
        <v>0.67057104777985665</v>
      </c>
      <c r="Q108" s="3">
        <v>0.48903898960049069</v>
      </c>
      <c r="R108" s="3">
        <v>0.22152880597160254</v>
      </c>
      <c r="S108" s="16">
        <f>AVERAGE(C108:R108)</f>
        <v>0</v>
      </c>
      <c r="T108" s="7">
        <f>STDEV(C108:S108)</f>
        <v>1</v>
      </c>
    </row>
    <row r="109" spans="2:20" ht="15" customHeight="1">
      <c r="B109" s="1">
        <v>2</v>
      </c>
      <c r="C109" s="3">
        <v>-0.92541096626287178</v>
      </c>
      <c r="D109" s="3">
        <v>0.44886995468570751</v>
      </c>
      <c r="E109" s="3">
        <v>-1.8152250358037818</v>
      </c>
      <c r="F109" s="3">
        <v>0.28984070813301827</v>
      </c>
      <c r="G109" s="3">
        <v>1.667333584254385</v>
      </c>
      <c r="H109" s="3">
        <v>-0.33142432792037751</v>
      </c>
      <c r="I109" s="3">
        <v>-0.36533642408590511</v>
      </c>
      <c r="J109" s="3">
        <v>0.83362921603796991</v>
      </c>
      <c r="K109" s="3">
        <v>1.1224503053723414</v>
      </c>
      <c r="L109" s="3">
        <v>0.44620713191885031</v>
      </c>
      <c r="M109" s="3">
        <v>-9.4867135159527221E-4</v>
      </c>
      <c r="N109" s="3">
        <v>-1.474816135425856</v>
      </c>
      <c r="O109" s="3">
        <v>-1.7360026739914614</v>
      </c>
      <c r="P109" s="3">
        <v>0.42517266225492156</v>
      </c>
      <c r="Q109" s="3">
        <v>0.79216695201291065</v>
      </c>
      <c r="R109" s="3">
        <v>0.62349372017174454</v>
      </c>
      <c r="S109" s="16">
        <f>AVERAGE(C109:R109)</f>
        <v>0</v>
      </c>
      <c r="T109" s="7">
        <f>STDEV(C109:S109)</f>
        <v>0.99999999999999978</v>
      </c>
    </row>
    <row r="110" spans="2:20" ht="15" customHeight="1">
      <c r="B110" s="1">
        <v>3</v>
      </c>
      <c r="C110" s="3">
        <v>-0.84533675674071851</v>
      </c>
      <c r="D110" s="3">
        <v>-1.4025299319119942</v>
      </c>
      <c r="E110" s="3">
        <v>-0.96545051173940777</v>
      </c>
      <c r="F110" s="3">
        <v>-0.24094879945340664</v>
      </c>
      <c r="G110" s="3">
        <v>0.45872683455078583</v>
      </c>
      <c r="H110" s="3">
        <v>1.7109471501390829</v>
      </c>
      <c r="I110" s="3">
        <v>0.26438070786206136</v>
      </c>
      <c r="J110" s="3">
        <v>1.1507549902472509</v>
      </c>
      <c r="K110" s="3">
        <v>-0.15505197568561818</v>
      </c>
      <c r="L110" s="3">
        <v>-8.9703073532725108E-2</v>
      </c>
      <c r="M110" s="3">
        <v>0.41018135621632129</v>
      </c>
      <c r="N110" s="3">
        <v>-1.9038507060923164</v>
      </c>
      <c r="O110" s="3">
        <v>-1.0069197093409661</v>
      </c>
      <c r="P110" s="3">
        <v>0.339784627674034</v>
      </c>
      <c r="Q110" s="3">
        <v>0.78107660776722809</v>
      </c>
      <c r="R110" s="3">
        <v>1.4939391900403884</v>
      </c>
      <c r="S110" s="16">
        <f>AVERAGE(C110:R110)</f>
        <v>0</v>
      </c>
      <c r="T110" s="7">
        <f>STDEV(C110:S110)</f>
        <v>1</v>
      </c>
    </row>
    <row r="112" spans="2:20">
      <c r="C112" s="13" t="s">
        <v>165</v>
      </c>
    </row>
    <row r="114" spans="2:18">
      <c r="B114" t="s">
        <v>171</v>
      </c>
      <c r="C114" s="25" cm="1">
        <f t="array" ref="C114:R114">_xlfn.ANCHORARRAY(C106)</f>
        <v>0</v>
      </c>
      <c r="D114" s="25">
        <v>1</v>
      </c>
      <c r="E114" s="25">
        <v>2</v>
      </c>
      <c r="F114" s="25">
        <v>3</v>
      </c>
      <c r="G114" s="25">
        <v>4</v>
      </c>
      <c r="H114" s="25">
        <v>5</v>
      </c>
      <c r="I114" s="25">
        <v>6</v>
      </c>
      <c r="J114" s="25">
        <v>7</v>
      </c>
      <c r="K114" s="25">
        <v>8</v>
      </c>
      <c r="L114" s="25">
        <v>9</v>
      </c>
      <c r="M114" s="25">
        <v>10</v>
      </c>
      <c r="N114" s="25">
        <v>11</v>
      </c>
      <c r="O114" s="25">
        <v>12</v>
      </c>
      <c r="P114" s="25">
        <v>13</v>
      </c>
      <c r="Q114" s="25">
        <v>14</v>
      </c>
      <c r="R114" s="25">
        <v>15</v>
      </c>
    </row>
    <row r="115" spans="2:18">
      <c r="B115" s="25" t="str">
        <f>$AW$25</f>
        <v>γ</v>
      </c>
      <c r="C115" s="3" cm="1">
        <f t="array" ref="C115:R116">TRANSPOSE(AW27:AX42)</f>
        <v>1.2286036014556885</v>
      </c>
      <c r="D115" s="3">
        <v>1.3990190029144287</v>
      </c>
      <c r="E115" s="3">
        <v>1.3950372934341431</v>
      </c>
      <c r="F115" s="3">
        <v>1.2568747997283936</v>
      </c>
      <c r="G115" s="3">
        <v>1.2558178901672363</v>
      </c>
      <c r="H115" s="3">
        <v>1.3713107109069824</v>
      </c>
      <c r="I115" s="3">
        <v>1.3527511358261108</v>
      </c>
      <c r="J115" s="3">
        <v>1.3986470699310305</v>
      </c>
      <c r="K115" s="3">
        <v>1.2829029560089111</v>
      </c>
      <c r="L115" s="3">
        <v>1.2469669580459597</v>
      </c>
      <c r="M115" s="3">
        <v>1.2216084003448486</v>
      </c>
      <c r="N115" s="3">
        <v>1.3192764520645142</v>
      </c>
      <c r="O115" s="3">
        <v>1.3397026062011721</v>
      </c>
      <c r="P115" s="3">
        <v>1.4339340925216677</v>
      </c>
      <c r="Q115" s="3">
        <v>1.3820427656173706</v>
      </c>
      <c r="R115" s="3">
        <v>1.2232848405838013</v>
      </c>
    </row>
    <row r="116" spans="2:18">
      <c r="B116" s="25" t="str">
        <f>$AX$25</f>
        <v>β</v>
      </c>
      <c r="C116" s="3">
        <v>4.4996988028287888E-2</v>
      </c>
      <c r="D116" s="3">
        <v>4.6975575387477875E-2</v>
      </c>
      <c r="E116" s="3">
        <v>-3.9512459188699722E-2</v>
      </c>
      <c r="F116" s="3">
        <v>-0.16305850446224213</v>
      </c>
      <c r="G116" s="3">
        <v>9.5922380685806274E-2</v>
      </c>
      <c r="H116" s="3">
        <v>4.5315142720937729E-2</v>
      </c>
      <c r="I116" s="3">
        <v>7.290302962064743E-2</v>
      </c>
      <c r="J116" s="3">
        <v>-4.1720043867826462E-2</v>
      </c>
      <c r="K116" s="3">
        <v>-5.2743341773748398E-2</v>
      </c>
      <c r="L116" s="3">
        <v>-0.11341708153486252</v>
      </c>
      <c r="M116" s="3">
        <v>1.6253842040896416E-2</v>
      </c>
      <c r="N116" s="3">
        <v>1.965799368917942E-2</v>
      </c>
      <c r="O116" s="3">
        <v>0.18763531744480133</v>
      </c>
      <c r="P116" s="3">
        <v>-0.14616863429546356</v>
      </c>
      <c r="Q116" s="3">
        <v>2.2755289450287819E-2</v>
      </c>
      <c r="R116" s="3">
        <v>8.0709181725978851E-2</v>
      </c>
    </row>
    <row r="118" spans="2:18">
      <c r="C118" s="13" t="s">
        <v>147</v>
      </c>
    </row>
    <row r="120" spans="2:18">
      <c r="B120" s="18" t="s">
        <v>175</v>
      </c>
      <c r="C120" s="1" cm="1">
        <f t="array" ref="C120:R120">_xlfn.ANCHORARRAY(C106)</f>
        <v>0</v>
      </c>
      <c r="D120" s="1">
        <v>1</v>
      </c>
      <c r="E120" s="1">
        <v>2</v>
      </c>
      <c r="F120" s="1">
        <v>3</v>
      </c>
      <c r="G120" s="1">
        <v>4</v>
      </c>
      <c r="H120" s="1">
        <v>5</v>
      </c>
      <c r="I120" s="1">
        <v>6</v>
      </c>
      <c r="J120" s="1">
        <v>7</v>
      </c>
      <c r="K120" s="1">
        <v>8</v>
      </c>
      <c r="L120" s="1">
        <v>9</v>
      </c>
      <c r="M120" s="1">
        <v>10</v>
      </c>
      <c r="N120" s="1">
        <v>11</v>
      </c>
      <c r="O120" s="1">
        <v>12</v>
      </c>
      <c r="P120" s="1">
        <v>13</v>
      </c>
      <c r="Q120" s="1">
        <v>14</v>
      </c>
      <c r="R120" s="1">
        <v>15</v>
      </c>
    </row>
    <row r="121" spans="2:18">
      <c r="B121" s="1" cm="1">
        <f t="array" ref="B121:B124">_xlfn.ANCHORARRAY(B107)</f>
        <v>0</v>
      </c>
      <c r="C121" s="3">
        <f t="shared" ref="C121:R121" si="7">C107*C$115+C$116</f>
        <v>-0.98855985234405974</v>
      </c>
      <c r="D121" s="3">
        <f t="shared" si="7"/>
        <v>-0.60811390486573202</v>
      </c>
      <c r="E121" s="3">
        <f t="shared" si="7"/>
        <v>-0.6324098309153019</v>
      </c>
      <c r="F121" s="3">
        <f t="shared" si="7"/>
        <v>0.23117530765567812</v>
      </c>
      <c r="G121" s="3">
        <f t="shared" si="7"/>
        <v>1.1983329703340813</v>
      </c>
      <c r="H121" s="3">
        <f t="shared" si="7"/>
        <v>0.6529828833080793</v>
      </c>
      <c r="I121" s="3">
        <f t="shared" si="7"/>
        <v>-0.53450764178897958</v>
      </c>
      <c r="J121" s="3">
        <f t="shared" si="7"/>
        <v>0.39845628281160056</v>
      </c>
      <c r="K121" s="3">
        <f t="shared" si="7"/>
        <v>8.7757369341944502E-2</v>
      </c>
      <c r="L121" s="3">
        <f t="shared" si="7"/>
        <v>-0.16762803976461149</v>
      </c>
      <c r="M121" s="3">
        <f t="shared" si="7"/>
        <v>0.72988203292861598</v>
      </c>
      <c r="N121" s="3">
        <f t="shared" si="7"/>
        <v>-2.7878865497487233</v>
      </c>
      <c r="O121" s="3">
        <f t="shared" si="7"/>
        <v>-2.482180153655515</v>
      </c>
      <c r="P121" s="3">
        <f t="shared" si="7"/>
        <v>1.9135966046591921</v>
      </c>
      <c r="Q121" s="3">
        <f t="shared" si="7"/>
        <v>1.7725091961207771</v>
      </c>
      <c r="R121" s="3">
        <f t="shared" si="7"/>
        <v>1.3069088033405547</v>
      </c>
    </row>
    <row r="122" spans="2:18">
      <c r="B122" s="1">
        <v>1</v>
      </c>
      <c r="C122" s="3">
        <f t="shared" ref="C122:R122" si="8">C108*C$115+C$116</f>
        <v>-2.2541007293898474</v>
      </c>
      <c r="D122" s="3">
        <f t="shared" si="8"/>
        <v>1.5275745107605702E-2</v>
      </c>
      <c r="E122" s="3">
        <f t="shared" si="8"/>
        <v>-2.5313457465875344</v>
      </c>
      <c r="F122" s="3">
        <f t="shared" si="8"/>
        <v>0.55428459278805975</v>
      </c>
      <c r="G122" s="3">
        <f t="shared" si="8"/>
        <v>2.7306474612238616</v>
      </c>
      <c r="H122" s="3">
        <f t="shared" si="8"/>
        <v>-0.35845350648574348</v>
      </c>
      <c r="I122" s="3">
        <f t="shared" si="8"/>
        <v>-0.24675443989985302</v>
      </c>
      <c r="J122" s="3">
        <f t="shared" si="8"/>
        <v>1.7226794658186293</v>
      </c>
      <c r="K122" s="3">
        <f t="shared" si="8"/>
        <v>-0.47943822105992329</v>
      </c>
      <c r="L122" s="3">
        <f t="shared" si="8"/>
        <v>-0.20641149945041742</v>
      </c>
      <c r="M122" s="3">
        <f t="shared" si="8"/>
        <v>0.69796717472706793</v>
      </c>
      <c r="N122" s="3">
        <f t="shared" si="8"/>
        <v>-1.6894780218931769</v>
      </c>
      <c r="O122" s="3">
        <f t="shared" si="8"/>
        <v>0.24681063051859023</v>
      </c>
      <c r="P122" s="3">
        <f t="shared" si="8"/>
        <v>0.81538605257404906</v>
      </c>
      <c r="Q122" s="3">
        <f t="shared" si="8"/>
        <v>0.69862808713247448</v>
      </c>
      <c r="R122" s="3">
        <f t="shared" si="8"/>
        <v>0.3517020118236705</v>
      </c>
    </row>
    <row r="123" spans="2:18">
      <c r="B123" s="1">
        <v>2</v>
      </c>
      <c r="C123" s="3">
        <f t="shared" ref="C123:R123" si="9">C109*C$115+C$116</f>
        <v>-1.0919662579488649</v>
      </c>
      <c r="D123" s="3">
        <f t="shared" si="9"/>
        <v>0.67495317183012116</v>
      </c>
      <c r="E123" s="3">
        <f t="shared" si="9"/>
        <v>-2.5718190801103029</v>
      </c>
      <c r="F123" s="3">
        <f t="shared" si="9"/>
        <v>0.20123497752558095</v>
      </c>
      <c r="G123" s="3">
        <f t="shared" si="9"/>
        <v>2.189789724669124</v>
      </c>
      <c r="H123" s="3">
        <f t="shared" si="9"/>
        <v>-0.40917058801142403</v>
      </c>
      <c r="I123" s="3">
        <f t="shared" si="9"/>
        <v>-0.42130623302021042</v>
      </c>
      <c r="J123" s="3">
        <f t="shared" si="9"/>
        <v>1.1242330165525822</v>
      </c>
      <c r="K123" s="3">
        <f t="shared" si="9"/>
        <v>1.3872514729615333</v>
      </c>
      <c r="L123" s="3">
        <f t="shared" si="9"/>
        <v>0.44298846841239847</v>
      </c>
      <c r="M123" s="3">
        <f t="shared" si="9"/>
        <v>1.509493714862113E-2</v>
      </c>
      <c r="N123" s="3">
        <f t="shared" si="9"/>
        <v>-1.9260322049029419</v>
      </c>
      <c r="O123" s="3">
        <f t="shared" si="9"/>
        <v>-2.1380919892737631</v>
      </c>
      <c r="P123" s="3">
        <f t="shared" si="9"/>
        <v>0.46350094132006892</v>
      </c>
      <c r="Q123" s="3">
        <f t="shared" si="9"/>
        <v>1.1175638946408937</v>
      </c>
      <c r="R123" s="3">
        <f t="shared" si="9"/>
        <v>0.84341959781127251</v>
      </c>
    </row>
    <row r="124" spans="2:18">
      <c r="B124" s="1">
        <v>3</v>
      </c>
      <c r="C124" s="3">
        <f t="shared" ref="C124:R124" si="10">C110*C$115+C$116</f>
        <v>-0.9935867957462301</v>
      </c>
      <c r="D124" s="3">
        <f t="shared" si="10"/>
        <v>-1.9151904515136817</v>
      </c>
      <c r="E124" s="3">
        <f t="shared" si="10"/>
        <v>-1.3863519280302514</v>
      </c>
      <c r="F124" s="3">
        <f t="shared" si="10"/>
        <v>-0.46590097852003948</v>
      </c>
      <c r="G124" s="3">
        <f t="shared" si="10"/>
        <v>0.67199974621446901</v>
      </c>
      <c r="H124" s="3">
        <f t="shared" si="10"/>
        <v>2.3915552955024393</v>
      </c>
      <c r="I124" s="3">
        <f t="shared" si="10"/>
        <v>0.43054433247156215</v>
      </c>
      <c r="J124" s="3">
        <f t="shared" si="10"/>
        <v>1.5677800514500027</v>
      </c>
      <c r="K124" s="3">
        <f t="shared" si="10"/>
        <v>-0.25165997971584975</v>
      </c>
      <c r="L124" s="3">
        <f t="shared" si="10"/>
        <v>-0.2252738502653378</v>
      </c>
      <c r="M124" s="3">
        <f t="shared" si="10"/>
        <v>0.51733483245959722</v>
      </c>
      <c r="N124" s="3">
        <f t="shared" si="10"/>
        <v>-2.4920474111048119</v>
      </c>
      <c r="O124" s="3">
        <f t="shared" si="10"/>
        <v>-1.1613376413946177</v>
      </c>
      <c r="P124" s="3">
        <f t="shared" si="10"/>
        <v>0.34106012744111514</v>
      </c>
      <c r="Q124" s="3">
        <f t="shared" si="10"/>
        <v>1.1022365646079419</v>
      </c>
      <c r="R124" s="3">
        <f t="shared" si="10"/>
        <v>1.9082223456564287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E01A-9BB2-48FF-BA03-4E384ED7FF39}">
  <dimension ref="A2:FY174"/>
  <sheetViews>
    <sheetView tabSelected="1" topLeftCell="BD22" workbookViewId="0">
      <selection activeCell="CI37" sqref="CI37"/>
    </sheetView>
  </sheetViews>
  <sheetFormatPr defaultColWidth="8.5703125" defaultRowHeight="15"/>
  <cols>
    <col min="2" max="2" width="2.85546875" customWidth="1"/>
    <col min="3" max="19" width="7.140625" customWidth="1"/>
    <col min="21" max="21" width="8.5703125" customWidth="1"/>
    <col min="22" max="23" width="2.85546875" customWidth="1"/>
    <col min="24" max="24" width="7.140625" customWidth="1"/>
    <col min="25" max="25" width="10.28515625" bestFit="1" customWidth="1"/>
    <col min="26" max="26" width="2.85546875" customWidth="1"/>
    <col min="27" max="43" width="7.140625" customWidth="1"/>
    <col min="45" max="45" width="4.28515625" customWidth="1"/>
    <col min="46" max="46" width="2.85546875" customWidth="1"/>
    <col min="47" max="63" width="7.140625" customWidth="1"/>
    <col min="65" max="66" width="2.85546875" customWidth="1"/>
    <col min="67" max="71" width="7.140625" customWidth="1"/>
    <col min="72" max="72" width="9.140625"/>
    <col min="73" max="73" width="2.85546875" customWidth="1"/>
    <col min="74" max="90" width="7.140625" customWidth="1"/>
    <col min="93" max="93" width="2.85546875" customWidth="1"/>
    <col min="94" max="95" width="7.140625" customWidth="1"/>
    <col min="97" max="97" width="2.85546875" customWidth="1"/>
    <col min="98" max="114" width="7.140625" customWidth="1"/>
    <col min="116" max="116" width="2.85546875" customWidth="1"/>
    <col min="117" max="181" width="7.140625" customWidth="1"/>
  </cols>
  <sheetData>
    <row r="2" spans="2:181">
      <c r="C2" t="s">
        <v>138</v>
      </c>
      <c r="X2" t="s">
        <v>148</v>
      </c>
      <c r="AA2" t="s">
        <v>139</v>
      </c>
      <c r="AU2" t="s">
        <v>356</v>
      </c>
      <c r="BO2" t="s">
        <v>361</v>
      </c>
      <c r="BV2" t="s">
        <v>357</v>
      </c>
      <c r="CP2" t="s">
        <v>378</v>
      </c>
      <c r="CT2" t="s">
        <v>140</v>
      </c>
      <c r="DM2" t="s">
        <v>141</v>
      </c>
    </row>
    <row r="3" spans="2:181">
      <c r="C3" s="22" t="s">
        <v>192</v>
      </c>
      <c r="X3" s="22" t="s">
        <v>180</v>
      </c>
      <c r="AA3" s="22" t="s">
        <v>190</v>
      </c>
      <c r="BO3" s="22" t="s">
        <v>180</v>
      </c>
    </row>
    <row r="4" spans="2:181">
      <c r="B4" s="18" t="s">
        <v>193</v>
      </c>
      <c r="C4" s="25">
        <v>0</v>
      </c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25">
        <v>9</v>
      </c>
      <c r="M4" s="25">
        <v>10</v>
      </c>
      <c r="N4" s="25">
        <v>11</v>
      </c>
      <c r="O4" s="25">
        <v>12</v>
      </c>
      <c r="P4" s="25">
        <v>13</v>
      </c>
      <c r="Q4" s="25">
        <v>14</v>
      </c>
      <c r="R4" s="25">
        <v>15</v>
      </c>
      <c r="S4" s="25" t="s">
        <v>34</v>
      </c>
      <c r="V4" s="2"/>
      <c r="W4" t="s">
        <v>170</v>
      </c>
      <c r="X4" s="28">
        <v>4</v>
      </c>
      <c r="Z4" s="18" t="s">
        <v>193</v>
      </c>
      <c r="AA4" s="25">
        <v>0</v>
      </c>
      <c r="AB4" s="25">
        <v>1</v>
      </c>
      <c r="AC4" s="25">
        <v>2</v>
      </c>
      <c r="AD4" s="25">
        <v>3</v>
      </c>
      <c r="AE4" s="25">
        <v>4</v>
      </c>
      <c r="AF4" s="25">
        <v>5</v>
      </c>
      <c r="AG4" s="25">
        <v>6</v>
      </c>
      <c r="AH4" s="25">
        <v>7</v>
      </c>
      <c r="AI4" s="25">
        <v>8</v>
      </c>
      <c r="AJ4" s="25">
        <v>9</v>
      </c>
      <c r="AK4" s="25">
        <v>10</v>
      </c>
      <c r="AL4" s="25">
        <v>11</v>
      </c>
      <c r="AM4" s="25">
        <v>12</v>
      </c>
      <c r="AN4" s="25">
        <v>13</v>
      </c>
      <c r="AO4" s="25">
        <v>14</v>
      </c>
      <c r="AP4" s="25">
        <v>15</v>
      </c>
      <c r="AQ4" s="25" t="s">
        <v>34</v>
      </c>
      <c r="AT4" s="18" t="s">
        <v>193</v>
      </c>
      <c r="AU4" s="25">
        <v>0</v>
      </c>
      <c r="AV4" s="25">
        <v>1</v>
      </c>
      <c r="AW4" s="25">
        <v>2</v>
      </c>
      <c r="AX4" s="25">
        <v>3</v>
      </c>
      <c r="AY4" s="25">
        <v>4</v>
      </c>
      <c r="AZ4" s="25">
        <v>5</v>
      </c>
      <c r="BA4" s="25">
        <v>6</v>
      </c>
      <c r="BB4" s="25">
        <v>7</v>
      </c>
      <c r="BC4" s="25">
        <v>8</v>
      </c>
      <c r="BD4" s="25">
        <v>9</v>
      </c>
      <c r="BE4" s="25">
        <v>10</v>
      </c>
      <c r="BF4" s="25">
        <v>11</v>
      </c>
      <c r="BG4" s="25">
        <v>12</v>
      </c>
      <c r="BH4" s="25">
        <v>13</v>
      </c>
      <c r="BI4" s="25">
        <v>14</v>
      </c>
      <c r="BJ4" s="25">
        <v>15</v>
      </c>
      <c r="BK4" s="25" t="s">
        <v>34</v>
      </c>
      <c r="BM4" s="2"/>
      <c r="BN4" t="s">
        <v>170</v>
      </c>
      <c r="BO4" s="1">
        <v>0</v>
      </c>
      <c r="BP4" s="1">
        <v>1</v>
      </c>
      <c r="BQ4" s="1">
        <v>2</v>
      </c>
      <c r="BR4" s="1">
        <v>3</v>
      </c>
      <c r="BS4" s="28">
        <v>4</v>
      </c>
      <c r="BU4" s="18" t="s">
        <v>193</v>
      </c>
      <c r="BV4" s="25">
        <v>0</v>
      </c>
      <c r="BW4" s="25">
        <v>1</v>
      </c>
      <c r="BX4" s="25">
        <v>2</v>
      </c>
      <c r="BY4" s="25">
        <v>3</v>
      </c>
      <c r="BZ4" s="25">
        <v>4</v>
      </c>
      <c r="CA4" s="25">
        <v>5</v>
      </c>
      <c r="CB4" s="25">
        <v>6</v>
      </c>
      <c r="CC4" s="25">
        <v>7</v>
      </c>
      <c r="CD4" s="25">
        <v>8</v>
      </c>
      <c r="CE4" s="25">
        <v>9</v>
      </c>
      <c r="CF4" s="25">
        <v>10</v>
      </c>
      <c r="CG4" s="25">
        <v>11</v>
      </c>
      <c r="CH4" s="25">
        <v>12</v>
      </c>
      <c r="CI4" s="25">
        <v>13</v>
      </c>
      <c r="CJ4" s="25">
        <v>14</v>
      </c>
      <c r="CK4" s="25">
        <v>15</v>
      </c>
      <c r="CL4" s="25" t="s">
        <v>34</v>
      </c>
      <c r="CO4" s="18" t="s">
        <v>193</v>
      </c>
      <c r="CP4" s="25" t="s">
        <v>173</v>
      </c>
      <c r="CQ4" s="25" t="s">
        <v>174</v>
      </c>
      <c r="CS4" s="18" t="s">
        <v>193</v>
      </c>
      <c r="CT4" s="25">
        <v>0</v>
      </c>
      <c r="CU4" s="25">
        <v>1</v>
      </c>
      <c r="CV4" s="25">
        <v>2</v>
      </c>
      <c r="CW4" s="25">
        <v>3</v>
      </c>
      <c r="CX4" s="25">
        <v>4</v>
      </c>
      <c r="CY4" s="25">
        <v>5</v>
      </c>
      <c r="CZ4" s="25">
        <v>6</v>
      </c>
      <c r="DA4" s="25">
        <v>7</v>
      </c>
      <c r="DB4" s="25">
        <v>8</v>
      </c>
      <c r="DC4" s="25">
        <v>9</v>
      </c>
      <c r="DD4" s="25">
        <v>10</v>
      </c>
      <c r="DE4" s="25">
        <v>11</v>
      </c>
      <c r="DF4" s="25">
        <v>12</v>
      </c>
      <c r="DG4" s="25">
        <v>13</v>
      </c>
      <c r="DH4" s="25">
        <v>14</v>
      </c>
      <c r="DI4" s="25">
        <v>15</v>
      </c>
      <c r="DJ4" s="25" t="s">
        <v>34</v>
      </c>
      <c r="DL4" s="18" t="s">
        <v>193</v>
      </c>
      <c r="DM4" s="25">
        <v>0</v>
      </c>
      <c r="DN4" s="25">
        <v>1</v>
      </c>
      <c r="DO4" s="25">
        <v>2</v>
      </c>
      <c r="DP4" s="25">
        <v>3</v>
      </c>
      <c r="DQ4" s="25">
        <v>4</v>
      </c>
      <c r="DR4" s="25">
        <v>5</v>
      </c>
      <c r="DS4" s="25">
        <v>6</v>
      </c>
      <c r="DT4" s="25">
        <v>7</v>
      </c>
      <c r="DU4" s="25">
        <v>8</v>
      </c>
      <c r="DV4" s="25">
        <v>9</v>
      </c>
      <c r="DW4" s="25">
        <v>10</v>
      </c>
      <c r="DX4" s="25">
        <v>11</v>
      </c>
      <c r="DY4" s="25">
        <v>12</v>
      </c>
      <c r="DZ4" s="25">
        <v>13</v>
      </c>
      <c r="EA4" s="25">
        <v>14</v>
      </c>
      <c r="EB4" s="25">
        <v>15</v>
      </c>
      <c r="EC4" s="25">
        <v>16</v>
      </c>
      <c r="ED4" s="25">
        <v>17</v>
      </c>
      <c r="EE4" s="25">
        <v>18</v>
      </c>
      <c r="EF4" s="25">
        <v>19</v>
      </c>
      <c r="EG4" s="25">
        <v>20</v>
      </c>
      <c r="EH4" s="25">
        <v>21</v>
      </c>
      <c r="EI4" s="25">
        <v>22</v>
      </c>
      <c r="EJ4" s="25">
        <v>23</v>
      </c>
      <c r="EK4" s="25">
        <v>24</v>
      </c>
      <c r="EL4" s="25">
        <v>25</v>
      </c>
      <c r="EM4" s="25">
        <v>26</v>
      </c>
      <c r="EN4" s="25">
        <v>27</v>
      </c>
      <c r="EO4" s="25">
        <v>28</v>
      </c>
      <c r="EP4" s="25">
        <v>29</v>
      </c>
      <c r="EQ4" s="25">
        <v>30</v>
      </c>
      <c r="ER4" s="25">
        <v>31</v>
      </c>
      <c r="ES4" s="25">
        <v>32</v>
      </c>
      <c r="ET4" s="25">
        <v>33</v>
      </c>
      <c r="EU4" s="25">
        <v>34</v>
      </c>
      <c r="EV4" s="25">
        <v>35</v>
      </c>
      <c r="EW4" s="25">
        <v>36</v>
      </c>
      <c r="EX4" s="25">
        <v>37</v>
      </c>
      <c r="EY4" s="25">
        <v>38</v>
      </c>
      <c r="EZ4" s="25">
        <v>39</v>
      </c>
      <c r="FA4" s="25">
        <v>40</v>
      </c>
      <c r="FB4" s="25">
        <v>41</v>
      </c>
      <c r="FC4" s="25">
        <v>42</v>
      </c>
      <c r="FD4" s="25">
        <v>43</v>
      </c>
      <c r="FE4" s="25">
        <v>44</v>
      </c>
      <c r="FF4" s="25">
        <v>45</v>
      </c>
      <c r="FG4" s="25">
        <v>46</v>
      </c>
      <c r="FH4" s="25">
        <v>47</v>
      </c>
      <c r="FI4" s="25">
        <v>48</v>
      </c>
      <c r="FJ4" s="25">
        <v>49</v>
      </c>
      <c r="FK4" s="25">
        <v>50</v>
      </c>
      <c r="FL4" s="25">
        <v>51</v>
      </c>
      <c r="FM4" s="25">
        <v>52</v>
      </c>
      <c r="FN4" s="25">
        <v>53</v>
      </c>
      <c r="FO4" s="25">
        <v>54</v>
      </c>
      <c r="FP4" s="25">
        <v>55</v>
      </c>
      <c r="FQ4" s="25">
        <v>56</v>
      </c>
      <c r="FR4" s="25">
        <v>57</v>
      </c>
      <c r="FS4" s="25">
        <v>58</v>
      </c>
      <c r="FT4" s="25">
        <v>59</v>
      </c>
      <c r="FU4" s="25">
        <v>60</v>
      </c>
      <c r="FV4" s="25">
        <v>61</v>
      </c>
      <c r="FW4" s="25">
        <v>62</v>
      </c>
      <c r="FX4" s="25">
        <v>63</v>
      </c>
      <c r="FY4" s="25" t="s">
        <v>34</v>
      </c>
    </row>
    <row r="5" spans="2:181">
      <c r="C5" t="s">
        <v>199</v>
      </c>
      <c r="D5" t="s">
        <v>200</v>
      </c>
      <c r="E5" t="s">
        <v>201</v>
      </c>
      <c r="F5" t="s">
        <v>202</v>
      </c>
      <c r="G5" t="s">
        <v>203</v>
      </c>
      <c r="H5" t="s">
        <v>204</v>
      </c>
      <c r="I5" t="s">
        <v>205</v>
      </c>
      <c r="J5" t="s">
        <v>206</v>
      </c>
      <c r="K5" t="s">
        <v>207</v>
      </c>
      <c r="L5" t="s">
        <v>208</v>
      </c>
      <c r="M5" t="s">
        <v>209</v>
      </c>
      <c r="N5" t="s">
        <v>210</v>
      </c>
      <c r="O5" t="s">
        <v>211</v>
      </c>
      <c r="P5" t="s">
        <v>212</v>
      </c>
      <c r="Q5" t="s">
        <v>213</v>
      </c>
      <c r="R5" t="s">
        <v>214</v>
      </c>
      <c r="S5" t="s">
        <v>215</v>
      </c>
      <c r="X5" s="8"/>
      <c r="AA5" t="s">
        <v>216</v>
      </c>
      <c r="AB5" t="s">
        <v>217</v>
      </c>
      <c r="AC5" t="s">
        <v>218</v>
      </c>
      <c r="AD5" t="s">
        <v>219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J5" t="s">
        <v>225</v>
      </c>
      <c r="AK5" t="s">
        <v>226</v>
      </c>
      <c r="AL5" t="s">
        <v>227</v>
      </c>
      <c r="AM5" t="s">
        <v>228</v>
      </c>
      <c r="AN5" t="s">
        <v>229</v>
      </c>
      <c r="AO5" t="s">
        <v>230</v>
      </c>
      <c r="AP5" t="s">
        <v>231</v>
      </c>
      <c r="AQ5" t="s">
        <v>232</v>
      </c>
      <c r="AU5" t="s">
        <v>233</v>
      </c>
      <c r="AV5" t="s">
        <v>234</v>
      </c>
      <c r="AW5" t="s">
        <v>235</v>
      </c>
      <c r="AX5" t="s">
        <v>236</v>
      </c>
      <c r="AY5" t="s">
        <v>237</v>
      </c>
      <c r="AZ5" t="s">
        <v>238</v>
      </c>
      <c r="BA5" t="s">
        <v>239</v>
      </c>
      <c r="BB5" t="s">
        <v>240</v>
      </c>
      <c r="BC5" t="s">
        <v>241</v>
      </c>
      <c r="BD5" t="s">
        <v>242</v>
      </c>
      <c r="BE5" t="s">
        <v>243</v>
      </c>
      <c r="BF5" t="s">
        <v>244</v>
      </c>
      <c r="BG5" t="s">
        <v>245</v>
      </c>
      <c r="BH5" t="s">
        <v>246</v>
      </c>
      <c r="BI5" t="s">
        <v>247</v>
      </c>
      <c r="BJ5" t="s">
        <v>248</v>
      </c>
      <c r="BK5" t="s">
        <v>249</v>
      </c>
      <c r="BO5" s="8"/>
      <c r="BP5" s="8"/>
      <c r="BQ5" s="8"/>
      <c r="BR5" s="8"/>
      <c r="BS5" s="8"/>
      <c r="BV5" t="s">
        <v>250</v>
      </c>
      <c r="BW5" t="s">
        <v>251</v>
      </c>
      <c r="BX5" t="s">
        <v>252</v>
      </c>
      <c r="BY5" t="s">
        <v>253</v>
      </c>
      <c r="BZ5" t="s">
        <v>254</v>
      </c>
      <c r="CA5" t="s">
        <v>255</v>
      </c>
      <c r="CB5" t="s">
        <v>256</v>
      </c>
      <c r="CC5" t="s">
        <v>257</v>
      </c>
      <c r="CD5" t="s">
        <v>258</v>
      </c>
      <c r="CE5" t="s">
        <v>259</v>
      </c>
      <c r="CF5" t="s">
        <v>260</v>
      </c>
      <c r="CG5" t="s">
        <v>261</v>
      </c>
      <c r="CH5" t="s">
        <v>262</v>
      </c>
      <c r="CI5" t="s">
        <v>263</v>
      </c>
      <c r="CJ5" t="s">
        <v>264</v>
      </c>
      <c r="CK5" t="s">
        <v>265</v>
      </c>
      <c r="CL5" t="s">
        <v>266</v>
      </c>
      <c r="CP5" t="s">
        <v>267</v>
      </c>
      <c r="CQ5" t="s">
        <v>268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M5" t="s">
        <v>290</v>
      </c>
      <c r="DN5" t="s">
        <v>291</v>
      </c>
      <c r="DO5" t="s">
        <v>292</v>
      </c>
      <c r="DP5" t="s">
        <v>293</v>
      </c>
      <c r="DQ5" t="s">
        <v>294</v>
      </c>
      <c r="DR5" t="s">
        <v>295</v>
      </c>
      <c r="DS5" t="s">
        <v>296</v>
      </c>
      <c r="DT5" t="s">
        <v>297</v>
      </c>
      <c r="DU5" t="s">
        <v>298</v>
      </c>
      <c r="DV5" t="s">
        <v>299</v>
      </c>
      <c r="DW5" t="s">
        <v>300</v>
      </c>
      <c r="DX5" t="s">
        <v>301</v>
      </c>
      <c r="DY5" t="s">
        <v>302</v>
      </c>
      <c r="DZ5" t="s">
        <v>303</v>
      </c>
      <c r="EA5" t="s">
        <v>304</v>
      </c>
      <c r="EB5" t="s">
        <v>305</v>
      </c>
      <c r="EC5" t="s">
        <v>306</v>
      </c>
      <c r="ED5" t="s">
        <v>307</v>
      </c>
      <c r="EE5" t="s">
        <v>308</v>
      </c>
      <c r="EF5" t="s">
        <v>309</v>
      </c>
      <c r="EG5" t="s">
        <v>310</v>
      </c>
      <c r="EH5" t="s">
        <v>311</v>
      </c>
      <c r="EI5" t="s">
        <v>312</v>
      </c>
      <c r="EJ5" t="s">
        <v>313</v>
      </c>
      <c r="EK5" t="s">
        <v>314</v>
      </c>
      <c r="EL5" t="s">
        <v>315</v>
      </c>
      <c r="EM5" t="s">
        <v>316</v>
      </c>
      <c r="EN5" t="s">
        <v>317</v>
      </c>
      <c r="EO5" t="s">
        <v>318</v>
      </c>
      <c r="EP5" t="s">
        <v>319</v>
      </c>
      <c r="EQ5" t="s">
        <v>320</v>
      </c>
      <c r="ER5" t="s">
        <v>321</v>
      </c>
      <c r="ES5" t="s">
        <v>322</v>
      </c>
      <c r="ET5" t="s">
        <v>323</v>
      </c>
      <c r="EU5" t="s">
        <v>324</v>
      </c>
      <c r="EV5" t="s">
        <v>325</v>
      </c>
      <c r="EW5" t="s">
        <v>326</v>
      </c>
      <c r="EX5" t="s">
        <v>327</v>
      </c>
      <c r="EY5" t="s">
        <v>328</v>
      </c>
      <c r="EZ5" t="s">
        <v>329</v>
      </c>
      <c r="FA5" t="s">
        <v>330</v>
      </c>
      <c r="FB5" t="s">
        <v>331</v>
      </c>
      <c r="FC5" t="s">
        <v>332</v>
      </c>
      <c r="FD5" t="s">
        <v>333</v>
      </c>
      <c r="FE5" t="s">
        <v>334</v>
      </c>
      <c r="FF5" t="s">
        <v>335</v>
      </c>
      <c r="FG5" t="s">
        <v>336</v>
      </c>
      <c r="FH5" t="s">
        <v>337</v>
      </c>
      <c r="FI5" t="s">
        <v>338</v>
      </c>
      <c r="FJ5" t="s">
        <v>339</v>
      </c>
      <c r="FK5" t="s">
        <v>340</v>
      </c>
      <c r="FL5" t="s">
        <v>341</v>
      </c>
      <c r="FM5" t="s">
        <v>342</v>
      </c>
      <c r="FN5" t="s">
        <v>343</v>
      </c>
      <c r="FO5" t="s">
        <v>344</v>
      </c>
      <c r="FP5" t="s">
        <v>345</v>
      </c>
      <c r="FQ5" t="s">
        <v>346</v>
      </c>
      <c r="FR5" t="s">
        <v>347</v>
      </c>
      <c r="FS5" t="s">
        <v>348</v>
      </c>
      <c r="FT5" t="s">
        <v>349</v>
      </c>
      <c r="FU5" t="s">
        <v>350</v>
      </c>
      <c r="FV5" t="s">
        <v>351</v>
      </c>
      <c r="FW5" t="s">
        <v>352</v>
      </c>
      <c r="FX5" t="s">
        <v>353</v>
      </c>
      <c r="FY5" t="s">
        <v>354</v>
      </c>
    </row>
    <row r="6" spans="2:181">
      <c r="B6" s="25">
        <v>0</v>
      </c>
      <c r="C6" s="3">
        <v>-0.21444843709468842</v>
      </c>
      <c r="D6" s="3">
        <v>-0.1195203885436058</v>
      </c>
      <c r="E6" s="3">
        <v>6.1292849481105804E-2</v>
      </c>
      <c r="F6" s="3">
        <v>0.23930135369300842</v>
      </c>
      <c r="G6" s="3">
        <v>5.2344631403684616E-3</v>
      </c>
      <c r="H6" s="3">
        <v>-6.1146356165409088E-2</v>
      </c>
      <c r="I6" s="3">
        <v>9.2445701360702515E-2</v>
      </c>
      <c r="J6" s="3">
        <v>-0.16842943429946899</v>
      </c>
      <c r="K6" s="3">
        <v>-8.9274227619171143E-2</v>
      </c>
      <c r="L6" s="3">
        <v>0.20732240378856659</v>
      </c>
      <c r="M6" s="3">
        <v>-0.16722224652767181</v>
      </c>
      <c r="N6" s="3">
        <v>-0.15675802528858185</v>
      </c>
      <c r="O6" s="3">
        <v>-0.12625238299369812</v>
      </c>
      <c r="P6" s="3">
        <v>0.26186493039131165</v>
      </c>
      <c r="Q6" s="3">
        <v>-0.29437771439552307</v>
      </c>
      <c r="R6" s="3">
        <v>0.13641214370727539</v>
      </c>
      <c r="S6" s="3">
        <v>0</v>
      </c>
      <c r="V6" s="21" t="s">
        <v>149</v>
      </c>
      <c r="W6" s="6">
        <v>0</v>
      </c>
      <c r="X6" s="5" cm="1">
        <f t="array" ref="X6:X53">MMULT(C6:S53,TRANSPOSE(C62:S62))</f>
        <v>0</v>
      </c>
      <c r="Z6" s="25">
        <v>0</v>
      </c>
      <c r="AA6" s="3">
        <v>3.5149529576301575E-2</v>
      </c>
      <c r="AB6" s="3">
        <v>9.4002045691013336E-2</v>
      </c>
      <c r="AC6" s="3">
        <v>0.12452247738838196</v>
      </c>
      <c r="AD6" s="3">
        <v>1.813649944961071E-2</v>
      </c>
      <c r="AE6" s="3">
        <v>-0.18274559080600739</v>
      </c>
      <c r="AF6" s="3">
        <v>7.3491491377353668E-2</v>
      </c>
      <c r="AG6" s="3">
        <v>1.8123801797628403E-2</v>
      </c>
      <c r="AH6" s="3">
        <v>0.17028890550136566</v>
      </c>
      <c r="AI6" s="3">
        <v>-9.6749871969223022E-2</v>
      </c>
      <c r="AJ6" s="3">
        <v>0.11723459511995316</v>
      </c>
      <c r="AK6" s="3">
        <v>0.17045415937900543</v>
      </c>
      <c r="AL6" s="3">
        <v>0.12192032486200333</v>
      </c>
      <c r="AM6" s="3">
        <v>-0.13287751376628876</v>
      </c>
      <c r="AN6" s="3">
        <v>-2.7320150285959244E-2</v>
      </c>
      <c r="AO6" s="3">
        <v>-0.20950450003147125</v>
      </c>
      <c r="AP6" s="3">
        <v>5.1075834780931473E-2</v>
      </c>
      <c r="AQ6" s="3">
        <v>-6.5589070320129395E-2</v>
      </c>
      <c r="AS6" s="34" t="s">
        <v>149</v>
      </c>
      <c r="AT6" s="26">
        <v>0</v>
      </c>
      <c r="AU6" s="3">
        <v>0.35512840747833252</v>
      </c>
      <c r="AV6" s="3">
        <v>-0.1200285330414772</v>
      </c>
      <c r="AW6" s="3">
        <v>6.1892233788967133E-2</v>
      </c>
      <c r="AX6" s="3">
        <v>0.33329668641090393</v>
      </c>
      <c r="AY6" s="3">
        <v>-0.14042182266712189</v>
      </c>
      <c r="AZ6" s="3">
        <v>-1.0694064199924469E-2</v>
      </c>
      <c r="BA6" s="3">
        <v>9.901157021522522E-2</v>
      </c>
      <c r="BB6" s="3">
        <v>2.4308362975716591E-2</v>
      </c>
      <c r="BC6" s="3">
        <v>0.11969423294067383</v>
      </c>
      <c r="BD6" s="3">
        <v>-4.1487239650450647E-4</v>
      </c>
      <c r="BE6" s="3">
        <v>-6.8077042698860168E-2</v>
      </c>
      <c r="BF6" s="3">
        <v>-3.7113681435585022E-2</v>
      </c>
      <c r="BG6" s="3">
        <v>-0.10459883511066437</v>
      </c>
      <c r="BH6" s="3">
        <v>-4.5214474084787071E-4</v>
      </c>
      <c r="BI6" s="3">
        <v>-0.14658872783184052</v>
      </c>
      <c r="BJ6" s="3">
        <v>-0.3301006555557251</v>
      </c>
      <c r="BK6" s="3">
        <v>0.11590084433555604</v>
      </c>
      <c r="BM6" s="21" t="s">
        <v>149</v>
      </c>
      <c r="BN6" s="6">
        <v>0</v>
      </c>
      <c r="BO6" s="5"/>
      <c r="BP6" s="5"/>
      <c r="BQ6" s="5"/>
      <c r="BR6" s="5"/>
      <c r="BS6" s="5" cm="1">
        <f t="array" ref="BS6:BS21">MMULT(AU6:BK21,TRANSPOSE(C97:S97))</f>
        <v>0.20037439325091139</v>
      </c>
      <c r="BU6" s="25">
        <v>0</v>
      </c>
      <c r="BV6" s="3">
        <v>0.35374197363853455</v>
      </c>
      <c r="BW6" s="3">
        <v>0.28266826272010803</v>
      </c>
      <c r="BX6" s="3">
        <v>-0.18730691075325012</v>
      </c>
      <c r="BY6" s="3">
        <v>-0.35425898432731628</v>
      </c>
      <c r="BZ6" s="3">
        <v>-0.11924271285533905</v>
      </c>
      <c r="CA6" s="3">
        <v>0.17474715411663055</v>
      </c>
      <c r="CB6" s="3">
        <v>0.36368665099143982</v>
      </c>
      <c r="CC6" s="3">
        <v>0.36116620898246765</v>
      </c>
      <c r="CD6" s="3">
        <v>-0.29548034071922302</v>
      </c>
      <c r="CE6" s="3">
        <v>-0.60876405239105225</v>
      </c>
      <c r="CF6" s="3">
        <v>-1.4037959277629852E-2</v>
      </c>
      <c r="CG6" s="3">
        <v>5.5206198245286942E-2</v>
      </c>
      <c r="CH6" s="3">
        <v>0.33676585555076599</v>
      </c>
      <c r="CI6" s="3">
        <v>-0.1240118145942688</v>
      </c>
      <c r="CJ6" s="3">
        <v>-0.2599506676197052</v>
      </c>
      <c r="CK6" s="3">
        <v>-0.19041171669960022</v>
      </c>
      <c r="CL6" s="3">
        <v>-1.1359347961843014E-2</v>
      </c>
      <c r="CO6" s="25">
        <v>0</v>
      </c>
      <c r="CP6" s="3">
        <v>0.35125145316123962</v>
      </c>
      <c r="CQ6" s="3">
        <v>5.7735610753297806E-3</v>
      </c>
      <c r="CS6" s="25">
        <v>0</v>
      </c>
      <c r="CT6" s="3">
        <v>-4.7247186303138733E-2</v>
      </c>
      <c r="CU6" s="3">
        <v>4.1660439223051071E-2</v>
      </c>
      <c r="CV6" s="3">
        <v>-0.16057169437408447</v>
      </c>
      <c r="CW6" s="3">
        <v>8.988720178604126E-2</v>
      </c>
      <c r="CX6" s="3">
        <v>-0.13361877202987671</v>
      </c>
      <c r="CY6" s="3">
        <v>-8.1575013697147369E-2</v>
      </c>
      <c r="CZ6" s="3">
        <v>-0.16006383299827576</v>
      </c>
      <c r="DA6" s="3">
        <v>-0.16233161091804504</v>
      </c>
      <c r="DB6" s="3">
        <v>-0.25232014060020447</v>
      </c>
      <c r="DC6" s="3">
        <v>8.8943548500537872E-2</v>
      </c>
      <c r="DD6" s="3">
        <v>-4.2761970311403275E-2</v>
      </c>
      <c r="DE6" s="3">
        <v>-1.6292884945869446E-2</v>
      </c>
      <c r="DF6" s="3">
        <v>1.951092854142189E-2</v>
      </c>
      <c r="DG6" s="3">
        <v>-0.10059025138616562</v>
      </c>
      <c r="DH6" s="3">
        <v>0.18441899120807648</v>
      </c>
      <c r="DI6" s="3">
        <v>-4.1924417018890381E-2</v>
      </c>
      <c r="DJ6" s="3">
        <v>1.5156769193708897E-2</v>
      </c>
      <c r="DL6" s="25">
        <v>0</v>
      </c>
      <c r="DM6" s="3">
        <v>-0.11488616466522217</v>
      </c>
      <c r="DN6" s="3">
        <v>0.26502382755279541</v>
      </c>
      <c r="DO6" s="3">
        <v>-0.13325726985931396</v>
      </c>
      <c r="DP6" s="3">
        <v>-0.11318217217922211</v>
      </c>
      <c r="DQ6" s="3">
        <v>7.7251888811588287E-2</v>
      </c>
      <c r="DR6" s="3">
        <v>-0.26851740479469299</v>
      </c>
      <c r="DS6" s="3">
        <v>0.92748779058456421</v>
      </c>
      <c r="DT6" s="3">
        <v>-0.14071302115917206</v>
      </c>
      <c r="DU6" s="3">
        <v>-7.3043875396251678E-2</v>
      </c>
      <c r="DV6" s="3">
        <v>0.15814638137817383</v>
      </c>
      <c r="DW6" s="3">
        <v>5.9668072499334812E-3</v>
      </c>
      <c r="DX6" s="3">
        <v>-0.20251612365245819</v>
      </c>
      <c r="DY6" s="3">
        <v>-0.17018419504165649</v>
      </c>
      <c r="DZ6" s="3">
        <v>-1.7317399382591248E-2</v>
      </c>
      <c r="EA6" s="3">
        <v>2.7259493246674538E-2</v>
      </c>
      <c r="EB6" s="3">
        <v>-0.16537280380725861</v>
      </c>
      <c r="EC6" s="3">
        <v>-7.2931200265884399E-2</v>
      </c>
      <c r="ED6" s="3">
        <v>-0.16731089353561401</v>
      </c>
      <c r="EE6" s="3">
        <v>0.1181076392531395</v>
      </c>
      <c r="EF6" s="3">
        <v>4.0508098900318146E-2</v>
      </c>
      <c r="EG6" s="3">
        <v>-9.7306707175448537E-4</v>
      </c>
      <c r="EH6" s="3">
        <v>-4.7433927655220032E-2</v>
      </c>
      <c r="EI6" s="3">
        <v>5.0252195447683334E-2</v>
      </c>
      <c r="EJ6" s="3">
        <v>-1.8586728721857071E-2</v>
      </c>
      <c r="EK6" s="3">
        <v>2.588142454624176E-2</v>
      </c>
      <c r="EL6" s="3">
        <v>-5.1995474845170975E-2</v>
      </c>
      <c r="EM6" s="3">
        <v>1.1685342527925968E-2</v>
      </c>
      <c r="EN6" s="3">
        <v>7.1793859824538231E-3</v>
      </c>
      <c r="EO6" s="3">
        <v>-0.1335301548242569</v>
      </c>
      <c r="EP6" s="3">
        <v>7.0718511939048767E-2</v>
      </c>
      <c r="EQ6" s="3">
        <v>0.11458926647901535</v>
      </c>
      <c r="ER6" s="3">
        <v>6.5936483442783356E-3</v>
      </c>
      <c r="ES6" s="3">
        <v>-0.14283177256584167</v>
      </c>
      <c r="ET6" s="3">
        <v>7.4967905879020691E-2</v>
      </c>
      <c r="EU6" s="3">
        <v>-0.16704919934272766</v>
      </c>
      <c r="EV6" s="3">
        <v>0.17295308411121368</v>
      </c>
      <c r="EW6" s="3">
        <v>0.17839652299880981</v>
      </c>
      <c r="EX6" s="3">
        <v>9.7523882985115051E-2</v>
      </c>
      <c r="EY6" s="3">
        <v>-1.5948027372360229E-2</v>
      </c>
      <c r="EZ6" s="3">
        <v>-8.5095733404159546E-2</v>
      </c>
      <c r="FA6" s="3">
        <v>1.5342643018811941E-3</v>
      </c>
      <c r="FB6" s="3">
        <v>-0.18672434985637665</v>
      </c>
      <c r="FC6" s="3">
        <v>-0.19400681555271149</v>
      </c>
      <c r="FD6" s="3">
        <v>-0.21258175373077393</v>
      </c>
      <c r="FE6" s="3">
        <v>8.6506176739931107E-3</v>
      </c>
      <c r="FF6" s="3">
        <v>8.7657831609249115E-3</v>
      </c>
      <c r="FG6" s="3">
        <v>5.130159854888916E-2</v>
      </c>
      <c r="FH6" s="3">
        <v>0.19779440760612488</v>
      </c>
      <c r="FI6" s="3">
        <v>-0.2244676798582077</v>
      </c>
      <c r="FJ6" s="3">
        <v>0.39685824513435364</v>
      </c>
      <c r="FK6" s="3">
        <v>-0.12459512054920197</v>
      </c>
      <c r="FL6" s="3">
        <v>-0.12792991101741791</v>
      </c>
      <c r="FM6" s="3">
        <v>5.0777662545442581E-2</v>
      </c>
      <c r="FN6" s="3">
        <v>-0.17594151198863983</v>
      </c>
      <c r="FO6" s="3">
        <v>-6.1962872743606567E-2</v>
      </c>
      <c r="FP6" s="3">
        <v>6.3301660120487213E-2</v>
      </c>
      <c r="FQ6" s="3">
        <v>3.9596244692802429E-2</v>
      </c>
      <c r="FR6" s="3">
        <v>0.14725427329540253</v>
      </c>
      <c r="FS6" s="3">
        <v>2.2064875811338425E-2</v>
      </c>
      <c r="FT6" s="3">
        <v>3.4335162490606308E-2</v>
      </c>
      <c r="FU6" s="3">
        <v>-2.074926346540451E-2</v>
      </c>
      <c r="FV6" s="3">
        <v>-2.2488037124276161E-2</v>
      </c>
      <c r="FW6" s="3">
        <v>9.6858151257038116E-2</v>
      </c>
      <c r="FX6" s="3">
        <v>2.2853793576359749E-2</v>
      </c>
      <c r="FY6" s="3">
        <v>-7.056909054517746E-2</v>
      </c>
    </row>
    <row r="7" spans="2:181">
      <c r="B7" s="25">
        <v>1</v>
      </c>
      <c r="C7" s="3">
        <v>0.29257646203041077</v>
      </c>
      <c r="D7" s="3">
        <v>-0.11260847002267838</v>
      </c>
      <c r="E7" s="3">
        <v>0.18056352436542511</v>
      </c>
      <c r="F7" s="3">
        <v>7.9331748187541962E-2</v>
      </c>
      <c r="G7" s="3">
        <v>-0.28235423564910889</v>
      </c>
      <c r="H7" s="3">
        <v>0.23354668915271759</v>
      </c>
      <c r="I7" s="3">
        <v>-0.1207585334777832</v>
      </c>
      <c r="J7" s="3">
        <v>-5.9226188808679581E-2</v>
      </c>
      <c r="K7" s="3">
        <v>8.8119179010391235E-2</v>
      </c>
      <c r="L7" s="3">
        <v>0.23373718559741974</v>
      </c>
      <c r="M7" s="3">
        <v>-0.22829346358776093</v>
      </c>
      <c r="N7" s="3">
        <v>-5.8447401970624924E-2</v>
      </c>
      <c r="O7" s="3">
        <v>-2.4076947942376137E-2</v>
      </c>
      <c r="P7" s="3">
        <v>8.6528971791267395E-2</v>
      </c>
      <c r="Q7" s="3">
        <v>-0.25825366377830505</v>
      </c>
      <c r="R7" s="3">
        <v>-0.26832228899002075</v>
      </c>
      <c r="S7" s="3">
        <v>0</v>
      </c>
      <c r="V7" s="3"/>
      <c r="W7" s="1">
        <v>1</v>
      </c>
      <c r="X7" s="3">
        <v>0</v>
      </c>
      <c r="Z7" s="25">
        <v>1</v>
      </c>
      <c r="AA7" s="3">
        <v>0.13466040790081024</v>
      </c>
      <c r="AB7" s="3">
        <v>3.3678788691759109E-2</v>
      </c>
      <c r="AC7" s="3">
        <v>3.7606675177812576E-2</v>
      </c>
      <c r="AD7" s="3">
        <v>-0.12444459646940231</v>
      </c>
      <c r="AE7" s="3">
        <v>-3.5211890935897827E-2</v>
      </c>
      <c r="AF7" s="3">
        <v>-0.14140799641609192</v>
      </c>
      <c r="AG7" s="3">
        <v>0.14036759734153748</v>
      </c>
      <c r="AH7" s="3">
        <v>6.0627851635217667E-2</v>
      </c>
      <c r="AI7" s="3">
        <v>-0.15293598175048828</v>
      </c>
      <c r="AJ7" s="3">
        <v>1.1174310930073261E-2</v>
      </c>
      <c r="AK7" s="3">
        <v>0.14538952708244324</v>
      </c>
      <c r="AL7" s="3">
        <v>5.1734417676925659E-2</v>
      </c>
      <c r="AM7" s="3">
        <v>0.19130486249923706</v>
      </c>
      <c r="AN7" s="3">
        <v>9.0649597346782684E-2</v>
      </c>
      <c r="AO7" s="3">
        <v>4.670850932598114E-2</v>
      </c>
      <c r="AP7" s="3">
        <v>-9.2113815248012543E-2</v>
      </c>
      <c r="AQ7" s="3">
        <v>5.2522573620080948E-2</v>
      </c>
      <c r="AT7" s="25">
        <v>1</v>
      </c>
      <c r="AU7" s="3">
        <v>0.12703506648540497</v>
      </c>
      <c r="AV7" s="3">
        <v>3.2530877739191055E-2</v>
      </c>
      <c r="AW7" s="3">
        <v>-0.33696994185447693</v>
      </c>
      <c r="AX7" s="3">
        <v>0.27530315518379211</v>
      </c>
      <c r="AY7" s="3">
        <v>1.1611644178628922E-2</v>
      </c>
      <c r="AZ7" s="3">
        <v>7.0390105247497559E-2</v>
      </c>
      <c r="BA7" s="3">
        <v>-0.14545129239559174</v>
      </c>
      <c r="BB7" s="3">
        <v>0.30265980958938599</v>
      </c>
      <c r="BC7" s="3">
        <v>-0.36814862489700317</v>
      </c>
      <c r="BD7" s="3">
        <v>-6.7356184124946594E-2</v>
      </c>
      <c r="BE7" s="3">
        <v>2.3512659594416618E-2</v>
      </c>
      <c r="BF7" s="3">
        <v>-0.19560915231704712</v>
      </c>
      <c r="BG7" s="3">
        <v>0.11413627862930298</v>
      </c>
      <c r="BH7" s="3">
        <v>-0.17422553896903992</v>
      </c>
      <c r="BI7" s="3">
        <v>-0.24273303151130676</v>
      </c>
      <c r="BJ7" s="3">
        <v>-0.15572546422481537</v>
      </c>
      <c r="BK7" s="3">
        <v>-0.11393197625875472</v>
      </c>
      <c r="BM7" s="3"/>
      <c r="BN7" s="1">
        <v>1</v>
      </c>
      <c r="BO7" s="3"/>
      <c r="BP7" s="3"/>
      <c r="BQ7" s="3"/>
      <c r="BR7" s="3"/>
      <c r="BS7" s="3">
        <v>-0.72346306158691287</v>
      </c>
      <c r="BU7" s="25">
        <v>1</v>
      </c>
      <c r="BV7" s="3">
        <v>-0.20572873950004578</v>
      </c>
      <c r="BW7" s="3">
        <v>-0.50591462850570679</v>
      </c>
      <c r="BX7" s="3">
        <v>-8.5377119481563568E-2</v>
      </c>
      <c r="BY7" s="3">
        <v>0.22877268493175507</v>
      </c>
      <c r="BZ7" s="3">
        <v>8.7191544473171234E-2</v>
      </c>
      <c r="CA7" s="3">
        <v>-5.159393697977066E-2</v>
      </c>
      <c r="CB7" s="3">
        <v>-4.6851389110088348E-2</v>
      </c>
      <c r="CC7" s="3">
        <v>-0.756206214427948</v>
      </c>
      <c r="CD7" s="3">
        <v>-0.21239694952964783</v>
      </c>
      <c r="CE7" s="3">
        <v>0.39111298322677612</v>
      </c>
      <c r="CF7" s="3">
        <v>0.39965718984603882</v>
      </c>
      <c r="CG7" s="3">
        <v>8.1148058176040649E-2</v>
      </c>
      <c r="CH7" s="3">
        <v>0.25632134079933167</v>
      </c>
      <c r="CI7" s="3">
        <v>2.3802874609827995E-2</v>
      </c>
      <c r="CJ7" s="3">
        <v>0.12332832813262939</v>
      </c>
      <c r="CK7" s="3">
        <v>-0.41466245055198669</v>
      </c>
      <c r="CL7" s="3">
        <v>-8.6780138313770294E-2</v>
      </c>
      <c r="CO7" s="25">
        <v>1</v>
      </c>
      <c r="CP7" s="3">
        <v>0.34590384364128113</v>
      </c>
      <c r="CQ7" s="3">
        <v>-1.4477171003818512E-2</v>
      </c>
      <c r="CS7" s="25">
        <v>1</v>
      </c>
      <c r="CT7" s="3">
        <v>-9.5525234937667847E-3</v>
      </c>
      <c r="CU7" s="3">
        <v>-2.7007333934307098E-2</v>
      </c>
      <c r="CV7" s="3">
        <v>-0.11470475047826767</v>
      </c>
      <c r="CW7" s="3">
        <v>8.1074364483356476E-2</v>
      </c>
      <c r="CX7" s="3">
        <v>-0.10639891773462296</v>
      </c>
      <c r="CY7" s="3">
        <v>0.10397987067699432</v>
      </c>
      <c r="CZ7" s="3">
        <v>-0.50581502914428711</v>
      </c>
      <c r="DA7" s="3">
        <v>0.34234508872032166</v>
      </c>
      <c r="DB7" s="3">
        <v>0.25422012805938721</v>
      </c>
      <c r="DC7" s="3">
        <v>0.18571676313877106</v>
      </c>
      <c r="DD7" s="3">
        <v>-4.6899307519197464E-2</v>
      </c>
      <c r="DE7" s="3">
        <v>0.18603447079658508</v>
      </c>
      <c r="DF7" s="3">
        <v>1.1405255645513535E-2</v>
      </c>
      <c r="DG7" s="3">
        <v>-0.19487270712852478</v>
      </c>
      <c r="DH7" s="3">
        <v>-0.20820914208889008</v>
      </c>
      <c r="DI7" s="3">
        <v>-1.3747880235314369E-2</v>
      </c>
      <c r="DJ7" s="3">
        <v>-0.33286347985267639</v>
      </c>
      <c r="DL7" s="25">
        <v>1</v>
      </c>
      <c r="DM7" s="3">
        <v>-0.20565804839134216</v>
      </c>
      <c r="DN7" s="3">
        <v>0.17008303105831146</v>
      </c>
      <c r="DO7" s="3">
        <v>8.3552919328212738E-2</v>
      </c>
      <c r="DP7" s="3">
        <v>-8.7994135916233063E-2</v>
      </c>
      <c r="DQ7" s="3">
        <v>-3.4541092813014984E-2</v>
      </c>
      <c r="DR7" s="3">
        <v>0.27464780211448669</v>
      </c>
      <c r="DS7" s="3">
        <v>-0.66939210891723633</v>
      </c>
      <c r="DT7" s="3">
        <v>0.15723520517349243</v>
      </c>
      <c r="DU7" s="3">
        <v>-0.33218461275100708</v>
      </c>
      <c r="DV7" s="3">
        <v>2.335389144718647E-3</v>
      </c>
      <c r="DW7" s="3">
        <v>0.43210414052009583</v>
      </c>
      <c r="DX7" s="3">
        <v>-0.16299912333488464</v>
      </c>
      <c r="DY7" s="3">
        <v>-0.19619567692279816</v>
      </c>
      <c r="DZ7" s="3">
        <v>-0.16477689146995544</v>
      </c>
      <c r="EA7" s="3">
        <v>0.51917433738708496</v>
      </c>
      <c r="EB7" s="3">
        <v>9.7416350618004799E-3</v>
      </c>
      <c r="EC7" s="3">
        <v>3.455173596739769E-2</v>
      </c>
      <c r="ED7" s="3">
        <v>0.42737627029418945</v>
      </c>
      <c r="EE7" s="3">
        <v>-0.30774733424186707</v>
      </c>
      <c r="EF7" s="3">
        <v>2.5561954826116562E-2</v>
      </c>
      <c r="EG7" s="3">
        <v>-0.39248475432395935</v>
      </c>
      <c r="EH7" s="3">
        <v>-0.10967957228422165</v>
      </c>
      <c r="EI7" s="3">
        <v>0.10746242851018906</v>
      </c>
      <c r="EJ7" s="3">
        <v>0.17058590054512024</v>
      </c>
      <c r="EK7" s="3">
        <v>-0.11149862408638</v>
      </c>
      <c r="EL7" s="3">
        <v>0.33089163899421692</v>
      </c>
      <c r="EM7" s="3">
        <v>0.13123741745948792</v>
      </c>
      <c r="EN7" s="3">
        <v>4.8341378569602966E-2</v>
      </c>
      <c r="EO7" s="3">
        <v>-1.7948364838957787E-2</v>
      </c>
      <c r="EP7" s="3">
        <v>0.39806133508682251</v>
      </c>
      <c r="EQ7" s="3">
        <v>-0.1420779824256897</v>
      </c>
      <c r="ER7" s="3">
        <v>0.33581611514091492</v>
      </c>
      <c r="ES7" s="3">
        <v>-1.2192694470286369E-2</v>
      </c>
      <c r="ET7" s="3">
        <v>1.3097524642944336E-2</v>
      </c>
      <c r="EU7" s="3">
        <v>1.9076470285654068E-2</v>
      </c>
      <c r="EV7" s="3">
        <v>-0.23517434298992157</v>
      </c>
      <c r="EW7" s="3">
        <v>-7.2050444781780243E-2</v>
      </c>
      <c r="EX7" s="3">
        <v>0.42598614096641541</v>
      </c>
      <c r="EY7" s="3">
        <v>-4.1510637849569321E-2</v>
      </c>
      <c r="EZ7" s="3">
        <v>-0.12755535542964935</v>
      </c>
      <c r="FA7" s="3">
        <v>7.4373036623001099E-2</v>
      </c>
      <c r="FB7" s="3">
        <v>-6.6719509661197662E-2</v>
      </c>
      <c r="FC7" s="3">
        <v>-0.15502792596817017</v>
      </c>
      <c r="FD7" s="3">
        <v>0.15698982775211334</v>
      </c>
      <c r="FE7" s="3">
        <v>6.4031846821308136E-2</v>
      </c>
      <c r="FF7" s="3">
        <v>-8.9273005723953247E-2</v>
      </c>
      <c r="FG7" s="3">
        <v>7.0440873503684998E-2</v>
      </c>
      <c r="FH7" s="3">
        <v>-3.305129474028945E-3</v>
      </c>
      <c r="FI7" s="3">
        <v>-0.16352972388267517</v>
      </c>
      <c r="FJ7" s="3">
        <v>-3.2000847160816193E-2</v>
      </c>
      <c r="FK7" s="3">
        <v>-0.11981756240129471</v>
      </c>
      <c r="FL7" s="3">
        <v>0.15225358307361603</v>
      </c>
      <c r="FM7" s="3">
        <v>0.22980664670467377</v>
      </c>
      <c r="FN7" s="3">
        <v>-0.30741521716117859</v>
      </c>
      <c r="FO7" s="3">
        <v>0.32530391216278076</v>
      </c>
      <c r="FP7" s="3">
        <v>7.6984643936157227E-2</v>
      </c>
      <c r="FQ7" s="3">
        <v>7.764008641242981E-2</v>
      </c>
      <c r="FR7" s="3">
        <v>0.13086707890033722</v>
      </c>
      <c r="FS7" s="3">
        <v>0.14740264415740967</v>
      </c>
      <c r="FT7" s="3">
        <v>-0.28639179468154907</v>
      </c>
      <c r="FU7" s="3">
        <v>-0.21265310049057007</v>
      </c>
      <c r="FV7" s="3">
        <v>-6.7177824676036835E-2</v>
      </c>
      <c r="FW7" s="3">
        <v>-0.12811765074729919</v>
      </c>
      <c r="FX7" s="3">
        <v>1.4239115640521049E-2</v>
      </c>
      <c r="FY7" s="3">
        <v>-5.7593520730733871E-2</v>
      </c>
    </row>
    <row r="8" spans="2:181">
      <c r="B8" s="25">
        <v>2</v>
      </c>
      <c r="C8" s="3">
        <v>-0.2514558732509613</v>
      </c>
      <c r="D8" s="3">
        <v>-0.1933695375919342</v>
      </c>
      <c r="E8" s="3">
        <v>-0.22585068643093109</v>
      </c>
      <c r="F8" s="3">
        <v>-4.1560199111700058E-2</v>
      </c>
      <c r="G8" s="3">
        <v>-0.11605305224657059</v>
      </c>
      <c r="H8" s="3">
        <v>-9.5275469124317169E-2</v>
      </c>
      <c r="I8" s="3">
        <v>-0.23862935602664948</v>
      </c>
      <c r="J8" s="3">
        <v>-0.16240988671779633</v>
      </c>
      <c r="K8" s="3">
        <v>0.16322252154350281</v>
      </c>
      <c r="L8" s="3">
        <v>0.10001774877309799</v>
      </c>
      <c r="M8" s="3">
        <v>-0.14947941899299622</v>
      </c>
      <c r="N8" s="3">
        <v>0.26474332809448242</v>
      </c>
      <c r="O8" s="3">
        <v>-0.18456394970417023</v>
      </c>
      <c r="P8" s="3">
        <v>0.25005710124969482</v>
      </c>
      <c r="Q8" s="3">
        <v>0.2532215416431427</v>
      </c>
      <c r="R8" s="3">
        <v>-0.26909837126731873</v>
      </c>
      <c r="S8" s="3">
        <v>0</v>
      </c>
      <c r="V8" s="3"/>
      <c r="W8" s="1">
        <v>2</v>
      </c>
      <c r="X8" s="3">
        <v>0</v>
      </c>
      <c r="Z8" s="25">
        <v>2</v>
      </c>
      <c r="AA8" s="3">
        <v>0.11369398981332779</v>
      </c>
      <c r="AB8" s="3">
        <v>-0.10708374530076981</v>
      </c>
      <c r="AC8" s="3">
        <v>-0.13159352540969849</v>
      </c>
      <c r="AD8" s="3">
        <v>-0.20651227235794067</v>
      </c>
      <c r="AE8" s="3">
        <v>0.11468671262264252</v>
      </c>
      <c r="AF8" s="3">
        <v>-0.13753856718540192</v>
      </c>
      <c r="AG8" s="3">
        <v>2.1596459671854973E-2</v>
      </c>
      <c r="AH8" s="3">
        <v>3.0252514407038689E-2</v>
      </c>
      <c r="AI8" s="3">
        <v>6.9791027344763279E-3</v>
      </c>
      <c r="AJ8" s="3">
        <v>-5.0155855715274811E-2</v>
      </c>
      <c r="AK8" s="3">
        <v>6.203572079539299E-2</v>
      </c>
      <c r="AL8" s="3">
        <v>-9.2187538743019104E-2</v>
      </c>
      <c r="AM8" s="3">
        <v>1.1259659193456173E-2</v>
      </c>
      <c r="AN8" s="3">
        <v>-5.0589222460985184E-2</v>
      </c>
      <c r="AO8" s="3">
        <v>0.14543303847312927</v>
      </c>
      <c r="AP8" s="3">
        <v>-4.808170348405838E-2</v>
      </c>
      <c r="AQ8" s="3">
        <v>3.8515772670507431E-2</v>
      </c>
      <c r="AT8" s="25">
        <v>2</v>
      </c>
      <c r="AU8" s="3">
        <v>-5.8964215219020844E-2</v>
      </c>
      <c r="AV8" s="3">
        <v>0.28540492057800293</v>
      </c>
      <c r="AW8" s="3">
        <v>-4.5866847038269043E-2</v>
      </c>
      <c r="AX8" s="3">
        <v>-0.37308672070503235</v>
      </c>
      <c r="AY8" s="3">
        <v>-7.6805511489510536E-3</v>
      </c>
      <c r="AZ8" s="3">
        <v>-0.12580195069313049</v>
      </c>
      <c r="BA8" s="3">
        <v>-0.13645830750465393</v>
      </c>
      <c r="BB8" s="3">
        <v>-0.14851053059101105</v>
      </c>
      <c r="BC8" s="3">
        <v>-7.4302345514297485E-2</v>
      </c>
      <c r="BD8" s="3">
        <v>1.6320835798978806E-2</v>
      </c>
      <c r="BE8" s="3">
        <v>0.1310126930475235</v>
      </c>
      <c r="BF8" s="3">
        <v>-0.30802097916603088</v>
      </c>
      <c r="BG8" s="3">
        <v>-0.35090792179107666</v>
      </c>
      <c r="BH8" s="3">
        <v>6.8691134452819824E-2</v>
      </c>
      <c r="BI8" s="3">
        <v>0.46138978004455566</v>
      </c>
      <c r="BJ8" s="3">
        <v>0.20743231475353241</v>
      </c>
      <c r="BK8" s="3">
        <v>0.22184230387210849</v>
      </c>
      <c r="BM8" s="3"/>
      <c r="BN8" s="1">
        <v>2</v>
      </c>
      <c r="BO8" s="3"/>
      <c r="BP8" s="3"/>
      <c r="BQ8" s="3"/>
      <c r="BR8" s="3"/>
      <c r="BS8" s="3">
        <v>0.30442965147374818</v>
      </c>
      <c r="BU8" s="25">
        <v>2</v>
      </c>
      <c r="BV8" s="3">
        <v>0.6841544508934021</v>
      </c>
      <c r="BW8" s="3">
        <v>-1.0566243436187506E-3</v>
      </c>
      <c r="BX8" s="3">
        <v>0.19902676343917847</v>
      </c>
      <c r="BY8" s="3">
        <v>-0.34699633717536926</v>
      </c>
      <c r="BZ8" s="3">
        <v>0.5893818736076355</v>
      </c>
      <c r="CA8" s="3">
        <v>0.16217255592346191</v>
      </c>
      <c r="CB8" s="3">
        <v>0.28704944252967834</v>
      </c>
      <c r="CC8" s="3">
        <v>0.1791185736656189</v>
      </c>
      <c r="CD8" s="3">
        <v>-0.19419200718402863</v>
      </c>
      <c r="CE8" s="3">
        <v>0.21580648422241211</v>
      </c>
      <c r="CF8" s="3">
        <v>-0.11778801679611206</v>
      </c>
      <c r="CG8" s="3">
        <v>0.1746150404214859</v>
      </c>
      <c r="CH8" s="3">
        <v>-0.63155245780944824</v>
      </c>
      <c r="CI8" s="3">
        <v>-2.8674283996224403E-2</v>
      </c>
      <c r="CJ8" s="3">
        <v>-0.41914013028144836</v>
      </c>
      <c r="CK8" s="3">
        <v>0.3522179126739502</v>
      </c>
      <c r="CL8" s="3">
        <v>-4.0865279734134674E-2</v>
      </c>
      <c r="CO8" s="25">
        <v>2</v>
      </c>
      <c r="CP8" s="3">
        <v>0.30899971723556519</v>
      </c>
      <c r="CQ8" s="3">
        <v>3.564433753490448E-2</v>
      </c>
      <c r="CS8" s="25">
        <v>2</v>
      </c>
      <c r="CT8" s="3">
        <v>-2.9936761129647493E-3</v>
      </c>
      <c r="CU8" s="3">
        <v>-0.43488511443138123</v>
      </c>
      <c r="CV8" s="3">
        <v>-0.11118894070386887</v>
      </c>
      <c r="CW8" s="3">
        <v>0.1554529070854187</v>
      </c>
      <c r="CX8" s="3">
        <v>1.6580186784267426E-2</v>
      </c>
      <c r="CY8" s="3">
        <v>-0.21686619520187378</v>
      </c>
      <c r="CZ8" s="3">
        <v>-0.41053739190101624</v>
      </c>
      <c r="DA8" s="3">
        <v>8.9359365403652191E-2</v>
      </c>
      <c r="DB8" s="3">
        <v>-0.15696932375431061</v>
      </c>
      <c r="DC8" s="3">
        <v>0.23977687954902649</v>
      </c>
      <c r="DD8" s="3">
        <v>5.1573775708675385E-2</v>
      </c>
      <c r="DE8" s="3">
        <v>-0.17245174944400787</v>
      </c>
      <c r="DF8" s="3">
        <v>-6.000591441988945E-2</v>
      </c>
      <c r="DG8" s="3">
        <v>0.20441243052482605</v>
      </c>
      <c r="DH8" s="3">
        <v>0.17223738133907318</v>
      </c>
      <c r="DI8" s="3">
        <v>-0.15946339070796967</v>
      </c>
      <c r="DJ8" s="3">
        <v>-0.53522264957427979</v>
      </c>
      <c r="DL8" s="25">
        <v>2</v>
      </c>
      <c r="DM8" s="3">
        <v>-3.4916698932647705E-2</v>
      </c>
      <c r="DN8" s="3">
        <v>-0.29558238387107849</v>
      </c>
      <c r="DO8" s="3">
        <v>-6.2398500740528107E-2</v>
      </c>
      <c r="DP8" s="3">
        <v>-7.2022341191768646E-2</v>
      </c>
      <c r="DQ8" s="3">
        <v>-4.5143719762563705E-2</v>
      </c>
      <c r="DR8" s="3">
        <v>0.23476666212081909</v>
      </c>
      <c r="DS8" s="3">
        <v>-7.1336597204208374E-2</v>
      </c>
      <c r="DT8" s="3">
        <v>6.2209323048591614E-2</v>
      </c>
      <c r="DU8" s="3">
        <v>0.22851330041885376</v>
      </c>
      <c r="DV8" s="3">
        <v>-8.498094230890274E-2</v>
      </c>
      <c r="DW8" s="3">
        <v>-0.2358982264995575</v>
      </c>
      <c r="DX8" s="3">
        <v>0.14637771248817444</v>
      </c>
      <c r="DY8" s="3">
        <v>0.33752059936523438</v>
      </c>
      <c r="DZ8" s="3">
        <v>-0.17058283090591431</v>
      </c>
      <c r="EA8" s="3">
        <v>-0.13020721077919006</v>
      </c>
      <c r="EB8" s="3">
        <v>8.2502067089080811E-2</v>
      </c>
      <c r="EC8" s="3">
        <v>5.1971197128295898E-2</v>
      </c>
      <c r="ED8" s="3">
        <v>0.16735884547233582</v>
      </c>
      <c r="EE8" s="3">
        <v>-0.12500186264514923</v>
      </c>
      <c r="EF8" s="3">
        <v>-2.8933901339769363E-2</v>
      </c>
      <c r="EG8" s="3">
        <v>0.21768368780612946</v>
      </c>
      <c r="EH8" s="3">
        <v>-0.26387009024620056</v>
      </c>
      <c r="EI8" s="3">
        <v>-0.12515611946582794</v>
      </c>
      <c r="EJ8" s="3">
        <v>-0.23021799325942993</v>
      </c>
      <c r="EK8" s="3">
        <v>9.0363241732120514E-2</v>
      </c>
      <c r="EL8" s="3">
        <v>-0.16477365791797638</v>
      </c>
      <c r="EM8" s="3">
        <v>0.21306686103343964</v>
      </c>
      <c r="EN8" s="3">
        <v>0.19567443430423737</v>
      </c>
      <c r="EO8" s="3">
        <v>6.0044191777706146E-2</v>
      </c>
      <c r="EP8" s="3">
        <v>-6.8532824516296387E-2</v>
      </c>
      <c r="EQ8" s="3">
        <v>7.9765498638153076E-2</v>
      </c>
      <c r="ER8" s="3">
        <v>-0.19114767014980316</v>
      </c>
      <c r="ES8" s="3">
        <v>-0.12341142445802689</v>
      </c>
      <c r="ET8" s="3">
        <v>-0.1713336706161499</v>
      </c>
      <c r="EU8" s="3">
        <v>-2.6586566120386124E-2</v>
      </c>
      <c r="EV8" s="3">
        <v>-2.9475469142198563E-2</v>
      </c>
      <c r="EW8" s="3">
        <v>-0.24461904168128967</v>
      </c>
      <c r="EX8" s="3">
        <v>-0.10207540541887283</v>
      </c>
      <c r="EY8" s="3">
        <v>1.6360355541110039E-2</v>
      </c>
      <c r="EZ8" s="3">
        <v>1.7609646543860435E-2</v>
      </c>
      <c r="FA8" s="3">
        <v>5.3603075444698334E-2</v>
      </c>
      <c r="FB8" s="3">
        <v>5.3823534399271011E-2</v>
      </c>
      <c r="FC8" s="3">
        <v>-8.611617237329483E-2</v>
      </c>
      <c r="FD8" s="3">
        <v>5.6616824120283127E-2</v>
      </c>
      <c r="FE8" s="3">
        <v>-0.19733536243438721</v>
      </c>
      <c r="FF8" s="3">
        <v>-1.0824661701917648E-2</v>
      </c>
      <c r="FG8" s="3">
        <v>-0.15423066914081573</v>
      </c>
      <c r="FH8" s="3">
        <v>-0.1922266036272049</v>
      </c>
      <c r="FI8" s="3">
        <v>7.835794985294342E-2</v>
      </c>
      <c r="FJ8" s="3">
        <v>8.0762520432472229E-2</v>
      </c>
      <c r="FK8" s="3">
        <v>0.25738981366157532</v>
      </c>
      <c r="FL8" s="3">
        <v>-4.3279018253087997E-2</v>
      </c>
      <c r="FM8" s="3">
        <v>-0.16096392273902893</v>
      </c>
      <c r="FN8" s="3">
        <v>-3.1237263232469559E-2</v>
      </c>
      <c r="FO8" s="3">
        <v>4.0494199842214584E-2</v>
      </c>
      <c r="FP8" s="3">
        <v>-0.11155254393815994</v>
      </c>
      <c r="FQ8" s="3">
        <v>4.9231924116611481E-2</v>
      </c>
      <c r="FR8" s="3">
        <v>-0.45673024654388428</v>
      </c>
      <c r="FS8" s="3">
        <v>0.34472161531448364</v>
      </c>
      <c r="FT8" s="3">
        <v>-9.0695925056934357E-2</v>
      </c>
      <c r="FU8" s="3">
        <v>-0.11777117103338242</v>
      </c>
      <c r="FV8" s="3">
        <v>0.14958706498146057</v>
      </c>
      <c r="FW8" s="3">
        <v>-6.9048754870891571E-2</v>
      </c>
      <c r="FX8" s="3">
        <v>0.23992730677127838</v>
      </c>
      <c r="FY8" s="3">
        <v>0.17036575078964231</v>
      </c>
    </row>
    <row r="9" spans="2:181">
      <c r="B9" s="25">
        <v>3</v>
      </c>
      <c r="C9" s="3">
        <v>0.2903876006603241</v>
      </c>
      <c r="D9" s="3">
        <v>-0.17238146066665649</v>
      </c>
      <c r="E9" s="3">
        <v>-0.25597214698791504</v>
      </c>
      <c r="F9" s="3">
        <v>-9.1985195875167847E-2</v>
      </c>
      <c r="G9" s="3">
        <v>-0.22385692596435547</v>
      </c>
      <c r="H9" s="3">
        <v>0.28462913632392883</v>
      </c>
      <c r="I9" s="3">
        <v>0.24852591753005981</v>
      </c>
      <c r="J9" s="3">
        <v>4.9723003059625626E-2</v>
      </c>
      <c r="K9" s="3">
        <v>-0.22297398746013641</v>
      </c>
      <c r="L9" s="3">
        <v>-0.23339281976222992</v>
      </c>
      <c r="M9" s="3">
        <v>0.19688953459262848</v>
      </c>
      <c r="N9" s="3">
        <v>0.11218364536762238</v>
      </c>
      <c r="O9" s="3">
        <v>6.8455733358860016E-2</v>
      </c>
      <c r="P9" s="3">
        <v>-0.22640098631381989</v>
      </c>
      <c r="Q9" s="3">
        <v>9.4780176877975464E-3</v>
      </c>
      <c r="R9" s="3">
        <v>-0.10420582443475723</v>
      </c>
      <c r="S9" s="3">
        <v>0</v>
      </c>
      <c r="V9" s="3"/>
      <c r="W9" s="1">
        <v>3</v>
      </c>
      <c r="X9" s="3">
        <v>0</v>
      </c>
      <c r="Z9" s="25">
        <v>3</v>
      </c>
      <c r="AA9" s="3">
        <v>0.17972029745578766</v>
      </c>
      <c r="AB9" s="3">
        <v>-0.20640045404434204</v>
      </c>
      <c r="AC9" s="3">
        <v>-2.9892150312662125E-2</v>
      </c>
      <c r="AD9" s="3">
        <v>-0.12936954200267792</v>
      </c>
      <c r="AE9" s="3">
        <v>7.6856620609760284E-2</v>
      </c>
      <c r="AF9" s="3">
        <v>-0.14571394026279449</v>
      </c>
      <c r="AG9" s="3">
        <v>8.4038697183132172E-2</v>
      </c>
      <c r="AH9" s="3">
        <v>4.3629627674818039E-2</v>
      </c>
      <c r="AI9" s="3">
        <v>-0.20632055401802063</v>
      </c>
      <c r="AJ9" s="3">
        <v>-4.4864095747470856E-2</v>
      </c>
      <c r="AK9" s="3">
        <v>3.8686522748321295E-3</v>
      </c>
      <c r="AL9" s="3">
        <v>-4.5648016035556793E-2</v>
      </c>
      <c r="AM9" s="3">
        <v>-1.8155537545681E-2</v>
      </c>
      <c r="AN9" s="3">
        <v>0.22636391222476959</v>
      </c>
      <c r="AO9" s="3">
        <v>7.7753663063049316E-2</v>
      </c>
      <c r="AP9" s="3">
        <v>-3.004133515059948E-2</v>
      </c>
      <c r="AQ9" s="3">
        <v>7.9944636672735214E-3</v>
      </c>
      <c r="AT9" s="25">
        <v>3</v>
      </c>
      <c r="AU9" s="3">
        <v>5.0788309425115585E-2</v>
      </c>
      <c r="AV9" s="3">
        <v>-9.5026986673474312E-3</v>
      </c>
      <c r="AW9" s="3">
        <v>0.21567052602767944</v>
      </c>
      <c r="AX9" s="3">
        <v>0.26103299856185913</v>
      </c>
      <c r="AY9" s="3">
        <v>7.5260475277900696E-2</v>
      </c>
      <c r="AZ9" s="3">
        <v>6.0123298317193985E-2</v>
      </c>
      <c r="BA9" s="3">
        <v>0.21891386806964874</v>
      </c>
      <c r="BB9" s="3">
        <v>9.1482967138290405E-2</v>
      </c>
      <c r="BC9" s="3">
        <v>0.48980745673179626</v>
      </c>
      <c r="BD9" s="3">
        <v>0.13961006700992584</v>
      </c>
      <c r="BE9" s="3">
        <v>0.13662907481193542</v>
      </c>
      <c r="BF9" s="3">
        <v>0.17925083637237549</v>
      </c>
      <c r="BG9" s="3">
        <v>-8.3999335765838623E-2</v>
      </c>
      <c r="BH9" s="3">
        <v>-0.30799645185470581</v>
      </c>
      <c r="BI9" s="3">
        <v>-3.1782642006874084E-2</v>
      </c>
      <c r="BJ9" s="3">
        <v>0.13653838634490967</v>
      </c>
      <c r="BK9" s="3">
        <v>0.16415722668170929</v>
      </c>
      <c r="BM9" s="3"/>
      <c r="BN9" s="1">
        <v>3</v>
      </c>
      <c r="BO9" s="3"/>
      <c r="BP9" s="3"/>
      <c r="BQ9" s="3"/>
      <c r="BR9" s="3"/>
      <c r="BS9" s="3">
        <v>0.58874168604102683</v>
      </c>
      <c r="BU9" s="25">
        <v>3</v>
      </c>
      <c r="BV9" s="3">
        <v>-0.36575284600257874</v>
      </c>
      <c r="BW9" s="3">
        <v>0.45872852206230164</v>
      </c>
      <c r="BX9" s="3">
        <v>0.13077129423618317</v>
      </c>
      <c r="BY9" s="3">
        <v>-0.27160194516181946</v>
      </c>
      <c r="BZ9" s="3">
        <v>-0.1640889048576355</v>
      </c>
      <c r="CA9" s="3">
        <v>0.3481820821762085</v>
      </c>
      <c r="CB9" s="3">
        <v>-0.18238382041454315</v>
      </c>
      <c r="CC9" s="3">
        <v>0.18778076767921448</v>
      </c>
      <c r="CD9" s="3">
        <v>0.35761046409606934</v>
      </c>
      <c r="CE9" s="3">
        <v>-0.59480547904968262</v>
      </c>
      <c r="CF9" s="3">
        <v>8.4086045622825623E-2</v>
      </c>
      <c r="CG9" s="3">
        <v>-0.27392485737800598</v>
      </c>
      <c r="CH9" s="3">
        <v>0.10332946479320526</v>
      </c>
      <c r="CI9" s="3">
        <v>9.8224252462387085E-2</v>
      </c>
      <c r="CJ9" s="3">
        <v>0.24076962471008301</v>
      </c>
      <c r="CK9" s="3">
        <v>0.1347121000289917</v>
      </c>
      <c r="CL9" s="3">
        <v>-5.9622857719659805E-2</v>
      </c>
      <c r="CO9" s="25">
        <v>3</v>
      </c>
      <c r="CP9" s="3">
        <v>0.48665764927864075</v>
      </c>
      <c r="CQ9" s="3">
        <v>-1.4869192615151404E-2</v>
      </c>
      <c r="CS9" s="25">
        <v>3</v>
      </c>
      <c r="CT9" s="3">
        <v>0.24220244586467743</v>
      </c>
      <c r="CU9" s="3">
        <v>-0.3427753746509552</v>
      </c>
      <c r="CV9" s="3">
        <v>0.3886437714099884</v>
      </c>
      <c r="CW9" s="3">
        <v>-4.4274903833866119E-2</v>
      </c>
      <c r="CX9" s="3">
        <v>-0.27354082465171814</v>
      </c>
      <c r="CY9" s="3">
        <v>0.10045555979013443</v>
      </c>
      <c r="CZ9" s="3">
        <v>-0.71692037582397461</v>
      </c>
      <c r="DA9" s="3">
        <v>0.32948645949363708</v>
      </c>
      <c r="DB9" s="3">
        <v>0.19864681363105774</v>
      </c>
      <c r="DC9" s="3">
        <v>7.2681315243244171E-2</v>
      </c>
      <c r="DD9" s="3">
        <v>0.54966002702713013</v>
      </c>
      <c r="DE9" s="3">
        <v>8.0295391380786896E-3</v>
      </c>
      <c r="DF9" s="3">
        <v>-0.40408667922019958</v>
      </c>
      <c r="DG9" s="3">
        <v>-0.15491686761379242</v>
      </c>
      <c r="DH9" s="3">
        <v>-0.1556389331817627</v>
      </c>
      <c r="DI9" s="3">
        <v>0.26588302850723267</v>
      </c>
      <c r="DJ9" s="3">
        <v>-0.55391299724578857</v>
      </c>
      <c r="DL9" s="25">
        <v>3</v>
      </c>
      <c r="DM9" s="3">
        <v>-0.1982102245092392</v>
      </c>
      <c r="DN9" s="3">
        <v>-0.12177138775587082</v>
      </c>
      <c r="DO9" s="3">
        <v>-0.23633724451065063</v>
      </c>
      <c r="DP9" s="3">
        <v>5.3968917578458786E-2</v>
      </c>
      <c r="DQ9" s="3">
        <v>-2.0914021879434586E-2</v>
      </c>
      <c r="DR9" s="3">
        <v>0.15998066961765289</v>
      </c>
      <c r="DS9" s="3">
        <v>1.1454003863036633E-2</v>
      </c>
      <c r="DT9" s="3">
        <v>-0.16425535082817078</v>
      </c>
      <c r="DU9" s="3">
        <v>0.23263382911682129</v>
      </c>
      <c r="DV9" s="3">
        <v>-0.14282365143299103</v>
      </c>
      <c r="DW9" s="3">
        <v>0.18797241151332855</v>
      </c>
      <c r="DX9" s="3">
        <v>8.9411705732345581E-2</v>
      </c>
      <c r="DY9" s="3">
        <v>0.35657909512519836</v>
      </c>
      <c r="DZ9" s="3">
        <v>-0.21732497215270996</v>
      </c>
      <c r="EA9" s="3">
        <v>0.10435237735509872</v>
      </c>
      <c r="EB9" s="3">
        <v>-2.4984102696180344E-2</v>
      </c>
      <c r="EC9" s="3">
        <v>0.29804405570030212</v>
      </c>
      <c r="ED9" s="3">
        <v>-9.6815705299377441E-2</v>
      </c>
      <c r="EE9" s="3">
        <v>-0.21501845121383667</v>
      </c>
      <c r="EF9" s="3">
        <v>-0.17254024744033813</v>
      </c>
      <c r="EG9" s="3">
        <v>-0.18017113208770752</v>
      </c>
      <c r="EH9" s="3">
        <v>-6.7205712199211121E-2</v>
      </c>
      <c r="EI9" s="3">
        <v>4.6902772039175034E-2</v>
      </c>
      <c r="EJ9" s="3">
        <v>-4.2848784476518631E-2</v>
      </c>
      <c r="EK9" s="3">
        <v>-9.9080286920070648E-2</v>
      </c>
      <c r="EL9" s="3">
        <v>0.10602940618991852</v>
      </c>
      <c r="EM9" s="3">
        <v>-9.2274099588394165E-2</v>
      </c>
      <c r="EN9" s="3">
        <v>0.18333078920841217</v>
      </c>
      <c r="EO9" s="3">
        <v>5.7234130799770355E-3</v>
      </c>
      <c r="EP9" s="3">
        <v>0.38876393437385559</v>
      </c>
      <c r="EQ9" s="3">
        <v>-0.27744266390800476</v>
      </c>
      <c r="ER9" s="3">
        <v>2.6075217872858047E-2</v>
      </c>
      <c r="ES9" s="3">
        <v>-0.23174716532230377</v>
      </c>
      <c r="ET9" s="3">
        <v>-0.13753895461559296</v>
      </c>
      <c r="EU9" s="3">
        <v>-9.1298855841159821E-2</v>
      </c>
      <c r="EV9" s="3">
        <v>-1.9382456317543983E-2</v>
      </c>
      <c r="EW9" s="3">
        <v>-0.12675729393959045</v>
      </c>
      <c r="EX9" s="3">
        <v>0.10556432604789734</v>
      </c>
      <c r="EY9" s="3">
        <v>-0.2207554429769516</v>
      </c>
      <c r="EZ9" s="3">
        <v>1.2914524413645267E-2</v>
      </c>
      <c r="FA9" s="3">
        <v>-1.0188072919845581E-3</v>
      </c>
      <c r="FB9" s="3">
        <v>2.8808848932385445E-2</v>
      </c>
      <c r="FC9" s="3">
        <v>0.31968072056770325</v>
      </c>
      <c r="FD9" s="3">
        <v>-8.501145988702774E-2</v>
      </c>
      <c r="FE9" s="3">
        <v>0.29310443997383118</v>
      </c>
      <c r="FF9" s="3">
        <v>0.19867919385433197</v>
      </c>
      <c r="FG9" s="3">
        <v>0.10794853419065475</v>
      </c>
      <c r="FH9" s="3">
        <v>-6.488664448261261E-2</v>
      </c>
      <c r="FI9" s="3">
        <v>-5.8590546250343323E-2</v>
      </c>
      <c r="FJ9" s="3">
        <v>-0.45297014713287354</v>
      </c>
      <c r="FK9" s="3">
        <v>0.2835661768913269</v>
      </c>
      <c r="FL9" s="3">
        <v>0.14478377997875214</v>
      </c>
      <c r="FM9" s="3">
        <v>-0.19927787780761719</v>
      </c>
      <c r="FN9" s="3">
        <v>0.13054873049259186</v>
      </c>
      <c r="FO9" s="3">
        <v>-0.21127875149250031</v>
      </c>
      <c r="FP9" s="3">
        <v>0.34581312537193298</v>
      </c>
      <c r="FQ9" s="3">
        <v>-3.2513204962015152E-2</v>
      </c>
      <c r="FR9" s="3">
        <v>-1.1477177962660789E-2</v>
      </c>
      <c r="FS9" s="3">
        <v>-8.2849070429801941E-2</v>
      </c>
      <c r="FT9" s="3">
        <v>-0.2186114490032196</v>
      </c>
      <c r="FU9" s="3">
        <v>3.5958994179964066E-2</v>
      </c>
      <c r="FV9" s="3">
        <v>4.5972105115652084E-2</v>
      </c>
      <c r="FW9" s="3">
        <v>-7.0402763783931732E-2</v>
      </c>
      <c r="FX9" s="3">
        <v>4.3450713157653809E-2</v>
      </c>
      <c r="FY9" s="3">
        <v>-1.767392735928297E-3</v>
      </c>
    </row>
    <row r="10" spans="2:181">
      <c r="B10" s="25">
        <v>4</v>
      </c>
      <c r="C10" s="3">
        <v>-3.6461371928453445E-2</v>
      </c>
      <c r="D10" s="3">
        <v>0.22355249524116516</v>
      </c>
      <c r="E10" s="3">
        <v>0.12200020253658295</v>
      </c>
      <c r="F10" s="3">
        <v>-3.5823691636323929E-2</v>
      </c>
      <c r="G10" s="3">
        <v>5.4700723849236965E-3</v>
      </c>
      <c r="H10" s="3">
        <v>-0.17147111892700195</v>
      </c>
      <c r="I10" s="3">
        <v>-0.1451357901096344</v>
      </c>
      <c r="J10" s="3">
        <v>-0.19814345240592957</v>
      </c>
      <c r="K10" s="3">
        <v>0.16311396658420563</v>
      </c>
      <c r="L10" s="3">
        <v>-0.27787494659423828</v>
      </c>
      <c r="M10" s="3">
        <v>-0.10012850910425186</v>
      </c>
      <c r="N10" s="3">
        <v>4.7915875911712646E-2</v>
      </c>
      <c r="O10" s="3">
        <v>4.9898023717105389E-3</v>
      </c>
      <c r="P10" s="3">
        <v>0.29480338096618652</v>
      </c>
      <c r="Q10" s="3">
        <v>0.15358604490756989</v>
      </c>
      <c r="R10" s="3">
        <v>0.24274133145809174</v>
      </c>
      <c r="S10" s="3">
        <v>0</v>
      </c>
      <c r="V10" s="3"/>
      <c r="W10" s="1">
        <v>4</v>
      </c>
      <c r="X10" s="3">
        <v>0</v>
      </c>
      <c r="Z10" s="25">
        <v>4</v>
      </c>
      <c r="AA10" s="3">
        <v>5.6176610291004181E-2</v>
      </c>
      <c r="AB10" s="3">
        <v>8.0210484564304352E-2</v>
      </c>
      <c r="AC10" s="3">
        <v>-0.11505419015884399</v>
      </c>
      <c r="AD10" s="3">
        <v>0.2149847149848938</v>
      </c>
      <c r="AE10" s="3">
        <v>0.17113925516605377</v>
      </c>
      <c r="AF10" s="3">
        <v>-0.16415204107761383</v>
      </c>
      <c r="AG10" s="3">
        <v>9.6495382487773895E-2</v>
      </c>
      <c r="AH10" s="3">
        <v>1.3378011994063854E-2</v>
      </c>
      <c r="AI10" s="3">
        <v>3.0058268457651138E-2</v>
      </c>
      <c r="AJ10" s="3">
        <v>5.3018171340227127E-2</v>
      </c>
      <c r="AK10" s="3">
        <v>-0.15182735025882721</v>
      </c>
      <c r="AL10" s="3">
        <v>-0.12184204906225204</v>
      </c>
      <c r="AM10" s="3">
        <v>0.24078790843486786</v>
      </c>
      <c r="AN10" s="3">
        <v>2.5723489001393318E-2</v>
      </c>
      <c r="AO10" s="3">
        <v>2.8984135016798973E-2</v>
      </c>
      <c r="AP10" s="3">
        <v>-2.7357578277587891E-2</v>
      </c>
      <c r="AQ10" s="3">
        <v>-4.9818962812423706E-2</v>
      </c>
      <c r="AT10" s="25">
        <v>4</v>
      </c>
      <c r="AU10" s="3">
        <v>7.8161783516407013E-2</v>
      </c>
      <c r="AV10" s="3">
        <v>-0.27157044410705566</v>
      </c>
      <c r="AW10" s="3">
        <v>-3.5112470388412476E-2</v>
      </c>
      <c r="AX10" s="3">
        <v>-0.24461615085601807</v>
      </c>
      <c r="AY10" s="3">
        <v>-0.22330807149410248</v>
      </c>
      <c r="AZ10" s="3">
        <v>6.6757351160049438E-2</v>
      </c>
      <c r="BA10" s="3">
        <v>-0.10407331585884094</v>
      </c>
      <c r="BB10" s="3">
        <v>4.062512144446373E-2</v>
      </c>
      <c r="BC10" s="3">
        <v>-0.10037735104560852</v>
      </c>
      <c r="BD10" s="3">
        <v>0.14990080893039703</v>
      </c>
      <c r="BE10" s="3">
        <v>-0.10067825019359589</v>
      </c>
      <c r="BF10" s="3">
        <v>-0.22297480702400208</v>
      </c>
      <c r="BG10" s="3">
        <v>-4.3032966554164886E-2</v>
      </c>
      <c r="BH10" s="3">
        <v>-4.4476423412561417E-2</v>
      </c>
      <c r="BI10" s="3">
        <v>-0.28338444232940674</v>
      </c>
      <c r="BJ10" s="3">
        <v>0.15033982694149017</v>
      </c>
      <c r="BK10" s="3">
        <v>-8.7471203878521919E-3</v>
      </c>
      <c r="BM10" s="3"/>
      <c r="BN10" s="1">
        <v>4</v>
      </c>
      <c r="BO10" s="3"/>
      <c r="BP10" s="3"/>
      <c r="BQ10" s="3"/>
      <c r="BR10" s="3"/>
      <c r="BS10" s="3">
        <v>-0.34029610005105337</v>
      </c>
      <c r="BU10" s="25">
        <v>4</v>
      </c>
      <c r="BV10" s="3">
        <v>0.1904938668012619</v>
      </c>
      <c r="BW10" s="3">
        <v>9.5274701714515686E-2</v>
      </c>
      <c r="BX10" s="3">
        <v>-0.15979568660259247</v>
      </c>
      <c r="BY10" s="3">
        <v>-0.26601269841194153</v>
      </c>
      <c r="BZ10" s="3">
        <v>-9.6791736781597137E-2</v>
      </c>
      <c r="CA10" s="3">
        <v>0.37603330612182617</v>
      </c>
      <c r="CB10" s="3">
        <v>-2.9299989342689514E-2</v>
      </c>
      <c r="CC10" s="3">
        <v>0.52100485563278198</v>
      </c>
      <c r="CD10" s="3">
        <v>-0.10909628868103027</v>
      </c>
      <c r="CE10" s="3">
        <v>-0.12782581150531769</v>
      </c>
      <c r="CF10" s="3">
        <v>-0.40227463841438293</v>
      </c>
      <c r="CG10" s="3">
        <v>0.32696732878684998</v>
      </c>
      <c r="CH10" s="3">
        <v>0.13478495180606842</v>
      </c>
      <c r="CI10" s="3">
        <v>-1.8574646674096584E-3</v>
      </c>
      <c r="CJ10" s="3">
        <v>0.4040130078792572</v>
      </c>
      <c r="CK10" s="3">
        <v>-0.58500373363494873</v>
      </c>
      <c r="CL10" s="3">
        <v>9.8470672965049744E-2</v>
      </c>
      <c r="CO10" s="25">
        <v>4</v>
      </c>
      <c r="CP10" s="3">
        <v>0.23770269751548767</v>
      </c>
      <c r="CQ10" s="3">
        <v>8.4951221942901611E-2</v>
      </c>
      <c r="CS10" s="25">
        <v>4</v>
      </c>
      <c r="CT10" s="3">
        <v>0.32347089052200317</v>
      </c>
      <c r="CU10" s="3">
        <v>-0.34100818634033203</v>
      </c>
      <c r="CV10" s="3">
        <v>0.24743534624576569</v>
      </c>
      <c r="CW10" s="3">
        <v>0.21518407762050629</v>
      </c>
      <c r="CX10" s="3">
        <v>0.17062263190746307</v>
      </c>
      <c r="CY10" s="3">
        <v>6.852114200592041E-2</v>
      </c>
      <c r="CZ10" s="3">
        <v>-0.15313394367694855</v>
      </c>
      <c r="DA10" s="3">
        <v>0.13839299976825714</v>
      </c>
      <c r="DB10" s="3">
        <v>8.887915313243866E-2</v>
      </c>
      <c r="DC10" s="3">
        <v>-2.9562458395957947E-2</v>
      </c>
      <c r="DD10" s="3">
        <v>-7.3313049972057343E-2</v>
      </c>
      <c r="DE10" s="3">
        <v>-7.7327318489551544E-2</v>
      </c>
      <c r="DF10" s="3">
        <v>0.19949868321418762</v>
      </c>
      <c r="DG10" s="3">
        <v>-6.8865478038787842E-2</v>
      </c>
      <c r="DH10" s="3">
        <v>-6.6625200212001801E-2</v>
      </c>
      <c r="DI10" s="3">
        <v>-0.41486844420433044</v>
      </c>
      <c r="DJ10" s="3">
        <v>-5.404113233089447E-2</v>
      </c>
      <c r="DL10" s="25">
        <v>4</v>
      </c>
      <c r="DM10" s="3">
        <v>-5.3907506167888641E-2</v>
      </c>
      <c r="DN10" s="3">
        <v>-0.14721526205539703</v>
      </c>
      <c r="DO10" s="3">
        <v>-0.10929345339536667</v>
      </c>
      <c r="DP10" s="3">
        <v>0.15517793595790863</v>
      </c>
      <c r="DQ10" s="3">
        <v>-2.083144336938858E-2</v>
      </c>
      <c r="DR10" s="3">
        <v>-0.13403511047363281</v>
      </c>
      <c r="DS10" s="3">
        <v>-3.1044052913784981E-2</v>
      </c>
      <c r="DT10" s="3">
        <v>-0.15510401129722595</v>
      </c>
      <c r="DU10" s="3">
        <v>-0.21692059934139252</v>
      </c>
      <c r="DV10" s="3">
        <v>-0.14382532238960266</v>
      </c>
      <c r="DW10" s="3">
        <v>-0.15258263051509857</v>
      </c>
      <c r="DX10" s="3">
        <v>0.29057180881500244</v>
      </c>
      <c r="DY10" s="3">
        <v>-0.18499100208282471</v>
      </c>
      <c r="DZ10" s="3">
        <v>2.3265298455953598E-2</v>
      </c>
      <c r="EA10" s="3">
        <v>0.45242899656295776</v>
      </c>
      <c r="EB10" s="3">
        <v>0.1600227952003479</v>
      </c>
      <c r="EC10" s="3">
        <v>5.039258673787117E-2</v>
      </c>
      <c r="ED10" s="3">
        <v>0.26378887891769409</v>
      </c>
      <c r="EE10" s="3">
        <v>0.26036980748176575</v>
      </c>
      <c r="EF10" s="3">
        <v>-8.2217387855052948E-2</v>
      </c>
      <c r="EG10" s="3">
        <v>0.29298308491706848</v>
      </c>
      <c r="EH10" s="3">
        <v>0.13576163351535797</v>
      </c>
      <c r="EI10" s="3">
        <v>0.20461127161979675</v>
      </c>
      <c r="EJ10" s="3">
        <v>0.13553515076637268</v>
      </c>
      <c r="EK10" s="3">
        <v>-4.2296148836612701E-2</v>
      </c>
      <c r="EL10" s="3">
        <v>7.4853681027889252E-2</v>
      </c>
      <c r="EM10" s="3">
        <v>-6.5222427248954773E-2</v>
      </c>
      <c r="EN10" s="3">
        <v>6.6414088010787964E-2</v>
      </c>
      <c r="EO10" s="3">
        <v>1.8459219485521317E-2</v>
      </c>
      <c r="EP10" s="3">
        <v>-0.31992772221565247</v>
      </c>
      <c r="EQ10" s="3">
        <v>2.1243235096335411E-2</v>
      </c>
      <c r="ER10" s="3">
        <v>0.24027593433856964</v>
      </c>
      <c r="ES10" s="3">
        <v>0.11594308167695999</v>
      </c>
      <c r="ET10" s="3">
        <v>-7.9843312501907349E-2</v>
      </c>
      <c r="EU10" s="3">
        <v>0.22304368019104004</v>
      </c>
      <c r="EV10" s="3">
        <v>-0.14742758870124817</v>
      </c>
      <c r="EW10" s="3">
        <v>-0.36822149157524109</v>
      </c>
      <c r="EX10" s="3">
        <v>2.074013464152813E-2</v>
      </c>
      <c r="EY10" s="3">
        <v>-9.7129985690116882E-2</v>
      </c>
      <c r="EZ10" s="3">
        <v>9.8498046398162842E-2</v>
      </c>
      <c r="FA10" s="3">
        <v>2.1520378068089485E-2</v>
      </c>
      <c r="FB10" s="3">
        <v>0.12896689772605896</v>
      </c>
      <c r="FC10" s="3">
        <v>4.6368066221475601E-2</v>
      </c>
      <c r="FD10" s="3">
        <v>1.5501638874411583E-2</v>
      </c>
      <c r="FE10" s="3">
        <v>-0.11638279259204865</v>
      </c>
      <c r="FF10" s="3">
        <v>0.12717457115650177</v>
      </c>
      <c r="FG10" s="3">
        <v>0.1140194907784462</v>
      </c>
      <c r="FH10" s="3">
        <v>7.1023046970367432E-2</v>
      </c>
      <c r="FI10" s="3">
        <v>0.21133612096309662</v>
      </c>
      <c r="FJ10" s="3">
        <v>0.34187963604927063</v>
      </c>
      <c r="FK10" s="3">
        <v>-0.30046755075454712</v>
      </c>
      <c r="FL10" s="3">
        <v>0.23241190612316132</v>
      </c>
      <c r="FM10" s="3">
        <v>-7.3339559137821198E-2</v>
      </c>
      <c r="FN10" s="3">
        <v>-6.1388839036226273E-2</v>
      </c>
      <c r="FO10" s="3">
        <v>0.16819493472576141</v>
      </c>
      <c r="FP10" s="3">
        <v>-1.411987841129303E-2</v>
      </c>
      <c r="FQ10" s="3">
        <v>0.20475183427333832</v>
      </c>
      <c r="FR10" s="3">
        <v>-0.41423088312149048</v>
      </c>
      <c r="FS10" s="3">
        <v>0.21887153387069702</v>
      </c>
      <c r="FT10" s="3">
        <v>-7.0615030825138092E-2</v>
      </c>
      <c r="FU10" s="3">
        <v>-9.8608538508415222E-2</v>
      </c>
      <c r="FV10" s="3">
        <v>-5.2681844681501389E-2</v>
      </c>
      <c r="FW10" s="3">
        <v>0.2252572774887085</v>
      </c>
      <c r="FX10" s="3">
        <v>-0.23835307359695435</v>
      </c>
      <c r="FY10" s="3">
        <v>-0.15591105818748474</v>
      </c>
    </row>
    <row r="11" spans="2:181">
      <c r="B11" s="25">
        <v>5</v>
      </c>
      <c r="C11" s="3">
        <v>-3.0256949365139008E-2</v>
      </c>
      <c r="D11" s="3">
        <v>0.25512582063674927</v>
      </c>
      <c r="E11" s="3">
        <v>0.23134525120258331</v>
      </c>
      <c r="F11" s="3">
        <v>0.25525644421577454</v>
      </c>
      <c r="G11" s="3">
        <v>1.2150602415204048E-2</v>
      </c>
      <c r="H11" s="3">
        <v>-4.0235001593828201E-2</v>
      </c>
      <c r="I11" s="3">
        <v>-0.12459386885166168</v>
      </c>
      <c r="J11" s="3">
        <v>-0.11848936975002289</v>
      </c>
      <c r="K11" s="3">
        <v>-6.5185599029064178E-2</v>
      </c>
      <c r="L11" s="3">
        <v>-0.25745311379432678</v>
      </c>
      <c r="M11" s="3">
        <v>-0.22164742648601532</v>
      </c>
      <c r="N11" s="3">
        <v>0.15512606501579285</v>
      </c>
      <c r="O11" s="3">
        <v>0.15721186995506287</v>
      </c>
      <c r="P11" s="3">
        <v>-0.2434668242931366</v>
      </c>
      <c r="Q11" s="3">
        <v>-4.511687159538269E-2</v>
      </c>
      <c r="R11" s="3">
        <v>-0.24804823100566864</v>
      </c>
      <c r="S11" s="3">
        <v>0</v>
      </c>
      <c r="V11" s="3"/>
      <c r="W11" s="1">
        <v>5</v>
      </c>
      <c r="X11" s="3">
        <v>0</v>
      </c>
      <c r="Z11" s="25">
        <v>5</v>
      </c>
      <c r="AA11" s="3">
        <v>-4.1540477424860001E-2</v>
      </c>
      <c r="AB11" s="3">
        <v>-0.23866680264472961</v>
      </c>
      <c r="AC11" s="3">
        <v>9.4567015767097473E-2</v>
      </c>
      <c r="AD11" s="3">
        <v>3.2139334827661514E-2</v>
      </c>
      <c r="AE11" s="3">
        <v>-0.225140780210495</v>
      </c>
      <c r="AF11" s="3">
        <v>-4.3445820920169353E-3</v>
      </c>
      <c r="AG11" s="3">
        <v>7.2789527475833893E-2</v>
      </c>
      <c r="AH11" s="3">
        <v>-7.2660885751247406E-2</v>
      </c>
      <c r="AI11" s="3">
        <v>-0.31553807854652405</v>
      </c>
      <c r="AJ11" s="3">
        <v>3.5698156803846359E-2</v>
      </c>
      <c r="AK11" s="3">
        <v>-4.3554911389946938E-3</v>
      </c>
      <c r="AL11" s="3">
        <v>2.5643708184361458E-2</v>
      </c>
      <c r="AM11" s="3">
        <v>0.11892650276422501</v>
      </c>
      <c r="AN11" s="3">
        <v>0.23132425546646118</v>
      </c>
      <c r="AO11" s="3">
        <v>-0.27196219563484192</v>
      </c>
      <c r="AP11" s="3">
        <v>-7.6078400015830994E-2</v>
      </c>
      <c r="AQ11" s="3">
        <v>-0.15096116065979004</v>
      </c>
      <c r="AT11" s="25">
        <v>5</v>
      </c>
      <c r="AU11" s="3">
        <v>-6.5243183635175228E-3</v>
      </c>
      <c r="AV11" s="3">
        <v>1.0919628664851189E-2</v>
      </c>
      <c r="AW11" s="3">
        <v>0.23073448240756989</v>
      </c>
      <c r="AX11" s="3">
        <v>5.1399659365415573E-2</v>
      </c>
      <c r="AY11" s="3">
        <v>-4.7177169471979141E-3</v>
      </c>
      <c r="AZ11" s="3">
        <v>-0.31259804964065552</v>
      </c>
      <c r="BA11" s="3">
        <v>5.1291882991790771E-2</v>
      </c>
      <c r="BB11" s="3">
        <v>-0.24055609107017517</v>
      </c>
      <c r="BC11" s="3">
        <v>0.16886411607265472</v>
      </c>
      <c r="BD11" s="3">
        <v>0.10575885325670242</v>
      </c>
      <c r="BE11" s="3">
        <v>0.13181021809577942</v>
      </c>
      <c r="BF11" s="3">
        <v>-9.4588451087474823E-2</v>
      </c>
      <c r="BG11" s="3">
        <v>-0.14356604218482971</v>
      </c>
      <c r="BH11" s="3">
        <v>-4.5377347618341446E-2</v>
      </c>
      <c r="BI11" s="3">
        <v>-0.12487851083278656</v>
      </c>
      <c r="BJ11" s="3">
        <v>-0.15281665325164795</v>
      </c>
      <c r="BK11" s="3">
        <v>0.10103704780340196</v>
      </c>
      <c r="BM11" s="3"/>
      <c r="BN11" s="1">
        <v>5</v>
      </c>
      <c r="BO11" s="3"/>
      <c r="BP11" s="3"/>
      <c r="BQ11" s="3"/>
      <c r="BR11" s="3"/>
      <c r="BS11" s="3">
        <v>0.40517325849460262</v>
      </c>
      <c r="BU11" s="25">
        <v>5</v>
      </c>
      <c r="BV11" s="3">
        <v>0.41289177536964417</v>
      </c>
      <c r="BW11" s="3">
        <v>-0.39519777894020081</v>
      </c>
      <c r="BX11" s="3">
        <v>-0.31640514731407166</v>
      </c>
      <c r="BY11" s="3">
        <v>0.45541650056838989</v>
      </c>
      <c r="BZ11" s="3">
        <v>-4.3136999011039734E-2</v>
      </c>
      <c r="CA11" s="3">
        <v>0.34293615818023682</v>
      </c>
      <c r="CB11" s="3">
        <v>-2.9206171631813049E-2</v>
      </c>
      <c r="CC11" s="3">
        <v>-0.62711995840072632</v>
      </c>
      <c r="CD11" s="3">
        <v>-0.1992771178483963</v>
      </c>
      <c r="CE11" s="3">
        <v>2.7570553123950958E-2</v>
      </c>
      <c r="CF11" s="3">
        <v>-0.14149473607540131</v>
      </c>
      <c r="CG11" s="3">
        <v>9.3314357101917267E-2</v>
      </c>
      <c r="CH11" s="3">
        <v>-0.63930207490921021</v>
      </c>
      <c r="CI11" s="3">
        <v>0.38076871633529663</v>
      </c>
      <c r="CJ11" s="3">
        <v>1.2564911507070065E-2</v>
      </c>
      <c r="CK11" s="3">
        <v>0.21217863261699677</v>
      </c>
      <c r="CL11" s="3">
        <v>-4.2452674359083176E-2</v>
      </c>
      <c r="CO11" s="25">
        <v>5</v>
      </c>
      <c r="CP11" s="3">
        <v>0.44793328642845154</v>
      </c>
      <c r="CQ11" s="3">
        <v>-7.733309268951416E-2</v>
      </c>
      <c r="CS11" s="25">
        <v>5</v>
      </c>
      <c r="CT11" s="3">
        <v>-2.2785207256674767E-2</v>
      </c>
      <c r="CU11" s="3">
        <v>0.18333740532398224</v>
      </c>
      <c r="CV11" s="3">
        <v>-0.27638047933578491</v>
      </c>
      <c r="CW11" s="3">
        <v>0.1543574184179306</v>
      </c>
      <c r="CX11" s="3">
        <v>-5.3503271192312241E-2</v>
      </c>
      <c r="CY11" s="3">
        <v>-0.17292766273021698</v>
      </c>
      <c r="CZ11" s="3">
        <v>-1.6711249947547913E-2</v>
      </c>
      <c r="DA11" s="3">
        <v>0.24037432670593262</v>
      </c>
      <c r="DB11" s="3">
        <v>-0.21093568205833435</v>
      </c>
      <c r="DC11" s="3">
        <v>-3.0770519748330116E-2</v>
      </c>
      <c r="DD11" s="3">
        <v>0.1291348785161972</v>
      </c>
      <c r="DE11" s="3">
        <v>0.18327115476131439</v>
      </c>
      <c r="DF11" s="3">
        <v>-0.13492290675640106</v>
      </c>
      <c r="DG11" s="3">
        <v>0.15478646755218506</v>
      </c>
      <c r="DH11" s="3">
        <v>-0.59725040197372437</v>
      </c>
      <c r="DI11" s="3">
        <v>0.48216471076011658</v>
      </c>
      <c r="DJ11" s="3">
        <v>-0.10989267379045486</v>
      </c>
      <c r="DL11" s="25">
        <v>5</v>
      </c>
      <c r="DM11" s="3">
        <v>-1.9781244918704033E-2</v>
      </c>
      <c r="DN11" s="3">
        <v>0.11228769272565842</v>
      </c>
      <c r="DO11" s="3">
        <v>0.36214131116867065</v>
      </c>
      <c r="DP11" s="3">
        <v>-3.3723060041666031E-2</v>
      </c>
      <c r="DQ11" s="3">
        <v>0.17207035422325134</v>
      </c>
      <c r="DR11" s="3">
        <v>-0.21746507287025452</v>
      </c>
      <c r="DS11" s="3">
        <v>0.34205254912376404</v>
      </c>
      <c r="DT11" s="3">
        <v>8.0891698598861694E-2</v>
      </c>
      <c r="DU11" s="3">
        <v>9.5606960356235504E-2</v>
      </c>
      <c r="DV11" s="3">
        <v>-0.13850146532058716</v>
      </c>
      <c r="DW11" s="3">
        <v>0.44755297899246216</v>
      </c>
      <c r="DX11" s="3">
        <v>0.10679857432842255</v>
      </c>
      <c r="DY11" s="3">
        <v>2.2579699754714966E-2</v>
      </c>
      <c r="DZ11" s="3">
        <v>3.6929398775100708E-2</v>
      </c>
      <c r="EA11" s="3">
        <v>-5.8106468059122562E-3</v>
      </c>
      <c r="EB11" s="3">
        <v>-0.19729626178741455</v>
      </c>
      <c r="EC11" s="3">
        <v>0.25811105966567993</v>
      </c>
      <c r="ED11" s="3">
        <v>-0.38426649570465088</v>
      </c>
      <c r="EE11" s="3">
        <v>0.13855437934398651</v>
      </c>
      <c r="EF11" s="3">
        <v>-0.19889818131923676</v>
      </c>
      <c r="EG11" s="3">
        <v>-0.22690004110336304</v>
      </c>
      <c r="EH11" s="3">
        <v>9.6097283065319061E-2</v>
      </c>
      <c r="EI11" s="3">
        <v>8.8501974940299988E-2</v>
      </c>
      <c r="EJ11" s="3">
        <v>0.21597903966903687</v>
      </c>
      <c r="EK11" s="3">
        <v>0.20679014921188354</v>
      </c>
      <c r="EL11" s="3">
        <v>0.16525399684906006</v>
      </c>
      <c r="EM11" s="3">
        <v>6.910289078950882E-2</v>
      </c>
      <c r="EN11" s="3">
        <v>-0.10247611999511719</v>
      </c>
      <c r="EO11" s="3">
        <v>9.9485926330089569E-2</v>
      </c>
      <c r="EP11" s="3">
        <v>-0.15505391359329224</v>
      </c>
      <c r="EQ11" s="3">
        <v>-3.4350953996181488E-2</v>
      </c>
      <c r="ER11" s="3">
        <v>-5.6697800755500793E-2</v>
      </c>
      <c r="ES11" s="3">
        <v>9.8722688853740692E-2</v>
      </c>
      <c r="ET11" s="3">
        <v>-0.1903013288974762</v>
      </c>
      <c r="EU11" s="3">
        <v>6.4016625285148621E-2</v>
      </c>
      <c r="EV11" s="3">
        <v>4.974161833524704E-2</v>
      </c>
      <c r="EW11" s="3">
        <v>0.13547538220882416</v>
      </c>
      <c r="EX11" s="3">
        <v>0.10569752752780914</v>
      </c>
      <c r="EY11" s="3">
        <v>-9.4612762331962585E-2</v>
      </c>
      <c r="EZ11" s="3">
        <v>0.11634407192468643</v>
      </c>
      <c r="FA11" s="3">
        <v>8.8811695575714111E-2</v>
      </c>
      <c r="FB11" s="3">
        <v>-0.19513233006000519</v>
      </c>
      <c r="FC11" s="3">
        <v>-0.38326627016067505</v>
      </c>
      <c r="FD11" s="3">
        <v>-1.796910772100091E-3</v>
      </c>
      <c r="FE11" s="3">
        <v>-4.6963509172201157E-2</v>
      </c>
      <c r="FF11" s="3">
        <v>-0.1592305600643158</v>
      </c>
      <c r="FG11" s="3">
        <v>0.17200067639350891</v>
      </c>
      <c r="FH11" s="3">
        <v>8.3618320524692535E-2</v>
      </c>
      <c r="FI11" s="3">
        <v>5.6073807179927826E-2</v>
      </c>
      <c r="FJ11" s="3">
        <v>-0.11759854853153229</v>
      </c>
      <c r="FK11" s="3">
        <v>-0.1042664423584938</v>
      </c>
      <c r="FL11" s="3">
        <v>-0.29193928837776184</v>
      </c>
      <c r="FM11" s="3">
        <v>0.13761261105537415</v>
      </c>
      <c r="FN11" s="3">
        <v>0.21535153687000275</v>
      </c>
      <c r="FO11" s="3">
        <v>-0.12303515523672104</v>
      </c>
      <c r="FP11" s="3">
        <v>0.25158953666687012</v>
      </c>
      <c r="FQ11" s="3">
        <v>0.12858204543590546</v>
      </c>
      <c r="FR11" s="3">
        <v>3.5268433392047882E-2</v>
      </c>
      <c r="FS11" s="3">
        <v>0.30938839912414551</v>
      </c>
      <c r="FT11" s="3">
        <v>-8.8215246796607971E-2</v>
      </c>
      <c r="FU11" s="3">
        <v>-0.10283389687538147</v>
      </c>
      <c r="FV11" s="3">
        <v>-3.9407458156347275E-2</v>
      </c>
      <c r="FW11" s="3">
        <v>7.1842782199382782E-2</v>
      </c>
      <c r="FX11" s="3">
        <v>2.696618065237999E-2</v>
      </c>
      <c r="FY11" s="3">
        <v>-0.12441416829824448</v>
      </c>
    </row>
    <row r="12" spans="2:181">
      <c r="B12" s="25">
        <v>6</v>
      </c>
      <c r="C12" s="3">
        <v>-0.24365007877349854</v>
      </c>
      <c r="D12" s="3">
        <v>-3.7827719002962112E-2</v>
      </c>
      <c r="E12" s="3">
        <v>-0.13352909684181213</v>
      </c>
      <c r="F12" s="3">
        <v>-0.28183567523956299</v>
      </c>
      <c r="G12" s="3">
        <v>0.1005278006196022</v>
      </c>
      <c r="H12" s="3">
        <v>-0.24436695873737335</v>
      </c>
      <c r="I12" s="3">
        <v>-0.22504174709320068</v>
      </c>
      <c r="J12" s="3">
        <v>5.6070722639560699E-2</v>
      </c>
      <c r="K12" s="3">
        <v>-0.1965339332818985</v>
      </c>
      <c r="L12" s="3">
        <v>-0.17941437661647797</v>
      </c>
      <c r="M12" s="3">
        <v>-0.15132452547550201</v>
      </c>
      <c r="N12" s="3">
        <v>0.13671873509883881</v>
      </c>
      <c r="O12" s="3">
        <v>-9.6285797655582428E-2</v>
      </c>
      <c r="P12" s="3">
        <v>9.1295905411243439E-2</v>
      </c>
      <c r="Q12" s="3">
        <v>-0.1702682226896286</v>
      </c>
      <c r="R12" s="3">
        <v>-0.23898135125637054</v>
      </c>
      <c r="S12" s="3">
        <v>0</v>
      </c>
      <c r="V12" s="3"/>
      <c r="W12" s="1">
        <v>6</v>
      </c>
      <c r="X12" s="3">
        <v>0</v>
      </c>
      <c r="Z12" s="25">
        <v>6</v>
      </c>
      <c r="AA12" s="3">
        <v>0.1642000824213028</v>
      </c>
      <c r="AB12" s="3">
        <v>1.2029670476913452</v>
      </c>
      <c r="AC12" s="3">
        <v>-0.39151951670646667</v>
      </c>
      <c r="AD12" s="3">
        <v>-1.2129372358322144</v>
      </c>
      <c r="AE12" s="3">
        <v>0.89629685878753662</v>
      </c>
      <c r="AF12" s="3">
        <v>-0.89263343811035156</v>
      </c>
      <c r="AG12" s="3">
        <v>-0.5654258131980896</v>
      </c>
      <c r="AH12" s="3">
        <v>0.96181350946426392</v>
      </c>
      <c r="AI12" s="3">
        <v>1.135043740272522</v>
      </c>
      <c r="AJ12" s="3">
        <v>0.90086323022842407</v>
      </c>
      <c r="AK12" s="3">
        <v>0.79774963855743408</v>
      </c>
      <c r="AL12" s="3">
        <v>-0.75625413656234741</v>
      </c>
      <c r="AM12" s="3">
        <v>-0.91010016202926636</v>
      </c>
      <c r="AN12" s="3">
        <v>-1.0327297449111938</v>
      </c>
      <c r="AO12" s="3">
        <v>-0.34853380918502808</v>
      </c>
      <c r="AP12" s="3">
        <v>5.1032830029726028E-2</v>
      </c>
      <c r="AQ12" s="3">
        <v>0.87058991193771362</v>
      </c>
      <c r="AT12" s="25">
        <v>6</v>
      </c>
      <c r="AU12" s="3">
        <v>1.1831769719719887E-2</v>
      </c>
      <c r="AV12" s="3">
        <v>0.23660410940647125</v>
      </c>
      <c r="AW12" s="3">
        <v>-9.2976771295070648E-2</v>
      </c>
      <c r="AX12" s="3">
        <v>5.0230897963047028E-2</v>
      </c>
      <c r="AY12" s="3">
        <v>3.8567371666431427E-2</v>
      </c>
      <c r="AZ12" s="3">
        <v>2.1847115829586983E-2</v>
      </c>
      <c r="BA12" s="3">
        <v>0.41350927948951721</v>
      </c>
      <c r="BB12" s="3">
        <v>-0.30284887552261353</v>
      </c>
      <c r="BC12" s="3">
        <v>0.33023935556411743</v>
      </c>
      <c r="BD12" s="3">
        <v>0.36468148231506348</v>
      </c>
      <c r="BE12" s="3">
        <v>-0.16052861511707306</v>
      </c>
      <c r="BF12" s="3">
        <v>-5.5117891170084476E-3</v>
      </c>
      <c r="BG12" s="3">
        <v>-6.6177412867546082E-2</v>
      </c>
      <c r="BH12" s="3">
        <v>-0.12097398936748505</v>
      </c>
      <c r="BI12" s="3">
        <v>0.24149897694587708</v>
      </c>
      <c r="BJ12" s="3">
        <v>0.19494535028934479</v>
      </c>
      <c r="BK12" s="3">
        <v>0.26463720202445984</v>
      </c>
      <c r="BM12" s="3"/>
      <c r="BN12" s="1">
        <v>6</v>
      </c>
      <c r="BO12" s="3"/>
      <c r="BP12" s="3"/>
      <c r="BQ12" s="3"/>
      <c r="BR12" s="3"/>
      <c r="BS12" s="3">
        <v>1.2069617133462571</v>
      </c>
      <c r="BU12" s="25">
        <v>6</v>
      </c>
      <c r="BV12" s="3">
        <v>0.51816487312316895</v>
      </c>
      <c r="BW12" s="3">
        <v>0.21802873909473419</v>
      </c>
      <c r="BX12" s="3">
        <v>0.55890184640884399</v>
      </c>
      <c r="BY12" s="3">
        <v>6.569206714630127E-2</v>
      </c>
      <c r="BZ12" s="3">
        <v>-0.16919834911823273</v>
      </c>
      <c r="CA12" s="3">
        <v>-0.18185406923294067</v>
      </c>
      <c r="CB12" s="3">
        <v>1.003232691437006E-2</v>
      </c>
      <c r="CC12" s="3">
        <v>-4.1060417890548706E-2</v>
      </c>
      <c r="CD12" s="3">
        <v>0.8152044415473938</v>
      </c>
      <c r="CE12" s="3">
        <v>-0.12755970656871796</v>
      </c>
      <c r="CF12" s="3">
        <v>0.72502297163009644</v>
      </c>
      <c r="CG12" s="3">
        <v>-5.4262280464172363E-2</v>
      </c>
      <c r="CH12" s="3">
        <v>-0.3746071457862854</v>
      </c>
      <c r="CI12" s="3">
        <v>9.8803512752056122E-2</v>
      </c>
      <c r="CJ12" s="3">
        <v>-7.635507732629776E-2</v>
      </c>
      <c r="CK12" s="3">
        <v>-0.19080954790115356</v>
      </c>
      <c r="CL12" s="3">
        <v>0.11560041457414628</v>
      </c>
      <c r="CO12" s="25">
        <v>6</v>
      </c>
      <c r="CP12" s="3">
        <v>0.45189639925956726</v>
      </c>
      <c r="CQ12" s="3">
        <v>0.14994195103645325</v>
      </c>
      <c r="CS12" s="25">
        <v>6</v>
      </c>
      <c r="CT12" s="3">
        <v>-0.51168668270111084</v>
      </c>
      <c r="CU12" s="3">
        <v>0.47536784410476685</v>
      </c>
      <c r="CV12" s="3">
        <v>-0.25362715125083923</v>
      </c>
      <c r="CW12" s="3">
        <v>-0.19825449585914612</v>
      </c>
      <c r="CX12" s="3">
        <v>-0.13904501497745514</v>
      </c>
      <c r="CY12" s="3">
        <v>0.11592098325490952</v>
      </c>
      <c r="CZ12" s="3">
        <v>-0.20737260580062866</v>
      </c>
      <c r="DA12" s="3">
        <v>4.4179756194353104E-2</v>
      </c>
      <c r="DB12" s="3">
        <v>-4.1056647896766663E-2</v>
      </c>
      <c r="DC12" s="3">
        <v>0.24587641656398773</v>
      </c>
      <c r="DD12" s="3">
        <v>0.27603593468666077</v>
      </c>
      <c r="DE12" s="3">
        <v>4.6104397624731064E-2</v>
      </c>
      <c r="DF12" s="3">
        <v>0.25191086530685425</v>
      </c>
      <c r="DG12" s="3">
        <v>0.32338997721672058</v>
      </c>
      <c r="DH12" s="3">
        <v>-0.2110789567232132</v>
      </c>
      <c r="DI12" s="3">
        <v>0.11001288145780563</v>
      </c>
      <c r="DJ12" s="3">
        <v>-0.65646040439605713</v>
      </c>
      <c r="DL12" s="25">
        <v>6</v>
      </c>
      <c r="DM12" s="3">
        <v>-4.7841940075159073E-2</v>
      </c>
      <c r="DN12" s="3">
        <v>-0.21326516568660736</v>
      </c>
      <c r="DO12" s="3">
        <v>-6.4781196415424347E-2</v>
      </c>
      <c r="DP12" s="3">
        <v>4.4509969651699066E-2</v>
      </c>
      <c r="DQ12" s="3">
        <v>-8.3232410252094269E-2</v>
      </c>
      <c r="DR12" s="3">
        <v>-0.43170863389968872</v>
      </c>
      <c r="DS12" s="3">
        <v>6.0206826776266098E-2</v>
      </c>
      <c r="DT12" s="3">
        <v>0.25067847967147827</v>
      </c>
      <c r="DU12" s="3">
        <v>-0.27686205506324768</v>
      </c>
      <c r="DV12" s="3">
        <v>7.358551025390625E-2</v>
      </c>
      <c r="DW12" s="3">
        <v>-0.14065916836261749</v>
      </c>
      <c r="DX12" s="3">
        <v>-9.0791257098317146E-3</v>
      </c>
      <c r="DY12" s="3">
        <v>-7.8786313533782959E-2</v>
      </c>
      <c r="DZ12" s="3">
        <v>1.8988471478223801E-2</v>
      </c>
      <c r="EA12" s="3">
        <v>-3.2447859644889832E-2</v>
      </c>
      <c r="EB12" s="3">
        <v>-2.0348342135548592E-2</v>
      </c>
      <c r="EC12" s="3">
        <v>4.4264062307775021E-3</v>
      </c>
      <c r="ED12" s="3">
        <v>-5.6467752903699875E-2</v>
      </c>
      <c r="EE12" s="3">
        <v>-0.25624492764472961</v>
      </c>
      <c r="EF12" s="3">
        <v>0.19661563634872437</v>
      </c>
      <c r="EG12" s="3">
        <v>-0.12039326131343842</v>
      </c>
      <c r="EH12" s="3">
        <v>0.16210494935512543</v>
      </c>
      <c r="EI12" s="3">
        <v>-0.5064118504524231</v>
      </c>
      <c r="EJ12" s="3">
        <v>-0.25757399201393127</v>
      </c>
      <c r="EK12" s="3">
        <v>-0.16198630630970001</v>
      </c>
      <c r="EL12" s="3">
        <v>-1.5878524864092469E-3</v>
      </c>
      <c r="EM12" s="3">
        <v>3.38725745677948E-2</v>
      </c>
      <c r="EN12" s="3">
        <v>0.24294117093086243</v>
      </c>
      <c r="EO12" s="3">
        <v>3.8236171007156372E-2</v>
      </c>
      <c r="EP12" s="3">
        <v>0.23313136398792267</v>
      </c>
      <c r="EQ12" s="3">
        <v>5.5360205471515656E-2</v>
      </c>
      <c r="ER12" s="3">
        <v>-0.10997156798839569</v>
      </c>
      <c r="ES12" s="3">
        <v>0.16532598435878754</v>
      </c>
      <c r="ET12" s="3">
        <v>0.19644927978515625</v>
      </c>
      <c r="EU12" s="3">
        <v>-3.5973675549030304E-2</v>
      </c>
      <c r="EV12" s="3">
        <v>3.777642548084259E-2</v>
      </c>
      <c r="EW12" s="3">
        <v>3.1923245638608932E-2</v>
      </c>
      <c r="EX12" s="3">
        <v>-7.9217381775379181E-2</v>
      </c>
      <c r="EY12" s="3">
        <v>-0.1901848316192627</v>
      </c>
      <c r="EZ12" s="3">
        <v>-0.13963691890239716</v>
      </c>
      <c r="FA12" s="3">
        <v>2.8582798317074776E-2</v>
      </c>
      <c r="FB12" s="3">
        <v>-6.464693695306778E-2</v>
      </c>
      <c r="FC12" s="3">
        <v>0.15760774910449982</v>
      </c>
      <c r="FD12" s="3">
        <v>0.12832045555114746</v>
      </c>
      <c r="FE12" s="3">
        <v>0.16707265377044678</v>
      </c>
      <c r="FF12" s="3">
        <v>0.15451407432556152</v>
      </c>
      <c r="FG12" s="3">
        <v>-0.21997036039829254</v>
      </c>
      <c r="FH12" s="3">
        <v>-0.331276535987854</v>
      </c>
      <c r="FI12" s="3">
        <v>0.14754699170589447</v>
      </c>
      <c r="FJ12" s="3">
        <v>-0.18720558285713196</v>
      </c>
      <c r="FK12" s="3">
        <v>0.16917139291763306</v>
      </c>
      <c r="FL12" s="3">
        <v>-1.9528917968273163E-2</v>
      </c>
      <c r="FM12" s="3">
        <v>0.16175764799118042</v>
      </c>
      <c r="FN12" s="3">
        <v>-0.16982050240039825</v>
      </c>
      <c r="FO12" s="3">
        <v>0.34664559364318848</v>
      </c>
      <c r="FP12" s="3">
        <v>-0.28359818458557129</v>
      </c>
      <c r="FQ12" s="3">
        <v>-0.37360158562660217</v>
      </c>
      <c r="FR12" s="3">
        <v>0.1639091819524765</v>
      </c>
      <c r="FS12" s="3">
        <v>-4.0322199463844299E-2</v>
      </c>
      <c r="FT12" s="3">
        <v>0.33237677812576294</v>
      </c>
      <c r="FU12" s="3">
        <v>0.23731008172035217</v>
      </c>
      <c r="FV12" s="3">
        <v>-0.1439090222120285</v>
      </c>
      <c r="FW12" s="3">
        <v>0.14900396764278412</v>
      </c>
      <c r="FX12" s="3">
        <v>-0.34022974967956543</v>
      </c>
      <c r="FY12" s="3">
        <v>5.2063660696148872E-3</v>
      </c>
    </row>
    <row r="13" spans="2:181">
      <c r="B13" s="25">
        <v>7</v>
      </c>
      <c r="C13" s="3">
        <v>-0.23059247434139252</v>
      </c>
      <c r="D13" s="3">
        <v>0.1674434095621109</v>
      </c>
      <c r="E13" s="3">
        <v>0.17710797488689423</v>
      </c>
      <c r="F13" s="3">
        <v>-0.28632980585098267</v>
      </c>
      <c r="G13" s="3">
        <v>-0.3058542013168335</v>
      </c>
      <c r="H13" s="3">
        <v>8.8717237114906311E-2</v>
      </c>
      <c r="I13" s="3">
        <v>1.6215123236179352E-2</v>
      </c>
      <c r="J13" s="3">
        <v>-0.19069172441959381</v>
      </c>
      <c r="K13" s="3">
        <v>0.27770096063613892</v>
      </c>
      <c r="L13" s="3">
        <v>0.18279857933521271</v>
      </c>
      <c r="M13" s="3">
        <v>3.1978555023670197E-2</v>
      </c>
      <c r="N13" s="3">
        <v>0.2677154541015625</v>
      </c>
      <c r="O13" s="3">
        <v>-0.25188097357749939</v>
      </c>
      <c r="P13" s="3">
        <v>-4.8474692739546299E-3</v>
      </c>
      <c r="Q13" s="3">
        <v>-7.3263175785541534E-2</v>
      </c>
      <c r="R13" s="3">
        <v>-0.30234196782112122</v>
      </c>
      <c r="S13" s="3">
        <v>0</v>
      </c>
      <c r="V13" s="3"/>
      <c r="W13" s="1">
        <v>7</v>
      </c>
      <c r="X13" s="3">
        <v>0</v>
      </c>
      <c r="Z13" s="25">
        <v>7</v>
      </c>
      <c r="AA13" s="3">
        <v>-0.35873037576675415</v>
      </c>
      <c r="AB13" s="3">
        <v>-0.79312574863433838</v>
      </c>
      <c r="AC13" s="3">
        <v>0.14796769618988037</v>
      </c>
      <c r="AD13" s="3">
        <v>0.76321488618850708</v>
      </c>
      <c r="AE13" s="3">
        <v>-0.72121930122375488</v>
      </c>
      <c r="AF13" s="3">
        <v>0.72180932760238647</v>
      </c>
      <c r="AG13" s="3">
        <v>2.1489322185516357E-2</v>
      </c>
      <c r="AH13" s="3">
        <v>-0.45099550485610962</v>
      </c>
      <c r="AI13" s="3">
        <v>-0.62065356969833374</v>
      </c>
      <c r="AJ13" s="3">
        <v>-0.72466331720352173</v>
      </c>
      <c r="AK13" s="3">
        <v>-0.6993328332901001</v>
      </c>
      <c r="AL13" s="3">
        <v>0.37394571304321289</v>
      </c>
      <c r="AM13" s="3">
        <v>0.83613264560699463</v>
      </c>
      <c r="AN13" s="3">
        <v>0.61438876390457153</v>
      </c>
      <c r="AO13" s="3">
        <v>-0.1864132285118103</v>
      </c>
      <c r="AP13" s="3">
        <v>-0.23358771204948425</v>
      </c>
      <c r="AQ13" s="3">
        <v>-0.63512277603149414</v>
      </c>
      <c r="AT13" s="25">
        <v>7</v>
      </c>
      <c r="AU13" s="3">
        <v>0.16428430378437042</v>
      </c>
      <c r="AV13" s="3">
        <v>-1.4740263111889362E-2</v>
      </c>
      <c r="AW13" s="3">
        <v>2.1584322676062584E-2</v>
      </c>
      <c r="AX13" s="3">
        <v>-0.21578343212604523</v>
      </c>
      <c r="AY13" s="3">
        <v>0.11809006333351135</v>
      </c>
      <c r="AZ13" s="3">
        <v>-5.3244441747665405E-2</v>
      </c>
      <c r="BA13" s="3">
        <v>0.18994796276092529</v>
      </c>
      <c r="BB13" s="3">
        <v>-0.15862677991390228</v>
      </c>
      <c r="BC13" s="3">
        <v>-8.1670179963111877E-2</v>
      </c>
      <c r="BD13" s="3">
        <v>7.5558856129646301E-2</v>
      </c>
      <c r="BE13" s="3">
        <v>-0.29817554354667664</v>
      </c>
      <c r="BF13" s="3">
        <v>3.6173492670059204E-2</v>
      </c>
      <c r="BG13" s="3">
        <v>-0.16899673640727997</v>
      </c>
      <c r="BH13" s="3">
        <v>-0.34431010484695435</v>
      </c>
      <c r="BI13" s="3">
        <v>-3.9168041199445724E-2</v>
      </c>
      <c r="BJ13" s="3">
        <v>0.20453491806983948</v>
      </c>
      <c r="BK13" s="3">
        <v>0.12569738924503326</v>
      </c>
      <c r="BM13" s="3"/>
      <c r="BN13" s="1">
        <v>7</v>
      </c>
      <c r="BO13" s="3"/>
      <c r="BP13" s="3"/>
      <c r="BQ13" s="3"/>
      <c r="BR13" s="3"/>
      <c r="BS13" s="3">
        <v>0.63763201721371221</v>
      </c>
      <c r="BU13" s="25">
        <v>7</v>
      </c>
      <c r="BV13" s="3">
        <v>-0.83357739448547363</v>
      </c>
      <c r="BW13" s="3">
        <v>0.40587657690048218</v>
      </c>
      <c r="BX13" s="3">
        <v>-0.47875580191612244</v>
      </c>
      <c r="BY13" s="3">
        <v>1.3034995645284653E-2</v>
      </c>
      <c r="BZ13" s="3">
        <v>-0.28966179490089417</v>
      </c>
      <c r="CA13" s="3">
        <v>0.24376307427883148</v>
      </c>
      <c r="CB13" s="3">
        <v>1.5609610825777054E-2</v>
      </c>
      <c r="CC13" s="3">
        <v>4.8538085073232651E-2</v>
      </c>
      <c r="CD13" s="3">
        <v>-0.42650499939918518</v>
      </c>
      <c r="CE13" s="3">
        <v>0.11194165796041489</v>
      </c>
      <c r="CF13" s="3">
        <v>-0.33827567100524902</v>
      </c>
      <c r="CG13" s="3">
        <v>-0.47861653566360474</v>
      </c>
      <c r="CH13" s="3">
        <v>0.18598620593547821</v>
      </c>
      <c r="CI13" s="3">
        <v>0.12155479937791824</v>
      </c>
      <c r="CJ13" s="3">
        <v>-0.162293940782547</v>
      </c>
      <c r="CK13" s="3">
        <v>0.20552098751068115</v>
      </c>
      <c r="CL13" s="3">
        <v>0.3153454065322876</v>
      </c>
      <c r="CO13" s="25">
        <v>7</v>
      </c>
      <c r="CP13" s="3">
        <v>0.29215365648269653</v>
      </c>
      <c r="CQ13" s="3">
        <v>0.20263932645320892</v>
      </c>
      <c r="CS13" s="25">
        <v>7</v>
      </c>
      <c r="CT13" s="3">
        <v>0.19359584152698517</v>
      </c>
      <c r="CU13" s="3">
        <v>-0.1377006322145462</v>
      </c>
      <c r="CV13" s="3">
        <v>-0.36509484052658081</v>
      </c>
      <c r="CW13" s="3">
        <v>5.7047270238399506E-2</v>
      </c>
      <c r="CX13" s="3">
        <v>9.6532367169857025E-3</v>
      </c>
      <c r="CY13" s="3">
        <v>-0.32778081297874451</v>
      </c>
      <c r="CZ13" s="3">
        <v>-0.12999595701694489</v>
      </c>
      <c r="DA13" s="3">
        <v>0.30333080887794495</v>
      </c>
      <c r="DB13" s="3">
        <v>7.0849083364009857E-2</v>
      </c>
      <c r="DC13" s="3">
        <v>-3.0134743079543114E-2</v>
      </c>
      <c r="DD13" s="3">
        <v>0.22717848420143127</v>
      </c>
      <c r="DE13" s="3">
        <v>-0.37538239359855652</v>
      </c>
      <c r="DF13" s="3">
        <v>-5.8450397104024887E-2</v>
      </c>
      <c r="DG13" s="3">
        <v>0.271161288022995</v>
      </c>
      <c r="DH13" s="3">
        <v>2.4132348597049713E-2</v>
      </c>
      <c r="DI13" s="3">
        <v>0.12026005238294601</v>
      </c>
      <c r="DJ13" s="3">
        <v>-0.29014000296592712</v>
      </c>
      <c r="DL13" s="25">
        <v>7</v>
      </c>
      <c r="DM13" s="3">
        <v>8.3170592784881592E-2</v>
      </c>
      <c r="DN13" s="3">
        <v>0.23360958695411682</v>
      </c>
      <c r="DO13" s="3">
        <v>0.14456771314144135</v>
      </c>
      <c r="DP13" s="3">
        <v>0.12012737244367599</v>
      </c>
      <c r="DQ13" s="3">
        <v>0.20261231064796448</v>
      </c>
      <c r="DR13" s="3">
        <v>0.32076850533485413</v>
      </c>
      <c r="DS13" s="3">
        <v>1.3360207667574286E-3</v>
      </c>
      <c r="DT13" s="3">
        <v>-0.25508993864059448</v>
      </c>
      <c r="DU13" s="3">
        <v>0.37797364592552185</v>
      </c>
      <c r="DV13" s="3">
        <v>-3.9001163095235825E-2</v>
      </c>
      <c r="DW13" s="3">
        <v>-0.11424604803323746</v>
      </c>
      <c r="DX13" s="3">
        <v>-0.29261812567710876</v>
      </c>
      <c r="DY13" s="3">
        <v>3.1639557331800461E-2</v>
      </c>
      <c r="DZ13" s="3">
        <v>4.6854041516780853E-2</v>
      </c>
      <c r="EA13" s="3">
        <v>-0.1085435152053833</v>
      </c>
      <c r="EB13" s="3">
        <v>0.26651695370674133</v>
      </c>
      <c r="EC13" s="3">
        <v>-0.21679958701133728</v>
      </c>
      <c r="ED13" s="3">
        <v>5.7089745998382568E-2</v>
      </c>
      <c r="EE13" s="3">
        <v>6.8398505449295044E-2</v>
      </c>
      <c r="EF13" s="3">
        <v>3.4249600023031235E-2</v>
      </c>
      <c r="EG13" s="3">
        <v>0.12585414946079254</v>
      </c>
      <c r="EH13" s="3">
        <v>-3.9131075143814087E-2</v>
      </c>
      <c r="EI13" s="3">
        <v>-0.24429163336753845</v>
      </c>
      <c r="EJ13" s="3">
        <v>-0.12352196127176285</v>
      </c>
      <c r="EK13" s="3">
        <v>9.2352241277694702E-2</v>
      </c>
      <c r="EL13" s="3">
        <v>-0.55149435997009277</v>
      </c>
      <c r="EM13" s="3">
        <v>0.13460107147693634</v>
      </c>
      <c r="EN13" s="3">
        <v>-0.15183687210083008</v>
      </c>
      <c r="EO13" s="3">
        <v>0.100236676633358</v>
      </c>
      <c r="EP13" s="3">
        <v>-0.33235117793083191</v>
      </c>
      <c r="EQ13" s="3">
        <v>-0.41702669858932495</v>
      </c>
      <c r="ER13" s="3">
        <v>2.4283952079713345E-3</v>
      </c>
      <c r="ES13" s="3">
        <v>0.11358147114515305</v>
      </c>
      <c r="ET13" s="3">
        <v>9.0651236474514008E-2</v>
      </c>
      <c r="EU13" s="3">
        <v>-0.14786860346794128</v>
      </c>
      <c r="EV13" s="3">
        <v>-0.13767050206661224</v>
      </c>
      <c r="EW13" s="3">
        <v>0.39458289742469788</v>
      </c>
      <c r="EX13" s="3">
        <v>-0.1695358008146286</v>
      </c>
      <c r="EY13" s="3">
        <v>-0.16428001224994659</v>
      </c>
      <c r="EZ13" s="3">
        <v>-0.4680943489074707</v>
      </c>
      <c r="FA13" s="3">
        <v>-8.8080845773220062E-2</v>
      </c>
      <c r="FB13" s="3">
        <v>0.22762253880500793</v>
      </c>
      <c r="FC13" s="3">
        <v>-0.11234791576862335</v>
      </c>
      <c r="FD13" s="3">
        <v>0.16823156177997589</v>
      </c>
      <c r="FE13" s="3">
        <v>-0.4540504515171051</v>
      </c>
      <c r="FF13" s="3">
        <v>0.13764499127864838</v>
      </c>
      <c r="FG13" s="3">
        <v>-0.14991466701030731</v>
      </c>
      <c r="FH13" s="3">
        <v>4.6334072947502136E-2</v>
      </c>
      <c r="FI13" s="3">
        <v>-3.4293629229068756E-2</v>
      </c>
      <c r="FJ13" s="3">
        <v>0.11988838762044907</v>
      </c>
      <c r="FK13" s="3">
        <v>-6.9004170596599579E-2</v>
      </c>
      <c r="FL13" s="3">
        <v>0.14479435980319977</v>
      </c>
      <c r="FM13" s="3">
        <v>1.1026223190128803E-2</v>
      </c>
      <c r="FN13" s="3">
        <v>-3.1731117516756058E-2</v>
      </c>
      <c r="FO13" s="3">
        <v>5.4040223360061646E-2</v>
      </c>
      <c r="FP13" s="3">
        <v>-0.17349761724472046</v>
      </c>
      <c r="FQ13" s="3">
        <v>0.12097423523664474</v>
      </c>
      <c r="FR13" s="3">
        <v>-0.20354166626930237</v>
      </c>
      <c r="FS13" s="3">
        <v>0.31762871146202087</v>
      </c>
      <c r="FT13" s="3">
        <v>-2.0226910710334778E-2</v>
      </c>
      <c r="FU13" s="3">
        <v>0.42944332957267761</v>
      </c>
      <c r="FV13" s="3">
        <v>-1.7642758786678314E-2</v>
      </c>
      <c r="FW13" s="3">
        <v>-5.9246599674224854E-2</v>
      </c>
      <c r="FX13" s="3">
        <v>0.24575813114643097</v>
      </c>
      <c r="FY13" s="3">
        <v>5.8900211006402969E-2</v>
      </c>
    </row>
    <row r="14" spans="2:181">
      <c r="B14" s="25">
        <v>8</v>
      </c>
      <c r="C14" s="3">
        <v>0.10574733465909958</v>
      </c>
      <c r="D14" s="3">
        <v>0.29180654883384705</v>
      </c>
      <c r="E14" s="3">
        <v>-0.18221636116504669</v>
      </c>
      <c r="F14" s="3">
        <v>0.16862678527832031</v>
      </c>
      <c r="G14" s="3">
        <v>0.11760133504867554</v>
      </c>
      <c r="H14" s="3">
        <v>-9.0798787772655487E-2</v>
      </c>
      <c r="I14" s="3">
        <v>-0.23843593895435333</v>
      </c>
      <c r="J14" s="3">
        <v>-5.8874692767858505E-2</v>
      </c>
      <c r="K14" s="3">
        <v>-0.27790719270706177</v>
      </c>
      <c r="L14" s="3">
        <v>-7.7020623721182346E-3</v>
      </c>
      <c r="M14" s="3">
        <v>1.2044058181345463E-2</v>
      </c>
      <c r="N14" s="3">
        <v>1.716314465738833E-3</v>
      </c>
      <c r="O14" s="3">
        <v>-0.13124288618564606</v>
      </c>
      <c r="P14" s="3">
        <v>8.6042791604995728E-2</v>
      </c>
      <c r="Q14" s="3">
        <v>0.12044795602560043</v>
      </c>
      <c r="R14" s="3">
        <v>-0.27448254823684692</v>
      </c>
      <c r="S14" s="3">
        <v>0</v>
      </c>
      <c r="V14" s="3"/>
      <c r="W14" s="1">
        <v>8</v>
      </c>
      <c r="X14" s="3">
        <v>0</v>
      </c>
      <c r="Z14" s="25">
        <v>8</v>
      </c>
      <c r="AA14" s="3">
        <v>6.565442681312561E-2</v>
      </c>
      <c r="AB14" s="3">
        <v>9.6925877034664154E-2</v>
      </c>
      <c r="AC14" s="3">
        <v>-7.2572514414787292E-2</v>
      </c>
      <c r="AD14" s="3">
        <v>0.1542268842458725</v>
      </c>
      <c r="AE14" s="3">
        <v>2.7560748159885406E-2</v>
      </c>
      <c r="AF14" s="3">
        <v>-0.11594489961862564</v>
      </c>
      <c r="AG14" s="3">
        <v>2.3258602246642113E-2</v>
      </c>
      <c r="AH14" s="3">
        <v>0.11228551715612411</v>
      </c>
      <c r="AI14" s="3">
        <v>0.13086782395839691</v>
      </c>
      <c r="AJ14" s="3">
        <v>0.15230068564414978</v>
      </c>
      <c r="AK14" s="3">
        <v>-7.7885918319225311E-2</v>
      </c>
      <c r="AL14" s="3">
        <v>-2.2779129445552826E-2</v>
      </c>
      <c r="AM14" s="3">
        <v>-3.7734106183052063E-2</v>
      </c>
      <c r="AN14" s="3">
        <v>-3.0386641621589661E-2</v>
      </c>
      <c r="AO14" s="3">
        <v>0.26092439889907837</v>
      </c>
      <c r="AP14" s="3">
        <v>-7.4807450175285339E-2</v>
      </c>
      <c r="AQ14" s="3">
        <v>3.0114827677607536E-2</v>
      </c>
      <c r="AT14" s="25">
        <v>8</v>
      </c>
      <c r="AU14" s="3">
        <v>-7.4304714798927307E-2</v>
      </c>
      <c r="AV14" s="3">
        <v>0.13205936551094055</v>
      </c>
      <c r="AW14" s="3">
        <v>-8.5976645350456238E-2</v>
      </c>
      <c r="AX14" s="3">
        <v>6.1662554740905762E-2</v>
      </c>
      <c r="AY14" s="3">
        <v>-0.10870199650526047</v>
      </c>
      <c r="AZ14" s="3">
        <v>5.376687622629106E-4</v>
      </c>
      <c r="BA14" s="3">
        <v>0.30992031097412109</v>
      </c>
      <c r="BB14" s="3">
        <v>-0.12961502373218536</v>
      </c>
      <c r="BC14" s="3">
        <v>0.34498304128646851</v>
      </c>
      <c r="BD14" s="3">
        <v>0.12255886942148209</v>
      </c>
      <c r="BE14" s="3">
        <v>-6.0682736337184906E-2</v>
      </c>
      <c r="BF14" s="3">
        <v>0.22326469421386719</v>
      </c>
      <c r="BG14" s="3">
        <v>0.12587131559848785</v>
      </c>
      <c r="BH14" s="3">
        <v>-0.19712987542152405</v>
      </c>
      <c r="BI14" s="3">
        <v>0.22070299088954926</v>
      </c>
      <c r="BJ14" s="3">
        <v>0.25772973895072937</v>
      </c>
      <c r="BK14" s="3">
        <v>0.19136640429496765</v>
      </c>
      <c r="BM14" s="3"/>
      <c r="BN14" s="1">
        <v>8</v>
      </c>
      <c r="BO14" s="3"/>
      <c r="BP14" s="3"/>
      <c r="BQ14" s="3"/>
      <c r="BR14" s="3"/>
      <c r="BS14" s="3">
        <v>0.90310766560279554</v>
      </c>
      <c r="BU14" s="25">
        <v>8</v>
      </c>
      <c r="BV14" s="3">
        <v>-0.34070920944213867</v>
      </c>
      <c r="BW14" s="3">
        <v>-0.35322344303131104</v>
      </c>
      <c r="BX14" s="3">
        <v>0.20524387061595917</v>
      </c>
      <c r="BY14" s="3">
        <v>-4.5795653015375137E-2</v>
      </c>
      <c r="BZ14" s="3">
        <v>-0.16612552106380463</v>
      </c>
      <c r="CA14" s="3">
        <v>-0.11275564879179001</v>
      </c>
      <c r="CB14" s="3">
        <v>0.42027151584625244</v>
      </c>
      <c r="CC14" s="3">
        <v>4.0501179173588753E-3</v>
      </c>
      <c r="CD14" s="3">
        <v>0.13483871519565582</v>
      </c>
      <c r="CE14" s="3">
        <v>-0.51356947422027588</v>
      </c>
      <c r="CF14" s="3">
        <v>0.29433751106262207</v>
      </c>
      <c r="CG14" s="3">
        <v>-0.45060068368911743</v>
      </c>
      <c r="CH14" s="3">
        <v>-6.2983758747577667E-2</v>
      </c>
      <c r="CI14" s="3">
        <v>-0.21895934641361237</v>
      </c>
      <c r="CJ14" s="3">
        <v>-0.48653414845466614</v>
      </c>
      <c r="CK14" s="3">
        <v>0.21441680192947388</v>
      </c>
      <c r="CL14" s="3">
        <v>9.4270311295986176E-2</v>
      </c>
      <c r="CO14" s="25">
        <v>8</v>
      </c>
      <c r="CP14" s="3">
        <v>0.4832849800586701</v>
      </c>
      <c r="CQ14" s="3">
        <v>0.10940048843622208</v>
      </c>
      <c r="CS14" s="25">
        <v>8</v>
      </c>
      <c r="CT14" s="3">
        <v>-0.23793955147266388</v>
      </c>
      <c r="CU14" s="3">
        <v>6.7141234874725342E-2</v>
      </c>
      <c r="CV14" s="3">
        <v>2.1294480189681053E-2</v>
      </c>
      <c r="CW14" s="3">
        <v>-0.28465250134468079</v>
      </c>
      <c r="CX14" s="3">
        <v>0.19238051772117615</v>
      </c>
      <c r="CY14" s="3">
        <v>5.5699139833450317E-2</v>
      </c>
      <c r="CZ14" s="3">
        <v>-0.86803925037384033</v>
      </c>
      <c r="DA14" s="3">
        <v>0.40605622529983521</v>
      </c>
      <c r="DB14" s="3">
        <v>-0.17836925387382507</v>
      </c>
      <c r="DC14" s="3">
        <v>0.23213693499565125</v>
      </c>
      <c r="DD14" s="3">
        <v>0.46226128935813904</v>
      </c>
      <c r="DE14" s="3">
        <v>-1.4633014798164368E-2</v>
      </c>
      <c r="DF14" s="3">
        <v>-6.4261488616466522E-2</v>
      </c>
      <c r="DG14" s="3">
        <v>-3.5461187362670898E-2</v>
      </c>
      <c r="DH14" s="3">
        <v>0.28183943033218384</v>
      </c>
      <c r="DI14" s="3">
        <v>0.11931982636451721</v>
      </c>
      <c r="DJ14" s="3">
        <v>-0.42277294397354126</v>
      </c>
      <c r="DL14" s="25">
        <v>8</v>
      </c>
      <c r="DM14" s="3">
        <v>0.20373788475990295</v>
      </c>
      <c r="DN14" s="3">
        <v>-0.16781403124332428</v>
      </c>
      <c r="DO14" s="3">
        <v>0.43817433714866638</v>
      </c>
      <c r="DP14" s="3">
        <v>-0.14202630519866943</v>
      </c>
      <c r="DQ14" s="3">
        <v>-0.10443411022424698</v>
      </c>
      <c r="DR14" s="3">
        <v>2.3471317254006863E-3</v>
      </c>
      <c r="DS14" s="3">
        <v>-5.4393108934164047E-2</v>
      </c>
      <c r="DT14" s="3">
        <v>8.0412410199642181E-2</v>
      </c>
      <c r="DU14" s="3">
        <v>6.915823370218277E-2</v>
      </c>
      <c r="DV14" s="3">
        <v>0.10887939482927322</v>
      </c>
      <c r="DW14" s="3">
        <v>0.12871666252613068</v>
      </c>
      <c r="DX14" s="3">
        <v>-0.14286148548126221</v>
      </c>
      <c r="DY14" s="3">
        <v>6.4375884830951691E-2</v>
      </c>
      <c r="DZ14" s="3">
        <v>0.20583926141262054</v>
      </c>
      <c r="EA14" s="3">
        <v>-9.4947218894958496E-2</v>
      </c>
      <c r="EB14" s="3">
        <v>-0.1857789158821106</v>
      </c>
      <c r="EC14" s="3">
        <v>0.19917573034763336</v>
      </c>
      <c r="ED14" s="3">
        <v>8.2077585160732269E-2</v>
      </c>
      <c r="EE14" s="3">
        <v>-1.0685648769140244E-2</v>
      </c>
      <c r="EF14" s="3">
        <v>-6.6360674798488617E-2</v>
      </c>
      <c r="EG14" s="3">
        <v>-1.5286588110029697E-2</v>
      </c>
      <c r="EH14" s="3">
        <v>-8.5348248481750488E-2</v>
      </c>
      <c r="EI14" s="3">
        <v>0.10205159336328506</v>
      </c>
      <c r="EJ14" s="3">
        <v>-1.8260259181261063E-2</v>
      </c>
      <c r="EK14" s="3">
        <v>0.16461850702762604</v>
      </c>
      <c r="EL14" s="3">
        <v>0.59934502840042114</v>
      </c>
      <c r="EM14" s="3">
        <v>0.22361403703689575</v>
      </c>
      <c r="EN14" s="3">
        <v>-0.1321512758731842</v>
      </c>
      <c r="EO14" s="3">
        <v>4.4020485132932663E-2</v>
      </c>
      <c r="EP14" s="3">
        <v>3.1854458153247833E-2</v>
      </c>
      <c r="EQ14" s="3">
        <v>-0.46535405516624451</v>
      </c>
      <c r="ER14" s="3">
        <v>0.14293141663074493</v>
      </c>
      <c r="ES14" s="3">
        <v>-0.24987411499023438</v>
      </c>
      <c r="ET14" s="3">
        <v>-0.11168784648180008</v>
      </c>
      <c r="EU14" s="3">
        <v>0.17634779214859009</v>
      </c>
      <c r="EV14" s="3">
        <v>-0.20056025683879852</v>
      </c>
      <c r="EW14" s="3">
        <v>-0.23331667482852936</v>
      </c>
      <c r="EX14" s="3">
        <v>-4.5792430639266968E-2</v>
      </c>
      <c r="EY14" s="3">
        <v>0.19398792088031769</v>
      </c>
      <c r="EZ14" s="3">
        <v>-0.39130395650863647</v>
      </c>
      <c r="FA14" s="3">
        <v>0.16224850714206696</v>
      </c>
      <c r="FB14" s="3">
        <v>-7.5771071016788483E-2</v>
      </c>
      <c r="FC14" s="3">
        <v>-0.15430246293544769</v>
      </c>
      <c r="FD14" s="3">
        <v>-0.20819073915481567</v>
      </c>
      <c r="FE14" s="3">
        <v>-0.29533985257148743</v>
      </c>
      <c r="FF14" s="3">
        <v>0.21327343583106995</v>
      </c>
      <c r="FG14" s="3">
        <v>0.18295121192932129</v>
      </c>
      <c r="FH14" s="3">
        <v>0.18218807876110077</v>
      </c>
      <c r="FI14" s="3">
        <v>0.15887798368930817</v>
      </c>
      <c r="FJ14" s="3">
        <v>3.6256596446037292E-2</v>
      </c>
      <c r="FK14" s="3">
        <v>7.1993142366409302E-2</v>
      </c>
      <c r="FL14" s="3">
        <v>0.10185512155294418</v>
      </c>
      <c r="FM14" s="3">
        <v>2.930849976837635E-2</v>
      </c>
      <c r="FN14" s="3">
        <v>-8.66427943110466E-2</v>
      </c>
      <c r="FO14" s="3">
        <v>-3.268686356022954E-3</v>
      </c>
      <c r="FP14" s="3">
        <v>6.1775450594723225E-3</v>
      </c>
      <c r="FQ14" s="3">
        <v>-0.15213090181350708</v>
      </c>
      <c r="FR14" s="3">
        <v>-0.28299421072006226</v>
      </c>
      <c r="FS14" s="3">
        <v>-0.10474246740341187</v>
      </c>
      <c r="FT14" s="3">
        <v>-0.17695893347263336</v>
      </c>
      <c r="FU14" s="3">
        <v>-3.1492535024881363E-2</v>
      </c>
      <c r="FV14" s="3">
        <v>5.7549968361854553E-2</v>
      </c>
      <c r="FW14" s="3">
        <v>0.30794811248779297</v>
      </c>
      <c r="FX14" s="3">
        <v>-7.6980717480182648E-2</v>
      </c>
      <c r="FY14" s="3">
        <v>1.7709191888570786E-2</v>
      </c>
    </row>
    <row r="15" spans="2:181">
      <c r="B15" s="25">
        <v>9</v>
      </c>
      <c r="C15" s="3">
        <v>-7.1332058869302273E-3</v>
      </c>
      <c r="D15" s="3">
        <v>0.20586271584033966</v>
      </c>
      <c r="E15" s="3">
        <v>0.23522862792015076</v>
      </c>
      <c r="F15" s="3">
        <v>-0.11860020458698273</v>
      </c>
      <c r="G15" s="3">
        <v>0.2282433956861496</v>
      </c>
      <c r="H15" s="3">
        <v>0.2651003897190094</v>
      </c>
      <c r="I15" s="3">
        <v>5.8954790234565735E-2</v>
      </c>
      <c r="J15" s="3">
        <v>-0.20972540974617004</v>
      </c>
      <c r="K15" s="3">
        <v>0.20387926697731018</v>
      </c>
      <c r="L15" s="3">
        <v>0.26294040679931641</v>
      </c>
      <c r="M15" s="3">
        <v>-0.21667049825191498</v>
      </c>
      <c r="N15" s="3">
        <v>0.28212234377861023</v>
      </c>
      <c r="O15" s="3">
        <v>3.3255736343562603E-3</v>
      </c>
      <c r="P15" s="3">
        <v>5.5322140455245972E-2</v>
      </c>
      <c r="Q15" s="3">
        <v>-1.9006023183465004E-2</v>
      </c>
      <c r="R15" s="3">
        <v>-0.19259460270404816</v>
      </c>
      <c r="S15" s="3">
        <v>0</v>
      </c>
      <c r="V15" s="3"/>
      <c r="W15" s="1">
        <v>9</v>
      </c>
      <c r="X15" s="3">
        <v>0</v>
      </c>
      <c r="Z15" s="25">
        <v>9</v>
      </c>
      <c r="AA15" s="3">
        <v>5.5582616478204727E-2</v>
      </c>
      <c r="AB15" s="3">
        <v>-0.13479578495025635</v>
      </c>
      <c r="AC15" s="3">
        <v>-2.8080463409423828E-2</v>
      </c>
      <c r="AD15" s="3">
        <v>0.1903873085975647</v>
      </c>
      <c r="AE15" s="3">
        <v>-3.2951686531305313E-2</v>
      </c>
      <c r="AF15" s="3">
        <v>9.3413718044757843E-2</v>
      </c>
      <c r="AG15" s="3">
        <v>9.24953892827034E-2</v>
      </c>
      <c r="AH15" s="3">
        <v>-8.8050872087478638E-2</v>
      </c>
      <c r="AI15" s="3">
        <v>0.12909510731697083</v>
      </c>
      <c r="AJ15" s="3">
        <v>-0.10436125099658966</v>
      </c>
      <c r="AK15" s="3">
        <v>6.6382072865962982E-2</v>
      </c>
      <c r="AL15" s="3">
        <v>1.5624472871422768E-2</v>
      </c>
      <c r="AM15" s="3">
        <v>-4.5419227331876755E-2</v>
      </c>
      <c r="AN15" s="3">
        <v>-9.4596266746520996E-2</v>
      </c>
      <c r="AO15" s="3">
        <v>1.2504943879321218E-3</v>
      </c>
      <c r="AP15" s="3">
        <v>-8.6263410747051239E-2</v>
      </c>
      <c r="AQ15" s="3">
        <v>-5.3251009434461594E-2</v>
      </c>
      <c r="AT15" s="25">
        <v>9</v>
      </c>
      <c r="AU15" s="3">
        <v>1.6759773716330528E-2</v>
      </c>
      <c r="AV15" s="3">
        <v>-6.0475565493106842E-2</v>
      </c>
      <c r="AW15" s="3">
        <v>-0.1443280428647995</v>
      </c>
      <c r="AX15" s="3">
        <v>3.9610572159290314E-2</v>
      </c>
      <c r="AY15" s="3">
        <v>-1.4988348819315434E-2</v>
      </c>
      <c r="AZ15" s="3">
        <v>0.38674846291542053</v>
      </c>
      <c r="BA15" s="3">
        <v>-7.6563306152820587E-2</v>
      </c>
      <c r="BB15" s="3">
        <v>7.1350090205669403E-2</v>
      </c>
      <c r="BC15" s="3">
        <v>-0.3396962583065033</v>
      </c>
      <c r="BD15" s="3">
        <v>6.7480087280273438E-2</v>
      </c>
      <c r="BE15" s="3">
        <v>0.22130569815635681</v>
      </c>
      <c r="BF15" s="3">
        <v>-0.25914284586906433</v>
      </c>
      <c r="BG15" s="3">
        <v>7.0231392979621887E-2</v>
      </c>
      <c r="BH15" s="3">
        <v>0.36263513565063477</v>
      </c>
      <c r="BI15" s="3">
        <v>-0.11934293061494827</v>
      </c>
      <c r="BJ15" s="3">
        <v>0.1328873485326767</v>
      </c>
      <c r="BK15" s="3">
        <v>-0.1930544376373291</v>
      </c>
      <c r="BM15" s="3"/>
      <c r="BN15" s="1">
        <v>9</v>
      </c>
      <c r="BO15" s="3"/>
      <c r="BP15" s="3"/>
      <c r="BQ15" s="3"/>
      <c r="BR15" s="3"/>
      <c r="BS15" s="3">
        <v>-0.74838739957451783</v>
      </c>
      <c r="BU15" s="25">
        <v>9</v>
      </c>
      <c r="BV15" s="3">
        <v>-0.56809872388839722</v>
      </c>
      <c r="BW15" s="3">
        <v>0.19794732332229614</v>
      </c>
      <c r="BX15" s="3">
        <v>-4.6357370913028717E-2</v>
      </c>
      <c r="BY15" s="3">
        <v>0.11963063478469849</v>
      </c>
      <c r="BZ15" s="3">
        <v>0.21718460321426392</v>
      </c>
      <c r="CA15" s="3">
        <v>0.31628987193107605</v>
      </c>
      <c r="CB15" s="3">
        <v>-7.2505630552768707E-2</v>
      </c>
      <c r="CC15" s="3">
        <v>-0.438810795545578</v>
      </c>
      <c r="CD15" s="3">
        <v>0.10941315442323685</v>
      </c>
      <c r="CE15" s="3">
        <v>4.311789944767952E-2</v>
      </c>
      <c r="CF15" s="3">
        <v>-2.7207659557461739E-2</v>
      </c>
      <c r="CG15" s="3">
        <v>-0.55984681844711304</v>
      </c>
      <c r="CH15" s="3">
        <v>-0.47977247834205627</v>
      </c>
      <c r="CI15" s="3">
        <v>-1.7459424212574959E-2</v>
      </c>
      <c r="CJ15" s="3">
        <v>0.68377912044525146</v>
      </c>
      <c r="CK15" s="3">
        <v>0.20524081587791443</v>
      </c>
      <c r="CL15" s="3">
        <v>-0.16934086382389069</v>
      </c>
      <c r="CO15" s="25">
        <v>9</v>
      </c>
      <c r="CP15" s="3">
        <v>0.52503013610839844</v>
      </c>
      <c r="CQ15" s="3">
        <v>4.0572389960289001E-2</v>
      </c>
      <c r="CS15" s="25">
        <v>9</v>
      </c>
      <c r="CT15" s="3">
        <v>-0.35180225968360901</v>
      </c>
      <c r="CU15" s="3">
        <v>-0.1132262721657753</v>
      </c>
      <c r="CV15" s="3">
        <v>-0.11626677215099335</v>
      </c>
      <c r="CW15" s="3">
        <v>0.35386940836906433</v>
      </c>
      <c r="CX15" s="3">
        <v>0.17333772778511047</v>
      </c>
      <c r="CY15" s="3">
        <v>1.0734632611274719E-2</v>
      </c>
      <c r="CZ15" s="3">
        <v>0.10021405667066574</v>
      </c>
      <c r="DA15" s="3">
        <v>-0.15888829529285431</v>
      </c>
      <c r="DB15" s="3">
        <v>-3.0250208452343941E-2</v>
      </c>
      <c r="DC15" s="3">
        <v>0.1612786203622818</v>
      </c>
      <c r="DD15" s="3">
        <v>1.3902638107538223E-2</v>
      </c>
      <c r="DE15" s="3">
        <v>-7.9895190894603729E-2</v>
      </c>
      <c r="DF15" s="3">
        <v>0.43752464652061462</v>
      </c>
      <c r="DG15" s="3">
        <v>0.23999567329883575</v>
      </c>
      <c r="DH15" s="3">
        <v>0.22748564183712006</v>
      </c>
      <c r="DI15" s="3">
        <v>0.31457605957984924</v>
      </c>
      <c r="DJ15" s="3">
        <v>-0.24339589476585388</v>
      </c>
      <c r="DL15" s="25">
        <v>9</v>
      </c>
      <c r="DM15" s="3">
        <v>0.30606776475906372</v>
      </c>
      <c r="DN15" s="3">
        <v>9.8146460950374603E-2</v>
      </c>
      <c r="DO15" s="3">
        <v>0.24787117540836334</v>
      </c>
      <c r="DP15" s="3">
        <v>-0.25048738718032837</v>
      </c>
      <c r="DQ15" s="3">
        <v>5.6487768888473511E-2</v>
      </c>
      <c r="DR15" s="3">
        <v>-6.4402215182781219E-2</v>
      </c>
      <c r="DS15" s="3">
        <v>0.17133645713329315</v>
      </c>
      <c r="DT15" s="3">
        <v>-4.0999989956617355E-2</v>
      </c>
      <c r="DU15" s="3">
        <v>-0.19283641874790192</v>
      </c>
      <c r="DV15" s="3">
        <v>-3.2312527298927307E-2</v>
      </c>
      <c r="DW15" s="3">
        <v>-6.6475294530391693E-2</v>
      </c>
      <c r="DX15" s="3">
        <v>-5.3433690220117569E-2</v>
      </c>
      <c r="DY15" s="3">
        <v>-0.2248930037021637</v>
      </c>
      <c r="DZ15" s="3">
        <v>-7.5950409518554807E-4</v>
      </c>
      <c r="EA15" s="3">
        <v>3.3234239090234041E-3</v>
      </c>
      <c r="EB15" s="3">
        <v>0.10757897794246674</v>
      </c>
      <c r="EC15" s="3">
        <v>-3.9711888879537582E-2</v>
      </c>
      <c r="ED15" s="3">
        <v>-0.12143403291702271</v>
      </c>
      <c r="EE15" s="3">
        <v>0.10513492673635483</v>
      </c>
      <c r="EF15" s="3">
        <v>0.18402627110481262</v>
      </c>
      <c r="EG15" s="3">
        <v>0.54470962285995483</v>
      </c>
      <c r="EH15" s="3">
        <v>6.971026211977005E-2</v>
      </c>
      <c r="EI15" s="3">
        <v>-0.17253509163856506</v>
      </c>
      <c r="EJ15" s="3">
        <v>-7.400098443031311E-2</v>
      </c>
      <c r="EK15" s="3">
        <v>8.8549800217151642E-2</v>
      </c>
      <c r="EL15" s="3">
        <v>-0.12267418205738068</v>
      </c>
      <c r="EM15" s="3">
        <v>0.13357743620872498</v>
      </c>
      <c r="EN15" s="3">
        <v>6.3036032021045685E-2</v>
      </c>
      <c r="EO15" s="3">
        <v>0.10474010556936264</v>
      </c>
      <c r="EP15" s="3">
        <v>-6.6902600228786469E-2</v>
      </c>
      <c r="EQ15" s="3">
        <v>0.16660834848880768</v>
      </c>
      <c r="ER15" s="3">
        <v>0.21474753320217133</v>
      </c>
      <c r="ES15" s="3">
        <v>0.1332143098115921</v>
      </c>
      <c r="ET15" s="3">
        <v>-0.19529208540916443</v>
      </c>
      <c r="EU15" s="3">
        <v>-0.13882514834403992</v>
      </c>
      <c r="EV15" s="3">
        <v>0.26809173822402954</v>
      </c>
      <c r="EW15" s="3">
        <v>0.31703445315361023</v>
      </c>
      <c r="EX15" s="3">
        <v>-5.5037584155797958E-2</v>
      </c>
      <c r="EY15" s="3">
        <v>0.32998877763748169</v>
      </c>
      <c r="EZ15" s="3">
        <v>0.17850659787654877</v>
      </c>
      <c r="FA15" s="3">
        <v>0.23774205148220062</v>
      </c>
      <c r="FB15" s="3">
        <v>0.28065139055252075</v>
      </c>
      <c r="FC15" s="3">
        <v>0.15956827998161316</v>
      </c>
      <c r="FD15" s="3">
        <v>0.15822009742259979</v>
      </c>
      <c r="FE15" s="3">
        <v>9.4149738550186157E-2</v>
      </c>
      <c r="FF15" s="3">
        <v>-0.25017613172531128</v>
      </c>
      <c r="FG15" s="3">
        <v>4.8019483685493469E-2</v>
      </c>
      <c r="FH15" s="3">
        <v>-0.20393247902393341</v>
      </c>
      <c r="FI15" s="3">
        <v>2.6331334374845028E-3</v>
      </c>
      <c r="FJ15" s="3">
        <v>-0.19201971590518951</v>
      </c>
      <c r="FK15" s="3">
        <v>0.12967324256896973</v>
      </c>
      <c r="FL15" s="3">
        <v>-7.3379307985305786E-2</v>
      </c>
      <c r="FM15" s="3">
        <v>-0.10580687969923019</v>
      </c>
      <c r="FN15" s="3">
        <v>0.52321821451187134</v>
      </c>
      <c r="FO15" s="3">
        <v>-0.13268759846687317</v>
      </c>
      <c r="FP15" s="3">
        <v>-0.12080945074558258</v>
      </c>
      <c r="FQ15" s="3">
        <v>-0.26210832595825195</v>
      </c>
      <c r="FR15" s="3">
        <v>1.8152959644794464E-2</v>
      </c>
      <c r="FS15" s="3">
        <v>-4.0483426302671432E-2</v>
      </c>
      <c r="FT15" s="3">
        <v>0.1350230872631073</v>
      </c>
      <c r="FU15" s="3">
        <v>-0.11942461878061295</v>
      </c>
      <c r="FV15" s="3">
        <v>-0.14700573682785034</v>
      </c>
      <c r="FW15" s="3">
        <v>-3.6666657775640488E-2</v>
      </c>
      <c r="FX15" s="3">
        <v>-0.21251390874385834</v>
      </c>
      <c r="FY15" s="3">
        <v>1.8534807488322255E-2</v>
      </c>
    </row>
    <row r="16" spans="2:181">
      <c r="B16" s="25">
        <v>10</v>
      </c>
      <c r="C16" s="3">
        <v>-0.19306908547878265</v>
      </c>
      <c r="D16" s="3">
        <v>0.13696931302547455</v>
      </c>
      <c r="E16" s="3">
        <v>0.19045829772949219</v>
      </c>
      <c r="F16" s="3">
        <v>0.1339016854763031</v>
      </c>
      <c r="G16" s="3">
        <v>4.2575925588607788E-2</v>
      </c>
      <c r="H16" s="3">
        <v>-6.1365175992250443E-2</v>
      </c>
      <c r="I16" s="3">
        <v>4.6100355684757233E-2</v>
      </c>
      <c r="J16" s="3">
        <v>-0.1861339658498764</v>
      </c>
      <c r="K16" s="3">
        <v>0.3054160475730896</v>
      </c>
      <c r="L16" s="3">
        <v>0.10668093711137772</v>
      </c>
      <c r="M16" s="3">
        <v>9.8349172621965408E-3</v>
      </c>
      <c r="N16" s="3">
        <v>0.21108028292655945</v>
      </c>
      <c r="O16" s="3">
        <v>0.28415924310684204</v>
      </c>
      <c r="P16" s="3">
        <v>-0.26902616024017334</v>
      </c>
      <c r="Q16" s="3">
        <v>0.27021181583404541</v>
      </c>
      <c r="R16" s="3">
        <v>6.4040403813123703E-3</v>
      </c>
      <c r="S16" s="3">
        <v>0</v>
      </c>
      <c r="V16" s="3"/>
      <c r="W16" s="1">
        <v>10</v>
      </c>
      <c r="X16" s="3">
        <v>0</v>
      </c>
      <c r="Z16" s="25">
        <v>10</v>
      </c>
      <c r="AA16" s="3">
        <v>5.1202424801886082E-3</v>
      </c>
      <c r="AB16" s="3">
        <v>5.8707892894744873E-2</v>
      </c>
      <c r="AC16" s="3">
        <v>-3.295409306883812E-2</v>
      </c>
      <c r="AD16" s="3">
        <v>0.19374585151672363</v>
      </c>
      <c r="AE16" s="3">
        <v>-5.3135946393013E-2</v>
      </c>
      <c r="AF16" s="3">
        <v>-8.1511504948139191E-2</v>
      </c>
      <c r="AG16" s="3">
        <v>3.2104175537824631E-2</v>
      </c>
      <c r="AH16" s="3">
        <v>9.9532559514045715E-2</v>
      </c>
      <c r="AI16" s="3">
        <v>-0.19653421640396118</v>
      </c>
      <c r="AJ16" s="3">
        <v>-4.5978906564414501E-4</v>
      </c>
      <c r="AK16" s="3">
        <v>-4.6303000301122665E-2</v>
      </c>
      <c r="AL16" s="3">
        <v>8.8358640670776367E-2</v>
      </c>
      <c r="AM16" s="3">
        <v>0.22809934616088867</v>
      </c>
      <c r="AN16" s="3">
        <v>7.8481018543243408E-2</v>
      </c>
      <c r="AO16" s="3">
        <v>-1.2789399363100529E-2</v>
      </c>
      <c r="AP16" s="3">
        <v>-5.6001976132392883E-2</v>
      </c>
      <c r="AQ16" s="3">
        <v>-4.3125282973051071E-2</v>
      </c>
      <c r="AT16" s="25">
        <v>10</v>
      </c>
      <c r="AU16" s="3">
        <v>-3.4508198499679565E-2</v>
      </c>
      <c r="AV16" s="3">
        <v>-0.18519827723503113</v>
      </c>
      <c r="AW16" s="3">
        <v>0.35013443231582642</v>
      </c>
      <c r="AX16" s="3">
        <v>9.2415818944573402E-3</v>
      </c>
      <c r="AY16" s="3">
        <v>0.16551752388477325</v>
      </c>
      <c r="AZ16" s="3">
        <v>-0.11639072746038437</v>
      </c>
      <c r="BA16" s="3">
        <v>0.30462360382080078</v>
      </c>
      <c r="BB16" s="3">
        <v>-0.33881580829620361</v>
      </c>
      <c r="BC16" s="3">
        <v>0.13379523158073425</v>
      </c>
      <c r="BD16" s="3">
        <v>0.12424962967634201</v>
      </c>
      <c r="BE16" s="3">
        <v>5.358341708779335E-2</v>
      </c>
      <c r="BF16" s="3">
        <v>0.31634771823883057</v>
      </c>
      <c r="BG16" s="3">
        <v>-0.1549842357635498</v>
      </c>
      <c r="BH16" s="3">
        <v>0.11611473560333252</v>
      </c>
      <c r="BI16" s="3">
        <v>0.23366263508796692</v>
      </c>
      <c r="BJ16" s="3">
        <v>-8.6832195520401001E-2</v>
      </c>
      <c r="BK16" s="3">
        <v>0.20437455177307129</v>
      </c>
      <c r="BM16" s="3"/>
      <c r="BN16" s="1">
        <v>10</v>
      </c>
      <c r="BO16" s="3"/>
      <c r="BP16" s="3"/>
      <c r="BQ16" s="3"/>
      <c r="BR16" s="3"/>
      <c r="BS16" s="3">
        <v>1.0563374122347911</v>
      </c>
      <c r="BU16" s="25">
        <v>10</v>
      </c>
      <c r="BV16" s="3">
        <v>-0.20951029658317566</v>
      </c>
      <c r="BW16" s="3">
        <v>0.10241421312093735</v>
      </c>
      <c r="BX16" s="3">
        <v>-0.2748999297618866</v>
      </c>
      <c r="BY16" s="3">
        <v>4.1274599730968475E-2</v>
      </c>
      <c r="BZ16" s="3">
        <v>0.3048841655254364</v>
      </c>
      <c r="CA16" s="3">
        <v>-0.82060319185256958</v>
      </c>
      <c r="CB16" s="3">
        <v>0.10579416155815125</v>
      </c>
      <c r="CC16" s="3">
        <v>-2.9234221205115318E-2</v>
      </c>
      <c r="CD16" s="3">
        <v>-0.19583772122859955</v>
      </c>
      <c r="CE16" s="3">
        <v>0.41393312811851501</v>
      </c>
      <c r="CF16" s="3">
        <v>-0.33330422639846802</v>
      </c>
      <c r="CG16" s="3">
        <v>-0.17101025581359863</v>
      </c>
      <c r="CH16" s="3">
        <v>0.1930033415555954</v>
      </c>
      <c r="CI16" s="3">
        <v>-0.50063633918762207</v>
      </c>
      <c r="CJ16" s="3">
        <v>0.15475650131702423</v>
      </c>
      <c r="CK16" s="3">
        <v>-4.9877837300300598E-2</v>
      </c>
      <c r="CL16" s="3">
        <v>-5.3128201514482498E-2</v>
      </c>
      <c r="CO16" s="25">
        <v>10</v>
      </c>
      <c r="CP16" s="3">
        <v>0.49795752763748169</v>
      </c>
      <c r="CQ16" s="3">
        <v>3.8069430738687511E-3</v>
      </c>
      <c r="CS16" s="25">
        <v>10</v>
      </c>
      <c r="CT16" s="3">
        <v>-0.13252216577529907</v>
      </c>
      <c r="CU16" s="3">
        <v>-0.6693456768989563</v>
      </c>
      <c r="CV16" s="3">
        <v>1.2976143509149551E-2</v>
      </c>
      <c r="CW16" s="3">
        <v>-4.5069783926010132E-2</v>
      </c>
      <c r="CX16" s="3">
        <v>0.21868924796581268</v>
      </c>
      <c r="CY16" s="3">
        <v>-0.26958206295967102</v>
      </c>
      <c r="CZ16" s="3">
        <v>-2.6711096987128258E-2</v>
      </c>
      <c r="DA16" s="3">
        <v>9.740149974822998E-2</v>
      </c>
      <c r="DB16" s="3">
        <v>-0.36386978626251221</v>
      </c>
      <c r="DC16" s="3">
        <v>0.11411315202713013</v>
      </c>
      <c r="DD16" s="3">
        <v>0.16629114747047424</v>
      </c>
      <c r="DE16" s="3">
        <v>-9.8497487604618073E-2</v>
      </c>
      <c r="DF16" s="3">
        <v>0.12587621808052063</v>
      </c>
      <c r="DG16" s="3">
        <v>0.51668626070022583</v>
      </c>
      <c r="DH16" s="3">
        <v>-8.7238185107707977E-2</v>
      </c>
      <c r="DI16" s="3">
        <v>4.3969660997390747E-2</v>
      </c>
      <c r="DJ16" s="3">
        <v>-0.54834938049316406</v>
      </c>
      <c r="DL16" s="25">
        <v>10</v>
      </c>
      <c r="DM16" s="3">
        <v>0.11575020104646683</v>
      </c>
      <c r="DN16" s="3">
        <v>-1.2297391891479492E-2</v>
      </c>
      <c r="DO16" s="3">
        <v>3.1715787947177887E-2</v>
      </c>
      <c r="DP16" s="3">
        <v>-0.15717516839504242</v>
      </c>
      <c r="DQ16" s="3">
        <v>-0.17151285707950592</v>
      </c>
      <c r="DR16" s="3">
        <v>2.7051452547311783E-2</v>
      </c>
      <c r="DS16" s="3">
        <v>-3.306908905506134E-2</v>
      </c>
      <c r="DT16" s="3">
        <v>0.14748986065387726</v>
      </c>
      <c r="DU16" s="3">
        <v>-0.73857969045639038</v>
      </c>
      <c r="DV16" s="3">
        <v>0.23028311133384705</v>
      </c>
      <c r="DW16" s="3">
        <v>-5.5309906601905823E-2</v>
      </c>
      <c r="DX16" s="3">
        <v>0.2313111424446106</v>
      </c>
      <c r="DY16" s="3">
        <v>3.4152373671531677E-2</v>
      </c>
      <c r="DZ16" s="3">
        <v>-9.8274789750576019E-2</v>
      </c>
      <c r="EA16" s="3">
        <v>-0.2820110023021698</v>
      </c>
      <c r="EB16" s="3">
        <v>1.9104769453406334E-2</v>
      </c>
      <c r="EC16" s="3">
        <v>-8.6494788527488708E-2</v>
      </c>
      <c r="ED16" s="3">
        <v>0.25992754101753235</v>
      </c>
      <c r="EE16" s="3">
        <v>3.9530504494905472E-2</v>
      </c>
      <c r="EF16" s="3">
        <v>0.12402286380529404</v>
      </c>
      <c r="EG16" s="3">
        <v>-0.21678441762924194</v>
      </c>
      <c r="EH16" s="3">
        <v>-0.15391485393047333</v>
      </c>
      <c r="EI16" s="3">
        <v>-0.16439931094646454</v>
      </c>
      <c r="EJ16" s="3">
        <v>-0.11955507099628448</v>
      </c>
      <c r="EK16" s="3">
        <v>-9.7339652478694916E-2</v>
      </c>
      <c r="EL16" s="3">
        <v>-2.090204693377018E-2</v>
      </c>
      <c r="EM16" s="3">
        <v>-9.4505578279495239E-2</v>
      </c>
      <c r="EN16" s="3">
        <v>0.25474053621292114</v>
      </c>
      <c r="EO16" s="3">
        <v>-0.32816573977470398</v>
      </c>
      <c r="EP16" s="3">
        <v>-0.14813189208507538</v>
      </c>
      <c r="EQ16" s="3">
        <v>0.12281492352485657</v>
      </c>
      <c r="ER16" s="3">
        <v>-2.3265821859240532E-2</v>
      </c>
      <c r="ES16" s="3">
        <v>-0.16526395082473755</v>
      </c>
      <c r="ET16" s="3">
        <v>7.5127743184566498E-2</v>
      </c>
      <c r="EU16" s="3">
        <v>0.15687747299671173</v>
      </c>
      <c r="EV16" s="3">
        <v>7.8114204108715057E-2</v>
      </c>
      <c r="EW16" s="3">
        <v>0.14056909084320068</v>
      </c>
      <c r="EX16" s="3">
        <v>-0.23052051663398743</v>
      </c>
      <c r="EY16" s="3">
        <v>-5.7079240679740906E-2</v>
      </c>
      <c r="EZ16" s="3">
        <v>0.23495088517665863</v>
      </c>
      <c r="FA16" s="3">
        <v>1.0518584400415421E-2</v>
      </c>
      <c r="FB16" s="3">
        <v>0.24439884722232819</v>
      </c>
      <c r="FC16" s="3">
        <v>0.17826993763446808</v>
      </c>
      <c r="FD16" s="3">
        <v>-2.7000769972801208E-2</v>
      </c>
      <c r="FE16" s="3">
        <v>8.0650873482227325E-2</v>
      </c>
      <c r="FF16" s="3">
        <v>7.1706436574459076E-2</v>
      </c>
      <c r="FG16" s="3">
        <v>-0.27418887615203857</v>
      </c>
      <c r="FH16" s="3">
        <v>-0.24451206624507904</v>
      </c>
      <c r="FI16" s="3">
        <v>0.19512723386287689</v>
      </c>
      <c r="FJ16" s="3">
        <v>-1.4214259572327137E-2</v>
      </c>
      <c r="FK16" s="3">
        <v>0.20303124189376831</v>
      </c>
      <c r="FL16" s="3">
        <v>-0.14472360908985138</v>
      </c>
      <c r="FM16" s="3">
        <v>0.28193637728691101</v>
      </c>
      <c r="FN16" s="3">
        <v>0.11467579752206802</v>
      </c>
      <c r="FO16" s="3">
        <v>-5.8408316224813461E-2</v>
      </c>
      <c r="FP16" s="3">
        <v>-0.10235707461833954</v>
      </c>
      <c r="FQ16" s="3">
        <v>0.1884031742811203</v>
      </c>
      <c r="FR16" s="3">
        <v>0.35544398427009583</v>
      </c>
      <c r="FS16" s="3">
        <v>-9.7458943724632263E-2</v>
      </c>
      <c r="FT16" s="3">
        <v>0.31141471862792969</v>
      </c>
      <c r="FU16" s="3">
        <v>-0.12990538775920868</v>
      </c>
      <c r="FV16" s="3">
        <v>0.10477233678102493</v>
      </c>
      <c r="FW16" s="3">
        <v>4.0151916444301605E-2</v>
      </c>
      <c r="FX16" s="3">
        <v>4.2420744895935059E-2</v>
      </c>
      <c r="FY16" s="3">
        <v>-2.0188039168715477E-2</v>
      </c>
    </row>
    <row r="17" spans="2:181">
      <c r="B17" s="25">
        <v>11</v>
      </c>
      <c r="C17" s="3">
        <v>-0.24711319804191589</v>
      </c>
      <c r="D17" s="3">
        <v>-2.6009051129221916E-2</v>
      </c>
      <c r="E17" s="3">
        <v>-0.23903998732566833</v>
      </c>
      <c r="F17" s="3">
        <v>0.1972760409116745</v>
      </c>
      <c r="G17" s="3">
        <v>0.24878112971782684</v>
      </c>
      <c r="H17" s="3">
        <v>-0.15324586629867554</v>
      </c>
      <c r="I17" s="3">
        <v>-2.4697141721844673E-2</v>
      </c>
      <c r="J17" s="3">
        <v>0.29236099123954773</v>
      </c>
      <c r="K17" s="3">
        <v>-0.30375909805297852</v>
      </c>
      <c r="L17" s="3">
        <v>0.13346989452838898</v>
      </c>
      <c r="M17" s="3">
        <v>6.8351410329341888E-2</v>
      </c>
      <c r="N17" s="3">
        <v>0.12661850452423096</v>
      </c>
      <c r="O17" s="3">
        <v>-0.13139727711677551</v>
      </c>
      <c r="P17" s="3">
        <v>-0.19667525589466095</v>
      </c>
      <c r="Q17" s="3">
        <v>-0.21427024900913239</v>
      </c>
      <c r="R17" s="3">
        <v>0.23821426928043365</v>
      </c>
      <c r="S17" s="3">
        <v>0</v>
      </c>
      <c r="V17" s="3"/>
      <c r="W17" s="1">
        <v>11</v>
      </c>
      <c r="X17" s="3">
        <v>0</v>
      </c>
      <c r="Z17" s="25">
        <v>11</v>
      </c>
      <c r="AA17" s="3">
        <v>6.1561707407236099E-3</v>
      </c>
      <c r="AB17" s="3">
        <v>-0.12724025547504425</v>
      </c>
      <c r="AC17" s="3">
        <v>3.1178874894976616E-2</v>
      </c>
      <c r="AD17" s="3">
        <v>1.7096519470214844E-2</v>
      </c>
      <c r="AE17" s="3">
        <v>-6.7405007779598236E-2</v>
      </c>
      <c r="AF17" s="3">
        <v>4.1991908103227615E-2</v>
      </c>
      <c r="AG17" s="3">
        <v>4.4654384255409241E-2</v>
      </c>
      <c r="AH17" s="3">
        <v>2.1547663956880569E-2</v>
      </c>
      <c r="AI17" s="3">
        <v>-7.1714326739311218E-2</v>
      </c>
      <c r="AJ17" s="3">
        <v>-7.6656877994537354E-2</v>
      </c>
      <c r="AK17" s="3">
        <v>-8.8700540363788605E-3</v>
      </c>
      <c r="AL17" s="3">
        <v>-5.8660902082920074E-2</v>
      </c>
      <c r="AM17" s="3">
        <v>-3.3260531723499298E-2</v>
      </c>
      <c r="AN17" s="3">
        <v>-7.2806529700756073E-2</v>
      </c>
      <c r="AO17" s="3">
        <v>-7.7605560421943665E-2</v>
      </c>
      <c r="AP17" s="3">
        <v>-7.3037222027778625E-2</v>
      </c>
      <c r="AQ17" s="3">
        <v>-1.374186296015978E-2</v>
      </c>
      <c r="AT17" s="25">
        <v>11</v>
      </c>
      <c r="AU17" s="3">
        <v>-3.0528465285897255E-2</v>
      </c>
      <c r="AV17" s="3">
        <v>-0.18713472783565521</v>
      </c>
      <c r="AW17" s="3">
        <v>-9.1085515916347504E-2</v>
      </c>
      <c r="AX17" s="3">
        <v>-4.81865294277668E-2</v>
      </c>
      <c r="AY17" s="3">
        <v>-0.28876972198486328</v>
      </c>
      <c r="AZ17" s="3">
        <v>-0.10186097770929337</v>
      </c>
      <c r="BA17" s="3">
        <v>-0.14378058910369873</v>
      </c>
      <c r="BB17" s="3">
        <v>6.0105893760919571E-2</v>
      </c>
      <c r="BC17" s="3">
        <v>-0.20921963453292847</v>
      </c>
      <c r="BD17" s="3">
        <v>-4.8379912972450256E-2</v>
      </c>
      <c r="BE17" s="3">
        <v>0.27070090174674988</v>
      </c>
      <c r="BF17" s="3">
        <v>-0.33630642294883728</v>
      </c>
      <c r="BG17" s="3">
        <v>-0.25033262372016907</v>
      </c>
      <c r="BH17" s="3">
        <v>3.5387046635150909E-2</v>
      </c>
      <c r="BI17" s="3">
        <v>-0.2752804160118103</v>
      </c>
      <c r="BJ17" s="3">
        <v>-0.11813312768936157</v>
      </c>
      <c r="BK17" s="3">
        <v>-0.14126607775688171</v>
      </c>
      <c r="BM17" s="3"/>
      <c r="BN17" s="1">
        <v>11</v>
      </c>
      <c r="BO17" s="3"/>
      <c r="BP17" s="3"/>
      <c r="BQ17" s="3"/>
      <c r="BR17" s="3"/>
      <c r="BS17" s="3">
        <v>-0.53794704242655111</v>
      </c>
      <c r="BU17" s="25">
        <v>11</v>
      </c>
      <c r="BV17" s="3">
        <v>0.19157470762729645</v>
      </c>
      <c r="BW17" s="3">
        <v>8.319409191608429E-2</v>
      </c>
      <c r="BX17" s="3">
        <v>-0.57427579164505005</v>
      </c>
      <c r="BY17" s="3">
        <v>0.2818678617477417</v>
      </c>
      <c r="BZ17" s="3">
        <v>-0.39441061019897461</v>
      </c>
      <c r="CA17" s="3">
        <v>0.26685976982116699</v>
      </c>
      <c r="CB17" s="3">
        <v>-6.6032871603965759E-2</v>
      </c>
      <c r="CC17" s="3">
        <v>-8.4500156342983246E-2</v>
      </c>
      <c r="CD17" s="3">
        <v>-0.20610257983207703</v>
      </c>
      <c r="CE17" s="3">
        <v>4.7343343496322632E-2</v>
      </c>
      <c r="CF17" s="3">
        <v>-5.9467228129506111E-3</v>
      </c>
      <c r="CG17" s="3">
        <v>0.36511543393135071</v>
      </c>
      <c r="CH17" s="3">
        <v>-0.29700863361358643</v>
      </c>
      <c r="CI17" s="3">
        <v>0.76480549573898315</v>
      </c>
      <c r="CJ17" s="3">
        <v>-0.14165017008781433</v>
      </c>
      <c r="CK17" s="3">
        <v>-0.4038299024105072</v>
      </c>
      <c r="CL17" s="3">
        <v>0.13130222260951996</v>
      </c>
      <c r="CO17" s="25">
        <v>11</v>
      </c>
      <c r="CP17" s="3">
        <v>0.21181312203407288</v>
      </c>
      <c r="CQ17" s="3">
        <v>0.16155876219272614</v>
      </c>
      <c r="CS17" s="25">
        <v>11</v>
      </c>
      <c r="CT17" s="3">
        <v>-0.11651337146759033</v>
      </c>
      <c r="CU17" s="3">
        <v>-0.10158194601535797</v>
      </c>
      <c r="CV17" s="3">
        <v>0.11053074151277542</v>
      </c>
      <c r="CW17" s="3">
        <v>0.17964643239974976</v>
      </c>
      <c r="CX17" s="3">
        <v>-0.22476188838481903</v>
      </c>
      <c r="CY17" s="3">
        <v>-0.16941854357719421</v>
      </c>
      <c r="CZ17" s="3">
        <v>-6.4040020108222961E-2</v>
      </c>
      <c r="DA17" s="3">
        <v>0.1584489494562149</v>
      </c>
      <c r="DB17" s="3">
        <v>0.19738003611564636</v>
      </c>
      <c r="DC17" s="3">
        <v>0.18513654172420502</v>
      </c>
      <c r="DD17" s="3">
        <v>-3.3192962408065796E-2</v>
      </c>
      <c r="DE17" s="3">
        <v>-0.29053410887718201</v>
      </c>
      <c r="DF17" s="3">
        <v>0.11426921933889389</v>
      </c>
      <c r="DG17" s="3">
        <v>-0.19700333476066589</v>
      </c>
      <c r="DH17" s="3">
        <v>-5.0583690404891968E-2</v>
      </c>
      <c r="DI17" s="3">
        <v>1.4141738414764404E-2</v>
      </c>
      <c r="DJ17" s="3">
        <v>-0.29565298557281494</v>
      </c>
      <c r="DL17" s="25">
        <v>11</v>
      </c>
      <c r="DM17" s="3">
        <v>-6.3485383987426758E-2</v>
      </c>
      <c r="DN17" s="3">
        <v>-0.14654116332530975</v>
      </c>
      <c r="DO17" s="3">
        <v>-1.0142965242266655E-2</v>
      </c>
      <c r="DP17" s="3">
        <v>-0.22336654365062714</v>
      </c>
      <c r="DQ17" s="3">
        <v>0.24429596960544586</v>
      </c>
      <c r="DR17" s="3">
        <v>0.23538576066493988</v>
      </c>
      <c r="DS17" s="3">
        <v>8.2918152213096619E-2</v>
      </c>
      <c r="DT17" s="3">
        <v>0.38931334018707275</v>
      </c>
      <c r="DU17" s="3">
        <v>-1.4275380410254002E-2</v>
      </c>
      <c r="DV17" s="3">
        <v>1.9792171195149422E-2</v>
      </c>
      <c r="DW17" s="3">
        <v>-0.12439417093992233</v>
      </c>
      <c r="DX17" s="3">
        <v>4.8679742962121964E-2</v>
      </c>
      <c r="DY17" s="3">
        <v>3.4202981740236282E-2</v>
      </c>
      <c r="DZ17" s="3">
        <v>-9.0656198561191559E-2</v>
      </c>
      <c r="EA17" s="3">
        <v>-0.22497059404850006</v>
      </c>
      <c r="EB17" s="3">
        <v>-1.1923829093575478E-2</v>
      </c>
      <c r="EC17" s="3">
        <v>-0.28264608979225159</v>
      </c>
      <c r="ED17" s="3">
        <v>-0.3856927752494812</v>
      </c>
      <c r="EE17" s="3">
        <v>-2.3464173078536987E-2</v>
      </c>
      <c r="EF17" s="3">
        <v>2.6078123599290848E-2</v>
      </c>
      <c r="EG17" s="3">
        <v>-0.16078808903694153</v>
      </c>
      <c r="EH17" s="3">
        <v>6.5032400190830231E-2</v>
      </c>
      <c r="EI17" s="3">
        <v>-9.3343108892440796E-2</v>
      </c>
      <c r="EJ17" s="3">
        <v>-0.18625354766845703</v>
      </c>
      <c r="EK17" s="3">
        <v>-3.9409972727298737E-2</v>
      </c>
      <c r="EL17" s="3">
        <v>1.738918200135231E-2</v>
      </c>
      <c r="EM17" s="3">
        <v>0.11024703830480576</v>
      </c>
      <c r="EN17" s="3">
        <v>0.12661069631576538</v>
      </c>
      <c r="EO17" s="3">
        <v>4.0794219821691513E-2</v>
      </c>
      <c r="EP17" s="3">
        <v>0.11458498239517212</v>
      </c>
      <c r="EQ17" s="3">
        <v>0.151494100689888</v>
      </c>
      <c r="ER17" s="3">
        <v>0.15826523303985596</v>
      </c>
      <c r="ES17" s="3">
        <v>-6.7163325846195221E-2</v>
      </c>
      <c r="ET17" s="3">
        <v>0.15231324732303619</v>
      </c>
      <c r="EU17" s="3">
        <v>-0.41041216254234314</v>
      </c>
      <c r="EV17" s="3">
        <v>-0.11143581569194794</v>
      </c>
      <c r="EW17" s="3">
        <v>-0.3429161012172699</v>
      </c>
      <c r="EX17" s="3">
        <v>-0.2417905181646347</v>
      </c>
      <c r="EY17" s="3">
        <v>1.8000222742557526E-2</v>
      </c>
      <c r="EZ17" s="3">
        <v>0.20416839420795441</v>
      </c>
      <c r="FA17" s="3">
        <v>0.12789042294025421</v>
      </c>
      <c r="FB17" s="3">
        <v>3.8959112018346786E-2</v>
      </c>
      <c r="FC17" s="3">
        <v>-6.6942401230335236E-2</v>
      </c>
      <c r="FD17" s="3">
        <v>1.0233954526484013E-2</v>
      </c>
      <c r="FE17" s="3">
        <v>7.4974730610847473E-2</v>
      </c>
      <c r="FF17" s="3">
        <v>-4.8075158149003983E-2</v>
      </c>
      <c r="FG17" s="3">
        <v>-7.9786404967308044E-2</v>
      </c>
      <c r="FH17" s="3">
        <v>-0.12054473161697388</v>
      </c>
      <c r="FI17" s="3">
        <v>-7.7489539980888367E-2</v>
      </c>
      <c r="FJ17" s="3">
        <v>-0.28485608100891113</v>
      </c>
      <c r="FK17" s="3">
        <v>-2.1745987236499786E-2</v>
      </c>
      <c r="FL17" s="3">
        <v>-0.24472178518772125</v>
      </c>
      <c r="FM17" s="3">
        <v>0.3352360725402832</v>
      </c>
      <c r="FN17" s="3">
        <v>-0.21538053452968597</v>
      </c>
      <c r="FO17" s="3">
        <v>6.5047696232795715E-2</v>
      </c>
      <c r="FP17" s="3">
        <v>-9.7568437457084656E-2</v>
      </c>
      <c r="FQ17" s="3">
        <v>-0.11892858147621155</v>
      </c>
      <c r="FR17" s="3">
        <v>0.42058414220809937</v>
      </c>
      <c r="FS17" s="3">
        <v>-3.8974634371697903E-3</v>
      </c>
      <c r="FT17" s="3">
        <v>0.10357959568500519</v>
      </c>
      <c r="FU17" s="3">
        <v>6.3290312886238098E-2</v>
      </c>
      <c r="FV17" s="3">
        <v>5.4473184049129486E-2</v>
      </c>
      <c r="FW17" s="3">
        <v>-3.6332294344902039E-2</v>
      </c>
      <c r="FX17" s="3">
        <v>0.21054784953594208</v>
      </c>
      <c r="FY17" s="3">
        <v>3.2126002013683319E-2</v>
      </c>
    </row>
    <row r="18" spans="2:181">
      <c r="B18" s="25">
        <v>12</v>
      </c>
      <c r="C18" s="3">
        <v>-0.11132483184337616</v>
      </c>
      <c r="D18" s="3">
        <v>0.11277469247579575</v>
      </c>
      <c r="E18" s="3">
        <v>0.21083320677280426</v>
      </c>
      <c r="F18" s="3">
        <v>-4.1843969374895096E-2</v>
      </c>
      <c r="G18" s="3">
        <v>-0.18046295642852783</v>
      </c>
      <c r="H18" s="3">
        <v>-0.29665011167526245</v>
      </c>
      <c r="I18" s="3">
        <v>4.5032430440187454E-2</v>
      </c>
      <c r="J18" s="3">
        <v>-0.23899315297603607</v>
      </c>
      <c r="K18" s="3">
        <v>0.20949631929397583</v>
      </c>
      <c r="L18" s="3">
        <v>7.4896343052387238E-2</v>
      </c>
      <c r="M18" s="3">
        <v>-5.6420434266328812E-2</v>
      </c>
      <c r="N18" s="3">
        <v>4.6288039535284042E-2</v>
      </c>
      <c r="O18" s="3">
        <v>-8.2983687520027161E-2</v>
      </c>
      <c r="P18" s="3">
        <v>0.12072364240884781</v>
      </c>
      <c r="Q18" s="3">
        <v>-0.26717355847358704</v>
      </c>
      <c r="R18" s="3">
        <v>0.28527501225471497</v>
      </c>
      <c r="S18" s="3">
        <v>0</v>
      </c>
      <c r="V18" s="3"/>
      <c r="W18" s="1">
        <v>12</v>
      </c>
      <c r="X18" s="3">
        <v>0</v>
      </c>
      <c r="Z18" s="25">
        <v>12</v>
      </c>
      <c r="AA18" s="3">
        <v>0.13612070679664612</v>
      </c>
      <c r="AB18" s="3">
        <v>-0.12038747221231461</v>
      </c>
      <c r="AC18" s="3">
        <v>-4.9039334058761597E-2</v>
      </c>
      <c r="AD18" s="3">
        <v>-3.3900845795869827E-2</v>
      </c>
      <c r="AE18" s="3">
        <v>-1.7137197777628899E-2</v>
      </c>
      <c r="AF18" s="3">
        <v>7.3935501277446747E-2</v>
      </c>
      <c r="AG18" s="3">
        <v>2.8719179332256317E-2</v>
      </c>
      <c r="AH18" s="3">
        <v>6.8558178842067719E-2</v>
      </c>
      <c r="AI18" s="3">
        <v>-8.154141902923584E-2</v>
      </c>
      <c r="AJ18" s="3">
        <v>-8.7420061230659485E-2</v>
      </c>
      <c r="AK18" s="3">
        <v>-8.7225861847400665E-2</v>
      </c>
      <c r="AL18" s="3">
        <v>-6.5664231777191162E-2</v>
      </c>
      <c r="AM18" s="3">
        <v>0.21744318306446075</v>
      </c>
      <c r="AN18" s="3">
        <v>0.12772893905639648</v>
      </c>
      <c r="AO18" s="3">
        <v>2.9041294008493423E-2</v>
      </c>
      <c r="AP18" s="3">
        <v>-0.15160252153873444</v>
      </c>
      <c r="AQ18" s="3">
        <v>2.0468087866902351E-2</v>
      </c>
      <c r="AT18" s="25">
        <v>12</v>
      </c>
      <c r="AU18" s="3">
        <v>-0.1084306389093399</v>
      </c>
      <c r="AV18" s="3">
        <v>0.12980049848556519</v>
      </c>
      <c r="AW18" s="3">
        <v>-7.5546316802501678E-2</v>
      </c>
      <c r="AX18" s="3">
        <v>-2.4526288732886314E-2</v>
      </c>
      <c r="AY18" s="3">
        <v>0.1377190500497818</v>
      </c>
      <c r="AZ18" s="3">
        <v>-0.18135720491409302</v>
      </c>
      <c r="BA18" s="3">
        <v>0.1965460479259491</v>
      </c>
      <c r="BB18" s="3">
        <v>-0.34564894437789917</v>
      </c>
      <c r="BC18" s="3">
        <v>4.9401875585317612E-2</v>
      </c>
      <c r="BD18" s="3">
        <v>-0.26470896601676941</v>
      </c>
      <c r="BE18" s="3">
        <v>-8.2977719604969025E-2</v>
      </c>
      <c r="BF18" s="3">
        <v>0.11767366528511047</v>
      </c>
      <c r="BG18" s="3">
        <v>0.11004987359046936</v>
      </c>
      <c r="BH18" s="3">
        <v>3.022083081305027E-2</v>
      </c>
      <c r="BI18" s="3">
        <v>6.200341135263443E-2</v>
      </c>
      <c r="BJ18" s="3">
        <v>0.26745611429214478</v>
      </c>
      <c r="BK18" s="3">
        <v>0.18777742981910703</v>
      </c>
      <c r="BM18" s="3"/>
      <c r="BN18" s="1">
        <v>12</v>
      </c>
      <c r="BO18" s="3"/>
      <c r="BP18" s="3"/>
      <c r="BQ18" s="3"/>
      <c r="BR18" s="3"/>
      <c r="BS18" s="3">
        <v>0.77717430861744885</v>
      </c>
      <c r="BU18" s="25">
        <v>12</v>
      </c>
      <c r="BV18" s="3">
        <v>-3.5910192877054214E-2</v>
      </c>
      <c r="BW18" s="3">
        <v>-0.47557613253593445</v>
      </c>
      <c r="BX18" s="3">
        <v>0.65104711055755615</v>
      </c>
      <c r="BY18" s="3">
        <v>0.47393807768821716</v>
      </c>
      <c r="BZ18" s="3">
        <v>-7.6895080506801605E-2</v>
      </c>
      <c r="CA18" s="3">
        <v>0.476408451795578</v>
      </c>
      <c r="CB18" s="3">
        <v>-4.56397645175457E-2</v>
      </c>
      <c r="CC18" s="3">
        <v>-0.18396574258804321</v>
      </c>
      <c r="CD18" s="3">
        <v>0.32542011141777039</v>
      </c>
      <c r="CE18" s="3">
        <v>-0.2385520339012146</v>
      </c>
      <c r="CF18" s="3">
        <v>-4.922061413526535E-2</v>
      </c>
      <c r="CG18" s="3">
        <v>7.928774505853653E-2</v>
      </c>
      <c r="CH18" s="3">
        <v>0.31306511163711548</v>
      </c>
      <c r="CI18" s="3">
        <v>4.4431351125240326E-2</v>
      </c>
      <c r="CJ18" s="3">
        <v>0.13652485609054565</v>
      </c>
      <c r="CK18" s="3">
        <v>0.46666935086250305</v>
      </c>
      <c r="CL18" s="3">
        <v>-0.10073448717594148</v>
      </c>
      <c r="CO18" s="25">
        <v>12</v>
      </c>
      <c r="CP18" s="3">
        <v>0.4614036083221435</v>
      </c>
      <c r="CQ18" s="3">
        <v>-0.15375696122646332</v>
      </c>
      <c r="CS18" s="25">
        <v>12</v>
      </c>
      <c r="CT18" s="3">
        <v>-1.5241380780935287E-2</v>
      </c>
      <c r="CU18" s="3">
        <v>0.13823992013931274</v>
      </c>
      <c r="CV18" s="3">
        <v>-9.453389048576355E-2</v>
      </c>
      <c r="CW18" s="3">
        <v>-0.34424993395805359</v>
      </c>
      <c r="CX18" s="3">
        <v>-4.2309090495109558E-2</v>
      </c>
      <c r="CY18" s="3">
        <v>0.30224332213401794</v>
      </c>
      <c r="CZ18" s="3">
        <v>-8.1248082220554352E-2</v>
      </c>
      <c r="DA18" s="3">
        <v>6.623550783842802E-3</v>
      </c>
      <c r="DB18" s="3">
        <v>-0.20362408459186554</v>
      </c>
      <c r="DC18" s="3">
        <v>0.18016442656517029</v>
      </c>
      <c r="DD18" s="3">
        <v>0.29983913898468018</v>
      </c>
      <c r="DE18" s="3">
        <v>0.11833661794662476</v>
      </c>
      <c r="DF18" s="3">
        <v>-2.6517419144511223E-2</v>
      </c>
      <c r="DG18" s="3">
        <v>-5.7361431419849396E-2</v>
      </c>
      <c r="DH18" s="3">
        <v>1.4273191802203655E-2</v>
      </c>
      <c r="DI18" s="3">
        <v>2.3285932838916779E-2</v>
      </c>
      <c r="DJ18" s="3">
        <v>-0.3842601478099823</v>
      </c>
      <c r="DL18" s="25">
        <v>12</v>
      </c>
      <c r="DM18" s="3">
        <v>8.6396157741546631E-2</v>
      </c>
      <c r="DN18" s="3">
        <v>-8.8645912706851959E-2</v>
      </c>
      <c r="DO18" s="3">
        <v>-0.25067895650863647</v>
      </c>
      <c r="DP18" s="3">
        <v>0.99482619762420654</v>
      </c>
      <c r="DQ18" s="3">
        <v>-0.26330536603927612</v>
      </c>
      <c r="DR18" s="3">
        <v>-2.060866542160511E-2</v>
      </c>
      <c r="DS18" s="3">
        <v>1.8235897645354271E-2</v>
      </c>
      <c r="DT18" s="3">
        <v>-6.7009637132287025E-3</v>
      </c>
      <c r="DU18" s="3">
        <v>-3.5465002059936523E-2</v>
      </c>
      <c r="DV18" s="3">
        <v>0.41080105304718018</v>
      </c>
      <c r="DW18" s="3">
        <v>-0.15544836223125458</v>
      </c>
      <c r="DX18" s="3">
        <v>-6.7211911082267761E-2</v>
      </c>
      <c r="DY18" s="3">
        <v>-5.0648845732212067E-2</v>
      </c>
      <c r="DZ18" s="3">
        <v>-0.22970013320446014</v>
      </c>
      <c r="EA18" s="3">
        <v>-0.33109468221664429</v>
      </c>
      <c r="EB18" s="3">
        <v>5.4750945419073105E-2</v>
      </c>
      <c r="EC18" s="3">
        <v>-0.22315457463264465</v>
      </c>
      <c r="ED18" s="3">
        <v>0.24798864126205444</v>
      </c>
      <c r="EE18" s="3">
        <v>0.45335653424263</v>
      </c>
      <c r="EF18" s="3">
        <v>0.45699656009674072</v>
      </c>
      <c r="EG18" s="3">
        <v>-4.1345441713929176E-3</v>
      </c>
      <c r="EH18" s="3">
        <v>-0.10563681274652481</v>
      </c>
      <c r="EI18" s="3">
        <v>0.23065841197967529</v>
      </c>
      <c r="EJ18" s="3">
        <v>9.4254232943058014E-2</v>
      </c>
      <c r="EK18" s="3">
        <v>-0.28089645504951477</v>
      </c>
      <c r="EL18" s="3">
        <v>-0.27060088515281677</v>
      </c>
      <c r="EM18" s="3">
        <v>-0.1599431186914444</v>
      </c>
      <c r="EN18" s="3">
        <v>-0.27683573961257935</v>
      </c>
      <c r="EO18" s="3">
        <v>-0.1584089994430542</v>
      </c>
      <c r="EP18" s="3">
        <v>-7.1311317384243011E-2</v>
      </c>
      <c r="EQ18" s="3">
        <v>0.12497288733720779</v>
      </c>
      <c r="ER18" s="3">
        <v>-0.31354606151580811</v>
      </c>
      <c r="ES18" s="3">
        <v>3.054790198802948E-2</v>
      </c>
      <c r="ET18" s="3">
        <v>0.38129255175590515</v>
      </c>
      <c r="EU18" s="3">
        <v>0.20088961720466614</v>
      </c>
      <c r="EV18" s="3">
        <v>7.6489776372909546E-2</v>
      </c>
      <c r="EW18" s="3">
        <v>5.8155164122581482E-2</v>
      </c>
      <c r="EX18" s="3">
        <v>-6.9149017333984375E-2</v>
      </c>
      <c r="EY18" s="3">
        <v>-3.8354005664587021E-2</v>
      </c>
      <c r="EZ18" s="3">
        <v>-2.281702496111393E-2</v>
      </c>
      <c r="FA18" s="3">
        <v>-0.19571121037006378</v>
      </c>
      <c r="FB18" s="3">
        <v>0.30999898910522461</v>
      </c>
      <c r="FC18" s="3">
        <v>-0.18914541602134705</v>
      </c>
      <c r="FD18" s="3">
        <v>0.40179374814033508</v>
      </c>
      <c r="FE18" s="3">
        <v>-0.37853682041168213</v>
      </c>
      <c r="FF18" s="3">
        <v>-0.55099940299987793</v>
      </c>
      <c r="FG18" s="3">
        <v>-0.1493648886680603</v>
      </c>
      <c r="FH18" s="3">
        <v>0.20689885318279266</v>
      </c>
      <c r="FI18" s="3">
        <v>-2.4026254191994667E-2</v>
      </c>
      <c r="FJ18" s="3">
        <v>0.20682746171951294</v>
      </c>
      <c r="FK18" s="3">
        <v>-0.11483439803123474</v>
      </c>
      <c r="FL18" s="3">
        <v>-0.27482616901397705</v>
      </c>
      <c r="FM18" s="3">
        <v>0.10675191134214401</v>
      </c>
      <c r="FN18" s="3">
        <v>-3.7099439650774002E-2</v>
      </c>
      <c r="FO18" s="3">
        <v>-8.410220593214035E-2</v>
      </c>
      <c r="FP18" s="3">
        <v>2.0430227741599083E-3</v>
      </c>
      <c r="FQ18" s="3">
        <v>0.4072405993938446</v>
      </c>
      <c r="FR18" s="3">
        <v>-5.5465437471866608E-2</v>
      </c>
      <c r="FS18" s="3">
        <v>8.2841381430625916E-2</v>
      </c>
      <c r="FT18" s="3">
        <v>0.3416648805141449</v>
      </c>
      <c r="FU18" s="3">
        <v>0.21551702916622162</v>
      </c>
      <c r="FV18" s="3">
        <v>-9.9317878484725952E-3</v>
      </c>
      <c r="FW18" s="3">
        <v>-0.15645536780357361</v>
      </c>
      <c r="FX18" s="3">
        <v>0.27067673206329346</v>
      </c>
      <c r="FY18" s="3">
        <v>-1.3926239684224129E-2</v>
      </c>
    </row>
    <row r="19" spans="2:181">
      <c r="B19" s="25">
        <v>13</v>
      </c>
      <c r="C19" s="3">
        <v>-0.23832739889621735</v>
      </c>
      <c r="D19" s="3">
        <v>-8.204139769077301E-2</v>
      </c>
      <c r="E19" s="3">
        <v>0.13868632912635803</v>
      </c>
      <c r="F19" s="3">
        <v>9.1731719672679901E-2</v>
      </c>
      <c r="G19" s="3">
        <v>0.23313730955123901</v>
      </c>
      <c r="H19" s="3">
        <v>0.24991847574710846</v>
      </c>
      <c r="I19" s="3">
        <v>0.28210768103599548</v>
      </c>
      <c r="J19" s="3">
        <v>0.22321362793445587</v>
      </c>
      <c r="K19" s="3">
        <v>8.3954133093357086E-2</v>
      </c>
      <c r="L19" s="3">
        <v>-5.0086233764886856E-2</v>
      </c>
      <c r="M19" s="3">
        <v>0.15088824927806854</v>
      </c>
      <c r="N19" s="3">
        <v>-0.12974449992179871</v>
      </c>
      <c r="O19" s="3">
        <v>-0.1011233776807785</v>
      </c>
      <c r="P19" s="3">
        <v>0.26334244012832642</v>
      </c>
      <c r="Q19" s="3">
        <v>0.14956161379814148</v>
      </c>
      <c r="R19" s="3">
        <v>0.24323688447475433</v>
      </c>
      <c r="S19" s="3">
        <v>0</v>
      </c>
      <c r="V19" s="3"/>
      <c r="W19" s="1">
        <v>13</v>
      </c>
      <c r="X19" s="3">
        <v>0</v>
      </c>
      <c r="Z19" s="25">
        <v>13</v>
      </c>
      <c r="AA19" s="3">
        <v>5.3975461050868034E-3</v>
      </c>
      <c r="AB19" s="3">
        <v>-5.4370883852243423E-2</v>
      </c>
      <c r="AC19" s="3">
        <v>-2.2518815472722054E-2</v>
      </c>
      <c r="AD19" s="3">
        <v>0.12625838816165924</v>
      </c>
      <c r="AE19" s="3">
        <v>-0.10691487044095993</v>
      </c>
      <c r="AF19" s="3">
        <v>-0.10440625995397568</v>
      </c>
      <c r="AG19" s="3">
        <v>-2.7482162695378065E-3</v>
      </c>
      <c r="AH19" s="3">
        <v>0.13037179410457611</v>
      </c>
      <c r="AI19" s="3">
        <v>0.1624225527048111</v>
      </c>
      <c r="AJ19" s="3">
        <v>0.14739273488521576</v>
      </c>
      <c r="AK19" s="3">
        <v>3.9832312613725662E-3</v>
      </c>
      <c r="AL19" s="3">
        <v>-9.9376000463962555E-2</v>
      </c>
      <c r="AM19" s="3">
        <v>4.9972899258136749E-2</v>
      </c>
      <c r="AN19" s="3">
        <v>-2.7205372229218483E-2</v>
      </c>
      <c r="AO19" s="3">
        <v>-8.4328167140483856E-2</v>
      </c>
      <c r="AP19" s="3">
        <v>-7.2229728102684021E-2</v>
      </c>
      <c r="AQ19" s="3">
        <v>-3.4910216927528381E-2</v>
      </c>
      <c r="AT19" s="25">
        <v>13</v>
      </c>
      <c r="AU19" s="3">
        <v>-0.13048239052295685</v>
      </c>
      <c r="AV19" s="3">
        <v>-0.11558222770690918</v>
      </c>
      <c r="AW19" s="3">
        <v>6.9213487207889557E-2</v>
      </c>
      <c r="AX19" s="3">
        <v>-0.1208202913403511</v>
      </c>
      <c r="AY19" s="3">
        <v>-0.18926562368869781</v>
      </c>
      <c r="AZ19" s="3">
        <v>0.20314802229404449</v>
      </c>
      <c r="BA19" s="3">
        <v>4.5821744948625565E-2</v>
      </c>
      <c r="BB19" s="3">
        <v>9.285186231136322E-2</v>
      </c>
      <c r="BC19" s="3">
        <v>-0.33007949590682983</v>
      </c>
      <c r="BD19" s="3">
        <v>-0.11599332094192505</v>
      </c>
      <c r="BE19" s="3">
        <v>0.12098084390163422</v>
      </c>
      <c r="BF19" s="3">
        <v>-6.4447350800037384E-2</v>
      </c>
      <c r="BG19" s="3">
        <v>0.33929139375686646</v>
      </c>
      <c r="BH19" s="3">
        <v>0.30754894018173218</v>
      </c>
      <c r="BI19" s="3">
        <v>-0.27628013491630554</v>
      </c>
      <c r="BJ19" s="3">
        <v>-6.0532093048095703E-2</v>
      </c>
      <c r="BK19" s="3">
        <v>-0.18858498334884644</v>
      </c>
      <c r="BM19" s="3"/>
      <c r="BN19" s="1">
        <v>13</v>
      </c>
      <c r="BO19" s="3"/>
      <c r="BP19" s="3"/>
      <c r="BQ19" s="3"/>
      <c r="BR19" s="3"/>
      <c r="BS19" s="3">
        <v>-0.52216362780385461</v>
      </c>
      <c r="BU19" s="25">
        <v>13</v>
      </c>
      <c r="BV19" s="3">
        <v>0.17733882367610931</v>
      </c>
      <c r="BW19" s="3">
        <v>0.1220572292804718</v>
      </c>
      <c r="BX19" s="3">
        <v>0.35276010632514954</v>
      </c>
      <c r="BY19" s="3">
        <v>-1.7549075186252594E-2</v>
      </c>
      <c r="BZ19" s="3">
        <v>0.1694018542766571</v>
      </c>
      <c r="CA19" s="3">
        <v>-0.14289940893650055</v>
      </c>
      <c r="CB19" s="3">
        <v>-0.53682231903076172</v>
      </c>
      <c r="CC19" s="3">
        <v>0.22997419536113739</v>
      </c>
      <c r="CD19" s="3">
        <v>0.36227127909660339</v>
      </c>
      <c r="CE19" s="3">
        <v>0.22472275793552399</v>
      </c>
      <c r="CF19" s="3">
        <v>-0.28203979134559631</v>
      </c>
      <c r="CG19" s="3">
        <v>0.4047282338142395</v>
      </c>
      <c r="CH19" s="3">
        <v>0.56423491239547729</v>
      </c>
      <c r="CI19" s="3">
        <v>3.9407659322023392E-2</v>
      </c>
      <c r="CJ19" s="3">
        <v>0.3444594144821167</v>
      </c>
      <c r="CK19" s="3">
        <v>3.9820456877350807E-3</v>
      </c>
      <c r="CL19" s="3">
        <v>-7.1579225361347198E-2</v>
      </c>
      <c r="CO19" s="25">
        <v>13</v>
      </c>
      <c r="CP19" s="3">
        <v>0.46738508343696594</v>
      </c>
      <c r="CQ19" s="3">
        <v>-0.13609540462493896</v>
      </c>
      <c r="CS19" s="25">
        <v>13</v>
      </c>
      <c r="CT19" s="3">
        <v>0.35322555899620056</v>
      </c>
      <c r="CU19" s="3">
        <v>-9.8503157496452332E-2</v>
      </c>
      <c r="CV19" s="3">
        <v>5.9053387492895126E-2</v>
      </c>
      <c r="CW19" s="3">
        <v>0.26583454012870789</v>
      </c>
      <c r="CX19" s="3">
        <v>-5.0447210669517517E-2</v>
      </c>
      <c r="CY19" s="3">
        <v>-0.29563185572624207</v>
      </c>
      <c r="CZ19" s="3">
        <v>5.1085039973258972E-2</v>
      </c>
      <c r="DA19" s="3">
        <v>0.32117468118667603</v>
      </c>
      <c r="DB19" s="3">
        <v>5.2219849079847336E-2</v>
      </c>
      <c r="DC19" s="3">
        <v>0.16973477602005005</v>
      </c>
      <c r="DD19" s="3">
        <v>8.1273816525936127E-2</v>
      </c>
      <c r="DE19" s="3">
        <v>7.5438067317008972E-2</v>
      </c>
      <c r="DF19" s="3">
        <v>-4.7548301517963409E-2</v>
      </c>
      <c r="DG19" s="3">
        <v>-0.25691178441047668</v>
      </c>
      <c r="DH19" s="3">
        <v>-0.23063872754573822</v>
      </c>
      <c r="DI19" s="3">
        <v>0.14115820825099945</v>
      </c>
      <c r="DJ19" s="3">
        <v>-0.3616386353969574</v>
      </c>
      <c r="DL19" s="25">
        <v>13</v>
      </c>
      <c r="DM19" s="3">
        <v>4.5918412506580353E-2</v>
      </c>
      <c r="DN19" s="3">
        <v>-9.2057585716247559E-2</v>
      </c>
      <c r="DO19" s="3">
        <v>-0.17155399918556213</v>
      </c>
      <c r="DP19" s="3">
        <v>-0.21949534118175507</v>
      </c>
      <c r="DQ19" s="3">
        <v>0.191245436668396</v>
      </c>
      <c r="DR19" s="3">
        <v>0.1432475745677948</v>
      </c>
      <c r="DS19" s="3">
        <v>0.15690822899341583</v>
      </c>
      <c r="DT19" s="3">
        <v>-0.22323210537433624</v>
      </c>
      <c r="DU19" s="3">
        <v>0.2433001697063446</v>
      </c>
      <c r="DV19" s="3">
        <v>4.3688409030437469E-2</v>
      </c>
      <c r="DW19" s="3">
        <v>-0.35278463363647461</v>
      </c>
      <c r="DX19" s="3">
        <v>0.34030589461326599</v>
      </c>
      <c r="DY19" s="3">
        <v>1.5006784349679947E-2</v>
      </c>
      <c r="DZ19" s="3">
        <v>0.30420133471488953</v>
      </c>
      <c r="EA19" s="3">
        <v>-6.2401596456766129E-2</v>
      </c>
      <c r="EB19" s="3">
        <v>-0.24381954967975616</v>
      </c>
      <c r="EC19" s="3">
        <v>-6.0867249965667725E-2</v>
      </c>
      <c r="ED19" s="3">
        <v>-0.12748034298419952</v>
      </c>
      <c r="EE19" s="3">
        <v>-8.6316857486963272E-3</v>
      </c>
      <c r="EF19" s="3">
        <v>-8.8714815676212311E-2</v>
      </c>
      <c r="EG19" s="3">
        <v>-6.1663702130317688E-2</v>
      </c>
      <c r="EH19" s="3">
        <v>2.9654160607606173E-3</v>
      </c>
      <c r="EI19" s="3">
        <v>-4.5064762234687805E-2</v>
      </c>
      <c r="EJ19" s="3">
        <v>-1.7162335570901632E-3</v>
      </c>
      <c r="EK19" s="3">
        <v>-0.10595879703760147</v>
      </c>
      <c r="EL19" s="3">
        <v>-3.5724330693483353E-2</v>
      </c>
      <c r="EM19" s="3">
        <v>-0.24474036693572998</v>
      </c>
      <c r="EN19" s="3">
        <v>4.6740055084228516E-2</v>
      </c>
      <c r="EO19" s="3">
        <v>-8.7477847933769226E-2</v>
      </c>
      <c r="EP19" s="3">
        <v>0.15062490105628967</v>
      </c>
      <c r="EQ19" s="3">
        <v>0.41458204388618469</v>
      </c>
      <c r="ER19" s="3">
        <v>0.20282405614852905</v>
      </c>
      <c r="ES19" s="3">
        <v>-5.0890561193227768E-2</v>
      </c>
      <c r="ET19" s="3">
        <v>1.5833130106329918E-2</v>
      </c>
      <c r="EU19" s="3">
        <v>0.15980929136276245</v>
      </c>
      <c r="EV19" s="3">
        <v>5.0763703882694244E-2</v>
      </c>
      <c r="EW19" s="3">
        <v>1.3536766171455383E-2</v>
      </c>
      <c r="EX19" s="3">
        <v>-0.21378259360790253</v>
      </c>
      <c r="EY19" s="3">
        <v>1.967209205031395E-2</v>
      </c>
      <c r="EZ19" s="3">
        <v>0.41687428951263428</v>
      </c>
      <c r="FA19" s="3">
        <v>-0.18145591020584106</v>
      </c>
      <c r="FB19" s="3">
        <v>-0.16008457541465759</v>
      </c>
      <c r="FC19" s="3">
        <v>-0.14031608402729034</v>
      </c>
      <c r="FD19" s="3">
        <v>-0.40152376890182495</v>
      </c>
      <c r="FE19" s="3">
        <v>-0.19551816582679749</v>
      </c>
      <c r="FF19" s="3">
        <v>-0.21553094685077667</v>
      </c>
      <c r="FG19" s="3">
        <v>-0.11973834782838821</v>
      </c>
      <c r="FH19" s="3">
        <v>0.29779753088951111</v>
      </c>
      <c r="FI19" s="3">
        <v>9.8631717264652252E-2</v>
      </c>
      <c r="FJ19" s="3">
        <v>0.11913035809993744</v>
      </c>
      <c r="FK19" s="3">
        <v>0.11391404271125793</v>
      </c>
      <c r="FL19" s="3">
        <v>0.3533923327922821</v>
      </c>
      <c r="FM19" s="3">
        <v>-0.15860231220722198</v>
      </c>
      <c r="FN19" s="3">
        <v>0.30040863156318665</v>
      </c>
      <c r="FO19" s="3">
        <v>0.11762897670269012</v>
      </c>
      <c r="FP19" s="3">
        <v>-0.20012311637401581</v>
      </c>
      <c r="FQ19" s="3">
        <v>-5.475514754652977E-2</v>
      </c>
      <c r="FR19" s="3">
        <v>2.5571955367922783E-2</v>
      </c>
      <c r="FS19" s="3">
        <v>-4.6742051839828491E-2</v>
      </c>
      <c r="FT19" s="3">
        <v>0.23578241467475891</v>
      </c>
      <c r="FU19" s="3">
        <v>6.9206707179546356E-2</v>
      </c>
      <c r="FV19" s="3">
        <v>3.8985595107078552E-2</v>
      </c>
      <c r="FW19" s="3">
        <v>0.1825481653213501</v>
      </c>
      <c r="FX19" s="3">
        <v>5.9601716697216034E-2</v>
      </c>
      <c r="FY19" s="3">
        <v>8.9855790138244629E-2</v>
      </c>
    </row>
    <row r="20" spans="2:181">
      <c r="B20" s="25">
        <v>14</v>
      </c>
      <c r="C20" s="3">
        <v>0.11358353495597839</v>
      </c>
      <c r="D20" s="3">
        <v>-8.793225884437561E-2</v>
      </c>
      <c r="E20" s="3">
        <v>-6.4607621170580387E-3</v>
      </c>
      <c r="F20" s="3">
        <v>0.2734990119934082</v>
      </c>
      <c r="G20" s="3">
        <v>-0.17624577879905701</v>
      </c>
      <c r="H20" s="3">
        <v>0.2227117121219635</v>
      </c>
      <c r="I20" s="3">
        <v>0.21211947500705719</v>
      </c>
      <c r="J20" s="3">
        <v>0.16974394023418427</v>
      </c>
      <c r="K20" s="3">
        <v>0.114771768450737</v>
      </c>
      <c r="L20" s="3">
        <v>0.15589673817157745</v>
      </c>
      <c r="M20" s="3">
        <v>-0.13813231885433197</v>
      </c>
      <c r="N20" s="3">
        <v>0.13799847662448883</v>
      </c>
      <c r="O20" s="3">
        <v>-1.1575267650187016E-2</v>
      </c>
      <c r="P20" s="3">
        <v>-0.12052794545888901</v>
      </c>
      <c r="Q20" s="3">
        <v>-0.29664972424507141</v>
      </c>
      <c r="R20" s="3">
        <v>0.16537289321422577</v>
      </c>
      <c r="S20" s="3">
        <v>0</v>
      </c>
      <c r="V20" s="3"/>
      <c r="W20" s="1">
        <v>14</v>
      </c>
      <c r="X20" s="3">
        <v>0</v>
      </c>
      <c r="Z20" s="25">
        <v>14</v>
      </c>
      <c r="AA20" s="3">
        <v>0.22092758119106293</v>
      </c>
      <c r="AB20" s="3">
        <v>0.33827096223831177</v>
      </c>
      <c r="AC20" s="3">
        <v>-3.2772347331047058E-2</v>
      </c>
      <c r="AD20" s="3">
        <v>-0.30212008953094482</v>
      </c>
      <c r="AE20" s="3">
        <v>0.15915973484516144</v>
      </c>
      <c r="AF20" s="3">
        <v>-0.22695496678352356</v>
      </c>
      <c r="AG20" s="3">
        <v>-6.5394684672355652E-2</v>
      </c>
      <c r="AH20" s="3">
        <v>0.19980341196060181</v>
      </c>
      <c r="AI20" s="3">
        <v>0.50339210033416748</v>
      </c>
      <c r="AJ20" s="3">
        <v>0.30525735020637512</v>
      </c>
      <c r="AK20" s="3">
        <v>8.7942592799663544E-2</v>
      </c>
      <c r="AL20" s="3">
        <v>-0.20963583886623383</v>
      </c>
      <c r="AM20" s="3">
        <v>-0.48646482825279236</v>
      </c>
      <c r="AN20" s="3">
        <v>-0.10820344090461731</v>
      </c>
      <c r="AO20" s="3">
        <v>-0.13841801881790161</v>
      </c>
      <c r="AP20" s="3">
        <v>2.8812982141971588E-2</v>
      </c>
      <c r="AQ20" s="3">
        <v>0.16900292038917542</v>
      </c>
      <c r="AT20" s="25">
        <v>14</v>
      </c>
      <c r="AU20" s="3">
        <v>-0.27867087721824646</v>
      </c>
      <c r="AV20" s="3">
        <v>0.15038278698921204</v>
      </c>
      <c r="AW20" s="3">
        <v>-0.18875889480113983</v>
      </c>
      <c r="AX20" s="3">
        <v>-0.10411936044692993</v>
      </c>
      <c r="AY20" s="3">
        <v>5.4506905376911163E-2</v>
      </c>
      <c r="AZ20" s="3">
        <v>0.12027193605899811</v>
      </c>
      <c r="BA20" s="3">
        <v>-8.6964629590511322E-2</v>
      </c>
      <c r="BB20" s="3">
        <v>-0.11914081871509552</v>
      </c>
      <c r="BC20" s="3">
        <v>-0.17063139379024506</v>
      </c>
      <c r="BD20" s="3">
        <v>0.10544433444738388</v>
      </c>
      <c r="BE20" s="3">
        <v>0.21723452210426331</v>
      </c>
      <c r="BF20" s="3">
        <v>-0.13155584037303925</v>
      </c>
      <c r="BG20" s="3">
        <v>3.3211778849363327E-2</v>
      </c>
      <c r="BH20" s="3">
        <v>-0.14573118090629578</v>
      </c>
      <c r="BI20" s="3">
        <v>-0.22559197247028351</v>
      </c>
      <c r="BJ20" s="3">
        <v>-0.17125248908996582</v>
      </c>
      <c r="BK20" s="3">
        <v>-1.2420701794326304E-2</v>
      </c>
      <c r="BM20" s="3"/>
      <c r="BN20" s="1">
        <v>14</v>
      </c>
      <c r="BO20" s="3"/>
      <c r="BP20" s="3"/>
      <c r="BQ20" s="3"/>
      <c r="BR20" s="3"/>
      <c r="BS20" s="3">
        <v>-0.26258726150464995</v>
      </c>
      <c r="BU20" s="25">
        <v>14</v>
      </c>
      <c r="BV20" s="3">
        <v>-0.11937831342220306</v>
      </c>
      <c r="BW20" s="3">
        <v>-0.12020410597324371</v>
      </c>
      <c r="BX20" s="3">
        <v>0.1113210916519165</v>
      </c>
      <c r="BY20" s="3">
        <v>-0.57155746221542358</v>
      </c>
      <c r="BZ20" s="3">
        <v>0.82108360528945923</v>
      </c>
      <c r="CA20" s="3">
        <v>-0.11593777686357498</v>
      </c>
      <c r="CB20" s="3">
        <v>-1.2935902923345566E-2</v>
      </c>
      <c r="CC20" s="3">
        <v>3.2482435926795006E-3</v>
      </c>
      <c r="CD20" s="3">
        <v>-0.1358824223279953</v>
      </c>
      <c r="CE20" s="3">
        <v>0.13349850475788116</v>
      </c>
      <c r="CF20" s="3">
        <v>-0.27822950482368469</v>
      </c>
      <c r="CG20" s="3">
        <v>7.6980260200798512E-3</v>
      </c>
      <c r="CH20" s="3">
        <v>-0.15281760692596436</v>
      </c>
      <c r="CI20" s="3">
        <v>-0.76288992166519165</v>
      </c>
      <c r="CJ20" s="3">
        <v>0.59503304958343506</v>
      </c>
      <c r="CK20" s="3">
        <v>8.9568793773651123E-2</v>
      </c>
      <c r="CL20" s="3">
        <v>8.7719142436981201E-2</v>
      </c>
      <c r="CO20" s="25">
        <v>14</v>
      </c>
      <c r="CP20" s="3">
        <v>0.4254947304725647</v>
      </c>
      <c r="CQ20" s="3">
        <v>4.8475485295057297E-2</v>
      </c>
      <c r="CS20" s="25">
        <v>14</v>
      </c>
      <c r="CT20" s="3">
        <v>-2.1390892565250397E-2</v>
      </c>
      <c r="CU20" s="3">
        <v>-7.5383558869361877E-3</v>
      </c>
      <c r="CV20" s="3">
        <v>-0.14666345715522766</v>
      </c>
      <c r="CW20" s="3">
        <v>-0.251921147108078</v>
      </c>
      <c r="CX20" s="3">
        <v>-0.2156216949224472</v>
      </c>
      <c r="CY20" s="3">
        <v>9.099193848669529E-3</v>
      </c>
      <c r="CZ20" s="3">
        <v>-9.417019784450531E-2</v>
      </c>
      <c r="DA20" s="3">
        <v>0.20639753341674805</v>
      </c>
      <c r="DB20" s="3">
        <v>0.53061586618423462</v>
      </c>
      <c r="DC20" s="3">
        <v>-2.4593446403741837E-2</v>
      </c>
      <c r="DD20" s="3">
        <v>0.21410976350307465</v>
      </c>
      <c r="DE20" s="3">
        <v>-9.4021618366241455E-2</v>
      </c>
      <c r="DF20" s="3">
        <v>5.7129386812448502E-2</v>
      </c>
      <c r="DG20" s="3">
        <v>-0.14908960461616516</v>
      </c>
      <c r="DH20" s="3">
        <v>-0.10724302381277084</v>
      </c>
      <c r="DI20" s="3">
        <v>0.12069583684206009</v>
      </c>
      <c r="DJ20" s="3">
        <v>-0.41066473722457886</v>
      </c>
      <c r="DL20" s="25">
        <v>14</v>
      </c>
      <c r="DM20" s="3">
        <v>5.0067156553268433E-2</v>
      </c>
      <c r="DN20" s="3">
        <v>0.40545320510864258</v>
      </c>
      <c r="DO20" s="3">
        <v>-9.3961723148822784E-2</v>
      </c>
      <c r="DP20" s="3">
        <v>4.9358822405338287E-2</v>
      </c>
      <c r="DQ20" s="3">
        <v>-1.7134064808487892E-2</v>
      </c>
      <c r="DR20" s="3">
        <v>0.21388240158557892</v>
      </c>
      <c r="DS20" s="3">
        <v>-5.710543692111969E-2</v>
      </c>
      <c r="DT20" s="3">
        <v>-0.59377169609069824</v>
      </c>
      <c r="DU20" s="3">
        <v>-0.17796981334686279</v>
      </c>
      <c r="DV20" s="3">
        <v>-3.8017131737433374E-4</v>
      </c>
      <c r="DW20" s="3">
        <v>5.3625130094587803E-3</v>
      </c>
      <c r="DX20" s="3">
        <v>5.3600940853357315E-2</v>
      </c>
      <c r="DY20" s="3">
        <v>-0.33404999971389771</v>
      </c>
      <c r="DZ20" s="3">
        <v>7.2044357657432556E-2</v>
      </c>
      <c r="EA20" s="3">
        <v>0.24549314379692078</v>
      </c>
      <c r="EB20" s="3">
        <v>-0.28909793496131897</v>
      </c>
      <c r="EC20" s="3">
        <v>-0.10768892616033554</v>
      </c>
      <c r="ED20" s="3">
        <v>0.25411495566368103</v>
      </c>
      <c r="EE20" s="3">
        <v>-8.1845909357070923E-2</v>
      </c>
      <c r="EF20" s="3">
        <v>-0.2396586686372757</v>
      </c>
      <c r="EG20" s="3">
        <v>0.10160080343484879</v>
      </c>
      <c r="EH20" s="3">
        <v>-5.2578344941139221E-2</v>
      </c>
      <c r="EI20" s="3">
        <v>0.28360891342163086</v>
      </c>
      <c r="EJ20" s="3">
        <v>0.45453885197639465</v>
      </c>
      <c r="EK20" s="3">
        <v>-0.17515873908996582</v>
      </c>
      <c r="EL20" s="3">
        <v>0.2412467896938324</v>
      </c>
      <c r="EM20" s="3">
        <v>-0.17949731647968292</v>
      </c>
      <c r="EN20" s="3">
        <v>-0.19515953958034515</v>
      </c>
      <c r="EO20" s="3">
        <v>-8.0544225871562958E-2</v>
      </c>
      <c r="EP20" s="3">
        <v>5.6827712804079056E-2</v>
      </c>
      <c r="EQ20" s="3">
        <v>-1.2556668370962143E-2</v>
      </c>
      <c r="ER20" s="3">
        <v>0.17203955352306366</v>
      </c>
      <c r="ES20" s="3">
        <v>8.5853002965450287E-2</v>
      </c>
      <c r="ET20" s="3">
        <v>0.15390345454216003</v>
      </c>
      <c r="EU20" s="3">
        <v>8.6021706461906433E-2</v>
      </c>
      <c r="EV20" s="3">
        <v>-1.9591217860579491E-2</v>
      </c>
      <c r="EW20" s="3">
        <v>-0.15356624126434326</v>
      </c>
      <c r="EX20" s="3">
        <v>0.46242570877075195</v>
      </c>
      <c r="EY20" s="3">
        <v>-1.5279813669621944E-2</v>
      </c>
      <c r="EZ20" s="3">
        <v>-0.13680841028690338</v>
      </c>
      <c r="FA20" s="3">
        <v>-0.13552635908126831</v>
      </c>
      <c r="FB20" s="3">
        <v>-0.24612605571746826</v>
      </c>
      <c r="FC20" s="3">
        <v>-0.19334009289741516</v>
      </c>
      <c r="FD20" s="3">
        <v>-0.1302521675825119</v>
      </c>
      <c r="FE20" s="3">
        <v>0.2620415985584259</v>
      </c>
      <c r="FF20" s="3">
        <v>-0.352527916431427</v>
      </c>
      <c r="FG20" s="3">
        <v>0.28164505958557129</v>
      </c>
      <c r="FH20" s="3">
        <v>8.9357711374759674E-2</v>
      </c>
      <c r="FI20" s="3">
        <v>-6.4028061926364899E-2</v>
      </c>
      <c r="FJ20" s="3">
        <v>-0.11026728898286819</v>
      </c>
      <c r="FK20" s="3">
        <v>1.721518486738205E-2</v>
      </c>
      <c r="FL20" s="3">
        <v>0.22109138965606689</v>
      </c>
      <c r="FM20" s="3">
        <v>2.4864654988050461E-3</v>
      </c>
      <c r="FN20" s="3">
        <v>-0.11402487009763718</v>
      </c>
      <c r="FO20" s="3">
        <v>0.13286836445331573</v>
      </c>
      <c r="FP20" s="3">
        <v>0.30815392732620239</v>
      </c>
      <c r="FQ20" s="3">
        <v>0.26951789855957031</v>
      </c>
      <c r="FR20" s="3">
        <v>0.2484094649553299</v>
      </c>
      <c r="FS20" s="3">
        <v>-0.10252825915813446</v>
      </c>
      <c r="FT20" s="3">
        <v>-0.12061294168233871</v>
      </c>
      <c r="FU20" s="3">
        <v>4.1782516986131668E-2</v>
      </c>
      <c r="FV20" s="3">
        <v>-7.8430406749248505E-2</v>
      </c>
      <c r="FW20" s="3">
        <v>8.5266239941120148E-2</v>
      </c>
      <c r="FX20" s="3">
        <v>-0.20091025531291962</v>
      </c>
      <c r="FY20" s="3">
        <v>-9.55970734357834E-2</v>
      </c>
    </row>
    <row r="21" spans="2:181">
      <c r="B21" s="25">
        <v>15</v>
      </c>
      <c r="C21" s="3">
        <v>-0.18776492774486542</v>
      </c>
      <c r="D21" s="3">
        <v>8.0484054982662201E-2</v>
      </c>
      <c r="E21" s="3">
        <v>-0.1089375838637352</v>
      </c>
      <c r="F21" s="3">
        <v>-8.1341341137886047E-3</v>
      </c>
      <c r="G21" s="3">
        <v>8.3037689328193665E-2</v>
      </c>
      <c r="H21" s="3">
        <v>0.24128773808479309</v>
      </c>
      <c r="I21" s="3">
        <v>-0.1501905620098114</v>
      </c>
      <c r="J21" s="3">
        <v>-0.25859776139259338</v>
      </c>
      <c r="K21" s="3">
        <v>-1.1865973472595215E-2</v>
      </c>
      <c r="L21" s="3">
        <v>-0.28373077511787415</v>
      </c>
      <c r="M21" s="3">
        <v>-7.4145808815956116E-2</v>
      </c>
      <c r="N21" s="3">
        <v>1.80645901709795E-2</v>
      </c>
      <c r="O21" s="3">
        <v>-0.18165291845798492</v>
      </c>
      <c r="P21" s="3">
        <v>9.4488218426704407E-2</v>
      </c>
      <c r="Q21" s="3">
        <v>-0.12002318352460861</v>
      </c>
      <c r="R21" s="3">
        <v>-0.29757070541381836</v>
      </c>
      <c r="S21" s="3">
        <v>0</v>
      </c>
      <c r="V21" s="3"/>
      <c r="W21" s="1">
        <v>15</v>
      </c>
      <c r="X21" s="3">
        <v>0</v>
      </c>
      <c r="Z21" s="25">
        <v>15</v>
      </c>
      <c r="AA21" s="3">
        <v>0.12204700708389282</v>
      </c>
      <c r="AB21" s="3">
        <v>5.4401522502303123E-3</v>
      </c>
      <c r="AC21" s="3">
        <v>-2.1736275404691696E-2</v>
      </c>
      <c r="AD21" s="3">
        <v>8.5342608392238617E-2</v>
      </c>
      <c r="AE21" s="3">
        <v>0.14252707362174988</v>
      </c>
      <c r="AF21" s="3">
        <v>-6.3375644385814667E-2</v>
      </c>
      <c r="AG21" s="3">
        <v>3.1494110822677612E-2</v>
      </c>
      <c r="AH21" s="3">
        <v>-5.2122503519058228E-2</v>
      </c>
      <c r="AI21" s="3">
        <v>0.12143098562955856</v>
      </c>
      <c r="AJ21" s="3">
        <v>-8.1078400835394859E-3</v>
      </c>
      <c r="AK21" s="3">
        <v>3.0626015737652779E-2</v>
      </c>
      <c r="AL21" s="3">
        <v>-3.5006433725357056E-2</v>
      </c>
      <c r="AM21" s="3">
        <v>3.1771045178174973E-2</v>
      </c>
      <c r="AN21" s="3">
        <v>2.6964268181473017E-3</v>
      </c>
      <c r="AO21" s="3">
        <v>2.2404775023460388E-2</v>
      </c>
      <c r="AP21" s="3">
        <v>1.7267327755689621E-2</v>
      </c>
      <c r="AQ21" s="3">
        <v>3.0166134238243103E-2</v>
      </c>
      <c r="AT21" s="25">
        <v>15</v>
      </c>
      <c r="AU21" s="3">
        <v>-6.0064308345317841E-2</v>
      </c>
      <c r="AV21" s="3">
        <v>-0.24591469764709473</v>
      </c>
      <c r="AW21" s="3">
        <v>-0.28105014562606812</v>
      </c>
      <c r="AX21" s="3">
        <v>0.11243078857660294</v>
      </c>
      <c r="AY21" s="3">
        <v>-0.33483222126960754</v>
      </c>
      <c r="AZ21" s="3">
        <v>5.7856205850839615E-2</v>
      </c>
      <c r="BA21" s="3">
        <v>-0.32049140334129333</v>
      </c>
      <c r="BB21" s="3">
        <v>-7.7943682670593262E-2</v>
      </c>
      <c r="BC21" s="3">
        <v>-0.23276704549789429</v>
      </c>
      <c r="BD21" s="3">
        <v>-0.19296024739742279</v>
      </c>
      <c r="BE21" s="3">
        <v>0.30598929524421692</v>
      </c>
      <c r="BF21" s="3">
        <v>5.2675139158964157E-2</v>
      </c>
      <c r="BG21" s="3">
        <v>0.37368211150169373</v>
      </c>
      <c r="BH21" s="3">
        <v>0.10250783711671829</v>
      </c>
      <c r="BI21" s="3">
        <v>-0.21141141653060913</v>
      </c>
      <c r="BJ21" s="3">
        <v>-5.2130818367004395E-2</v>
      </c>
      <c r="BK21" s="3">
        <v>-0.29126152396202087</v>
      </c>
      <c r="BM21" s="3"/>
      <c r="BN21" s="1">
        <v>15</v>
      </c>
      <c r="BO21" s="3"/>
      <c r="BP21" s="3"/>
      <c r="BQ21" s="3"/>
      <c r="BR21" s="3"/>
      <c r="BS21" s="3">
        <v>-1.0445713248277195</v>
      </c>
      <c r="BU21" s="25">
        <v>15</v>
      </c>
      <c r="BV21" s="3">
        <v>-2.2905284538865089E-2</v>
      </c>
      <c r="BW21" s="3">
        <v>0.1920868456363678</v>
      </c>
      <c r="BX21" s="3">
        <v>-5.1209349185228348E-2</v>
      </c>
      <c r="BY21" s="3">
        <v>0.18314754962921143</v>
      </c>
      <c r="BZ21" s="3">
        <v>-0.3704250156879425</v>
      </c>
      <c r="CA21" s="3">
        <v>-0.72870874404907227</v>
      </c>
      <c r="CB21" s="3">
        <v>0.24902598559856415</v>
      </c>
      <c r="CC21" s="3">
        <v>0.21732789278030396</v>
      </c>
      <c r="CD21" s="3">
        <v>0.11779001355171204</v>
      </c>
      <c r="CE21" s="3">
        <v>0.45949751138687134</v>
      </c>
      <c r="CF21" s="3">
        <v>0.18977050483226776</v>
      </c>
      <c r="CG21" s="3">
        <v>0.22330115735530853</v>
      </c>
      <c r="CH21" s="3">
        <v>0.22973565757274628</v>
      </c>
      <c r="CI21" s="3">
        <v>2.6369299739599228E-2</v>
      </c>
      <c r="CJ21" s="3">
        <v>-0.10938136279582977</v>
      </c>
      <c r="CK21" s="3">
        <v>0.23527593910694122</v>
      </c>
      <c r="CL21" s="3">
        <v>-8.7615653872489929E-2</v>
      </c>
      <c r="CO21" s="25">
        <v>15</v>
      </c>
      <c r="CP21" s="3">
        <v>0.13730873167514801</v>
      </c>
      <c r="CQ21" s="3">
        <v>9.1681731864810007E-3</v>
      </c>
      <c r="CS21" s="25">
        <v>15</v>
      </c>
      <c r="CT21" s="3">
        <v>-0.1787877082824707</v>
      </c>
      <c r="CU21" s="3">
        <v>-3.008333221077919E-2</v>
      </c>
      <c r="CV21" s="3">
        <v>6.7981250584125519E-2</v>
      </c>
      <c r="CW21" s="3">
        <v>9.9712051451206207E-2</v>
      </c>
      <c r="CX21" s="3">
        <v>-0.10052400827407837</v>
      </c>
      <c r="CY21" s="3">
        <v>0.24409651756286621</v>
      </c>
      <c r="CZ21" s="3">
        <v>-1.5012887306511402E-2</v>
      </c>
      <c r="DA21" s="3">
        <v>-0.1385120153427124</v>
      </c>
      <c r="DB21" s="3">
        <v>0.13183979690074921</v>
      </c>
      <c r="DC21" s="3">
        <v>7.1244336664676666E-2</v>
      </c>
      <c r="DD21" s="3">
        <v>-0.10963302105665207</v>
      </c>
      <c r="DE21" s="3">
        <v>-0.27283665537834167</v>
      </c>
      <c r="DF21" s="3">
        <v>0.28538864850997925</v>
      </c>
      <c r="DG21" s="3">
        <v>0.14459007978439331</v>
      </c>
      <c r="DH21" s="3">
        <v>-0.10309944301843643</v>
      </c>
      <c r="DI21" s="3">
        <v>-2.8911877423524857E-2</v>
      </c>
      <c r="DJ21" s="3">
        <v>-0.18065246939659119</v>
      </c>
      <c r="DL21" s="25">
        <v>15</v>
      </c>
      <c r="DM21" s="3">
        <v>-0.12194383889436722</v>
      </c>
      <c r="DN21" s="3">
        <v>2.33126450330019E-2</v>
      </c>
      <c r="DO21" s="3">
        <v>-4.1399974375963211E-2</v>
      </c>
      <c r="DP21" s="3">
        <v>0.22218054533004761</v>
      </c>
      <c r="DQ21" s="3">
        <v>-0.13780069351196289</v>
      </c>
      <c r="DR21" s="3">
        <v>-0.24201047420501709</v>
      </c>
      <c r="DS21" s="3">
        <v>5.4765991866588593E-2</v>
      </c>
      <c r="DT21" s="3">
        <v>0.18815141916275024</v>
      </c>
      <c r="DU21" s="3">
        <v>0.11032383143901825</v>
      </c>
      <c r="DV21" s="3">
        <v>-0.27191779017448425</v>
      </c>
      <c r="DW21" s="3">
        <v>-7.7218674123287201E-2</v>
      </c>
      <c r="DX21" s="3">
        <v>-0.18037568032741547</v>
      </c>
      <c r="DY21" s="3">
        <v>-9.7237855195999146E-2</v>
      </c>
      <c r="DZ21" s="3">
        <v>-4.5143544673919678E-2</v>
      </c>
      <c r="EA21" s="3">
        <v>5.6075412780046463E-2</v>
      </c>
      <c r="EB21" s="3">
        <v>5.2064619958400726E-2</v>
      </c>
      <c r="EC21" s="3">
        <v>0.12823581695556641</v>
      </c>
      <c r="ED21" s="3">
        <v>-0.19674323499202728</v>
      </c>
      <c r="EE21" s="3">
        <v>-5.8249466121196747E-2</v>
      </c>
      <c r="EF21" s="3">
        <v>1.8591424450278282E-2</v>
      </c>
      <c r="EG21" s="3">
        <v>0.26591932773590088</v>
      </c>
      <c r="EH21" s="3">
        <v>0.16012437641620636</v>
      </c>
      <c r="EI21" s="3">
        <v>-0.11455745249986649</v>
      </c>
      <c r="EJ21" s="3">
        <v>1.4239298179745674E-2</v>
      </c>
      <c r="EK21" s="3">
        <v>0.15951886773109436</v>
      </c>
      <c r="EL21" s="3">
        <v>-0.30433329939842224</v>
      </c>
      <c r="EM21" s="3">
        <v>7.4223712086677551E-2</v>
      </c>
      <c r="EN21" s="3">
        <v>2.9715130105614662E-2</v>
      </c>
      <c r="EO21" s="3">
        <v>0.18207280337810516</v>
      </c>
      <c r="EP21" s="3">
        <v>-0.3951537013053894</v>
      </c>
      <c r="EQ21" s="3">
        <v>-3.7875253707170486E-2</v>
      </c>
      <c r="ER21" s="3">
        <v>-0.43903779983520508</v>
      </c>
      <c r="ES21" s="3">
        <v>1.2129060924053192E-2</v>
      </c>
      <c r="ET21" s="3">
        <v>7.6818965375423431E-2</v>
      </c>
      <c r="EU21" s="3">
        <v>-9.2969156801700592E-2</v>
      </c>
      <c r="EV21" s="3">
        <v>0.17083214223384857</v>
      </c>
      <c r="EW21" s="3">
        <v>0.2163139134645462</v>
      </c>
      <c r="EX21" s="3">
        <v>0.10706721246242523</v>
      </c>
      <c r="EY21" s="3">
        <v>0.16069966554641724</v>
      </c>
      <c r="EZ21" s="3">
        <v>-0.17520168423652649</v>
      </c>
      <c r="FA21" s="3">
        <v>0.16609524190425873</v>
      </c>
      <c r="FB21" s="3">
        <v>2.3279948160052299E-2</v>
      </c>
      <c r="FC21" s="3">
        <v>0.24666096270084381</v>
      </c>
      <c r="FD21" s="3">
        <v>0.21440142393112183</v>
      </c>
      <c r="FE21" s="3">
        <v>0.28172612190246582</v>
      </c>
      <c r="FF21" s="3">
        <v>0.48894768953323364</v>
      </c>
      <c r="FG21" s="3">
        <v>-4.1931770741939545E-2</v>
      </c>
      <c r="FH21" s="3">
        <v>0.19252026081085205</v>
      </c>
      <c r="FI21" s="3">
        <v>1.7220269655808806E-3</v>
      </c>
      <c r="FJ21" s="3">
        <v>-6.9631926715373993E-2</v>
      </c>
      <c r="FK21" s="3">
        <v>-1.712111197412014E-2</v>
      </c>
      <c r="FL21" s="3">
        <v>9.091649204492569E-2</v>
      </c>
      <c r="FM21" s="3">
        <v>-0.3081972599029541</v>
      </c>
      <c r="FN21" s="3">
        <v>-2.2213151678442955E-2</v>
      </c>
      <c r="FO21" s="3">
        <v>3.2619770616292953E-2</v>
      </c>
      <c r="FP21" s="3">
        <v>0.13210767507553101</v>
      </c>
      <c r="FQ21" s="3">
        <v>8.7389484047889709E-2</v>
      </c>
      <c r="FR21" s="3">
        <v>7.1041785180568695E-2</v>
      </c>
      <c r="FS21" s="3">
        <v>-0.11253566294908524</v>
      </c>
      <c r="FT21" s="3">
        <v>-0.13175845146179199</v>
      </c>
      <c r="FU21" s="3">
        <v>0.16163580119609833</v>
      </c>
      <c r="FV21" s="3">
        <v>-0.23588760197162628</v>
      </c>
      <c r="FW21" s="3">
        <v>4.5012593269348145E-2</v>
      </c>
      <c r="FX21" s="3">
        <v>-0.10144561529159546</v>
      </c>
      <c r="FY21" s="3">
        <v>-3.0111292377114296E-2</v>
      </c>
    </row>
    <row r="22" spans="2:181">
      <c r="B22" s="26">
        <v>16</v>
      </c>
      <c r="C22" s="3">
        <v>0.26033389568328857</v>
      </c>
      <c r="D22" s="3">
        <v>0.11457663774490356</v>
      </c>
      <c r="E22" s="3">
        <v>0.29554849863052368</v>
      </c>
      <c r="F22" s="3">
        <v>-0.22381225228309631</v>
      </c>
      <c r="G22" s="3">
        <v>9.1623716056346893E-2</v>
      </c>
      <c r="H22" s="3">
        <v>0.26181328296661377</v>
      </c>
      <c r="I22" s="3">
        <v>0.29076647758483887</v>
      </c>
      <c r="J22" s="3">
        <v>0.18775925040245056</v>
      </c>
      <c r="K22" s="3">
        <v>0.24685797095298767</v>
      </c>
      <c r="L22" s="3">
        <v>0.29636380076408386</v>
      </c>
      <c r="M22" s="3">
        <v>-0.12449929863214493</v>
      </c>
      <c r="N22" s="3">
        <v>0.20962424576282501</v>
      </c>
      <c r="O22" s="3">
        <v>0.17287890613079071</v>
      </c>
      <c r="P22" s="3">
        <v>-9.6251741051673889E-2</v>
      </c>
      <c r="Q22" s="3">
        <v>-0.29652297496795654</v>
      </c>
      <c r="R22" s="3">
        <v>-2.7734490111470222E-2</v>
      </c>
      <c r="S22" s="3">
        <v>0</v>
      </c>
      <c r="V22" s="21" t="s">
        <v>150</v>
      </c>
      <c r="W22" s="6">
        <v>0</v>
      </c>
      <c r="X22" s="5">
        <v>0</v>
      </c>
      <c r="AS22" s="34" t="s">
        <v>363</v>
      </c>
      <c r="AT22" s="26">
        <v>16</v>
      </c>
      <c r="AU22" s="5">
        <v>7.8319255262613297E-3</v>
      </c>
      <c r="AV22" s="5">
        <v>0.26128953695297241</v>
      </c>
      <c r="AW22" s="5">
        <v>-2.2075297310948372E-2</v>
      </c>
      <c r="AX22" s="5">
        <v>-2.8134109452366829E-3</v>
      </c>
      <c r="AY22" s="5">
        <v>0.10951736569404602</v>
      </c>
      <c r="AZ22" s="5">
        <v>8.0258496105670929E-2</v>
      </c>
      <c r="BA22" s="5">
        <v>0.15404996275901794</v>
      </c>
      <c r="BB22" s="5">
        <v>1.6209650784730911E-2</v>
      </c>
      <c r="BC22" s="5">
        <v>-4.605599120259285E-2</v>
      </c>
      <c r="BD22" s="5">
        <v>5.5909920483827591E-2</v>
      </c>
      <c r="BE22" s="5">
        <v>-3.2901059836149216E-2</v>
      </c>
      <c r="BF22" s="5">
        <v>-0.25060039758682251</v>
      </c>
      <c r="BG22" s="5">
        <v>0.14665189385414124</v>
      </c>
      <c r="BH22" s="5">
        <v>0.20785874128341675</v>
      </c>
      <c r="BI22" s="5">
        <v>-0.12301009148359299</v>
      </c>
      <c r="BJ22" s="5">
        <v>0.20192806422710419</v>
      </c>
      <c r="BK22" s="5">
        <v>-2.3507360368967056E-2</v>
      </c>
      <c r="BM22" s="21" t="s">
        <v>150</v>
      </c>
      <c r="BN22" s="6">
        <v>0</v>
      </c>
      <c r="BO22" s="5" cm="1">
        <f t="array" ref="BO22:BR53">MMULT(AU22:BK53,TRANSPOSE(C58:S61))</f>
        <v>0.67175457489722623</v>
      </c>
      <c r="BP22" s="5">
        <v>0.87906788273341818</v>
      </c>
      <c r="BQ22" s="5">
        <v>0.61947789608318882</v>
      </c>
      <c r="BR22" s="5">
        <v>0.61428339884701411</v>
      </c>
      <c r="BS22" s="5"/>
      <c r="CS22" s="25">
        <v>16</v>
      </c>
      <c r="CT22" s="3">
        <v>0.31015735864639282</v>
      </c>
      <c r="CU22" s="3">
        <v>-0.68173283338546753</v>
      </c>
      <c r="CV22" s="3">
        <v>-6.6661901772022247E-2</v>
      </c>
      <c r="CW22" s="3">
        <v>-1.7450306564569473E-2</v>
      </c>
      <c r="CX22" s="3">
        <v>0.23242713510990143</v>
      </c>
      <c r="CY22" s="3">
        <v>-0.204339399933815</v>
      </c>
      <c r="CZ22" s="3">
        <v>9.9605493247509003E-2</v>
      </c>
      <c r="DA22" s="3">
        <v>0.20432251691818237</v>
      </c>
      <c r="DB22" s="3">
        <v>-0.2308201938867569</v>
      </c>
      <c r="DC22" s="3">
        <v>7.3654629290103912E-2</v>
      </c>
      <c r="DD22" s="3">
        <v>0.13917328417301178</v>
      </c>
      <c r="DE22" s="3">
        <v>-4.850417748093605E-2</v>
      </c>
      <c r="DF22" s="3">
        <v>7.1006081998348236E-2</v>
      </c>
      <c r="DG22" s="3">
        <v>3.6546770483255386E-2</v>
      </c>
      <c r="DH22" s="3">
        <v>-0.10767541825771332</v>
      </c>
      <c r="DI22" s="3">
        <v>9.1647222638130188E-2</v>
      </c>
      <c r="DJ22" s="3">
        <v>-0.19917997717857361</v>
      </c>
    </row>
    <row r="23" spans="2:181">
      <c r="B23" s="25">
        <v>17</v>
      </c>
      <c r="C23" s="3">
        <v>0.24801027774810791</v>
      </c>
      <c r="D23" s="3">
        <v>0.26384037733078003</v>
      </c>
      <c r="E23" s="3">
        <v>-7.5506262481212616E-2</v>
      </c>
      <c r="F23" s="3">
        <v>-0.1027577817440033</v>
      </c>
      <c r="G23" s="3">
        <v>-0.13265597820281982</v>
      </c>
      <c r="H23" s="3">
        <v>-8.4091596305370331E-2</v>
      </c>
      <c r="I23" s="3">
        <v>-6.3002884387969971E-2</v>
      </c>
      <c r="J23" s="3">
        <v>-0.10792755335569382</v>
      </c>
      <c r="K23" s="3">
        <v>7.605530321598053E-2</v>
      </c>
      <c r="L23" s="3">
        <v>0.18953244388103485</v>
      </c>
      <c r="M23" s="3">
        <v>5.6519310921430588E-2</v>
      </c>
      <c r="N23" s="3">
        <v>0.14865559339523315</v>
      </c>
      <c r="O23" s="3">
        <v>0.25684478878974915</v>
      </c>
      <c r="P23" s="3">
        <v>-0.18152473866939545</v>
      </c>
      <c r="Q23" s="3">
        <v>-2.3236766457557678E-2</v>
      </c>
      <c r="R23" s="3">
        <v>-6.0572884976863861E-3</v>
      </c>
      <c r="S23" s="3">
        <v>0</v>
      </c>
      <c r="V23" s="3"/>
      <c r="W23" s="1">
        <v>1</v>
      </c>
      <c r="X23" s="3">
        <v>0</v>
      </c>
      <c r="AA23" s="15" t="s">
        <v>169</v>
      </c>
      <c r="AT23" s="25">
        <v>17</v>
      </c>
      <c r="AU23" s="3">
        <v>0.25524827837944031</v>
      </c>
      <c r="AV23" s="3">
        <v>-0.19195051491260529</v>
      </c>
      <c r="AW23" s="3">
        <v>-0.27222451567649841</v>
      </c>
      <c r="AX23" s="3">
        <v>0.26825040578842163</v>
      </c>
      <c r="AY23" s="3">
        <v>8.2352302968502045E-2</v>
      </c>
      <c r="AZ23" s="3">
        <v>0.26400229334831238</v>
      </c>
      <c r="BA23" s="3">
        <v>-2.1453768014907837E-2</v>
      </c>
      <c r="BB23" s="3">
        <v>5.5377602577209473E-2</v>
      </c>
      <c r="BC23" s="3">
        <v>-0.13282126188278198</v>
      </c>
      <c r="BD23" s="3">
        <v>0.21447952091693878</v>
      </c>
      <c r="BE23" s="3">
        <v>-4.8787880688905716E-2</v>
      </c>
      <c r="BF23" s="3">
        <v>0.23221378028392792</v>
      </c>
      <c r="BG23" s="3">
        <v>0.12854236364364624</v>
      </c>
      <c r="BH23" s="3">
        <v>-0.35423454642295837</v>
      </c>
      <c r="BI23" s="3">
        <v>-0.29315441846847534</v>
      </c>
      <c r="BJ23" s="3">
        <v>-0.10943468660116196</v>
      </c>
      <c r="BK23" s="3">
        <v>-1.1798721738159657E-2</v>
      </c>
      <c r="BM23" s="3"/>
      <c r="BN23" s="1">
        <v>1</v>
      </c>
      <c r="BO23" s="3">
        <v>-1.9987928853916668</v>
      </c>
      <c r="BP23" s="3">
        <v>-0.42874103608099645</v>
      </c>
      <c r="BQ23" s="3">
        <v>-0.91855088416410946</v>
      </c>
      <c r="BR23" s="3">
        <v>-0.30193332996881439</v>
      </c>
      <c r="BS23" s="3"/>
      <c r="BV23" s="33" t="s">
        <v>358</v>
      </c>
      <c r="BX23" t="s">
        <v>362</v>
      </c>
      <c r="CP23" t="s">
        <v>380</v>
      </c>
      <c r="CS23" s="25">
        <v>17</v>
      </c>
      <c r="CT23" s="3">
        <v>-9.5456898212432861E-2</v>
      </c>
      <c r="CU23" s="3">
        <v>0.16244761645793915</v>
      </c>
      <c r="CV23" s="3">
        <v>0.37551572918891907</v>
      </c>
      <c r="CW23" s="3">
        <v>-0.13094010949134827</v>
      </c>
      <c r="CX23" s="3">
        <v>0.22845867276191711</v>
      </c>
      <c r="CY23" s="3">
        <v>0.31146460771560669</v>
      </c>
      <c r="CZ23" s="3">
        <v>-0.21499104797840118</v>
      </c>
      <c r="DA23" s="3">
        <v>2.3723913356661797E-2</v>
      </c>
      <c r="DB23" s="3">
        <v>-0.27962401509284973</v>
      </c>
      <c r="DC23" s="3">
        <v>0.28258135914802551</v>
      </c>
      <c r="DD23" s="3">
        <v>-0.24244941771030426</v>
      </c>
      <c r="DE23" s="3">
        <v>0.19614036381244659</v>
      </c>
      <c r="DF23" s="3">
        <v>0.29563364386558533</v>
      </c>
      <c r="DG23" s="3">
        <v>4.0450770407915115E-2</v>
      </c>
      <c r="DH23" s="3">
        <v>0.22118818759918213</v>
      </c>
      <c r="DI23" s="3">
        <v>-0.39375430345535278</v>
      </c>
      <c r="DJ23" s="3">
        <v>-0.71019315719604492</v>
      </c>
      <c r="DM23" s="17" t="s">
        <v>166</v>
      </c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</row>
    <row r="24" spans="2:181">
      <c r="B24" s="25">
        <v>18</v>
      </c>
      <c r="C24" s="3">
        <v>0.11351841688156128</v>
      </c>
      <c r="D24" s="3">
        <v>-0.28162664175033569</v>
      </c>
      <c r="E24" s="3">
        <v>0.21147799491882324</v>
      </c>
      <c r="F24" s="3">
        <v>-0.27218014001846313</v>
      </c>
      <c r="G24" s="3">
        <v>0.18134671449661255</v>
      </c>
      <c r="H24" s="3">
        <v>-0.27229055762290955</v>
      </c>
      <c r="I24" s="3">
        <v>8.5237152874469757E-2</v>
      </c>
      <c r="J24" s="3">
        <v>0.18607637286186218</v>
      </c>
      <c r="K24" s="3">
        <v>0.15291619300842285</v>
      </c>
      <c r="L24" s="3">
        <v>-1.2970033101737499E-2</v>
      </c>
      <c r="M24" s="3">
        <v>-0.28062814474105835</v>
      </c>
      <c r="N24" s="3">
        <v>-9.4205118715763092E-2</v>
      </c>
      <c r="O24" s="3">
        <v>-0.21242888271808624</v>
      </c>
      <c r="P24" s="3">
        <v>0.22879086434841156</v>
      </c>
      <c r="Q24" s="3">
        <v>0.29337245225906372</v>
      </c>
      <c r="R24" s="3">
        <v>0.16436997056007385</v>
      </c>
      <c r="S24" s="3">
        <v>0</v>
      </c>
      <c r="V24" s="3"/>
      <c r="W24" s="1">
        <v>2</v>
      </c>
      <c r="X24" s="3">
        <v>0</v>
      </c>
      <c r="AT24" s="25">
        <v>18</v>
      </c>
      <c r="AU24" s="3">
        <v>-0.38050460815429688</v>
      </c>
      <c r="AV24" s="3">
        <v>0.5473824143409729</v>
      </c>
      <c r="AW24" s="3">
        <v>7.2027809917926788E-2</v>
      </c>
      <c r="AX24" s="3">
        <v>0.19077952206134796</v>
      </c>
      <c r="AY24" s="3">
        <v>-3.6977373063564301E-2</v>
      </c>
      <c r="AZ24" s="3">
        <v>3.303111344575882E-2</v>
      </c>
      <c r="BA24" s="3">
        <v>-0.29161030054092407</v>
      </c>
      <c r="BB24" s="3">
        <v>-0.12170685082674026</v>
      </c>
      <c r="BC24" s="3">
        <v>0.27759179472923279</v>
      </c>
      <c r="BD24" s="3">
        <v>7.6021924614906311E-2</v>
      </c>
      <c r="BE24" s="3">
        <v>-0.21257729828357697</v>
      </c>
      <c r="BF24" s="3">
        <v>0.139194056391716</v>
      </c>
      <c r="BG24" s="3">
        <v>-0.1001623272895813</v>
      </c>
      <c r="BH24" s="3">
        <v>0.29204279184341431</v>
      </c>
      <c r="BI24" s="3">
        <v>0.21499292552471161</v>
      </c>
      <c r="BJ24" s="3">
        <v>-0.17339864373207092</v>
      </c>
      <c r="BK24" s="3">
        <v>4.0061961859464645E-2</v>
      </c>
      <c r="BM24" s="3"/>
      <c r="BN24" s="1">
        <v>2</v>
      </c>
      <c r="BO24" s="3">
        <v>0.59686321502767758</v>
      </c>
      <c r="BP24" s="3">
        <v>0.34932491108113889</v>
      </c>
      <c r="BQ24" s="3">
        <v>1.160713295324854</v>
      </c>
      <c r="BR24" s="3">
        <v>-1.5029892985207485</v>
      </c>
      <c r="BS24" s="3"/>
      <c r="CS24" s="25">
        <v>18</v>
      </c>
      <c r="CT24" s="3">
        <v>0.1823180615901947</v>
      </c>
      <c r="CU24" s="3">
        <v>-0.10783858597278595</v>
      </c>
      <c r="CV24" s="3">
        <v>0.17468616366386414</v>
      </c>
      <c r="CW24" s="3">
        <v>0.13226957619190216</v>
      </c>
      <c r="CX24" s="3">
        <v>0.35365179181098938</v>
      </c>
      <c r="CY24" s="3">
        <v>-5.6583723053336143E-3</v>
      </c>
      <c r="CZ24" s="3">
        <v>-0.2869131863117218</v>
      </c>
      <c r="DA24" s="3">
        <v>0.18764859437942505</v>
      </c>
      <c r="DB24" s="3">
        <v>-6.1980575323104858E-2</v>
      </c>
      <c r="DC24" s="3">
        <v>-6.5260931849479675E-2</v>
      </c>
      <c r="DD24" s="3">
        <v>0.10585196316242218</v>
      </c>
      <c r="DE24" s="3">
        <v>0.29081857204437256</v>
      </c>
      <c r="DF24" s="3">
        <v>-0.28338336944580078</v>
      </c>
      <c r="DG24" s="3">
        <v>0.13009348511695862</v>
      </c>
      <c r="DH24" s="3">
        <v>-0.30255365371704102</v>
      </c>
      <c r="DI24" s="3">
        <v>0.220157191157341</v>
      </c>
      <c r="DJ24" s="3">
        <v>-0.24717578291893005</v>
      </c>
    </row>
    <row r="25" spans="2:181" ht="17.25">
      <c r="B25" s="25">
        <v>19</v>
      </c>
      <c r="C25" s="3">
        <v>-5.7438571006059647E-2</v>
      </c>
      <c r="D25" s="3">
        <v>-5.6054826825857162E-2</v>
      </c>
      <c r="E25" s="3">
        <v>-0.2267412543296814</v>
      </c>
      <c r="F25" s="3">
        <v>-0.20166890323162079</v>
      </c>
      <c r="G25" s="3">
        <v>0.20442424714565277</v>
      </c>
      <c r="H25" s="3">
        <v>0.1139606237411499</v>
      </c>
      <c r="I25" s="3">
        <v>-0.14388167858123779</v>
      </c>
      <c r="J25" s="3">
        <v>-0.26394328474998474</v>
      </c>
      <c r="K25" s="3">
        <v>0.20665879547595978</v>
      </c>
      <c r="L25" s="3">
        <v>-8.4146581590175629E-2</v>
      </c>
      <c r="M25" s="3">
        <v>-2.8878262266516685E-2</v>
      </c>
      <c r="N25" s="3">
        <v>-0.28637346625328064</v>
      </c>
      <c r="O25" s="3">
        <v>-0.17420041561126709</v>
      </c>
      <c r="P25" s="3">
        <v>0.2747480571269989</v>
      </c>
      <c r="Q25" s="3">
        <v>0.19090630114078522</v>
      </c>
      <c r="R25" s="3">
        <v>8.8928863406181335E-2</v>
      </c>
      <c r="S25" s="3">
        <v>0</v>
      </c>
      <c r="V25" s="3"/>
      <c r="W25" s="1">
        <v>3</v>
      </c>
      <c r="X25" s="3">
        <v>0</v>
      </c>
      <c r="AA25" t="s">
        <v>157</v>
      </c>
      <c r="AD25" s="12" t="s">
        <v>158</v>
      </c>
      <c r="AE25">
        <f>1/SQRT(16)</f>
        <v>0.25</v>
      </c>
      <c r="AT25" s="25">
        <v>19</v>
      </c>
      <c r="AU25" s="3">
        <v>-9.4978004693984985E-2</v>
      </c>
      <c r="AV25" s="3">
        <v>8.4857441484928131E-2</v>
      </c>
      <c r="AW25" s="3">
        <v>-3.7231594324111938E-2</v>
      </c>
      <c r="AX25" s="3">
        <v>8.1483252346515656E-2</v>
      </c>
      <c r="AY25" s="3">
        <v>-7.7370524406433105E-2</v>
      </c>
      <c r="AZ25" s="3">
        <v>-4.2634226381778717E-2</v>
      </c>
      <c r="BA25" s="3">
        <v>6.1813194304704666E-2</v>
      </c>
      <c r="BB25" s="3">
        <v>-0.2288699746131897</v>
      </c>
      <c r="BC25" s="3">
        <v>5.3171012550592422E-2</v>
      </c>
      <c r="BD25" s="3">
        <v>-0.18553149700164795</v>
      </c>
      <c r="BE25" s="3">
        <v>2.9971893876791E-2</v>
      </c>
      <c r="BF25" s="3">
        <v>-0.19317282736301422</v>
      </c>
      <c r="BG25" s="3">
        <v>-0.16195583343505859</v>
      </c>
      <c r="BH25" s="3">
        <v>0.24444307386875153</v>
      </c>
      <c r="BI25" s="3">
        <v>-2.3002509027719498E-2</v>
      </c>
      <c r="BJ25" s="3">
        <v>8.0192737281322479E-2</v>
      </c>
      <c r="BK25" s="3">
        <v>-3.6399144679307938E-2</v>
      </c>
      <c r="BM25" s="3"/>
      <c r="BN25" s="1">
        <v>3</v>
      </c>
      <c r="BO25" s="3">
        <v>1.3334702058702004</v>
      </c>
      <c r="BP25" s="3">
        <v>0.24444759409037398</v>
      </c>
      <c r="BQ25" s="3">
        <v>0.66700084205615107</v>
      </c>
      <c r="BR25" s="3">
        <v>0.34738729384659572</v>
      </c>
      <c r="BS25" s="3"/>
      <c r="BV25" t="s">
        <v>157</v>
      </c>
      <c r="BY25" s="12" t="s">
        <v>158</v>
      </c>
      <c r="BZ25">
        <f>1/SQRT(16)</f>
        <v>0.25</v>
      </c>
      <c r="CO25" s="18" t="s">
        <v>193</v>
      </c>
      <c r="CP25" s="25" t="s">
        <v>173</v>
      </c>
      <c r="CQ25" s="25" t="s">
        <v>174</v>
      </c>
      <c r="CS25" s="25">
        <v>19</v>
      </c>
      <c r="CT25" s="3">
        <v>0.13695792853832245</v>
      </c>
      <c r="CU25" s="3">
        <v>3.9280634373426437E-2</v>
      </c>
      <c r="CV25" s="3">
        <v>0.14033880829811096</v>
      </c>
      <c r="CW25" s="3">
        <v>0.1599825918674469</v>
      </c>
      <c r="CX25" s="3">
        <v>5.7083077728748322E-2</v>
      </c>
      <c r="CY25" s="3">
        <v>0.11693916469812393</v>
      </c>
      <c r="CZ25" s="3">
        <v>-0.23055683076381683</v>
      </c>
      <c r="DA25" s="3">
        <v>0.11852730810642242</v>
      </c>
      <c r="DB25" s="3">
        <v>8.362230658531189E-2</v>
      </c>
      <c r="DC25" s="3">
        <v>-5.5119191529229283E-4</v>
      </c>
      <c r="DD25" s="3">
        <v>0.21509283781051636</v>
      </c>
      <c r="DE25" s="3">
        <v>7.4778355658054352E-2</v>
      </c>
      <c r="DF25" s="3">
        <v>-0.46174883842468262</v>
      </c>
      <c r="DG25" s="3">
        <v>4.2480546981096268E-2</v>
      </c>
      <c r="DH25" s="3">
        <v>4.0630374103784561E-2</v>
      </c>
      <c r="DI25" s="3">
        <v>-5.0645966082811356E-2</v>
      </c>
      <c r="DJ25" s="3">
        <v>-0.38195136189460754</v>
      </c>
      <c r="DM25" t="str">
        <f>CT2</f>
        <v>Linear 1</v>
      </c>
    </row>
    <row r="26" spans="2:181">
      <c r="B26" s="25">
        <v>20</v>
      </c>
      <c r="C26" s="3">
        <v>-0.1112494021654129</v>
      </c>
      <c r="D26" s="3">
        <v>0.12938579916954041</v>
      </c>
      <c r="E26" s="3">
        <v>0.12286638468503952</v>
      </c>
      <c r="F26" s="3">
        <v>-0.29254665970802307</v>
      </c>
      <c r="G26" s="3">
        <v>-5.5643782019615173E-2</v>
      </c>
      <c r="H26" s="3">
        <v>0.24247340857982635</v>
      </c>
      <c r="I26" s="3">
        <v>-0.27308657765388489</v>
      </c>
      <c r="J26" s="3">
        <v>4.9746766686439514E-2</v>
      </c>
      <c r="K26" s="3">
        <v>-8.4299042820930481E-2</v>
      </c>
      <c r="L26" s="3">
        <v>3.1065758317708969E-2</v>
      </c>
      <c r="M26" s="3">
        <v>-0.15819858014583588</v>
      </c>
      <c r="N26" s="3">
        <v>3.0003637075424194E-2</v>
      </c>
      <c r="O26" s="3">
        <v>-9.2356272041797638E-2</v>
      </c>
      <c r="P26" s="3">
        <v>2.0658589899539948E-2</v>
      </c>
      <c r="Q26" s="3">
        <v>0.29539966583251953</v>
      </c>
      <c r="R26" s="3">
        <v>0.30040454864501953</v>
      </c>
      <c r="S26" s="3">
        <v>0</v>
      </c>
      <c r="V26" s="3"/>
      <c r="W26" s="1">
        <v>4</v>
      </c>
      <c r="X26" s="3">
        <v>0</v>
      </c>
      <c r="AA26" s="22" t="s">
        <v>179</v>
      </c>
      <c r="AT26" s="25">
        <v>20</v>
      </c>
      <c r="AU26" s="3">
        <v>5.2271235734224319E-2</v>
      </c>
      <c r="AV26" s="3">
        <v>-0.27074691653251648</v>
      </c>
      <c r="AW26" s="3">
        <v>-9.5114365220069885E-2</v>
      </c>
      <c r="AX26" s="3">
        <v>-0.122454434633255</v>
      </c>
      <c r="AY26" s="3">
        <v>0.11646689474582672</v>
      </c>
      <c r="AZ26" s="3">
        <v>0.3624531626701355</v>
      </c>
      <c r="BA26" s="3">
        <v>3.3435951918363571E-2</v>
      </c>
      <c r="BB26" s="3">
        <v>8.0609366297721863E-2</v>
      </c>
      <c r="BC26" s="3">
        <v>8.1422723829746246E-2</v>
      </c>
      <c r="BD26" s="3">
        <v>0.11389457434415817</v>
      </c>
      <c r="BE26" s="3">
        <v>0.19418793916702271</v>
      </c>
      <c r="BF26" s="3">
        <v>0.21088580787181854</v>
      </c>
      <c r="BG26" s="3">
        <v>5.746619775891304E-2</v>
      </c>
      <c r="BH26" s="3">
        <v>4.7723483294248581E-3</v>
      </c>
      <c r="BI26" s="3">
        <v>-0.30228003859519958</v>
      </c>
      <c r="BJ26" s="3">
        <v>3.4790504723787308E-2</v>
      </c>
      <c r="BK26" s="3">
        <v>8.9176101610064507E-3</v>
      </c>
      <c r="BM26" s="3"/>
      <c r="BN26" s="1">
        <v>4</v>
      </c>
      <c r="BO26" s="3">
        <v>-0.53775162147406153</v>
      </c>
      <c r="BP26" s="3">
        <v>-8.5596395940596592E-2</v>
      </c>
      <c r="BQ26" s="3">
        <v>-0.49662182897639373</v>
      </c>
      <c r="BR26" s="3">
        <v>0.94716140421048112</v>
      </c>
      <c r="BS26" s="3"/>
      <c r="BV26" s="22" t="s">
        <v>179</v>
      </c>
      <c r="CP26" t="s">
        <v>269</v>
      </c>
      <c r="CQ26" t="s">
        <v>270</v>
      </c>
      <c r="CS26" s="25">
        <v>20</v>
      </c>
      <c r="CT26" s="3">
        <v>0.16578778624534607</v>
      </c>
      <c r="CU26" s="3">
        <v>0.19745014607906342</v>
      </c>
      <c r="CV26" s="3">
        <v>0.14218376576900482</v>
      </c>
      <c r="CW26" s="3">
        <v>-7.8690789639949799E-2</v>
      </c>
      <c r="CX26" s="3">
        <v>0.39257237315177917</v>
      </c>
      <c r="CY26" s="3">
        <v>-1.6861183568835258E-2</v>
      </c>
      <c r="CZ26" s="3">
        <v>6.4792279154062271E-3</v>
      </c>
      <c r="DA26" s="3">
        <v>0.12629354000091553</v>
      </c>
      <c r="DB26" s="3">
        <v>-0.11287981271743774</v>
      </c>
      <c r="DC26" s="3">
        <v>-1.9145645201206207E-2</v>
      </c>
      <c r="DD26" s="3">
        <v>0.16204726696014404</v>
      </c>
      <c r="DE26" s="3">
        <v>0.3366435170173645</v>
      </c>
      <c r="DF26" s="3">
        <v>0.13767310976982117</v>
      </c>
      <c r="DG26" s="3">
        <v>0.31834656000137329</v>
      </c>
      <c r="DH26" s="3">
        <v>-0.63079607486724854</v>
      </c>
      <c r="DI26" s="3">
        <v>8.4087006747722626E-2</v>
      </c>
      <c r="DJ26" s="3">
        <v>-0.54592621326446533</v>
      </c>
    </row>
    <row r="27" spans="2:181">
      <c r="B27" s="25">
        <v>21</v>
      </c>
      <c r="C27" s="3">
        <v>-8.3892084658145905E-2</v>
      </c>
      <c r="D27" s="3">
        <v>-5.3472854197025299E-3</v>
      </c>
      <c r="E27" s="3">
        <v>6.0366548597812653E-2</v>
      </c>
      <c r="F27" s="3">
        <v>0.26109883189201355</v>
      </c>
      <c r="G27" s="3">
        <v>0.26709187030792236</v>
      </c>
      <c r="H27" s="3">
        <v>4.4556248933076859E-2</v>
      </c>
      <c r="I27" s="3">
        <v>-0.10815825313329697</v>
      </c>
      <c r="J27" s="3">
        <v>-0.15201497077941895</v>
      </c>
      <c r="K27" s="3">
        <v>0.14542645215988159</v>
      </c>
      <c r="L27" s="3">
        <v>-0.293540358543396</v>
      </c>
      <c r="M27" s="3">
        <v>-0.22889070212841034</v>
      </c>
      <c r="N27" s="3">
        <v>-0.18879806995391846</v>
      </c>
      <c r="O27" s="3">
        <v>-0.27371272444725037</v>
      </c>
      <c r="P27" s="3">
        <v>-0.10935793817043304</v>
      </c>
      <c r="Q27" s="3">
        <v>-1.0051820427179337E-2</v>
      </c>
      <c r="R27" s="3">
        <v>-0.17990133166313171</v>
      </c>
      <c r="S27" s="3">
        <v>0</v>
      </c>
      <c r="V27" s="3"/>
      <c r="W27" s="1">
        <v>5</v>
      </c>
      <c r="X27" s="3">
        <v>0</v>
      </c>
      <c r="Z27" t="s">
        <v>170</v>
      </c>
      <c r="AA27" s="1">
        <v>0</v>
      </c>
      <c r="AB27" s="1">
        <v>1</v>
      </c>
      <c r="AC27" s="1">
        <v>2</v>
      </c>
      <c r="AD27" s="1">
        <v>3</v>
      </c>
      <c r="AE27" s="28">
        <v>4</v>
      </c>
      <c r="AF27" s="9" t="s">
        <v>154</v>
      </c>
      <c r="AG27" s="20" t="s">
        <v>150</v>
      </c>
      <c r="AT27" s="25">
        <v>21</v>
      </c>
      <c r="AU27" s="3">
        <v>-0.14663663506507874</v>
      </c>
      <c r="AV27" s="3">
        <v>0.28014761209487915</v>
      </c>
      <c r="AW27" s="3">
        <v>4.5473810285329819E-2</v>
      </c>
      <c r="AX27" s="3">
        <v>0.11435575783252716</v>
      </c>
      <c r="AY27" s="3">
        <v>-9.7143940627574921E-2</v>
      </c>
      <c r="AZ27" s="3">
        <v>1.3363729231059551E-2</v>
      </c>
      <c r="BA27" s="3">
        <v>-9.4148159027099609E-2</v>
      </c>
      <c r="BB27" s="3">
        <v>-0.10378947854042053</v>
      </c>
      <c r="BC27" s="3">
        <v>0.4251151978969574</v>
      </c>
      <c r="BD27" s="3">
        <v>-0.2515093982219696</v>
      </c>
      <c r="BE27" s="3">
        <v>-0.23458027839660645</v>
      </c>
      <c r="BF27" s="3">
        <v>-0.12777635455131531</v>
      </c>
      <c r="BG27" s="3">
        <v>0.11396605521440506</v>
      </c>
      <c r="BH27" s="3">
        <v>0.20839694142341614</v>
      </c>
      <c r="BI27" s="3">
        <v>0.12134420871734619</v>
      </c>
      <c r="BJ27" s="3">
        <v>-0.21380221843719482</v>
      </c>
      <c r="BK27" s="3">
        <v>-2.3713971022516489E-3</v>
      </c>
      <c r="BM27" s="3"/>
      <c r="BN27" s="1">
        <v>5</v>
      </c>
      <c r="BO27" s="3">
        <v>0.1872312099439154</v>
      </c>
      <c r="BP27" s="3">
        <v>-3.7027384961954846E-2</v>
      </c>
      <c r="BQ27" s="3">
        <v>0.48678165998340484</v>
      </c>
      <c r="BR27" s="3">
        <v>-0.93487414120006451</v>
      </c>
      <c r="BS27" s="3"/>
      <c r="BU27" t="s">
        <v>170</v>
      </c>
      <c r="BV27" s="1" cm="1">
        <f t="array" ref="BV27:BY27">BO4:BR4</f>
        <v>0</v>
      </c>
      <c r="BW27" s="1">
        <v>1</v>
      </c>
      <c r="BX27" s="1">
        <v>2</v>
      </c>
      <c r="BY27" s="1">
        <v>3</v>
      </c>
      <c r="BZ27" s="9" t="s">
        <v>154</v>
      </c>
      <c r="CA27" s="20" t="s">
        <v>150</v>
      </c>
      <c r="CB27" s="2"/>
      <c r="CC27" s="2"/>
      <c r="CO27" s="25">
        <v>0</v>
      </c>
      <c r="CP27" s="3">
        <v>1.1684423685073853</v>
      </c>
      <c r="CQ27" s="3">
        <v>-3.3139944076538086E-2</v>
      </c>
      <c r="CS27" s="25">
        <v>21</v>
      </c>
      <c r="CT27" s="3">
        <v>-0.21586766839027405</v>
      </c>
      <c r="CU27" s="3">
        <v>-4.3230205774307251E-3</v>
      </c>
      <c r="CV27" s="3">
        <v>6.2638572417199612E-3</v>
      </c>
      <c r="CW27" s="3">
        <v>-7.3925398290157318E-2</v>
      </c>
      <c r="CX27" s="3">
        <v>-7.9128541052341461E-2</v>
      </c>
      <c r="CY27" s="3">
        <v>-0.10569978505373001</v>
      </c>
      <c r="CZ27" s="3">
        <v>0.10545458644628525</v>
      </c>
      <c r="DA27" s="3">
        <v>-5.8953005820512772E-2</v>
      </c>
      <c r="DB27" s="3">
        <v>5.9843029826879501E-2</v>
      </c>
      <c r="DC27" s="3">
        <v>-6.3450649380683899E-2</v>
      </c>
      <c r="DD27" s="3">
        <v>0.36345377564430237</v>
      </c>
      <c r="DE27" s="3">
        <v>-9.6396178007125854E-2</v>
      </c>
      <c r="DF27" s="3">
        <v>0.159749835729599</v>
      </c>
      <c r="DG27" s="3">
        <v>0.13230736553668976</v>
      </c>
      <c r="DH27" s="3">
        <v>-0.50524729490280151</v>
      </c>
      <c r="DI27" s="3">
        <v>-0.10014501214027405</v>
      </c>
      <c r="DJ27" s="3">
        <v>-0.33617570996284485</v>
      </c>
      <c r="DL27" t="s">
        <v>170</v>
      </c>
      <c r="DM27" s="1" cm="1">
        <f t="array" ref="DM27:FX27">DM4:FX4</f>
        <v>0</v>
      </c>
      <c r="DN27" s="1">
        <v>1</v>
      </c>
      <c r="DO27" s="1">
        <v>2</v>
      </c>
      <c r="DP27" s="1">
        <v>3</v>
      </c>
      <c r="DQ27" s="1">
        <v>4</v>
      </c>
      <c r="DR27" s="1">
        <v>5</v>
      </c>
      <c r="DS27" s="1">
        <v>6</v>
      </c>
      <c r="DT27" s="1">
        <v>7</v>
      </c>
      <c r="DU27" s="1">
        <v>8</v>
      </c>
      <c r="DV27" s="1">
        <v>9</v>
      </c>
      <c r="DW27" s="1">
        <v>10</v>
      </c>
      <c r="DX27" s="1">
        <v>11</v>
      </c>
      <c r="DY27" s="1">
        <v>12</v>
      </c>
      <c r="DZ27" s="1">
        <v>13</v>
      </c>
      <c r="EA27" s="1">
        <v>14</v>
      </c>
      <c r="EB27" s="1">
        <v>15</v>
      </c>
      <c r="EC27" s="1">
        <v>16</v>
      </c>
      <c r="ED27" s="1">
        <v>17</v>
      </c>
      <c r="EE27" s="1">
        <v>18</v>
      </c>
      <c r="EF27" s="1">
        <v>19</v>
      </c>
      <c r="EG27" s="1">
        <v>20</v>
      </c>
      <c r="EH27" s="1">
        <v>21</v>
      </c>
      <c r="EI27" s="1">
        <v>22</v>
      </c>
      <c r="EJ27" s="1">
        <v>23</v>
      </c>
      <c r="EK27" s="1">
        <v>24</v>
      </c>
      <c r="EL27" s="1">
        <v>25</v>
      </c>
      <c r="EM27" s="1">
        <v>26</v>
      </c>
      <c r="EN27" s="1">
        <v>27</v>
      </c>
      <c r="EO27" s="1">
        <v>28</v>
      </c>
      <c r="EP27" s="1">
        <v>29</v>
      </c>
      <c r="EQ27" s="1">
        <v>30</v>
      </c>
      <c r="ER27" s="1">
        <v>31</v>
      </c>
      <c r="ES27" s="1">
        <v>32</v>
      </c>
      <c r="ET27" s="1">
        <v>33</v>
      </c>
      <c r="EU27" s="1">
        <v>34</v>
      </c>
      <c r="EV27" s="1">
        <v>35</v>
      </c>
      <c r="EW27" s="1">
        <v>36</v>
      </c>
      <c r="EX27" s="1">
        <v>37</v>
      </c>
      <c r="EY27" s="1">
        <v>38</v>
      </c>
      <c r="EZ27" s="1">
        <v>39</v>
      </c>
      <c r="FA27" s="1">
        <v>40</v>
      </c>
      <c r="FB27" s="1">
        <v>41</v>
      </c>
      <c r="FC27" s="1">
        <v>42</v>
      </c>
      <c r="FD27" s="1">
        <v>43</v>
      </c>
      <c r="FE27" s="1">
        <v>44</v>
      </c>
      <c r="FF27" s="1">
        <v>45</v>
      </c>
      <c r="FG27" s="1">
        <v>46</v>
      </c>
      <c r="FH27" s="1">
        <v>47</v>
      </c>
      <c r="FI27" s="1">
        <v>48</v>
      </c>
      <c r="FJ27" s="1">
        <v>49</v>
      </c>
      <c r="FK27" s="1">
        <v>50</v>
      </c>
      <c r="FL27" s="1">
        <v>51</v>
      </c>
      <c r="FM27" s="1">
        <v>52</v>
      </c>
      <c r="FN27" s="1">
        <v>53</v>
      </c>
      <c r="FO27" s="1">
        <v>54</v>
      </c>
      <c r="FP27" s="1">
        <v>55</v>
      </c>
      <c r="FQ27" s="1">
        <v>56</v>
      </c>
      <c r="FR27" s="1">
        <v>57</v>
      </c>
      <c r="FS27" s="1">
        <v>58</v>
      </c>
      <c r="FT27" s="1">
        <v>59</v>
      </c>
      <c r="FU27" s="1">
        <v>60</v>
      </c>
      <c r="FV27" s="1">
        <v>61</v>
      </c>
      <c r="FW27" s="1">
        <v>62</v>
      </c>
      <c r="FX27" s="1">
        <v>63</v>
      </c>
    </row>
    <row r="28" spans="2:181">
      <c r="B28" s="25">
        <v>22</v>
      </c>
      <c r="C28" s="3">
        <v>-0.24193857610225677</v>
      </c>
      <c r="D28" s="3">
        <v>0.30362570285797119</v>
      </c>
      <c r="E28" s="3">
        <v>0.26455503702163696</v>
      </c>
      <c r="F28" s="3">
        <v>-0.10098513215780258</v>
      </c>
      <c r="G28" s="3">
        <v>0.18176843225955963</v>
      </c>
      <c r="H28" s="3">
        <v>-5.4673492908477783E-2</v>
      </c>
      <c r="I28" s="3">
        <v>-0.22573627531528473</v>
      </c>
      <c r="J28" s="3">
        <v>-5.5719226598739624E-2</v>
      </c>
      <c r="K28" s="3">
        <v>-0.28169679641723633</v>
      </c>
      <c r="L28" s="3">
        <v>-3.8666386157274246E-2</v>
      </c>
      <c r="M28" s="3">
        <v>-0.16612634062767029</v>
      </c>
      <c r="N28" s="3">
        <v>0.22990839183330536</v>
      </c>
      <c r="O28" s="3">
        <v>0.11701492220163345</v>
      </c>
      <c r="P28" s="3">
        <v>4.3673928827047348E-2</v>
      </c>
      <c r="Q28" s="3">
        <v>-0.10776514559984207</v>
      </c>
      <c r="R28" s="3">
        <v>-0.19873900711536407</v>
      </c>
      <c r="S28" s="3">
        <v>0</v>
      </c>
      <c r="V28" s="3"/>
      <c r="W28" s="1">
        <v>6</v>
      </c>
      <c r="X28" s="3">
        <v>0</v>
      </c>
      <c r="Z28" s="1">
        <v>0</v>
      </c>
      <c r="AA28" s="3"/>
      <c r="AB28" s="3"/>
      <c r="AC28" s="3"/>
      <c r="AD28" s="3"/>
      <c r="AE28" s="3"/>
      <c r="AF28" s="10"/>
      <c r="AG28" s="3"/>
      <c r="AT28" s="25">
        <v>22</v>
      </c>
      <c r="AU28" s="3">
        <v>-0.304777592420578</v>
      </c>
      <c r="AV28" s="3">
        <v>0.49263805150985718</v>
      </c>
      <c r="AW28" s="3">
        <v>0.39068716764450073</v>
      </c>
      <c r="AX28" s="3">
        <v>0.24364949762821198</v>
      </c>
      <c r="AY28" s="3">
        <v>1.6102498630061746E-3</v>
      </c>
      <c r="AZ28" s="3">
        <v>-0.33008554577827454</v>
      </c>
      <c r="BA28" s="3">
        <v>-0.18966008722782135</v>
      </c>
      <c r="BB28" s="3">
        <v>2.3544475436210632E-2</v>
      </c>
      <c r="BC28" s="3">
        <v>0.37723705172538757</v>
      </c>
      <c r="BD28" s="3">
        <v>-0.14806962013244629</v>
      </c>
      <c r="BE28" s="3">
        <v>-0.3832072913646698</v>
      </c>
      <c r="BF28" s="3">
        <v>-4.1227415204048157E-2</v>
      </c>
      <c r="BG28" s="3">
        <v>-0.17700333893299103</v>
      </c>
      <c r="BH28" s="3">
        <v>0.24761328101158142</v>
      </c>
      <c r="BI28" s="3">
        <v>0.30280017852783203</v>
      </c>
      <c r="BJ28" s="3">
        <v>0.18212734162807465</v>
      </c>
      <c r="BK28" s="3">
        <v>2.9566088414867409E-5</v>
      </c>
      <c r="BM28" s="3"/>
      <c r="BN28" s="1">
        <v>6</v>
      </c>
      <c r="BO28" s="3">
        <v>1.2892305917093212</v>
      </c>
      <c r="BP28" s="3">
        <v>0.13641911903618237</v>
      </c>
      <c r="BQ28" s="3">
        <v>1.4711370634798411</v>
      </c>
      <c r="BR28" s="3">
        <v>-1.3146463594196496</v>
      </c>
      <c r="BS28" s="3"/>
      <c r="BU28" s="1">
        <v>0</v>
      </c>
      <c r="BV28" s="3"/>
      <c r="BW28" s="3"/>
      <c r="BX28" s="3"/>
      <c r="BY28" s="3"/>
      <c r="BZ28" s="10"/>
      <c r="CA28" s="3"/>
      <c r="CB28" s="3"/>
      <c r="CC28" s="3"/>
      <c r="CO28" s="25">
        <v>1</v>
      </c>
      <c r="CP28" s="3">
        <v>1.0473791360855105</v>
      </c>
      <c r="CQ28" s="3">
        <v>1.95352453738451E-2</v>
      </c>
      <c r="CS28" s="25">
        <v>22</v>
      </c>
      <c r="CT28" s="3">
        <v>0.28159642219543457</v>
      </c>
      <c r="CU28" s="3">
        <v>-0.16149914264678955</v>
      </c>
      <c r="CV28" s="3">
        <v>0.33910515904426575</v>
      </c>
      <c r="CW28" s="3">
        <v>-0.14215955138206482</v>
      </c>
      <c r="CX28" s="3">
        <v>-0.46809369325637817</v>
      </c>
      <c r="CY28" s="3">
        <v>-7.8535258769989014E-2</v>
      </c>
      <c r="CZ28" s="3">
        <v>4.1637428104877472E-2</v>
      </c>
      <c r="DA28" s="3">
        <v>0.3826153576374054</v>
      </c>
      <c r="DB28" s="3">
        <v>0.25322851538658142</v>
      </c>
      <c r="DC28" s="3">
        <v>-0.19311334192752838</v>
      </c>
      <c r="DD28" s="3">
        <v>-5.3839053958654404E-2</v>
      </c>
      <c r="DE28" s="3">
        <v>-9.4894029200077057E-2</v>
      </c>
      <c r="DF28" s="3">
        <v>-0.16808125376701355</v>
      </c>
      <c r="DG28" s="3">
        <v>-8.4821227937936783E-3</v>
      </c>
      <c r="DH28" s="3">
        <v>-0.24915818870067596</v>
      </c>
      <c r="DI28" s="3">
        <v>9.9118672311306E-2</v>
      </c>
      <c r="DJ28" s="3">
        <v>-0.28616747260093689</v>
      </c>
      <c r="DL28" s="1" cm="1">
        <f t="array" ref="DL28:DL32">_xlfn.ANCHORARRAY(B127)</f>
        <v>0</v>
      </c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</row>
    <row r="29" spans="2:181">
      <c r="B29" s="25">
        <v>23</v>
      </c>
      <c r="C29" s="3">
        <v>6.5460994839668274E-2</v>
      </c>
      <c r="D29" s="3">
        <v>1.5047335065901279E-2</v>
      </c>
      <c r="E29" s="3">
        <v>-0.1391156017780304</v>
      </c>
      <c r="F29" s="3">
        <v>-1.3433896005153656E-2</v>
      </c>
      <c r="G29" s="3">
        <v>0.18278898298740387</v>
      </c>
      <c r="H29" s="3">
        <v>1.5519903041422367E-2</v>
      </c>
      <c r="I29" s="3">
        <v>-0.21265365183353424</v>
      </c>
      <c r="J29" s="3">
        <v>0.29575857520103455</v>
      </c>
      <c r="K29" s="3">
        <v>-8.7791532278060913E-2</v>
      </c>
      <c r="L29" s="3">
        <v>-0.2650684118270874</v>
      </c>
      <c r="M29" s="3">
        <v>-0.24837389588356018</v>
      </c>
      <c r="N29" s="3">
        <v>8.6954019963741302E-2</v>
      </c>
      <c r="O29" s="3">
        <v>0.28919506072998047</v>
      </c>
      <c r="P29" s="3">
        <v>-0.2790425717830658</v>
      </c>
      <c r="Q29" s="3">
        <v>0.18263034522533417</v>
      </c>
      <c r="R29" s="3">
        <v>-0.1611325740814209</v>
      </c>
      <c r="S29" s="3">
        <v>0</v>
      </c>
      <c r="V29" s="3"/>
      <c r="W29" s="1">
        <v>7</v>
      </c>
      <c r="X29" s="3">
        <v>0</v>
      </c>
      <c r="Z29" s="1">
        <v>1</v>
      </c>
      <c r="AA29" s="3"/>
      <c r="AB29" s="3"/>
      <c r="AC29" s="3"/>
      <c r="AD29" s="3"/>
      <c r="AE29" s="3"/>
      <c r="AF29" s="10"/>
      <c r="AG29" s="3"/>
      <c r="AT29" s="25">
        <v>23</v>
      </c>
      <c r="AU29" s="3">
        <v>2.5013480335474014E-2</v>
      </c>
      <c r="AV29" s="3">
        <v>0.2996583878993988</v>
      </c>
      <c r="AW29" s="3">
        <v>4.1781768202781677E-2</v>
      </c>
      <c r="AX29" s="3">
        <v>-0.15217225253582001</v>
      </c>
      <c r="AY29" s="3">
        <v>-0.37280556559562683</v>
      </c>
      <c r="AZ29" s="3">
        <v>-0.22581750154495239</v>
      </c>
      <c r="BA29" s="3">
        <v>-6.4146935939788818E-2</v>
      </c>
      <c r="BB29" s="3">
        <v>3.0613075941801071E-2</v>
      </c>
      <c r="BC29" s="3">
        <v>-2.09524966776371E-2</v>
      </c>
      <c r="BD29" s="3">
        <v>0.14548186957836151</v>
      </c>
      <c r="BE29" s="3">
        <v>-0.31392192840576172</v>
      </c>
      <c r="BF29" s="3">
        <v>-0.29157674312591553</v>
      </c>
      <c r="BG29" s="3">
        <v>-0.20001645386219025</v>
      </c>
      <c r="BH29" s="3">
        <v>0.29342234134674072</v>
      </c>
      <c r="BI29" s="3">
        <v>0.28058013319969177</v>
      </c>
      <c r="BJ29" s="3">
        <v>0.11706207692623138</v>
      </c>
      <c r="BK29" s="3">
        <v>6.3130366615951061E-3</v>
      </c>
      <c r="BM29" s="3"/>
      <c r="BN29" s="1">
        <v>7</v>
      </c>
      <c r="BO29" s="3">
        <v>1.4558629714643612</v>
      </c>
      <c r="BP29" s="3">
        <v>-0.42349361421195175</v>
      </c>
      <c r="BQ29" s="3">
        <v>0.9488325885303206</v>
      </c>
      <c r="BR29" s="3">
        <v>5.205365370588963E-2</v>
      </c>
      <c r="BS29" s="3"/>
      <c r="BU29" s="1">
        <v>1</v>
      </c>
      <c r="BV29" s="3"/>
      <c r="BW29" s="3"/>
      <c r="BX29" s="3"/>
      <c r="BY29" s="3"/>
      <c r="BZ29" s="10"/>
      <c r="CA29" s="3"/>
      <c r="CB29" s="3"/>
      <c r="CC29" s="3"/>
      <c r="CO29" s="25">
        <v>2</v>
      </c>
      <c r="CP29" s="3">
        <v>1.1198279857635498</v>
      </c>
      <c r="CQ29" s="3">
        <v>-5.9466905891895294E-2</v>
      </c>
      <c r="CS29" s="25">
        <v>23</v>
      </c>
      <c r="CT29" s="3">
        <v>8.9875884354114532E-2</v>
      </c>
      <c r="CU29" s="3">
        <v>1.7883090768009424E-3</v>
      </c>
      <c r="CV29" s="3">
        <v>-0.20852866768836975</v>
      </c>
      <c r="CW29" s="3">
        <v>0.18848808109760284</v>
      </c>
      <c r="CX29" s="3">
        <v>0.28491044044494629</v>
      </c>
      <c r="CY29" s="3">
        <v>-0.13161268830299377</v>
      </c>
      <c r="CZ29" s="3">
        <v>8.3865612745285034E-2</v>
      </c>
      <c r="DA29" s="3">
        <v>0.25861969590187073</v>
      </c>
      <c r="DB29" s="3">
        <v>-0.58337002992630005</v>
      </c>
      <c r="DC29" s="3">
        <v>3.0570498201996088E-3</v>
      </c>
      <c r="DD29" s="3">
        <v>5.8293592184782028E-2</v>
      </c>
      <c r="DE29" s="3">
        <v>3.1201601028442383E-2</v>
      </c>
      <c r="DF29" s="3">
        <v>0.36167123913764954</v>
      </c>
      <c r="DG29" s="3">
        <v>0.38361328840255737</v>
      </c>
      <c r="DH29" s="3">
        <v>-9.8025746643543243E-2</v>
      </c>
      <c r="DI29" s="3">
        <v>-7.8509487211704254E-2</v>
      </c>
      <c r="DJ29" s="3">
        <v>-0.4243604838848114</v>
      </c>
      <c r="DL29" s="1">
        <v>1</v>
      </c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</row>
    <row r="30" spans="2:181">
      <c r="B30" s="25">
        <v>24</v>
      </c>
      <c r="C30" s="3">
        <v>-0.10615110397338867</v>
      </c>
      <c r="D30" s="3">
        <v>-0.30418527126312256</v>
      </c>
      <c r="E30" s="3">
        <v>0.10771385580301285</v>
      </c>
      <c r="F30" s="3">
        <v>-6.6649824380874634E-2</v>
      </c>
      <c r="G30" s="3">
        <v>0.24187779426574707</v>
      </c>
      <c r="H30" s="3">
        <v>-0.11407492309808731</v>
      </c>
      <c r="I30" s="3">
        <v>0.11243633180856705</v>
      </c>
      <c r="J30" s="3">
        <v>0.21012265980243683</v>
      </c>
      <c r="K30" s="3">
        <v>-0.12895004451274872</v>
      </c>
      <c r="L30" s="3">
        <v>-1.3759497087448835E-3</v>
      </c>
      <c r="M30" s="3">
        <v>-0.22984105348587036</v>
      </c>
      <c r="N30" s="3">
        <v>-0.26750621199607849</v>
      </c>
      <c r="O30" s="3">
        <v>-0.10451598465442657</v>
      </c>
      <c r="P30" s="3">
        <v>-0.11462350189685822</v>
      </c>
      <c r="Q30" s="3">
        <v>0.18986710906028748</v>
      </c>
      <c r="R30" s="3">
        <v>6.3705407083034515E-2</v>
      </c>
      <c r="S30" s="3">
        <v>0</v>
      </c>
      <c r="V30" s="3"/>
      <c r="W30" s="1">
        <v>8</v>
      </c>
      <c r="X30" s="3">
        <v>0</v>
      </c>
      <c r="Z30" s="1">
        <v>2</v>
      </c>
      <c r="AA30" s="3"/>
      <c r="AB30" s="3"/>
      <c r="AC30" s="3"/>
      <c r="AD30" s="3"/>
      <c r="AE30" s="3"/>
      <c r="AF30" s="10"/>
      <c r="AG30" s="3"/>
      <c r="AT30" s="25">
        <v>24</v>
      </c>
      <c r="AU30" s="3">
        <v>-4.2631987482309341E-2</v>
      </c>
      <c r="AV30" s="3">
        <v>0.51296794414520264</v>
      </c>
      <c r="AW30" s="3">
        <v>0.34948214888572693</v>
      </c>
      <c r="AX30" s="3">
        <v>0.13565059006214142</v>
      </c>
      <c r="AY30" s="3">
        <v>-5.5369652807712555E-2</v>
      </c>
      <c r="AZ30" s="3">
        <v>-2.0413540303707123E-2</v>
      </c>
      <c r="BA30" s="3">
        <v>-0.19514597952365875</v>
      </c>
      <c r="BB30" s="3">
        <v>-0.19856588542461395</v>
      </c>
      <c r="BC30" s="3">
        <v>0.18974947929382324</v>
      </c>
      <c r="BD30" s="3">
        <v>-0.22974774241447449</v>
      </c>
      <c r="BE30" s="3">
        <v>9.0435706079006195E-2</v>
      </c>
      <c r="BF30" s="3">
        <v>-0.25772163271903992</v>
      </c>
      <c r="BG30" s="3">
        <v>1.4202888123691082E-2</v>
      </c>
      <c r="BH30" s="3">
        <v>0.40179848670959473</v>
      </c>
      <c r="BI30" s="3">
        <v>-7.659660279750824E-2</v>
      </c>
      <c r="BJ30" s="3">
        <v>3.3452488481998444E-2</v>
      </c>
      <c r="BK30" s="3">
        <v>1.9679428078234196E-3</v>
      </c>
      <c r="BM30" s="3"/>
      <c r="BN30" s="1">
        <v>8</v>
      </c>
      <c r="BO30" s="3">
        <v>0.96926602549589547</v>
      </c>
      <c r="BP30" s="3">
        <v>-0.39699566098270411</v>
      </c>
      <c r="BQ30" s="3">
        <v>2.7009089114077744E-2</v>
      </c>
      <c r="BR30" s="3">
        <v>-1.1741707310147758</v>
      </c>
      <c r="BS30" s="3"/>
      <c r="BU30" s="1">
        <v>2</v>
      </c>
      <c r="BV30" s="3"/>
      <c r="BW30" s="3"/>
      <c r="BX30" s="3"/>
      <c r="BY30" s="3"/>
      <c r="BZ30" s="10"/>
      <c r="CA30" s="3"/>
      <c r="CB30" s="3"/>
      <c r="CC30" s="3"/>
      <c r="CO30" s="25">
        <v>3</v>
      </c>
      <c r="CP30" s="3">
        <v>1.0508205890655518</v>
      </c>
      <c r="CQ30" s="3">
        <v>9.5208749175071716E-2</v>
      </c>
      <c r="CS30" s="25">
        <v>24</v>
      </c>
      <c r="CT30" s="3">
        <v>2.8802435845136642E-2</v>
      </c>
      <c r="CU30" s="3">
        <v>-3.6358232609927654E-3</v>
      </c>
      <c r="CV30" s="3">
        <v>0.29657021164894104</v>
      </c>
      <c r="CW30" s="3">
        <v>-1.4512795954942703E-2</v>
      </c>
      <c r="CX30" s="3">
        <v>-0.22981062531471252</v>
      </c>
      <c r="CY30" s="3">
        <v>-1.5812590718269348E-2</v>
      </c>
      <c r="CZ30" s="3">
        <v>7.2953186929225922E-2</v>
      </c>
      <c r="DA30" s="3">
        <v>-7.2395563125610352E-2</v>
      </c>
      <c r="DB30" s="3">
        <v>-1.4472624287009239E-2</v>
      </c>
      <c r="DC30" s="3">
        <v>-1.1678212322294712E-2</v>
      </c>
      <c r="DD30" s="3">
        <v>8.7082937359809875E-2</v>
      </c>
      <c r="DE30" s="3">
        <v>-1.3631938025355339E-2</v>
      </c>
      <c r="DF30" s="3">
        <v>0.19302056729793549</v>
      </c>
      <c r="DG30" s="3">
        <v>-0.21174953877925873</v>
      </c>
      <c r="DH30" s="3">
        <v>-0.49988636374473572</v>
      </c>
      <c r="DI30" s="3">
        <v>-6.1199184507131577E-2</v>
      </c>
      <c r="DJ30" s="3">
        <v>-0.54745715856552124</v>
      </c>
      <c r="DL30" s="1">
        <v>2</v>
      </c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</row>
    <row r="31" spans="2:181">
      <c r="B31" s="25">
        <v>25</v>
      </c>
      <c r="C31" s="3">
        <v>0.15312093496322632</v>
      </c>
      <c r="D31" s="3">
        <v>0.13630421459674835</v>
      </c>
      <c r="E31" s="3">
        <v>9.9094107747077942E-2</v>
      </c>
      <c r="F31" s="3">
        <v>-8.384888619184494E-2</v>
      </c>
      <c r="G31" s="3">
        <v>0.28013157844543457</v>
      </c>
      <c r="H31" s="3">
        <v>-0.23212935030460358</v>
      </c>
      <c r="I31" s="3">
        <v>0.25726908445358276</v>
      </c>
      <c r="J31" s="3">
        <v>0.20193496346473694</v>
      </c>
      <c r="K31" s="3">
        <v>0.29861435294151306</v>
      </c>
      <c r="L31" s="3">
        <v>0.30341506004333496</v>
      </c>
      <c r="M31" s="3">
        <v>-7.7881045639514923E-2</v>
      </c>
      <c r="N31" s="3">
        <v>-0.25094082951545715</v>
      </c>
      <c r="O31" s="3">
        <v>0.26114320755004883</v>
      </c>
      <c r="P31" s="3">
        <v>-0.17528054118156433</v>
      </c>
      <c r="Q31" s="3">
        <v>5.2025731652975082E-2</v>
      </c>
      <c r="R31" s="3">
        <v>-0.24931979179382324</v>
      </c>
      <c r="S31" s="3">
        <v>0</v>
      </c>
      <c r="V31" s="3"/>
      <c r="W31" s="1">
        <v>9</v>
      </c>
      <c r="X31" s="3">
        <v>0</v>
      </c>
      <c r="Z31" s="1">
        <v>3</v>
      </c>
      <c r="AA31" s="3"/>
      <c r="AB31" s="3"/>
      <c r="AC31" s="3"/>
      <c r="AD31" s="3"/>
      <c r="AE31" s="3"/>
      <c r="AF31" s="10"/>
      <c r="AG31" s="3"/>
      <c r="AT31" s="25">
        <v>25</v>
      </c>
      <c r="AU31" s="3">
        <v>0.27432674169540405</v>
      </c>
      <c r="AV31" s="3">
        <v>-0.46447622776031494</v>
      </c>
      <c r="AW31" s="3">
        <v>-0.12164141237735748</v>
      </c>
      <c r="AX31" s="3">
        <v>-0.21863050758838654</v>
      </c>
      <c r="AY31" s="3">
        <v>0.2414156049489975</v>
      </c>
      <c r="AZ31" s="3">
        <v>-6.3963957130908966E-2</v>
      </c>
      <c r="BA31" s="3">
        <v>3.9798777550458908E-2</v>
      </c>
      <c r="BB31" s="3">
        <v>0.14748416841030121</v>
      </c>
      <c r="BC31" s="3">
        <v>-0.15155795216560364</v>
      </c>
      <c r="BD31" s="3">
        <v>-1.3992886990308762E-2</v>
      </c>
      <c r="BE31" s="3">
        <v>0.15892632305622101</v>
      </c>
      <c r="BF31" s="3">
        <v>5.9067006222903728E-3</v>
      </c>
      <c r="BG31" s="3">
        <v>-1.062087481841445E-3</v>
      </c>
      <c r="BH31" s="3">
        <v>-0.50584006309509277</v>
      </c>
      <c r="BI31" s="3">
        <v>-0.20485855638980865</v>
      </c>
      <c r="BJ31" s="3">
        <v>8.8768087327480316E-2</v>
      </c>
      <c r="BK31" s="3">
        <v>1.4186187647283076E-2</v>
      </c>
      <c r="BM31" s="3"/>
      <c r="BN31" s="1">
        <v>9</v>
      </c>
      <c r="BO31" s="3">
        <v>-0.78700424578484429</v>
      </c>
      <c r="BP31" s="3">
        <v>0.15374023578668172</v>
      </c>
      <c r="BQ31" s="3">
        <v>-0.23785026056617264</v>
      </c>
      <c r="BR31" s="3">
        <v>1.0403827994450412</v>
      </c>
      <c r="BS31" s="3"/>
      <c r="BU31" s="1">
        <v>3</v>
      </c>
      <c r="BV31" s="3"/>
      <c r="BW31" s="3"/>
      <c r="BX31" s="3"/>
      <c r="BY31" s="3"/>
      <c r="BZ31" s="10"/>
      <c r="CA31" s="3"/>
      <c r="CB31" s="3"/>
      <c r="CC31" s="3"/>
      <c r="CO31" s="25">
        <v>4</v>
      </c>
      <c r="CP31" s="3">
        <v>1.0371401309967041</v>
      </c>
      <c r="CQ31" s="3">
        <v>0.108438640832901</v>
      </c>
      <c r="CS31" s="25">
        <v>25</v>
      </c>
      <c r="CT31" s="3">
        <v>2.8409378603100777E-2</v>
      </c>
      <c r="CU31" s="3">
        <v>0.17872709035873413</v>
      </c>
      <c r="CV31" s="3">
        <v>0.22428011894226074</v>
      </c>
      <c r="CW31" s="3">
        <v>-3.6998745054006577E-2</v>
      </c>
      <c r="CX31" s="3">
        <v>-0.18359754979610443</v>
      </c>
      <c r="CY31" s="3">
        <v>0.18760117888450623</v>
      </c>
      <c r="CZ31" s="3">
        <v>0.15295995771884918</v>
      </c>
      <c r="DA31" s="3">
        <v>-1.1770632117986679E-2</v>
      </c>
      <c r="DB31" s="3">
        <v>-0.61849719285964966</v>
      </c>
      <c r="DC31" s="3">
        <v>-0.30901613831520081</v>
      </c>
      <c r="DD31" s="3">
        <v>3.1532540917396545E-2</v>
      </c>
      <c r="DE31" s="3">
        <v>-0.10037250071763992</v>
      </c>
      <c r="DF31" s="3">
        <v>0.1076219454407692</v>
      </c>
      <c r="DG31" s="3">
        <v>-0.36613121628761292</v>
      </c>
      <c r="DH31" s="3">
        <v>-5.9997539967298508E-2</v>
      </c>
      <c r="DI31" s="3">
        <v>0.25012519955635071</v>
      </c>
      <c r="DJ31" s="3">
        <v>-0.11086348444223404</v>
      </c>
      <c r="DL31" s="1">
        <v>3</v>
      </c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</row>
    <row r="32" spans="2:181">
      <c r="B32" s="25">
        <v>26</v>
      </c>
      <c r="C32" s="3">
        <v>0.10195601731538773</v>
      </c>
      <c r="D32" s="3">
        <v>-0.21946956217288971</v>
      </c>
      <c r="E32" s="3">
        <v>0.26322725415229797</v>
      </c>
      <c r="F32" s="3">
        <v>0.10361736267805099</v>
      </c>
      <c r="G32" s="3">
        <v>0.2817838191986084</v>
      </c>
      <c r="H32" s="3">
        <v>-0.13141365349292755</v>
      </c>
      <c r="I32" s="3">
        <v>-5.195840448141098E-2</v>
      </c>
      <c r="J32" s="3">
        <v>0.2141968160867691</v>
      </c>
      <c r="K32" s="3">
        <v>-0.14478810131549835</v>
      </c>
      <c r="L32" s="3">
        <v>0.29757526516914368</v>
      </c>
      <c r="M32" s="3">
        <v>6.7040435969829559E-2</v>
      </c>
      <c r="N32" s="3">
        <v>0.18503750860691071</v>
      </c>
      <c r="O32" s="3">
        <v>-5.4847456514835358E-2</v>
      </c>
      <c r="P32" s="3">
        <v>-0.14204397797584534</v>
      </c>
      <c r="Q32" s="3">
        <v>-0.21365073323249817</v>
      </c>
      <c r="R32" s="3">
        <v>-4.0002457797527313E-2</v>
      </c>
      <c r="S32" s="3">
        <v>0</v>
      </c>
      <c r="V32" s="3"/>
      <c r="W32" s="1">
        <v>10</v>
      </c>
      <c r="X32" s="3">
        <v>0</v>
      </c>
      <c r="Z32" s="28">
        <v>4</v>
      </c>
      <c r="AA32" s="3"/>
      <c r="AB32" s="3"/>
      <c r="AC32" s="3"/>
      <c r="AD32" s="3"/>
      <c r="AE32" s="3" cm="1">
        <f t="array" ref="AE32">EXP(MMULT(TRANSPOSE(X6:X21),X22:X37)*AE25)</f>
        <v>1</v>
      </c>
      <c r="AF32" s="10">
        <f>SUM($AA32:$AE32)</f>
        <v>1</v>
      </c>
      <c r="AG32" s="3"/>
      <c r="AT32" s="25">
        <v>26</v>
      </c>
      <c r="AU32" s="3">
        <v>0.11031722277402878</v>
      </c>
      <c r="AV32" s="3">
        <v>0.55919671058654785</v>
      </c>
      <c r="AW32" s="3">
        <v>0.4340798556804657</v>
      </c>
      <c r="AX32" s="3">
        <v>0.23472429811954498</v>
      </c>
      <c r="AY32" s="3">
        <v>-0.29826360940933228</v>
      </c>
      <c r="AZ32" s="3">
        <v>-0.24366851150989532</v>
      </c>
      <c r="BA32" s="3">
        <v>0.15873454511165619</v>
      </c>
      <c r="BB32" s="3">
        <v>0.13253587484359741</v>
      </c>
      <c r="BC32" s="3">
        <v>-7.4640944600105286E-2</v>
      </c>
      <c r="BD32" s="3">
        <v>8.2806244492530823E-2</v>
      </c>
      <c r="BE32" s="3">
        <v>-0.37475761771202087</v>
      </c>
      <c r="BF32" s="3">
        <v>-0.25623452663421631</v>
      </c>
      <c r="BG32" s="3">
        <v>-0.15411919355392456</v>
      </c>
      <c r="BH32" s="3">
        <v>0.48278349637985229</v>
      </c>
      <c r="BI32" s="3">
        <v>-1.1615769937634468E-2</v>
      </c>
      <c r="BJ32" s="3">
        <v>-9.1849574819207191E-3</v>
      </c>
      <c r="BK32" s="3">
        <v>3.422994539141655E-2</v>
      </c>
      <c r="BM32" s="3"/>
      <c r="BN32" s="1">
        <v>10</v>
      </c>
      <c r="BO32" s="3">
        <v>0.51050450609238607</v>
      </c>
      <c r="BP32" s="3">
        <v>-1.1782578849673135</v>
      </c>
      <c r="BQ32" s="3">
        <v>-0.29568956957808046</v>
      </c>
      <c r="BR32" s="3">
        <v>-1.6064283150629877</v>
      </c>
      <c r="BS32" s="3"/>
      <c r="BU32" s="28">
        <v>4</v>
      </c>
      <c r="BV32" s="3" cm="1">
        <f t="array" ref="BV32:BY32">EXP(MMULT(TRANSPOSE(_xlfn.ANCHORARRAY(BS6)),BO22:BR37)*BZ25)</f>
        <v>13.971336807316673</v>
      </c>
      <c r="BW32" s="3">
        <v>0.67180847242727937</v>
      </c>
      <c r="BX32" s="3">
        <v>5.096415448615172</v>
      </c>
      <c r="BY32" s="3">
        <v>0.15603765901189526</v>
      </c>
      <c r="BZ32" s="10">
        <f>SUM($BV32:$BY32)</f>
        <v>19.895598387371017</v>
      </c>
      <c r="CA32" s="3"/>
      <c r="CB32" s="3"/>
      <c r="CC32" s="3"/>
      <c r="CO32" s="25">
        <v>5</v>
      </c>
      <c r="CP32" s="3">
        <v>0.97501915693283081</v>
      </c>
      <c r="CQ32" s="3">
        <v>-2.4892216548323631E-2</v>
      </c>
      <c r="CS32" s="25">
        <v>26</v>
      </c>
      <c r="CT32" s="3">
        <v>-4.1548996232450008E-3</v>
      </c>
      <c r="CU32" s="3">
        <v>-0.54101437330245972</v>
      </c>
      <c r="CV32" s="3">
        <v>-8.6550571024417877E-2</v>
      </c>
      <c r="CW32" s="3">
        <v>0.14835485816001892</v>
      </c>
      <c r="CX32" s="3">
        <v>-7.3531274683773518E-3</v>
      </c>
      <c r="CY32" s="3">
        <v>-2.2418411448597908E-2</v>
      </c>
      <c r="CZ32" s="3">
        <v>-0.29388228058815002</v>
      </c>
      <c r="DA32" s="3">
        <v>0.24892286956310272</v>
      </c>
      <c r="DB32" s="3">
        <v>-0.23377911746501923</v>
      </c>
      <c r="DC32" s="3">
        <v>-8.6502521298825741E-4</v>
      </c>
      <c r="DD32" s="3">
        <v>6.8064235150814056E-2</v>
      </c>
      <c r="DE32" s="3">
        <v>-0.19958604872226715</v>
      </c>
      <c r="DF32" s="3">
        <v>-0.1885460764169693</v>
      </c>
      <c r="DG32" s="3">
        <v>0.24969549477100372</v>
      </c>
      <c r="DH32" s="3">
        <v>0.21982106566429138</v>
      </c>
      <c r="DI32" s="3">
        <v>3.9836928248405457E-2</v>
      </c>
      <c r="DJ32" s="3">
        <v>-0.20990146696567535</v>
      </c>
      <c r="DL32" s="28">
        <v>4</v>
      </c>
      <c r="DM32" s="3" cm="1">
        <f t="array" ref="DM32:FX32">MMULT(C131:S131,TRANSPOSE(CT6:DJ69))</f>
        <v>-5.7703611089251691E-3</v>
      </c>
      <c r="DN32" s="3">
        <v>-1.6349609236559512</v>
      </c>
      <c r="DO32" s="3">
        <v>-0.12491361889287816</v>
      </c>
      <c r="DP32" s="3">
        <v>-1.4665151786093584</v>
      </c>
      <c r="DQ32" s="3">
        <v>-1.3007083992038955</v>
      </c>
      <c r="DR32" s="3">
        <v>2.1882908553448921</v>
      </c>
      <c r="DS32" s="3">
        <v>-0.85434234054852942</v>
      </c>
      <c r="DT32" s="3">
        <v>1.5855824265702838</v>
      </c>
      <c r="DU32" s="3">
        <v>-1.0227095943825757</v>
      </c>
      <c r="DV32" s="3">
        <v>0.76645336934846831</v>
      </c>
      <c r="DW32" s="3">
        <v>1.4416288420488987</v>
      </c>
      <c r="DX32" s="3">
        <v>-1.1827299631262855</v>
      </c>
      <c r="DY32" s="3">
        <v>-1.1018014542743639</v>
      </c>
      <c r="DZ32" s="3">
        <v>6.9513804927825662E-2</v>
      </c>
      <c r="EA32" s="3">
        <v>-1.1068523258612837</v>
      </c>
      <c r="EB32" s="3">
        <v>-1.2189214851613521</v>
      </c>
      <c r="EC32" s="3">
        <v>1.3078069905591758</v>
      </c>
      <c r="ED32" s="3">
        <v>-3.0453970389750271</v>
      </c>
      <c r="EE32" s="3">
        <v>0.93234985959630645</v>
      </c>
      <c r="EF32" s="3">
        <v>-0.46129146599531479</v>
      </c>
      <c r="EG32" s="3">
        <v>0.4893666509629031</v>
      </c>
      <c r="EH32" s="3">
        <v>-0.11442182609565268</v>
      </c>
      <c r="EI32" s="3">
        <v>-0.78126925726758456</v>
      </c>
      <c r="EJ32" s="3">
        <v>1.3761181629243424</v>
      </c>
      <c r="EK32" s="3">
        <v>-1.6332029227137634</v>
      </c>
      <c r="EL32" s="3">
        <v>-0.18213307192662587</v>
      </c>
      <c r="EM32" s="3">
        <v>0.8162999863071978</v>
      </c>
      <c r="EN32" s="3">
        <v>0.93013809840402817</v>
      </c>
      <c r="EO32" s="3">
        <v>-0.59203117400743266</v>
      </c>
      <c r="EP32" s="3">
        <v>-1.4496757407942904</v>
      </c>
      <c r="EQ32" s="3">
        <v>-1.6699308139195188</v>
      </c>
      <c r="ER32" s="3">
        <v>-0.15386046837454792</v>
      </c>
      <c r="ES32" s="3">
        <v>-0.11390904084523013</v>
      </c>
      <c r="ET32" s="3">
        <v>0.61384163820220916</v>
      </c>
      <c r="EU32" s="3">
        <v>-0.42385825189376219</v>
      </c>
      <c r="EV32" s="3">
        <v>-0.13517388572160269</v>
      </c>
      <c r="EW32" s="3">
        <v>-6.6492785170745888E-2</v>
      </c>
      <c r="EX32" s="3">
        <v>1.7572570269813359</v>
      </c>
      <c r="EY32" s="3">
        <v>8.5243513272142968E-4</v>
      </c>
      <c r="EZ32" s="3">
        <v>-1.9301998353672771</v>
      </c>
      <c r="FA32" s="3">
        <v>-1.2155847174489636</v>
      </c>
      <c r="FB32" s="3">
        <v>-1.8078891529844094</v>
      </c>
      <c r="FC32" s="3">
        <v>-1.4193250939169655</v>
      </c>
      <c r="FD32" s="3">
        <v>-0.54019081878040764</v>
      </c>
      <c r="FE32" s="3">
        <v>0.53755113871525129</v>
      </c>
      <c r="FF32" s="3">
        <v>-2.4404230583356306</v>
      </c>
      <c r="FG32" s="3">
        <v>-2.1329428902711784</v>
      </c>
      <c r="FH32" s="3">
        <v>-0.48858057866152449</v>
      </c>
      <c r="FI32" s="3">
        <v>0.61792118309958188</v>
      </c>
      <c r="FJ32" s="3">
        <v>-1.3021159429430811</v>
      </c>
      <c r="FK32" s="3">
        <v>-4.2570842233944653E-2</v>
      </c>
      <c r="FL32" s="3">
        <v>-0.62497367193928777</v>
      </c>
      <c r="FM32" s="3">
        <v>-1.438854306679431</v>
      </c>
      <c r="FN32" s="3">
        <v>0.73840140961145062</v>
      </c>
      <c r="FO32" s="3">
        <v>-0.54155836173547722</v>
      </c>
      <c r="FP32" s="3">
        <v>-1.9155008827846995</v>
      </c>
      <c r="FQ32" s="3">
        <v>-1.5453225836138036</v>
      </c>
      <c r="FR32" s="3">
        <v>-0.99212214367734186</v>
      </c>
      <c r="FS32" s="3">
        <v>0.31890263034824218</v>
      </c>
      <c r="FT32" s="3">
        <v>-1.3053822452600223</v>
      </c>
      <c r="FU32" s="3">
        <v>3.1322463107650078E-2</v>
      </c>
      <c r="FV32" s="3">
        <v>-0.14440519886100422</v>
      </c>
      <c r="FW32">
        <v>-0.25504818841538107</v>
      </c>
      <c r="FX32">
        <v>-0.15249304623426649</v>
      </c>
    </row>
    <row r="33" spans="2:181">
      <c r="B33" s="25">
        <v>27</v>
      </c>
      <c r="C33" s="3">
        <v>-0.11594876646995544</v>
      </c>
      <c r="D33" s="3">
        <v>0.20023584365844727</v>
      </c>
      <c r="E33" s="3">
        <v>0.10745850205421448</v>
      </c>
      <c r="F33" s="3">
        <v>-0.24425408244132996</v>
      </c>
      <c r="G33" s="3">
        <v>-0.13833950459957123</v>
      </c>
      <c r="H33" s="3">
        <v>-1.9731940701603889E-2</v>
      </c>
      <c r="I33" s="3">
        <v>0.18326841294765472</v>
      </c>
      <c r="J33" s="3">
        <v>-0.11119093000888824</v>
      </c>
      <c r="K33" s="3">
        <v>0.17630839347839355</v>
      </c>
      <c r="L33" s="3">
        <v>0.14763574302196503</v>
      </c>
      <c r="M33" s="3">
        <v>0.19155995547771454</v>
      </c>
      <c r="N33" s="3">
        <v>0.10171025991439819</v>
      </c>
      <c r="O33" s="3">
        <v>0.12258164584636688</v>
      </c>
      <c r="P33" s="3">
        <v>-0.17983227968215942</v>
      </c>
      <c r="Q33" s="3">
        <v>-0.19075565040111542</v>
      </c>
      <c r="R33" s="3">
        <v>8.3139337599277496E-2</v>
      </c>
      <c r="S33" s="3">
        <v>0</v>
      </c>
      <c r="V33" s="3"/>
      <c r="W33" s="1">
        <v>11</v>
      </c>
      <c r="X33" s="3">
        <v>0</v>
      </c>
      <c r="Z33" s="20" t="s">
        <v>149</v>
      </c>
      <c r="AA33" s="3"/>
      <c r="AB33" s="3"/>
      <c r="AC33" s="3"/>
      <c r="AD33" s="3"/>
      <c r="AE33" s="3"/>
      <c r="AF33" s="3"/>
      <c r="AT33" s="25">
        <v>27</v>
      </c>
      <c r="AU33" s="3">
        <v>0.19061712920665741</v>
      </c>
      <c r="AV33" s="3">
        <v>-0.31193989515304565</v>
      </c>
      <c r="AW33" s="3">
        <v>-0.1534416675567627</v>
      </c>
      <c r="AX33" s="3">
        <v>4.8138253390789032E-2</v>
      </c>
      <c r="AY33" s="3">
        <v>0.22687812149524689</v>
      </c>
      <c r="AZ33" s="3">
        <v>0.18278370797634125</v>
      </c>
      <c r="BA33" s="3">
        <v>3.8938263896852732E-3</v>
      </c>
      <c r="BB33" s="3">
        <v>-4.4332306832075119E-2</v>
      </c>
      <c r="BC33" s="3">
        <v>-0.2863219678401947</v>
      </c>
      <c r="BD33" s="3">
        <v>0.22662970423698425</v>
      </c>
      <c r="BE33" s="3">
        <v>0.18655072152614594</v>
      </c>
      <c r="BF33" s="3">
        <v>0.21520033478736877</v>
      </c>
      <c r="BG33" s="3">
        <v>0.18158924579620361</v>
      </c>
      <c r="BH33" s="3">
        <v>-0.10554327070713043</v>
      </c>
      <c r="BI33" s="3">
        <v>-0.19944044947624207</v>
      </c>
      <c r="BJ33" s="3">
        <v>-1.3756986707448959E-2</v>
      </c>
      <c r="BK33" s="3">
        <v>-2.4014494847506285E-3</v>
      </c>
      <c r="BM33" s="3"/>
      <c r="BN33" s="1">
        <v>11</v>
      </c>
      <c r="BO33" s="3">
        <v>-1.0725961876009318</v>
      </c>
      <c r="BP33" s="3">
        <v>0.12664431043658461</v>
      </c>
      <c r="BQ33" s="3">
        <v>-1.0263744149117879</v>
      </c>
      <c r="BR33" s="3">
        <v>0.20595404279963897</v>
      </c>
      <c r="BS33" s="3"/>
      <c r="BU33" s="20" t="s">
        <v>149</v>
      </c>
      <c r="BV33" s="3"/>
      <c r="BW33" s="3"/>
      <c r="BX33" s="3"/>
      <c r="BY33" s="3"/>
      <c r="BZ33" s="3"/>
      <c r="CA33" s="3"/>
      <c r="CB33" s="3"/>
      <c r="CC33" s="3"/>
      <c r="CO33" s="25">
        <v>6</v>
      </c>
      <c r="CP33" s="3">
        <v>0.81575322151184082</v>
      </c>
      <c r="CQ33" s="3">
        <v>8.8545083999633789E-3</v>
      </c>
      <c r="CS33" s="25">
        <v>27</v>
      </c>
      <c r="CT33" s="3">
        <v>3.5230327397584915E-2</v>
      </c>
      <c r="CU33" s="3">
        <v>0.13156874477863312</v>
      </c>
      <c r="CV33" s="3">
        <v>-6.2219243496656418E-2</v>
      </c>
      <c r="CW33" s="3">
        <v>-0.11674089729785919</v>
      </c>
      <c r="CX33" s="3">
        <v>6.2668450176715851E-2</v>
      </c>
      <c r="CY33" s="3">
        <v>-0.14479160308837891</v>
      </c>
      <c r="CZ33" s="3">
        <v>-0.13637985289096832</v>
      </c>
      <c r="DA33" s="3">
        <v>0.25422719120979309</v>
      </c>
      <c r="DB33" s="3">
        <v>0.15913820266723633</v>
      </c>
      <c r="DC33" s="3">
        <v>-0.1816895455121994</v>
      </c>
      <c r="DD33" s="3">
        <v>0.27955558896064758</v>
      </c>
      <c r="DE33" s="3">
        <v>-0.17601063847541809</v>
      </c>
      <c r="DF33" s="3">
        <v>-0.22776058316230774</v>
      </c>
      <c r="DG33" s="3">
        <v>3.5635154694318771E-2</v>
      </c>
      <c r="DH33" s="3">
        <v>0.22305808961391449</v>
      </c>
      <c r="DI33" s="3">
        <v>0.14955238997936249</v>
      </c>
      <c r="DJ33" s="3">
        <v>4.1258148849010468E-2</v>
      </c>
    </row>
    <row r="34" spans="2:181">
      <c r="B34" s="25">
        <v>28</v>
      </c>
      <c r="C34" s="3">
        <v>1.2298683635890484E-2</v>
      </c>
      <c r="D34" s="3">
        <v>0.15587042272090912</v>
      </c>
      <c r="E34" s="3">
        <v>0.23725344240665436</v>
      </c>
      <c r="F34" s="3">
        <v>0.20679646730422974</v>
      </c>
      <c r="G34" s="3">
        <v>-1.7604231834411621E-2</v>
      </c>
      <c r="H34" s="3">
        <v>0.19982758164405823</v>
      </c>
      <c r="I34" s="3">
        <v>-5.6759357452392578E-2</v>
      </c>
      <c r="J34" s="3">
        <v>7.0073820650577545E-2</v>
      </c>
      <c r="K34" s="3">
        <v>-1.8035117536783218E-2</v>
      </c>
      <c r="L34" s="3">
        <v>-0.16768941283226013</v>
      </c>
      <c r="M34" s="3">
        <v>0.14073368906974792</v>
      </c>
      <c r="N34" s="3">
        <v>-0.21219514310359955</v>
      </c>
      <c r="O34" s="3">
        <v>0.12118339538574219</v>
      </c>
      <c r="P34" s="3">
        <v>0.12681524455547333</v>
      </c>
      <c r="Q34" s="3">
        <v>-0.13979803025722504</v>
      </c>
      <c r="R34" s="3">
        <v>9.0627148747444153E-2</v>
      </c>
      <c r="S34" s="3">
        <v>0</v>
      </c>
      <c r="V34" s="3"/>
      <c r="W34" s="1">
        <v>12</v>
      </c>
      <c r="X34" s="3">
        <v>0</v>
      </c>
      <c r="AT34" s="25">
        <v>28</v>
      </c>
      <c r="AU34" s="3">
        <v>-2.7946785092353821E-2</v>
      </c>
      <c r="AV34" s="3">
        <v>0.43745973706245422</v>
      </c>
      <c r="AW34" s="3">
        <v>0.20991113781929016</v>
      </c>
      <c r="AX34" s="3">
        <v>0.12937478721141815</v>
      </c>
      <c r="AY34" s="3">
        <v>-0.14642994105815887</v>
      </c>
      <c r="AZ34" s="3">
        <v>-0.19756287336349487</v>
      </c>
      <c r="BA34" s="3">
        <v>0.14077199995517731</v>
      </c>
      <c r="BB34" s="3">
        <v>6.2042869627475739E-2</v>
      </c>
      <c r="BC34" s="3">
        <v>0.23160333931446075</v>
      </c>
      <c r="BD34" s="3">
        <v>-0.13195651769638062</v>
      </c>
      <c r="BE34" s="3">
        <v>-0.17746755480766296</v>
      </c>
      <c r="BF34" s="3">
        <v>-7.9589828848838806E-2</v>
      </c>
      <c r="BG34" s="3">
        <v>-5.0000295042991638E-2</v>
      </c>
      <c r="BH34" s="3">
        <v>0.47530514001846313</v>
      </c>
      <c r="BI34" s="3">
        <v>0.20694252848625183</v>
      </c>
      <c r="BJ34" s="3">
        <v>-0.16389602422714233</v>
      </c>
      <c r="BK34" s="3">
        <v>-6.0912319459021091E-3</v>
      </c>
      <c r="BM34" s="3"/>
      <c r="BN34" s="1">
        <v>12</v>
      </c>
      <c r="BO34" s="3">
        <v>0.6187335044277027</v>
      </c>
      <c r="BP34" s="3">
        <v>-0.26400216769120716</v>
      </c>
      <c r="BQ34" s="3">
        <v>0.41019903197452273</v>
      </c>
      <c r="BR34" s="3">
        <v>-1.3669372338025456</v>
      </c>
      <c r="BS34" s="3"/>
      <c r="CO34" s="25">
        <v>7</v>
      </c>
      <c r="CP34" s="3">
        <v>0.70369678735733032</v>
      </c>
      <c r="CQ34" s="3">
        <v>-3.7817319389432669E-4</v>
      </c>
      <c r="CS34" s="25">
        <v>28</v>
      </c>
      <c r="CT34" s="3">
        <v>-2.576192282140255E-2</v>
      </c>
      <c r="CU34" s="3">
        <v>0.18133451044559479</v>
      </c>
      <c r="CV34" s="3">
        <v>-3.5763159394264221E-2</v>
      </c>
      <c r="CW34" s="3">
        <v>1.1769039556384087E-2</v>
      </c>
      <c r="CX34" s="3">
        <v>-0.16891498863697052</v>
      </c>
      <c r="CY34" s="3">
        <v>-8.5722610354423523E-2</v>
      </c>
      <c r="CZ34" s="3">
        <v>2.8673483058810234E-2</v>
      </c>
      <c r="DA34" s="3">
        <v>-0.11446748673915863</v>
      </c>
      <c r="DB34" s="3">
        <v>0.16485491394996643</v>
      </c>
      <c r="DC34" s="3">
        <v>1.5258710831403732E-2</v>
      </c>
      <c r="DD34" s="3">
        <v>0.36500987410545349</v>
      </c>
      <c r="DE34" s="3">
        <v>4.8921596258878708E-2</v>
      </c>
      <c r="DF34" s="3">
        <v>0.11723471432924271</v>
      </c>
      <c r="DG34" s="3">
        <v>7.263241708278656E-2</v>
      </c>
      <c r="DH34" s="3">
        <v>-0.42262047529220581</v>
      </c>
      <c r="DI34" s="3">
        <v>-0.21432895958423615</v>
      </c>
      <c r="DJ34" s="3">
        <v>-0.24325720965862271</v>
      </c>
      <c r="DM34" t="s">
        <v>177</v>
      </c>
    </row>
    <row r="35" spans="2:181">
      <c r="B35" s="25">
        <v>29</v>
      </c>
      <c r="C35" s="3">
        <v>5.8059439063072205E-2</v>
      </c>
      <c r="D35" s="3">
        <v>0.20284295082092285</v>
      </c>
      <c r="E35" s="3">
        <v>-4.8258304595947266E-2</v>
      </c>
      <c r="F35" s="3">
        <v>0.27628329396247864</v>
      </c>
      <c r="G35" s="3">
        <v>0.12853871285915375</v>
      </c>
      <c r="H35" s="3">
        <v>-0.22023069858551025</v>
      </c>
      <c r="I35" s="3">
        <v>0.16444531083106995</v>
      </c>
      <c r="J35" s="3">
        <v>-0.24336110055446625</v>
      </c>
      <c r="K35" s="3">
        <v>-0.30151647329330444</v>
      </c>
      <c r="L35" s="3">
        <v>0.26751506328582764</v>
      </c>
      <c r="M35" s="3">
        <v>-0.10728180408477783</v>
      </c>
      <c r="N35" s="3">
        <v>0.14362871646881104</v>
      </c>
      <c r="O35" s="3">
        <v>0.19965526461601257</v>
      </c>
      <c r="P35" s="3">
        <v>-0.23836874961853027</v>
      </c>
      <c r="Q35" s="3">
        <v>-9.6023634076118469E-2</v>
      </c>
      <c r="R35" s="3">
        <v>-7.3665373027324677E-2</v>
      </c>
      <c r="S35" s="3">
        <v>0</v>
      </c>
      <c r="V35" s="3"/>
      <c r="W35" s="1">
        <v>13</v>
      </c>
      <c r="X35" s="3">
        <v>0</v>
      </c>
      <c r="AA35" s="4" t="s">
        <v>153</v>
      </c>
      <c r="AT35" s="25">
        <v>29</v>
      </c>
      <c r="AU35" s="3">
        <v>0.30705785751342773</v>
      </c>
      <c r="AV35" s="3">
        <v>-0.4889582097530365</v>
      </c>
      <c r="AW35" s="3">
        <v>-0.27667027711868286</v>
      </c>
      <c r="AX35" s="3">
        <v>-8.3134904503822327E-2</v>
      </c>
      <c r="AY35" s="3">
        <v>0.20287387073040009</v>
      </c>
      <c r="AZ35" s="3">
        <v>0.10155182331800461</v>
      </c>
      <c r="BA35" s="3">
        <v>0.12380184233188629</v>
      </c>
      <c r="BB35" s="3">
        <v>0.11955908685922623</v>
      </c>
      <c r="BC35" s="3">
        <v>-0.15584233403205872</v>
      </c>
      <c r="BD35" s="3">
        <v>-5.2683334797620773E-2</v>
      </c>
      <c r="BE35" s="3">
        <v>-0.1275801956653595</v>
      </c>
      <c r="BF35" s="3">
        <v>0.37329661846160889</v>
      </c>
      <c r="BG35" s="3">
        <v>0.27703377604484558</v>
      </c>
      <c r="BH35" s="3">
        <v>-0.23166319727897644</v>
      </c>
      <c r="BI35" s="3">
        <v>-5.2428185008466244E-3</v>
      </c>
      <c r="BJ35" s="3">
        <v>-0.16124634444713593</v>
      </c>
      <c r="BK35" s="3">
        <v>-1.1550731025636196E-2</v>
      </c>
      <c r="BM35" s="3"/>
      <c r="BN35" s="1">
        <v>13</v>
      </c>
      <c r="BO35" s="3">
        <v>-2.0607722429464825</v>
      </c>
      <c r="BP35" s="3">
        <v>-0.17892830431723278</v>
      </c>
      <c r="BQ35" s="3">
        <v>-1.2990973753435164</v>
      </c>
      <c r="BR35" s="3">
        <v>2.6456295845652122E-3</v>
      </c>
      <c r="BS35" s="3"/>
      <c r="BV35" s="4" t="s">
        <v>153</v>
      </c>
      <c r="CO35" s="25">
        <v>8</v>
      </c>
      <c r="CP35" s="3">
        <v>1.1073980331420898</v>
      </c>
      <c r="CQ35" s="3">
        <v>-4.6085555106401437E-2</v>
      </c>
      <c r="CS35" s="25">
        <v>29</v>
      </c>
      <c r="CT35" s="3">
        <v>0.10678352415561676</v>
      </c>
      <c r="CU35" s="3">
        <v>6.4744077622890472E-2</v>
      </c>
      <c r="CV35" s="3">
        <v>0.17667818069458008</v>
      </c>
      <c r="CW35" s="3">
        <v>-8.4767229855060577E-2</v>
      </c>
      <c r="CX35" s="3">
        <v>-0.20454581081867218</v>
      </c>
      <c r="CY35" s="3">
        <v>0.31901398301124573</v>
      </c>
      <c r="CZ35" s="3">
        <v>-0.53361403942108154</v>
      </c>
      <c r="DA35" s="3">
        <v>0.46085706353187561</v>
      </c>
      <c r="DB35" s="3">
        <v>-0.12188126891851425</v>
      </c>
      <c r="DC35" s="3">
        <v>-0.12894588708877563</v>
      </c>
      <c r="DD35" s="3">
        <v>0.2702440619468689</v>
      </c>
      <c r="DE35" s="3">
        <v>9.5236539840698242E-2</v>
      </c>
      <c r="DF35" s="3">
        <v>-0.34136533737182617</v>
      </c>
      <c r="DG35" s="3">
        <v>-0.12936621904373169</v>
      </c>
      <c r="DH35" s="3">
        <v>-0.44174367189407349</v>
      </c>
      <c r="DI35" s="3">
        <v>0.16625000536441803</v>
      </c>
      <c r="DJ35" s="3">
        <v>-0.68902575969696045</v>
      </c>
    </row>
    <row r="36" spans="2:181">
      <c r="B36" s="25">
        <v>30</v>
      </c>
      <c r="C36" s="3">
        <v>0.24930553138256073</v>
      </c>
      <c r="D36" s="3">
        <v>9.2876657843589783E-2</v>
      </c>
      <c r="E36" s="3">
        <v>0.264781653881073</v>
      </c>
      <c r="F36" s="3">
        <v>-7.3157511651515961E-2</v>
      </c>
      <c r="G36" s="3">
        <v>-2.9981372877955437E-2</v>
      </c>
      <c r="H36" s="3">
        <v>-2.8749506920576096E-2</v>
      </c>
      <c r="I36" s="3">
        <v>0.29402562975883484</v>
      </c>
      <c r="J36" s="3">
        <v>9.826168417930603E-2</v>
      </c>
      <c r="K36" s="3">
        <v>-2.3445017635822296E-2</v>
      </c>
      <c r="L36" s="3">
        <v>-0.27247399091720581</v>
      </c>
      <c r="M36" s="3">
        <v>-0.14422178268432617</v>
      </c>
      <c r="N36" s="3">
        <v>0.25130188465118408</v>
      </c>
      <c r="O36" s="3">
        <v>-0.26553669571876526</v>
      </c>
      <c r="P36" s="3">
        <v>0.25633576512336731</v>
      </c>
      <c r="Q36" s="3">
        <v>0.30044567584991455</v>
      </c>
      <c r="R36" s="3">
        <v>7.6359964907169342E-2</v>
      </c>
      <c r="S36" s="3">
        <v>0</v>
      </c>
      <c r="V36" s="3"/>
      <c r="W36" s="1">
        <v>14</v>
      </c>
      <c r="X36" s="3">
        <v>0</v>
      </c>
      <c r="AA36" s="22" t="s">
        <v>181</v>
      </c>
      <c r="AT36" s="25">
        <v>30</v>
      </c>
      <c r="AU36" s="3">
        <v>0.26449847221374512</v>
      </c>
      <c r="AV36" s="3">
        <v>-0.27495801448822021</v>
      </c>
      <c r="AW36" s="3">
        <v>-0.12610770761966705</v>
      </c>
      <c r="AX36" s="3">
        <v>0.24589923024177551</v>
      </c>
      <c r="AY36" s="3">
        <v>0.34872627258300781</v>
      </c>
      <c r="AZ36" s="3">
        <v>-1.0439313948154449E-2</v>
      </c>
      <c r="BA36" s="3">
        <v>0.21927933394908905</v>
      </c>
      <c r="BB36" s="3">
        <v>0.18495604395866394</v>
      </c>
      <c r="BC36" s="3">
        <v>8.0532826483249664E-2</v>
      </c>
      <c r="BD36" s="3">
        <v>-0.13042724132537842</v>
      </c>
      <c r="BE36" s="3">
        <v>0.31132492423057556</v>
      </c>
      <c r="BF36" s="3">
        <v>4.0428590029478073E-2</v>
      </c>
      <c r="BG36" s="3">
        <v>0.20697888731956482</v>
      </c>
      <c r="BH36" s="3">
        <v>-0.12586957216262817</v>
      </c>
      <c r="BI36" s="3">
        <v>-6.4280308783054352E-2</v>
      </c>
      <c r="BJ36" s="3">
        <v>3.5352539271116257E-2</v>
      </c>
      <c r="BK36" s="3">
        <v>-2.609362592920661E-3</v>
      </c>
      <c r="BM36" s="3"/>
      <c r="BN36" s="1">
        <v>14</v>
      </c>
      <c r="BO36" s="3">
        <v>-0.27162125017630123</v>
      </c>
      <c r="BP36" s="3">
        <v>1.1262873200560011</v>
      </c>
      <c r="BQ36" s="3">
        <v>0.21812507903202488</v>
      </c>
      <c r="BR36" s="3">
        <v>0.69793917944018502</v>
      </c>
      <c r="BS36" s="3"/>
      <c r="BV36" s="22" t="s">
        <v>181</v>
      </c>
      <c r="CC36" s="13" t="s">
        <v>484</v>
      </c>
      <c r="CI36" s="13" t="s">
        <v>476</v>
      </c>
      <c r="CO36" s="25">
        <v>9</v>
      </c>
      <c r="CP36" s="3">
        <v>1.039398193359375</v>
      </c>
      <c r="CQ36" s="3">
        <v>-8.6067236959934235E-2</v>
      </c>
      <c r="CS36" s="25">
        <v>30</v>
      </c>
      <c r="CT36" s="3">
        <v>-6.990872323513031E-2</v>
      </c>
      <c r="CU36" s="3">
        <v>-0.38165566325187683</v>
      </c>
      <c r="CV36" s="3">
        <v>9.9367156624794006E-2</v>
      </c>
      <c r="CW36" s="3">
        <v>3.4394290298223495E-2</v>
      </c>
      <c r="CX36" s="3">
        <v>8.7607977911829948E-3</v>
      </c>
      <c r="CY36" s="3">
        <v>7.0279035717248917E-3</v>
      </c>
      <c r="CZ36" s="3">
        <v>0.10707923769950867</v>
      </c>
      <c r="DA36" s="3">
        <v>0.27217587828636169</v>
      </c>
      <c r="DB36" s="3">
        <v>8.7070077657699585E-2</v>
      </c>
      <c r="DC36" s="3">
        <v>0.30378332734107971</v>
      </c>
      <c r="DD36" s="3">
        <v>-0.19669853150844574</v>
      </c>
      <c r="DE36" s="3">
        <v>-0.15227839350700378</v>
      </c>
      <c r="DF36" s="3">
        <v>-9.3884840607643127E-2</v>
      </c>
      <c r="DG36" s="3">
        <v>-0.17645879089832306</v>
      </c>
      <c r="DH36" s="3">
        <v>-6.7284725606441498E-2</v>
      </c>
      <c r="DI36" s="3">
        <v>-0.24334192276000977</v>
      </c>
      <c r="DJ36" s="3">
        <v>-0.50600570440292358</v>
      </c>
      <c r="DL36" t="s">
        <v>171</v>
      </c>
      <c r="DM36" s="1" cm="1">
        <f t="array" ref="DM36:FX36">_xlfn.ANCHORARRAY(DM27)</f>
        <v>0</v>
      </c>
      <c r="DN36" s="1">
        <v>1</v>
      </c>
      <c r="DO36" s="1">
        <v>2</v>
      </c>
      <c r="DP36" s="1">
        <v>3</v>
      </c>
      <c r="DQ36" s="1">
        <v>4</v>
      </c>
      <c r="DR36" s="1">
        <v>5</v>
      </c>
      <c r="DS36" s="1">
        <v>6</v>
      </c>
      <c r="DT36" s="1">
        <v>7</v>
      </c>
      <c r="DU36" s="1">
        <v>8</v>
      </c>
      <c r="DV36" s="1">
        <v>9</v>
      </c>
      <c r="DW36" s="1">
        <v>10</v>
      </c>
      <c r="DX36" s="1">
        <v>11</v>
      </c>
      <c r="DY36" s="1">
        <v>12</v>
      </c>
      <c r="DZ36" s="1">
        <v>13</v>
      </c>
      <c r="EA36" s="1">
        <v>14</v>
      </c>
      <c r="EB36" s="1">
        <v>15</v>
      </c>
      <c r="EC36" s="1">
        <v>16</v>
      </c>
      <c r="ED36" s="1">
        <v>17</v>
      </c>
      <c r="EE36" s="1">
        <v>18</v>
      </c>
      <c r="EF36" s="1">
        <v>19</v>
      </c>
      <c r="EG36" s="1">
        <v>20</v>
      </c>
      <c r="EH36" s="1">
        <v>21</v>
      </c>
      <c r="EI36" s="1">
        <v>22</v>
      </c>
      <c r="EJ36" s="1">
        <v>23</v>
      </c>
      <c r="EK36" s="1">
        <v>24</v>
      </c>
      <c r="EL36" s="1">
        <v>25</v>
      </c>
      <c r="EM36" s="1">
        <v>26</v>
      </c>
      <c r="EN36" s="1">
        <v>27</v>
      </c>
      <c r="EO36" s="1">
        <v>28</v>
      </c>
      <c r="EP36" s="1">
        <v>29</v>
      </c>
      <c r="EQ36" s="1">
        <v>30</v>
      </c>
      <c r="ER36" s="1">
        <v>31</v>
      </c>
      <c r="ES36" s="1">
        <v>32</v>
      </c>
      <c r="ET36" s="1">
        <v>33</v>
      </c>
      <c r="EU36" s="1">
        <v>34</v>
      </c>
      <c r="EV36" s="1">
        <v>35</v>
      </c>
      <c r="EW36" s="1">
        <v>36</v>
      </c>
      <c r="EX36" s="1">
        <v>37</v>
      </c>
      <c r="EY36" s="1">
        <v>38</v>
      </c>
      <c r="EZ36" s="1">
        <v>39</v>
      </c>
      <c r="FA36" s="1">
        <v>40</v>
      </c>
      <c r="FB36" s="1">
        <v>41</v>
      </c>
      <c r="FC36" s="1">
        <v>42</v>
      </c>
      <c r="FD36" s="1">
        <v>43</v>
      </c>
      <c r="FE36" s="1">
        <v>44</v>
      </c>
      <c r="FF36" s="1">
        <v>45</v>
      </c>
      <c r="FG36" s="1">
        <v>46</v>
      </c>
      <c r="FH36" s="1">
        <v>47</v>
      </c>
      <c r="FI36" s="1">
        <v>48</v>
      </c>
      <c r="FJ36" s="1">
        <v>49</v>
      </c>
      <c r="FK36" s="1">
        <v>50</v>
      </c>
      <c r="FL36" s="1">
        <v>51</v>
      </c>
      <c r="FM36" s="1">
        <v>52</v>
      </c>
      <c r="FN36" s="1">
        <v>53</v>
      </c>
      <c r="FO36" s="1">
        <v>54</v>
      </c>
      <c r="FP36" s="1">
        <v>55</v>
      </c>
      <c r="FQ36" s="1">
        <v>56</v>
      </c>
      <c r="FR36" s="1">
        <v>57</v>
      </c>
      <c r="FS36" s="1">
        <v>58</v>
      </c>
      <c r="FT36" s="1">
        <v>59</v>
      </c>
      <c r="FU36" s="1">
        <v>60</v>
      </c>
      <c r="FV36" s="1">
        <v>61</v>
      </c>
      <c r="FW36" s="1">
        <v>62</v>
      </c>
      <c r="FX36" s="1">
        <v>63</v>
      </c>
    </row>
    <row r="37" spans="2:181">
      <c r="B37" s="25">
        <v>31</v>
      </c>
      <c r="C37" s="3">
        <v>0.17342101037502289</v>
      </c>
      <c r="D37" s="3">
        <v>4.0688026696443558E-2</v>
      </c>
      <c r="E37" s="3">
        <v>0.29632881283760071</v>
      </c>
      <c r="F37" s="3">
        <v>-0.2390519380569458</v>
      </c>
      <c r="G37" s="3">
        <v>-2.4221561034210026E-4</v>
      </c>
      <c r="H37" s="3">
        <v>0.27639472484588623</v>
      </c>
      <c r="I37" s="3">
        <v>9.9657014012336731E-2</v>
      </c>
      <c r="J37" s="3">
        <v>0.25055870413780212</v>
      </c>
      <c r="K37" s="3">
        <v>7.7870674431324005E-2</v>
      </c>
      <c r="L37" s="3">
        <v>0.11114086955785751</v>
      </c>
      <c r="M37" s="3">
        <v>-0.24176402390003204</v>
      </c>
      <c r="N37" s="3">
        <v>0.19287191331386566</v>
      </c>
      <c r="O37" s="3">
        <v>-0.24988144636154175</v>
      </c>
      <c r="P37" s="3">
        <v>-7.2915293276309967E-2</v>
      </c>
      <c r="Q37" s="3">
        <v>-0.10564567893743515</v>
      </c>
      <c r="R37" s="3">
        <v>-0.10503486543893814</v>
      </c>
      <c r="S37" s="3">
        <v>0</v>
      </c>
      <c r="V37" s="3"/>
      <c r="W37" s="1">
        <v>15</v>
      </c>
      <c r="X37" s="3">
        <v>0</v>
      </c>
      <c r="Z37" t="s">
        <v>171</v>
      </c>
      <c r="AA37" s="1" cm="1">
        <f t="array" ref="AA37:AE37">AA27:AE27</f>
        <v>0</v>
      </c>
      <c r="AB37" s="1">
        <v>1</v>
      </c>
      <c r="AC37" s="1">
        <v>2</v>
      </c>
      <c r="AD37" s="1">
        <v>3</v>
      </c>
      <c r="AE37" s="28">
        <v>4</v>
      </c>
      <c r="AF37" s="9" t="s">
        <v>154</v>
      </c>
      <c r="AT37" s="25">
        <v>31</v>
      </c>
      <c r="AU37" s="3">
        <v>0.2479998916387558</v>
      </c>
      <c r="AV37" s="3">
        <v>-0.46988397836685181</v>
      </c>
      <c r="AW37" s="3">
        <v>-0.10787972062826157</v>
      </c>
      <c r="AX37" s="3">
        <v>-1.5547791495919228E-2</v>
      </c>
      <c r="AY37" s="3">
        <v>0.30367621779441833</v>
      </c>
      <c r="AZ37" s="3">
        <v>-4.4858969748020172E-2</v>
      </c>
      <c r="BA37" s="3">
        <v>8.3455018699169159E-2</v>
      </c>
      <c r="BB37" s="3">
        <v>-6.6801384091377258E-2</v>
      </c>
      <c r="BC37" s="3">
        <v>-0.17862465977668762</v>
      </c>
      <c r="BD37" s="3">
        <v>0.21560350060462952</v>
      </c>
      <c r="BE37" s="3">
        <v>0.31889718770980835</v>
      </c>
      <c r="BF37" s="3">
        <v>0.34435108304023743</v>
      </c>
      <c r="BG37" s="3">
        <v>0.20042853057384491</v>
      </c>
      <c r="BH37" s="3">
        <v>-0.30190706253051758</v>
      </c>
      <c r="BI37" s="3">
        <v>0.10634804517030716</v>
      </c>
      <c r="BJ37" s="3">
        <v>0.230373814702034</v>
      </c>
      <c r="BK37" s="3">
        <v>-7.6810908503830433E-3</v>
      </c>
      <c r="BM37" s="3"/>
      <c r="BN37" s="1">
        <v>15</v>
      </c>
      <c r="BO37" s="3">
        <v>-1.0038014511467725</v>
      </c>
      <c r="BP37" s="3">
        <v>4.0789973721737316E-2</v>
      </c>
      <c r="BQ37" s="3">
        <v>-0.81425964862332201</v>
      </c>
      <c r="BR37" s="3">
        <v>0.3549303852468868</v>
      </c>
      <c r="BS37" s="3"/>
      <c r="BU37" t="s">
        <v>171</v>
      </c>
      <c r="BV37" s="1" cm="1">
        <f t="array" ref="BV37:BY37">_xlfn.ANCHORARRAY(BV27)</f>
        <v>0</v>
      </c>
      <c r="BW37" s="1">
        <v>1</v>
      </c>
      <c r="BX37" s="1">
        <v>2</v>
      </c>
      <c r="BY37" s="1">
        <v>3</v>
      </c>
      <c r="BZ37" s="9" t="s">
        <v>154</v>
      </c>
      <c r="CA37" s="2"/>
      <c r="CC37" s="1">
        <v>0</v>
      </c>
      <c r="CD37" s="1">
        <v>1</v>
      </c>
      <c r="CE37" s="1">
        <v>2</v>
      </c>
      <c r="CF37" s="1">
        <v>3</v>
      </c>
      <c r="CI37" s="1">
        <v>0</v>
      </c>
      <c r="CJ37" s="1">
        <v>1</v>
      </c>
      <c r="CK37" s="1">
        <v>2</v>
      </c>
      <c r="CL37" s="1">
        <v>3</v>
      </c>
      <c r="CO37" s="25">
        <v>10</v>
      </c>
      <c r="CP37" s="3">
        <v>0.90621447563171398</v>
      </c>
      <c r="CQ37" s="3">
        <v>-3.5774677991867065E-2</v>
      </c>
      <c r="CS37" s="25">
        <v>31</v>
      </c>
      <c r="CT37" s="3">
        <v>-5.0844579935073853E-2</v>
      </c>
      <c r="CU37" s="3">
        <v>0.13917487859725952</v>
      </c>
      <c r="CV37" s="3">
        <v>1.2182648293673992E-2</v>
      </c>
      <c r="CW37" s="3">
        <v>-1.757468655705452E-2</v>
      </c>
      <c r="CX37" s="3">
        <v>9.1263897716999054E-2</v>
      </c>
      <c r="CY37" s="3">
        <v>0.28211116790771484</v>
      </c>
      <c r="CZ37" s="3">
        <v>-0.43892386555671692</v>
      </c>
      <c r="DA37" s="3">
        <v>0.63185685873031616</v>
      </c>
      <c r="DB37" s="3">
        <v>-0.13684634864330292</v>
      </c>
      <c r="DC37" s="3">
        <v>-0.12289880961179733</v>
      </c>
      <c r="DD37" s="3">
        <v>6.2765903770923615E-2</v>
      </c>
      <c r="DE37" s="3">
        <v>5.6920994073152542E-2</v>
      </c>
      <c r="DF37" s="3">
        <v>5.3410895168781281E-2</v>
      </c>
      <c r="DG37" s="3">
        <v>5.5341117084026337E-2</v>
      </c>
      <c r="DH37" s="3">
        <v>-0.30276492238044739</v>
      </c>
      <c r="DI37" s="3">
        <v>0.41259735822677612</v>
      </c>
      <c r="DJ37" s="3">
        <v>-0.39618805050849915</v>
      </c>
      <c r="DL37" s="1" cm="1">
        <f t="array" ref="DL37:DL41">_xlfn.ANCHORARRAY(DL28)</f>
        <v>0</v>
      </c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</row>
    <row r="38" spans="2:181">
      <c r="B38" s="26">
        <v>32</v>
      </c>
      <c r="C38" s="3">
        <v>-0.18141517043113708</v>
      </c>
      <c r="D38" s="3">
        <v>0.2003074586391449</v>
      </c>
      <c r="E38" s="3">
        <v>0.13058783113956451</v>
      </c>
      <c r="F38" s="3">
        <v>-3.1189639121294022E-2</v>
      </c>
      <c r="G38" s="3">
        <v>-8.7905630469322205E-2</v>
      </c>
      <c r="H38" s="3">
        <v>-0.21760466694831848</v>
      </c>
      <c r="I38" s="3">
        <v>-7.8632563352584839E-2</v>
      </c>
      <c r="J38" s="3">
        <v>-0.30177786946296692</v>
      </c>
      <c r="K38" s="3">
        <v>-0.12314455211162567</v>
      </c>
      <c r="L38" s="3">
        <v>-0.18636523187160492</v>
      </c>
      <c r="M38" s="3">
        <v>8.1759013235569E-2</v>
      </c>
      <c r="N38" s="3">
        <v>-0.20560209453105927</v>
      </c>
      <c r="O38" s="3">
        <v>0.28030094504356384</v>
      </c>
      <c r="P38" s="3">
        <v>-0.15780319273471832</v>
      </c>
      <c r="Q38" s="3">
        <v>0.15164238214492798</v>
      </c>
      <c r="R38" s="3">
        <v>-0.1178867518901825</v>
      </c>
      <c r="S38" s="3">
        <v>3.6554910242557526E-2</v>
      </c>
      <c r="V38" s="21" t="s">
        <v>151</v>
      </c>
      <c r="W38" s="6">
        <v>0</v>
      </c>
      <c r="X38" s="5">
        <v>3.6554910242557526E-2</v>
      </c>
      <c r="Z38" s="1" cm="1">
        <f t="array" ref="Z38:Z42">Z28:Z32</f>
        <v>0</v>
      </c>
      <c r="AA38" s="3"/>
      <c r="AB38" s="3"/>
      <c r="AC38" s="3"/>
      <c r="AD38" s="3"/>
      <c r="AE38" s="3"/>
      <c r="AF38" s="16"/>
      <c r="AT38" s="25">
        <v>32</v>
      </c>
      <c r="AU38" s="3">
        <v>-0.31742605566978455</v>
      </c>
      <c r="AV38" s="3">
        <v>7.0718549191951752E-2</v>
      </c>
      <c r="AW38" s="3">
        <v>3.2012313604354858E-2</v>
      </c>
      <c r="AX38" s="3">
        <v>0.38413405418395996</v>
      </c>
      <c r="AY38" s="3">
        <v>3.1269679311662912E-3</v>
      </c>
      <c r="AZ38" s="3">
        <v>0.67808288335800171</v>
      </c>
      <c r="BA38" s="3">
        <v>-0.37735962867736816</v>
      </c>
      <c r="BB38" s="3">
        <v>-0.76400351524353027</v>
      </c>
      <c r="BC38" s="3">
        <v>0.28422772884368896</v>
      </c>
      <c r="BD38" s="3">
        <v>0.57718276977539063</v>
      </c>
      <c r="BE38" s="3">
        <v>-0.16706690192222595</v>
      </c>
      <c r="BF38" s="3">
        <v>0.16386663913726807</v>
      </c>
      <c r="BG38" s="3">
        <v>0.10244391858577728</v>
      </c>
      <c r="BH38" s="3">
        <v>0.21266226470470428</v>
      </c>
      <c r="BI38" s="3">
        <v>-0.19938281178474426</v>
      </c>
      <c r="BJ38" s="3">
        <v>-0.11650227755308151</v>
      </c>
      <c r="BK38" s="3">
        <v>-8.4176301956176758E-2</v>
      </c>
      <c r="BM38" s="21" t="s">
        <v>151</v>
      </c>
      <c r="BN38" s="6">
        <v>0</v>
      </c>
      <c r="BO38" s="5">
        <v>-0.40461576564544521</v>
      </c>
      <c r="BP38" s="5">
        <v>-1.3236864314281453</v>
      </c>
      <c r="BQ38" s="5">
        <v>-0.77509524420303499</v>
      </c>
      <c r="BR38" s="5">
        <v>-1.0489262321212489</v>
      </c>
      <c r="BS38" s="5"/>
      <c r="BU38" s="1" cm="1">
        <f t="array" ref="BU38:BU41">BU28:BU31</f>
        <v>0</v>
      </c>
      <c r="BV38" s="3"/>
      <c r="BW38" s="3"/>
      <c r="BX38" s="3"/>
      <c r="BY38" s="3"/>
      <c r="BZ38" s="16"/>
      <c r="CA38" s="3"/>
      <c r="CB38" s="1">
        <v>0</v>
      </c>
      <c r="CC38" s="3"/>
      <c r="CD38" s="3"/>
      <c r="CE38" s="3"/>
      <c r="CF38" s="3"/>
      <c r="CH38" s="1">
        <v>0</v>
      </c>
      <c r="CI38" s="3"/>
      <c r="CJ38" s="3"/>
      <c r="CK38" s="3"/>
      <c r="CL38" s="3"/>
      <c r="CO38" s="25">
        <v>11</v>
      </c>
      <c r="CP38" s="3">
        <v>0.98798620700836182</v>
      </c>
      <c r="CQ38" s="3">
        <v>0.12750963866710663</v>
      </c>
      <c r="CS38" s="25">
        <v>32</v>
      </c>
      <c r="CT38" s="3">
        <v>-9.0197756886482239E-2</v>
      </c>
      <c r="CU38" s="3">
        <v>0.23080761730670929</v>
      </c>
      <c r="CV38" s="3">
        <v>-0.13302566111087799</v>
      </c>
      <c r="CW38" s="3">
        <v>-8.2040086388587952E-2</v>
      </c>
      <c r="CX38" s="3">
        <v>0.10299877822399139</v>
      </c>
      <c r="CY38" s="3">
        <v>-9.8006784915924072E-2</v>
      </c>
      <c r="CZ38" s="3">
        <v>-0.16249021887779236</v>
      </c>
      <c r="DA38" s="3">
        <v>-1.3853567652404308E-2</v>
      </c>
      <c r="DB38" s="3">
        <v>0.25282114744186401</v>
      </c>
      <c r="DC38" s="3">
        <v>0.13896384835243225</v>
      </c>
      <c r="DD38" s="3">
        <v>0.21480357646942139</v>
      </c>
      <c r="DE38" s="3">
        <v>-0.15280738472938538</v>
      </c>
      <c r="DF38" s="3">
        <v>9.1122366487979889E-2</v>
      </c>
      <c r="DG38" s="3">
        <v>4.8983056098222733E-2</v>
      </c>
      <c r="DH38" s="3">
        <v>4.0907924994826317E-3</v>
      </c>
      <c r="DI38" s="3">
        <v>0.22677101194858551</v>
      </c>
      <c r="DJ38" s="3">
        <v>-0.39641019701957703</v>
      </c>
      <c r="DL38" s="1">
        <v>1</v>
      </c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</row>
    <row r="39" spans="2:181">
      <c r="B39" s="25">
        <v>33</v>
      </c>
      <c r="C39" s="3">
        <v>6.688122171908617E-3</v>
      </c>
      <c r="D39" s="3">
        <v>9.6112474799156189E-2</v>
      </c>
      <c r="E39" s="3">
        <v>0.14398546516895294</v>
      </c>
      <c r="F39" s="3">
        <v>-0.16606134176254272</v>
      </c>
      <c r="G39" s="3">
        <v>-0.14799222350120544</v>
      </c>
      <c r="H39" s="3">
        <v>-4.0349960327148438E-2</v>
      </c>
      <c r="I39" s="3">
        <v>-5.7238474488258362E-2</v>
      </c>
      <c r="J39" s="3">
        <v>5.752832442522049E-2</v>
      </c>
      <c r="K39" s="3">
        <v>-9.3217663466930389E-2</v>
      </c>
      <c r="L39" s="3">
        <v>8.6586937308311462E-2</v>
      </c>
      <c r="M39" s="3">
        <v>-9.2668130993843079E-2</v>
      </c>
      <c r="N39" s="3">
        <v>1.2046650052070618E-2</v>
      </c>
      <c r="O39" s="3">
        <v>-0.11342413723468781</v>
      </c>
      <c r="P39" s="3">
        <v>0.11168336868286133</v>
      </c>
      <c r="Q39" s="3">
        <v>3.5161487758159637E-2</v>
      </c>
      <c r="R39" s="3">
        <v>-0.175084188580513</v>
      </c>
      <c r="S39" s="3">
        <v>0.23742617666721344</v>
      </c>
      <c r="V39" s="3"/>
      <c r="W39" s="1">
        <v>1</v>
      </c>
      <c r="X39" s="3">
        <v>0.23742617666721344</v>
      </c>
      <c r="Z39" s="1">
        <v>1</v>
      </c>
      <c r="AA39" s="3"/>
      <c r="AB39" s="3"/>
      <c r="AC39" s="3"/>
      <c r="AD39" s="3"/>
      <c r="AE39" s="3"/>
      <c r="AF39" s="16"/>
      <c r="AT39" s="25">
        <v>33</v>
      </c>
      <c r="AU39" s="3">
        <v>-0.31502625346183777</v>
      </c>
      <c r="AV39" s="3">
        <v>-0.42208552360534668</v>
      </c>
      <c r="AW39" s="3">
        <v>0.29747241735458374</v>
      </c>
      <c r="AX39" s="3">
        <v>-0.2730729877948761</v>
      </c>
      <c r="AY39" s="3">
        <v>0.55806499719619751</v>
      </c>
      <c r="AZ39" s="3">
        <v>-0.11689212918281555</v>
      </c>
      <c r="BA39" s="3">
        <v>-0.29780232906341553</v>
      </c>
      <c r="BB39" s="3">
        <v>0.49539929628372192</v>
      </c>
      <c r="BC39" s="3">
        <v>-0.18747740983963013</v>
      </c>
      <c r="BD39" s="3">
        <v>-0.13271056115627289</v>
      </c>
      <c r="BE39" s="3">
        <v>1.8634025007486343E-2</v>
      </c>
      <c r="BF39" s="3">
        <v>-0.32026946544647217</v>
      </c>
      <c r="BG39" s="3">
        <v>-3.4763310104608536E-2</v>
      </c>
      <c r="BH39" s="3">
        <v>0.50804340839385986</v>
      </c>
      <c r="BI39" s="3">
        <v>0.27319434285163879</v>
      </c>
      <c r="BJ39" s="3">
        <v>-0.35814443230628967</v>
      </c>
      <c r="BK39" s="3">
        <v>-0.12658832967281342</v>
      </c>
      <c r="BM39" s="3"/>
      <c r="BN39" s="1">
        <v>1</v>
      </c>
      <c r="BO39" s="3">
        <v>3.1261749239800571</v>
      </c>
      <c r="BP39" s="3">
        <v>3.3073202834412214</v>
      </c>
      <c r="BQ39" s="3">
        <v>1.676123588276355</v>
      </c>
      <c r="BR39" s="3">
        <v>2.1697352267545402</v>
      </c>
      <c r="BS39" s="3"/>
      <c r="BU39" s="1">
        <v>1</v>
      </c>
      <c r="BV39" s="3"/>
      <c r="BW39" s="3"/>
      <c r="BX39" s="3"/>
      <c r="BY39" s="3"/>
      <c r="BZ39" s="16"/>
      <c r="CA39" s="3"/>
      <c r="CB39" s="1">
        <v>1</v>
      </c>
      <c r="CC39" s="3"/>
      <c r="CD39" s="3"/>
      <c r="CE39" s="3"/>
      <c r="CF39" s="3"/>
      <c r="CH39" s="1">
        <v>1</v>
      </c>
      <c r="CI39" s="3"/>
      <c r="CJ39" s="3"/>
      <c r="CK39" s="3"/>
      <c r="CL39" s="3"/>
      <c r="CO39" s="25">
        <v>12</v>
      </c>
      <c r="CP39" s="3">
        <v>1.0608891248703003</v>
      </c>
      <c r="CQ39" s="3">
        <v>-0.17087718844413757</v>
      </c>
      <c r="CS39" s="25">
        <v>33</v>
      </c>
      <c r="CT39" s="3">
        <v>-7.5598426163196564E-2</v>
      </c>
      <c r="CU39" s="3">
        <v>0.34695127606391907</v>
      </c>
      <c r="CV39" s="3">
        <v>-0.1954786479473114</v>
      </c>
      <c r="CW39" s="3">
        <v>5.6061405688524246E-2</v>
      </c>
      <c r="CX39" s="3">
        <v>0.17422167956829071</v>
      </c>
      <c r="CY39" s="3">
        <v>6.9271499523892999E-4</v>
      </c>
      <c r="CZ39" s="3">
        <v>5.187494307756424E-2</v>
      </c>
      <c r="DA39" s="3">
        <v>-0.30149739980697632</v>
      </c>
      <c r="DB39" s="3">
        <v>1.6979988664388657E-2</v>
      </c>
      <c r="DC39" s="3">
        <v>-6.6266976296901703E-2</v>
      </c>
      <c r="DD39" s="3">
        <v>-1.0094945318996906E-2</v>
      </c>
      <c r="DE39" s="3">
        <v>-0.14183442294597626</v>
      </c>
      <c r="DF39" s="3">
        <v>0.16611437499523163</v>
      </c>
      <c r="DG39" s="3">
        <v>0.42267531156539917</v>
      </c>
      <c r="DH39" s="3">
        <v>-0.27698212862014771</v>
      </c>
      <c r="DI39" s="3">
        <v>-1.0284683958161622E-4</v>
      </c>
      <c r="DJ39" s="3">
        <v>-0.36026009917259216</v>
      </c>
      <c r="DL39" s="1">
        <v>2</v>
      </c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</row>
    <row r="40" spans="2:181">
      <c r="B40" s="25">
        <v>34</v>
      </c>
      <c r="C40" s="3">
        <v>-0.29614201188087463</v>
      </c>
      <c r="D40" s="3">
        <v>6.7562386393547058E-2</v>
      </c>
      <c r="E40" s="3">
        <v>-5.3394615650177002E-2</v>
      </c>
      <c r="F40" s="3">
        <v>0.26951330900192261</v>
      </c>
      <c r="G40" s="3">
        <v>-0.22217150032520294</v>
      </c>
      <c r="H40" s="3">
        <v>-0.20893971621990204</v>
      </c>
      <c r="I40" s="3">
        <v>-3.1279265880584717E-2</v>
      </c>
      <c r="J40" s="3">
        <v>8.7423048913478851E-2</v>
      </c>
      <c r="K40" s="3">
        <v>-0.20327289402484894</v>
      </c>
      <c r="L40" s="3">
        <v>-0.3042309582233429</v>
      </c>
      <c r="M40" s="3">
        <v>-9.0935975313186646E-2</v>
      </c>
      <c r="N40" s="3">
        <v>4.8511814326047897E-2</v>
      </c>
      <c r="O40" s="3">
        <v>-0.22865863144397736</v>
      </c>
      <c r="P40" s="3">
        <v>0.2635435163974762</v>
      </c>
      <c r="Q40" s="3">
        <v>-9.3768395483493805E-2</v>
      </c>
      <c r="R40" s="3">
        <v>-0.25953477621078491</v>
      </c>
      <c r="S40" s="3">
        <v>-4.9192633479833603E-2</v>
      </c>
      <c r="V40" s="3"/>
      <c r="W40" s="1">
        <v>2</v>
      </c>
      <c r="X40" s="3">
        <v>-4.9192633479833603E-2</v>
      </c>
      <c r="Z40" s="1">
        <v>2</v>
      </c>
      <c r="AA40" s="3"/>
      <c r="AB40" s="3"/>
      <c r="AC40" s="3"/>
      <c r="AD40" s="3"/>
      <c r="AE40" s="3"/>
      <c r="AF40" s="16"/>
      <c r="AT40" s="25">
        <v>34</v>
      </c>
      <c r="AU40" s="3">
        <v>-0.13523060083389282</v>
      </c>
      <c r="AV40" s="3">
        <v>0.25126618146896362</v>
      </c>
      <c r="AW40" s="3">
        <v>-0.15804842114448547</v>
      </c>
      <c r="AX40" s="3">
        <v>0.41865527629852295</v>
      </c>
      <c r="AY40" s="3">
        <v>-0.48186561465263367</v>
      </c>
      <c r="AZ40" s="3">
        <v>-0.42157545685768127</v>
      </c>
      <c r="BA40" s="3">
        <v>-0.40502884984016418</v>
      </c>
      <c r="BB40" s="3">
        <v>9.3808144330978394E-2</v>
      </c>
      <c r="BC40" s="3">
        <v>-0.22592842578887939</v>
      </c>
      <c r="BD40" s="3">
        <v>0.50713461637496948</v>
      </c>
      <c r="BE40" s="3">
        <v>0.52795016765594482</v>
      </c>
      <c r="BF40" s="3">
        <v>-0.19163520634174347</v>
      </c>
      <c r="BG40" s="3">
        <v>-0.45173698663711548</v>
      </c>
      <c r="BH40" s="3">
        <v>-2.3652047384530306E-3</v>
      </c>
      <c r="BI40" s="3">
        <v>-0.54338979721069336</v>
      </c>
      <c r="BJ40" s="3">
        <v>-0.34384351968765259</v>
      </c>
      <c r="BK40" s="3">
        <v>-0.11011391133069992</v>
      </c>
      <c r="BM40" s="3"/>
      <c r="BN40" s="1">
        <v>2</v>
      </c>
      <c r="BO40" s="3">
        <v>-1.2349550920502494E-2</v>
      </c>
      <c r="BP40" s="3">
        <v>9.4470296893286315E-3</v>
      </c>
      <c r="BQ40" s="3">
        <v>0.44706355191485536</v>
      </c>
      <c r="BR40" s="3">
        <v>-1.8302187531575422</v>
      </c>
      <c r="BS40" s="3"/>
      <c r="BU40" s="1">
        <v>2</v>
      </c>
      <c r="BV40" s="3"/>
      <c r="BW40" s="3"/>
      <c r="BX40" s="3"/>
      <c r="BY40" s="3"/>
      <c r="BZ40" s="16"/>
      <c r="CA40" s="3"/>
      <c r="CB40" s="1">
        <v>2</v>
      </c>
      <c r="CC40" s="3"/>
      <c r="CD40" s="3"/>
      <c r="CE40" s="3"/>
      <c r="CF40" s="3"/>
      <c r="CH40" s="1">
        <v>2</v>
      </c>
      <c r="CI40" s="3"/>
      <c r="CJ40" s="3"/>
      <c r="CK40" s="3"/>
      <c r="CL40" s="3"/>
      <c r="CO40" s="25">
        <v>13</v>
      </c>
      <c r="CP40" s="3">
        <v>0.93341720104217518</v>
      </c>
      <c r="CQ40" s="3">
        <v>-4.9541860818862915E-2</v>
      </c>
      <c r="CS40" s="25">
        <v>34</v>
      </c>
      <c r="CT40" s="3">
        <v>0.37318345904350281</v>
      </c>
      <c r="CU40" s="3">
        <v>-4.7436293214559555E-2</v>
      </c>
      <c r="CV40" s="3">
        <v>0.23007726669311523</v>
      </c>
      <c r="CW40" s="3">
        <v>0.22265623509883881</v>
      </c>
      <c r="CX40" s="3">
        <v>-0.45533055067062378</v>
      </c>
      <c r="CY40" s="3">
        <v>-0.14909885823726654</v>
      </c>
      <c r="CZ40" s="3">
        <v>2.2647662088274956E-2</v>
      </c>
      <c r="DA40" s="3">
        <v>0.37681573629379272</v>
      </c>
      <c r="DB40" s="3">
        <v>5.5133968591690063E-2</v>
      </c>
      <c r="DC40" s="3">
        <v>0.17783421277999878</v>
      </c>
      <c r="DD40" s="3">
        <v>5.3658973425626755E-2</v>
      </c>
      <c r="DE40" s="3">
        <v>0.19695010781288147</v>
      </c>
      <c r="DF40" s="3">
        <v>0.35294210910797119</v>
      </c>
      <c r="DG40" s="3">
        <v>0.15502738952636719</v>
      </c>
      <c r="DH40" s="3">
        <v>0.19526121020317078</v>
      </c>
      <c r="DI40" s="3">
        <v>0.19290091097354889</v>
      </c>
      <c r="DJ40" s="3">
        <v>-0.21566750109195709</v>
      </c>
      <c r="DL40" s="1">
        <v>3</v>
      </c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</row>
    <row r="41" spans="2:181">
      <c r="B41" s="25">
        <v>35</v>
      </c>
      <c r="C41" s="3">
        <v>0.1431267261505127</v>
      </c>
      <c r="D41" s="3">
        <v>-0.19650071859359741</v>
      </c>
      <c r="E41" s="3">
        <v>-1.3953878544270992E-2</v>
      </c>
      <c r="F41" s="3">
        <v>6.8785294890403748E-2</v>
      </c>
      <c r="G41" s="3">
        <v>-0.29729539155960083</v>
      </c>
      <c r="H41" s="3">
        <v>0.13857777416706085</v>
      </c>
      <c r="I41" s="3">
        <v>7.6290763914585114E-2</v>
      </c>
      <c r="J41" s="3">
        <v>0.17302140593528748</v>
      </c>
      <c r="K41" s="3">
        <v>7.3244638741016388E-2</v>
      </c>
      <c r="L41" s="3">
        <v>-0.10501096397638321</v>
      </c>
      <c r="M41" s="3">
        <v>0.11579121649265289</v>
      </c>
      <c r="N41" s="3">
        <v>2.4397492408752441E-2</v>
      </c>
      <c r="O41" s="3">
        <v>-0.17573824524879456</v>
      </c>
      <c r="P41" s="3">
        <v>1.2099282816052437E-2</v>
      </c>
      <c r="Q41" s="3">
        <v>-1.4090626500546932E-2</v>
      </c>
      <c r="R41" s="3">
        <v>0.29945686459541321</v>
      </c>
      <c r="S41" s="3">
        <v>-0.17706036567687988</v>
      </c>
      <c r="V41" s="3"/>
      <c r="W41" s="1">
        <v>3</v>
      </c>
      <c r="X41" s="3">
        <v>-0.17706036567687988</v>
      </c>
      <c r="Z41" s="1">
        <v>3</v>
      </c>
      <c r="AA41" s="3"/>
      <c r="AB41" s="3"/>
      <c r="AC41" s="3"/>
      <c r="AD41" s="3"/>
      <c r="AE41" s="3"/>
      <c r="AF41" s="16"/>
      <c r="AT41" s="25">
        <v>35</v>
      </c>
      <c r="AU41" s="3">
        <v>0.41140398383140564</v>
      </c>
      <c r="AV41" s="3">
        <v>0.25968018174171448</v>
      </c>
      <c r="AW41" s="3">
        <v>-0.61063730716705322</v>
      </c>
      <c r="AX41" s="3">
        <v>0.25327900052070618</v>
      </c>
      <c r="AY41" s="3">
        <v>-3.6977954208850861E-2</v>
      </c>
      <c r="AZ41" s="3">
        <v>2.2854892536997795E-2</v>
      </c>
      <c r="BA41" s="3">
        <v>0.25206854939460754</v>
      </c>
      <c r="BB41" s="3">
        <v>-0.14503109455108643</v>
      </c>
      <c r="BC41" s="3">
        <v>-0.32030412554740906</v>
      </c>
      <c r="BD41" s="3">
        <v>-0.21800020337104797</v>
      </c>
      <c r="BE41" s="3">
        <v>0.24513614177703857</v>
      </c>
      <c r="BF41" s="3">
        <v>-1.8593402579426765E-2</v>
      </c>
      <c r="BG41" s="3">
        <v>0.5943446159362793</v>
      </c>
      <c r="BH41" s="3">
        <v>-4.9690362066030502E-2</v>
      </c>
      <c r="BI41" s="3">
        <v>7.359999418258667E-2</v>
      </c>
      <c r="BJ41" s="3">
        <v>-5.9125322848558426E-2</v>
      </c>
      <c r="BK41" s="3">
        <v>8.9372739195823669E-2</v>
      </c>
      <c r="BM41" s="3"/>
      <c r="BN41" s="1">
        <v>3</v>
      </c>
      <c r="BO41" s="3">
        <v>-1.5304059242850205</v>
      </c>
      <c r="BP41" s="3">
        <v>0.96878121364166625</v>
      </c>
      <c r="BQ41" s="3">
        <v>-0.68556147655565391</v>
      </c>
      <c r="BR41" s="3">
        <v>-0.61322641821707502</v>
      </c>
      <c r="BS41" s="3"/>
      <c r="BU41" s="1">
        <v>3</v>
      </c>
      <c r="BV41" s="3"/>
      <c r="BW41" s="3"/>
      <c r="BX41" s="3"/>
      <c r="BY41" s="3"/>
      <c r="BZ41" s="16"/>
      <c r="CA41" s="3"/>
      <c r="CB41" s="1">
        <v>3</v>
      </c>
      <c r="CC41" s="3"/>
      <c r="CD41" s="3"/>
      <c r="CE41" s="3"/>
      <c r="CF41" s="3"/>
      <c r="CH41" s="1">
        <v>3</v>
      </c>
      <c r="CI41" s="3"/>
      <c r="CJ41" s="3"/>
      <c r="CK41" s="3"/>
      <c r="CL41" s="3"/>
      <c r="CO41" s="25">
        <v>14</v>
      </c>
      <c r="CP41" s="3">
        <v>0.71253210306167603</v>
      </c>
      <c r="CQ41" s="3">
        <v>0.17957811057567596</v>
      </c>
      <c r="CS41" s="25">
        <v>35</v>
      </c>
      <c r="CT41" s="3">
        <v>-0.14956660568714142</v>
      </c>
      <c r="CU41" s="3">
        <v>0.10134422034025192</v>
      </c>
      <c r="CV41" s="3">
        <v>-0.32974833250045776</v>
      </c>
      <c r="CW41" s="3">
        <v>-5.7025104761123657E-2</v>
      </c>
      <c r="CX41" s="3">
        <v>-0.2625616192817688</v>
      </c>
      <c r="CY41" s="3">
        <v>-0.15089398622512817</v>
      </c>
      <c r="CZ41" s="3">
        <v>-0.16971808671951294</v>
      </c>
      <c r="DA41" s="3">
        <v>-3.2362382858991623E-2</v>
      </c>
      <c r="DB41" s="3">
        <v>-1.6279160976409912E-2</v>
      </c>
      <c r="DC41" s="3">
        <v>0.39552441239356995</v>
      </c>
      <c r="DD41" s="3">
        <v>7.9687915742397308E-2</v>
      </c>
      <c r="DE41" s="3">
        <v>-0.11334019899368286</v>
      </c>
      <c r="DF41" s="3">
        <v>-0.42178076505661011</v>
      </c>
      <c r="DG41" s="3">
        <v>4.9523428082466125E-2</v>
      </c>
      <c r="DH41" s="3">
        <v>-5.8870024979114532E-2</v>
      </c>
      <c r="DI41" s="3">
        <v>-1.107757561840117E-3</v>
      </c>
      <c r="DJ41" s="3">
        <v>-0.31043273210525513</v>
      </c>
      <c r="DL41" s="28">
        <v>4</v>
      </c>
      <c r="DM41" s="19">
        <f t="shared" ref="DM41:ER41" si="0">MAX(0,DM32)</f>
        <v>0</v>
      </c>
      <c r="DN41" s="19">
        <f t="shared" si="0"/>
        <v>0</v>
      </c>
      <c r="DO41" s="19">
        <f t="shared" si="0"/>
        <v>0</v>
      </c>
      <c r="DP41" s="19">
        <f t="shared" si="0"/>
        <v>0</v>
      </c>
      <c r="DQ41" s="19">
        <f t="shared" si="0"/>
        <v>0</v>
      </c>
      <c r="DR41" s="19">
        <f t="shared" si="0"/>
        <v>2.1882908553448921</v>
      </c>
      <c r="DS41" s="19">
        <f t="shared" si="0"/>
        <v>0</v>
      </c>
      <c r="DT41" s="19">
        <f t="shared" si="0"/>
        <v>1.5855824265702838</v>
      </c>
      <c r="DU41" s="19">
        <f t="shared" si="0"/>
        <v>0</v>
      </c>
      <c r="DV41" s="19">
        <f t="shared" si="0"/>
        <v>0.76645336934846831</v>
      </c>
      <c r="DW41" s="19">
        <f t="shared" si="0"/>
        <v>1.4416288420488987</v>
      </c>
      <c r="DX41" s="19">
        <f t="shared" si="0"/>
        <v>0</v>
      </c>
      <c r="DY41" s="19">
        <f t="shared" si="0"/>
        <v>0</v>
      </c>
      <c r="DZ41" s="19">
        <f t="shared" si="0"/>
        <v>6.9513804927825662E-2</v>
      </c>
      <c r="EA41" s="19">
        <f t="shared" si="0"/>
        <v>0</v>
      </c>
      <c r="EB41" s="19">
        <f t="shared" si="0"/>
        <v>0</v>
      </c>
      <c r="EC41" s="19">
        <f t="shared" si="0"/>
        <v>1.3078069905591758</v>
      </c>
      <c r="ED41" s="19">
        <f t="shared" si="0"/>
        <v>0</v>
      </c>
      <c r="EE41" s="19">
        <f t="shared" si="0"/>
        <v>0.93234985959630645</v>
      </c>
      <c r="EF41" s="19">
        <f t="shared" si="0"/>
        <v>0</v>
      </c>
      <c r="EG41" s="19">
        <f t="shared" si="0"/>
        <v>0.4893666509629031</v>
      </c>
      <c r="EH41" s="19">
        <f t="shared" si="0"/>
        <v>0</v>
      </c>
      <c r="EI41" s="19">
        <f t="shared" si="0"/>
        <v>0</v>
      </c>
      <c r="EJ41" s="19">
        <f t="shared" si="0"/>
        <v>1.3761181629243424</v>
      </c>
      <c r="EK41" s="19">
        <f t="shared" si="0"/>
        <v>0</v>
      </c>
      <c r="EL41" s="19">
        <f t="shared" si="0"/>
        <v>0</v>
      </c>
      <c r="EM41" s="19">
        <f t="shared" si="0"/>
        <v>0.8162999863071978</v>
      </c>
      <c r="EN41" s="19">
        <f t="shared" si="0"/>
        <v>0.93013809840402817</v>
      </c>
      <c r="EO41" s="19">
        <f t="shared" si="0"/>
        <v>0</v>
      </c>
      <c r="EP41" s="19">
        <f t="shared" si="0"/>
        <v>0</v>
      </c>
      <c r="EQ41" s="19">
        <f t="shared" si="0"/>
        <v>0</v>
      </c>
      <c r="ER41" s="19">
        <f t="shared" si="0"/>
        <v>0</v>
      </c>
      <c r="ES41" s="19">
        <f t="shared" ref="ES41:FV41" si="1">MAX(0,ES32)</f>
        <v>0</v>
      </c>
      <c r="ET41" s="19">
        <f t="shared" si="1"/>
        <v>0.61384163820220916</v>
      </c>
      <c r="EU41" s="19">
        <f t="shared" si="1"/>
        <v>0</v>
      </c>
      <c r="EV41" s="19">
        <f t="shared" si="1"/>
        <v>0</v>
      </c>
      <c r="EW41" s="19">
        <f t="shared" si="1"/>
        <v>0</v>
      </c>
      <c r="EX41" s="19">
        <f t="shared" si="1"/>
        <v>1.7572570269813359</v>
      </c>
      <c r="EY41" s="19">
        <f t="shared" si="1"/>
        <v>8.5243513272142968E-4</v>
      </c>
      <c r="EZ41" s="19">
        <f t="shared" si="1"/>
        <v>0</v>
      </c>
      <c r="FA41" s="19">
        <f t="shared" si="1"/>
        <v>0</v>
      </c>
      <c r="FB41" s="19">
        <f t="shared" si="1"/>
        <v>0</v>
      </c>
      <c r="FC41" s="19">
        <f t="shared" si="1"/>
        <v>0</v>
      </c>
      <c r="FD41" s="19">
        <f t="shared" si="1"/>
        <v>0</v>
      </c>
      <c r="FE41" s="19">
        <f t="shared" si="1"/>
        <v>0.53755113871525129</v>
      </c>
      <c r="FF41" s="19">
        <f t="shared" si="1"/>
        <v>0</v>
      </c>
      <c r="FG41" s="19">
        <f t="shared" si="1"/>
        <v>0</v>
      </c>
      <c r="FH41" s="19">
        <f t="shared" si="1"/>
        <v>0</v>
      </c>
      <c r="FI41" s="19">
        <f t="shared" si="1"/>
        <v>0.61792118309958188</v>
      </c>
      <c r="FJ41" s="19">
        <f t="shared" si="1"/>
        <v>0</v>
      </c>
      <c r="FK41" s="19">
        <f t="shared" si="1"/>
        <v>0</v>
      </c>
      <c r="FL41" s="19">
        <f t="shared" si="1"/>
        <v>0</v>
      </c>
      <c r="FM41" s="19">
        <f t="shared" si="1"/>
        <v>0</v>
      </c>
      <c r="FN41" s="19">
        <f t="shared" si="1"/>
        <v>0.73840140961145062</v>
      </c>
      <c r="FO41" s="19">
        <f t="shared" si="1"/>
        <v>0</v>
      </c>
      <c r="FP41" s="19">
        <f t="shared" si="1"/>
        <v>0</v>
      </c>
      <c r="FQ41" s="19">
        <f t="shared" si="1"/>
        <v>0</v>
      </c>
      <c r="FR41" s="19">
        <f t="shared" si="1"/>
        <v>0</v>
      </c>
      <c r="FS41" s="19">
        <f t="shared" si="1"/>
        <v>0.31890263034824218</v>
      </c>
      <c r="FT41" s="19">
        <f t="shared" si="1"/>
        <v>0</v>
      </c>
      <c r="FU41" s="19">
        <f t="shared" si="1"/>
        <v>3.1322463107650078E-2</v>
      </c>
      <c r="FV41" s="19">
        <f t="shared" si="1"/>
        <v>0</v>
      </c>
      <c r="FW41" s="19">
        <f>MAX(0,FW32)</f>
        <v>0</v>
      </c>
      <c r="FX41" s="19">
        <f>MAX(0,FX32)</f>
        <v>0</v>
      </c>
    </row>
    <row r="42" spans="2:181">
      <c r="B42" s="25">
        <v>36</v>
      </c>
      <c r="C42" s="3">
        <v>5.0101548433303833E-2</v>
      </c>
      <c r="D42" s="3">
        <v>-0.2904776930809021</v>
      </c>
      <c r="E42" s="3">
        <v>0.20178908109664917</v>
      </c>
      <c r="F42" s="3">
        <v>-0.27196052670478821</v>
      </c>
      <c r="G42" s="3">
        <v>0.29361006617546082</v>
      </c>
      <c r="H42" s="3">
        <v>-0.14324381947517395</v>
      </c>
      <c r="I42" s="3">
        <v>0.15926928818225861</v>
      </c>
      <c r="J42" s="3">
        <v>-0.1029764711856842</v>
      </c>
      <c r="K42" s="3">
        <v>1.1366358026862144E-2</v>
      </c>
      <c r="L42" s="3">
        <v>5.7763934135437012E-2</v>
      </c>
      <c r="M42" s="3">
        <v>9.9296681582927704E-2</v>
      </c>
      <c r="N42" s="3">
        <v>-0.15214885771274567</v>
      </c>
      <c r="O42" s="3">
        <v>0.22783422470092773</v>
      </c>
      <c r="P42" s="3">
        <v>1.8583478406071663E-2</v>
      </c>
      <c r="Q42" s="3">
        <v>6.9781750440597534E-2</v>
      </c>
      <c r="R42" s="3">
        <v>0.30192825198173523</v>
      </c>
      <c r="S42" s="3">
        <v>9.6325606107711806E-2</v>
      </c>
      <c r="V42" s="3"/>
      <c r="W42" s="1">
        <v>4</v>
      </c>
      <c r="X42" s="3">
        <v>9.6325606107711806E-2</v>
      </c>
      <c r="Z42" s="28">
        <v>4</v>
      </c>
      <c r="AA42" s="3"/>
      <c r="AB42" s="3"/>
      <c r="AC42" s="3"/>
      <c r="AD42" s="3"/>
      <c r="AE42" s="3">
        <f>AE32/$AF32</f>
        <v>1</v>
      </c>
      <c r="AF42" s="16">
        <f>SUM($AA42:$AE42)</f>
        <v>1</v>
      </c>
      <c r="AT42" s="25">
        <v>36</v>
      </c>
      <c r="AU42" s="3">
        <v>0.12953254580497742</v>
      </c>
      <c r="AV42" s="3">
        <v>-0.33984997868537903</v>
      </c>
      <c r="AW42" s="3">
        <v>0.21654045581817627</v>
      </c>
      <c r="AX42" s="3">
        <v>0.21141666173934937</v>
      </c>
      <c r="AY42" s="3">
        <v>-0.38131111860275269</v>
      </c>
      <c r="AZ42" s="3">
        <v>-0.40392833948135376</v>
      </c>
      <c r="BA42" s="3">
        <v>-4.1346900165081024E-2</v>
      </c>
      <c r="BB42" s="3">
        <v>-1.9332448020577431E-2</v>
      </c>
      <c r="BC42" s="3">
        <v>0.61631286144256592</v>
      </c>
      <c r="BD42" s="3">
        <v>0.17974108457565308</v>
      </c>
      <c r="BE42" s="3">
        <v>-0.20058341324329376</v>
      </c>
      <c r="BF42" s="3">
        <v>0.4923710823059082</v>
      </c>
      <c r="BG42" s="3">
        <v>2.3335263133049011E-2</v>
      </c>
      <c r="BH42" s="3">
        <v>0.32212010025978088</v>
      </c>
      <c r="BI42" s="3">
        <v>-0.61801403760910034</v>
      </c>
      <c r="BJ42" s="3">
        <v>-3.8045089691877365E-2</v>
      </c>
      <c r="BK42" s="3">
        <v>-0.12246016412973404</v>
      </c>
      <c r="BM42" s="3"/>
      <c r="BN42" s="1">
        <v>4</v>
      </c>
      <c r="BO42" s="3">
        <v>-2.9200022425732097</v>
      </c>
      <c r="BP42" s="3">
        <v>-3.2512887842108933</v>
      </c>
      <c r="BQ42" s="3">
        <v>-2.3217709673040394</v>
      </c>
      <c r="BR42" s="3">
        <v>-3.4667607720578895</v>
      </c>
      <c r="BS42" s="3"/>
      <c r="BU42" s="28">
        <v>4</v>
      </c>
      <c r="BV42" s="3">
        <f>BV32/$BZ32</f>
        <v>0.70223255090357861</v>
      </c>
      <c r="BW42" s="3">
        <f>BW32/$BZ32</f>
        <v>3.3766688457770554E-2</v>
      </c>
      <c r="BX42" s="3">
        <f>BX32/$BZ32</f>
        <v>0.25615793751899346</v>
      </c>
      <c r="BY42" s="3">
        <f>BY32/$BZ32</f>
        <v>7.8428231196575691E-3</v>
      </c>
      <c r="BZ42" s="16">
        <f>SUM($BV42:$BY42)</f>
        <v>1.0000000000000002</v>
      </c>
      <c r="CA42" s="3"/>
      <c r="CB42" s="28">
        <v>4</v>
      </c>
      <c r="CC42" s="73">
        <v>0.70223255090357861</v>
      </c>
      <c r="CD42" s="3">
        <v>3.3766688457770554E-2</v>
      </c>
      <c r="CE42" s="73">
        <v>0.25615793751899346</v>
      </c>
      <c r="CF42" s="3">
        <v>7.8428231196575691E-3</v>
      </c>
      <c r="CH42" s="28">
        <v>4</v>
      </c>
      <c r="CI42" s="73">
        <v>0.25615793751899363</v>
      </c>
      <c r="CJ42" s="3">
        <v>3.3766688457770581E-2</v>
      </c>
      <c r="CK42" s="73">
        <v>0.70223255090357806</v>
      </c>
      <c r="CL42" s="3">
        <v>7.8428231196575743E-3</v>
      </c>
      <c r="CO42" s="25">
        <v>15</v>
      </c>
      <c r="CP42" s="3">
        <v>1.2856082916259766</v>
      </c>
      <c r="CQ42" s="3">
        <v>-0.16322778165340424</v>
      </c>
      <c r="CS42" s="25">
        <v>36</v>
      </c>
      <c r="CT42" s="3">
        <v>0.18618957698345184</v>
      </c>
      <c r="CU42" s="3">
        <v>-0.23289327323436737</v>
      </c>
      <c r="CV42" s="3">
        <v>0.40039250254631042</v>
      </c>
      <c r="CW42" s="3">
        <v>-5.7166963815689087E-2</v>
      </c>
      <c r="CX42" s="3">
        <v>0.19574765861034393</v>
      </c>
      <c r="CY42" s="3">
        <v>-0.10842526704072952</v>
      </c>
      <c r="CZ42" s="3">
        <v>-2.9877012129873037E-3</v>
      </c>
      <c r="DA42" s="3">
        <v>-0.31587284803390503</v>
      </c>
      <c r="DB42" s="3">
        <v>8.427063375711441E-2</v>
      </c>
      <c r="DC42" s="3">
        <v>-0.40645551681518555</v>
      </c>
      <c r="DD42" s="3">
        <v>-0.44747138023376465</v>
      </c>
      <c r="DE42" s="3">
        <v>0.14293232560157776</v>
      </c>
      <c r="DF42" s="3">
        <v>1.483513880521059E-2</v>
      </c>
      <c r="DG42" s="3">
        <v>2.3966938257217407E-2</v>
      </c>
      <c r="DH42" s="3">
        <v>-0.17357572913169861</v>
      </c>
      <c r="DI42" s="3">
        <v>-3.2990008592605591E-2</v>
      </c>
      <c r="DJ42" s="3">
        <v>-0.25936985015869141</v>
      </c>
    </row>
    <row r="43" spans="2:181">
      <c r="B43" s="25">
        <v>37</v>
      </c>
      <c r="C43" s="3">
        <v>-0.15189480781555176</v>
      </c>
      <c r="D43" s="3">
        <v>9.0398579835891724E-2</v>
      </c>
      <c r="E43" s="3">
        <v>5.6308340281248093E-2</v>
      </c>
      <c r="F43" s="3">
        <v>0.23017267882823944</v>
      </c>
      <c r="G43" s="3">
        <v>-0.29956364631652832</v>
      </c>
      <c r="H43" s="3">
        <v>-0.13307933509349823</v>
      </c>
      <c r="I43" s="3">
        <v>-0.16407719254493713</v>
      </c>
      <c r="J43" s="3">
        <v>0.13331939280033112</v>
      </c>
      <c r="K43" s="3">
        <v>-0.20468331873416901</v>
      </c>
      <c r="L43" s="3">
        <v>4.0613818913698196E-2</v>
      </c>
      <c r="M43" s="3">
        <v>-0.29198405146598816</v>
      </c>
      <c r="N43" s="3">
        <v>-0.16798810660839081</v>
      </c>
      <c r="O43" s="3">
        <v>0.22884838283061981</v>
      </c>
      <c r="P43" s="3">
        <v>-6.6298879683017731E-2</v>
      </c>
      <c r="Q43" s="3">
        <v>-0.27011981606483459</v>
      </c>
      <c r="R43" s="3">
        <v>-0.11276892572641373</v>
      </c>
      <c r="S43" s="3">
        <v>-3.9225388318300247E-2</v>
      </c>
      <c r="V43" s="3"/>
      <c r="W43" s="1">
        <v>5</v>
      </c>
      <c r="X43" s="3">
        <v>-3.9225388318300247E-2</v>
      </c>
      <c r="Z43" s="20" t="s">
        <v>149</v>
      </c>
      <c r="AA43" s="3"/>
      <c r="AB43" s="3"/>
      <c r="AC43" s="3"/>
      <c r="AD43" s="3"/>
      <c r="AF43" s="3"/>
      <c r="AT43" s="25">
        <v>37</v>
      </c>
      <c r="AU43" s="3">
        <v>-0.28054976463317871</v>
      </c>
      <c r="AV43" s="3">
        <v>0.51866692304611206</v>
      </c>
      <c r="AW43" s="3">
        <v>0.58463495969772339</v>
      </c>
      <c r="AX43" s="3">
        <v>-0.15454636514186859</v>
      </c>
      <c r="AY43" s="3">
        <v>-4.0395863354206085E-2</v>
      </c>
      <c r="AZ43" s="3">
        <v>0.19061577320098877</v>
      </c>
      <c r="BA43" s="3">
        <v>-1.026446744799614E-2</v>
      </c>
      <c r="BB43" s="3">
        <v>0.11490108817815781</v>
      </c>
      <c r="BC43" s="3">
        <v>0.29304763674736023</v>
      </c>
      <c r="BD43" s="3">
        <v>-0.24902603030204773</v>
      </c>
      <c r="BE43" s="3">
        <v>0.44407019019126892</v>
      </c>
      <c r="BF43" s="3">
        <v>-0.36363732814788818</v>
      </c>
      <c r="BG43" s="3">
        <v>0.56206130981445313</v>
      </c>
      <c r="BH43" s="3">
        <v>-0.61157435178756714</v>
      </c>
      <c r="BI43" s="3">
        <v>-0.61895072460174561</v>
      </c>
      <c r="BJ43" s="3">
        <v>-0.37619829177856445</v>
      </c>
      <c r="BK43" s="3">
        <v>3.3216957002878189E-2</v>
      </c>
      <c r="BM43" s="3"/>
      <c r="BN43" s="1">
        <v>5</v>
      </c>
      <c r="BO43" s="3">
        <v>-3.0318143752232647</v>
      </c>
      <c r="BP43" s="3">
        <v>-0.95967694226075873</v>
      </c>
      <c r="BQ43" s="3">
        <v>-2.3689030370559507</v>
      </c>
      <c r="BR43" s="3">
        <v>-1.9585840224912738</v>
      </c>
      <c r="BS43" s="3"/>
      <c r="BU43" s="20" t="s">
        <v>149</v>
      </c>
      <c r="BV43" s="3"/>
      <c r="BW43" s="3"/>
      <c r="BX43" s="3"/>
      <c r="BY43" s="3"/>
      <c r="BZ43" s="3"/>
      <c r="CA43" s="3"/>
      <c r="CB43" s="20" t="s">
        <v>149</v>
      </c>
      <c r="CC43" s="3"/>
      <c r="CD43" s="3"/>
      <c r="CE43" s="3"/>
      <c r="CF43" s="3"/>
      <c r="CH43" s="20" t="s">
        <v>149</v>
      </c>
      <c r="CI43" s="3"/>
      <c r="CJ43" s="3"/>
      <c r="CK43" s="3"/>
      <c r="CL43" s="3"/>
      <c r="CS43" s="25">
        <v>37</v>
      </c>
      <c r="CT43" s="3">
        <v>-0.13237795233726501</v>
      </c>
      <c r="CU43" s="3">
        <v>-0.28726479411125183</v>
      </c>
      <c r="CV43" s="3">
        <v>-2.0344534888863564E-2</v>
      </c>
      <c r="CW43" s="3">
        <v>-4.1493784636259079E-2</v>
      </c>
      <c r="CX43" s="3">
        <v>0.41256102919578552</v>
      </c>
      <c r="CY43" s="3">
        <v>-0.14385119080543518</v>
      </c>
      <c r="CZ43" s="3">
        <v>1.415459718555212E-2</v>
      </c>
      <c r="DA43" s="3">
        <v>6.5294472733512521E-4</v>
      </c>
      <c r="DB43" s="3">
        <v>-0.46585366129875183</v>
      </c>
      <c r="DC43" s="3">
        <v>1.7836060374975204E-2</v>
      </c>
      <c r="DD43" s="3">
        <v>0.28732991218566895</v>
      </c>
      <c r="DE43" s="3">
        <v>-0.12148940563201904</v>
      </c>
      <c r="DF43" s="3">
        <v>2.9710223898291588E-2</v>
      </c>
      <c r="DG43" s="3">
        <v>0.50359410047531128</v>
      </c>
      <c r="DH43" s="3">
        <v>-0.14008739590644836</v>
      </c>
      <c r="DI43" s="3">
        <v>-1.0230638086795807E-2</v>
      </c>
      <c r="DJ43" s="3">
        <v>-0.35698616504669189</v>
      </c>
      <c r="DM43" t="s">
        <v>156</v>
      </c>
      <c r="DO43" t="s">
        <v>167</v>
      </c>
    </row>
    <row r="44" spans="2:181">
      <c r="B44" s="25">
        <v>38</v>
      </c>
      <c r="C44" s="3">
        <v>-7.7787511050701141E-2</v>
      </c>
      <c r="D44" s="3">
        <v>0.10020605474710464</v>
      </c>
      <c r="E44" s="3">
        <v>-0.26240777969360352</v>
      </c>
      <c r="F44" s="3">
        <v>-0.24097804725170135</v>
      </c>
      <c r="G44" s="3">
        <v>0.26793763041496277</v>
      </c>
      <c r="H44" s="3">
        <v>-0.2596173882484436</v>
      </c>
      <c r="I44" s="3">
        <v>-0.16072098910808563</v>
      </c>
      <c r="J44" s="3">
        <v>-0.24287782609462738</v>
      </c>
      <c r="K44" s="3">
        <v>0.24134540557861328</v>
      </c>
      <c r="L44" s="3">
        <v>0.19494983553886414</v>
      </c>
      <c r="M44" s="3">
        <v>-4.3131407350301743E-2</v>
      </c>
      <c r="N44" s="3">
        <v>-0.1213206946849823</v>
      </c>
      <c r="O44" s="3">
        <v>-6.4944244921207428E-2</v>
      </c>
      <c r="P44" s="3">
        <v>0.16494455933570862</v>
      </c>
      <c r="Q44" s="3">
        <v>-3.1428314745426178E-2</v>
      </c>
      <c r="R44" s="3">
        <v>0.27977913618087769</v>
      </c>
      <c r="S44" s="3">
        <v>8.9205438271164894E-3</v>
      </c>
      <c r="V44" s="3"/>
      <c r="W44" s="1">
        <v>6</v>
      </c>
      <c r="X44" s="3">
        <v>8.9205438271164894E-3</v>
      </c>
      <c r="AT44" s="25">
        <v>38</v>
      </c>
      <c r="AU44" s="3">
        <v>0.26728641986846924</v>
      </c>
      <c r="AV44" s="3">
        <v>7.5972765684127808E-2</v>
      </c>
      <c r="AW44" s="3">
        <v>0.35691291093826294</v>
      </c>
      <c r="AX44" s="3">
        <v>-2.3198038339614868E-2</v>
      </c>
      <c r="AY44" s="3">
        <v>0.28925016522407532</v>
      </c>
      <c r="AZ44" s="3">
        <v>-8.7171465158462524E-2</v>
      </c>
      <c r="BA44" s="3">
        <v>0.34018173813819885</v>
      </c>
      <c r="BB44" s="3">
        <v>-0.21454866230487823</v>
      </c>
      <c r="BC44" s="3">
        <v>-8.0173693597316742E-2</v>
      </c>
      <c r="BD44" s="3">
        <v>0.38164380192756653</v>
      </c>
      <c r="BE44" s="3">
        <v>-0.19827930629253387</v>
      </c>
      <c r="BF44" s="3">
        <v>0.43814259767532349</v>
      </c>
      <c r="BG44" s="3">
        <v>-0.24990560114383698</v>
      </c>
      <c r="BH44" s="3">
        <v>-5.6198060512542725E-2</v>
      </c>
      <c r="BI44" s="3">
        <v>0.29461756348609924</v>
      </c>
      <c r="BJ44" s="3">
        <v>-0.47217690944671631</v>
      </c>
      <c r="BK44" s="3">
        <v>1.847069710493088E-3</v>
      </c>
      <c r="BM44" s="3"/>
      <c r="BN44" s="1">
        <v>6</v>
      </c>
      <c r="BO44" s="3">
        <v>-1.5366130690072242</v>
      </c>
      <c r="BP44" s="3">
        <v>-2.1349659911707399</v>
      </c>
      <c r="BQ44" s="3">
        <v>-1.2265276867889963</v>
      </c>
      <c r="BR44" s="3">
        <v>-2.6626967430309665</v>
      </c>
      <c r="BS44" s="3"/>
      <c r="CP44" t="s">
        <v>379</v>
      </c>
      <c r="CS44" s="25">
        <v>38</v>
      </c>
      <c r="CT44" s="3">
        <v>9.8272494971752167E-2</v>
      </c>
      <c r="CU44" s="3">
        <v>0.15899072587490082</v>
      </c>
      <c r="CV44" s="3">
        <v>6.2389738857746124E-2</v>
      </c>
      <c r="CW44" s="3">
        <v>-3.1591542065143585E-2</v>
      </c>
      <c r="CX44" s="3">
        <v>-0.18652033805847168</v>
      </c>
      <c r="CY44" s="3">
        <v>0.16722343862056732</v>
      </c>
      <c r="CZ44" s="3">
        <v>7.947801798582077E-2</v>
      </c>
      <c r="DA44" s="3">
        <v>1.2292862869799137E-2</v>
      </c>
      <c r="DB44" s="3">
        <v>2.4115808308124542E-2</v>
      </c>
      <c r="DC44" s="3">
        <v>-0.58671861886978149</v>
      </c>
      <c r="DD44" s="3">
        <v>-6.081109493970871E-2</v>
      </c>
      <c r="DE44" s="3">
        <v>-4.3687276542186737E-2</v>
      </c>
      <c r="DF44" s="3">
        <v>0.10892593115568161</v>
      </c>
      <c r="DG44" s="3">
        <v>4.3350424617528915E-2</v>
      </c>
      <c r="DH44" s="3">
        <v>-0.2846342921257019</v>
      </c>
      <c r="DI44" s="3">
        <v>6.0233328491449356E-2</v>
      </c>
      <c r="DJ44" s="3">
        <v>-0.1903555691242218</v>
      </c>
    </row>
    <row r="45" spans="2:181">
      <c r="B45" s="25">
        <v>39</v>
      </c>
      <c r="C45" s="3">
        <v>0.28715434670448303</v>
      </c>
      <c r="D45" s="3">
        <v>-0.28258103132247925</v>
      </c>
      <c r="E45" s="3">
        <v>-0.18349657952785492</v>
      </c>
      <c r="F45" s="3">
        <v>-2.5142626836895943E-2</v>
      </c>
      <c r="G45" s="3">
        <v>-0.26573383808135986</v>
      </c>
      <c r="H45" s="3">
        <v>0.16890577971935272</v>
      </c>
      <c r="I45" s="3">
        <v>-0.1063888818025589</v>
      </c>
      <c r="J45" s="3">
        <v>4.7749470919370651E-2</v>
      </c>
      <c r="K45" s="3">
        <v>-0.23179306089878082</v>
      </c>
      <c r="L45" s="3">
        <v>2.3588903248310089E-2</v>
      </c>
      <c r="M45" s="3">
        <v>0.10961584746837616</v>
      </c>
      <c r="N45" s="3">
        <v>-1.0298433713614941E-2</v>
      </c>
      <c r="O45" s="3">
        <v>4.1184976696968079E-2</v>
      </c>
      <c r="P45" s="3">
        <v>-0.17334191501140594</v>
      </c>
      <c r="Q45" s="3">
        <v>0.10087773203849792</v>
      </c>
      <c r="R45" s="3">
        <v>3.8379896432161331E-2</v>
      </c>
      <c r="S45" s="3">
        <v>5.0691414624452591E-2</v>
      </c>
      <c r="V45" s="3"/>
      <c r="W45" s="1">
        <v>7</v>
      </c>
      <c r="X45" s="3">
        <v>5.0691414624452591E-2</v>
      </c>
      <c r="AA45" s="4" t="s">
        <v>156</v>
      </c>
      <c r="AB45" s="11"/>
      <c r="AT45" s="25">
        <v>39</v>
      </c>
      <c r="AU45" s="3">
        <v>-0.53597003221511841</v>
      </c>
      <c r="AV45" s="3">
        <v>-0.22627346217632294</v>
      </c>
      <c r="AW45" s="3">
        <v>0.10745495557785034</v>
      </c>
      <c r="AX45" s="3">
        <v>-3.6630749702453613E-2</v>
      </c>
      <c r="AY45" s="3">
        <v>0.67694038152694702</v>
      </c>
      <c r="AZ45" s="3">
        <v>0.12771116197109222</v>
      </c>
      <c r="BA45" s="3">
        <v>-0.13139450550079346</v>
      </c>
      <c r="BB45" s="3">
        <v>0.22767530381679535</v>
      </c>
      <c r="BC45" s="3">
        <v>0.12124177813529968</v>
      </c>
      <c r="BD45" s="3">
        <v>0.11919769644737244</v>
      </c>
      <c r="BE45" s="3">
        <v>-4.8974517732858658E-2</v>
      </c>
      <c r="BF45" s="3">
        <v>-0.17689108848571777</v>
      </c>
      <c r="BG45" s="3">
        <v>-0.55927830934524536</v>
      </c>
      <c r="BH45" s="3">
        <v>3.1840462237596512E-2</v>
      </c>
      <c r="BI45" s="3">
        <v>-0.27106979489326477</v>
      </c>
      <c r="BJ45" s="3">
        <v>-0.24043162167072296</v>
      </c>
      <c r="BK45" s="3">
        <v>-0.10182377696037292</v>
      </c>
      <c r="BM45" s="3"/>
      <c r="BN45" s="1">
        <v>7</v>
      </c>
      <c r="BO45" s="3">
        <v>2.6472632880657105</v>
      </c>
      <c r="BP45" s="3">
        <v>2.8338098938060265</v>
      </c>
      <c r="BQ45" s="3">
        <v>3.0541848936520366</v>
      </c>
      <c r="BR45" s="3">
        <v>2.0537787315441371</v>
      </c>
      <c r="BS45" s="3"/>
      <c r="BV45" s="4" t="s">
        <v>156</v>
      </c>
      <c r="BW45" s="11"/>
      <c r="CS45" s="25">
        <v>39</v>
      </c>
      <c r="CT45" s="3">
        <v>0.10789229720830917</v>
      </c>
      <c r="CU45" s="3">
        <v>-8.5153907537460327E-2</v>
      </c>
      <c r="CV45" s="3">
        <v>0.16864511370658875</v>
      </c>
      <c r="CW45" s="3">
        <v>0.27877873182296753</v>
      </c>
      <c r="CX45" s="3">
        <v>8.6400158703327179E-2</v>
      </c>
      <c r="CY45" s="3">
        <v>0.13759900629520416</v>
      </c>
      <c r="CZ45" s="3">
        <v>-3.3478852361440659E-2</v>
      </c>
      <c r="DA45" s="3">
        <v>0.38084092736244202</v>
      </c>
      <c r="DB45" s="3">
        <v>0.25758814811706543</v>
      </c>
      <c r="DC45" s="3">
        <v>0.45640483498573303</v>
      </c>
      <c r="DD45" s="3">
        <v>-0.16274063289165497</v>
      </c>
      <c r="DE45" s="3">
        <v>-0.24943864345550537</v>
      </c>
      <c r="DF45" s="3">
        <v>0.11624178290367126</v>
      </c>
      <c r="DG45" s="3">
        <v>-0.1737547367811203</v>
      </c>
      <c r="DH45" s="3">
        <v>-9.2361293733119965E-2</v>
      </c>
      <c r="DI45" s="3">
        <v>9.2526357620954514E-3</v>
      </c>
      <c r="DJ45" s="3">
        <v>-0.37523555755615234</v>
      </c>
      <c r="DL45" t="s">
        <v>171</v>
      </c>
      <c r="DM45" s="1" cm="1">
        <f t="array" ref="DM45:FX45">_xlfn.ANCHORARRAY(DM36)</f>
        <v>0</v>
      </c>
      <c r="DN45" s="1">
        <v>1</v>
      </c>
      <c r="DO45" s="1">
        <v>2</v>
      </c>
      <c r="DP45" s="1">
        <v>3</v>
      </c>
      <c r="DQ45" s="1">
        <v>4</v>
      </c>
      <c r="DR45" s="1">
        <v>5</v>
      </c>
      <c r="DS45" s="1">
        <v>6</v>
      </c>
      <c r="DT45" s="1">
        <v>7</v>
      </c>
      <c r="DU45" s="1">
        <v>8</v>
      </c>
      <c r="DV45" s="1">
        <v>9</v>
      </c>
      <c r="DW45" s="1">
        <v>10</v>
      </c>
      <c r="DX45" s="1">
        <v>11</v>
      </c>
      <c r="DY45" s="1">
        <v>12</v>
      </c>
      <c r="DZ45" s="1">
        <v>13</v>
      </c>
      <c r="EA45" s="1">
        <v>14</v>
      </c>
      <c r="EB45" s="1">
        <v>15</v>
      </c>
      <c r="EC45" s="1">
        <v>16</v>
      </c>
      <c r="ED45" s="1">
        <v>17</v>
      </c>
      <c r="EE45" s="1">
        <v>18</v>
      </c>
      <c r="EF45" s="1">
        <v>19</v>
      </c>
      <c r="EG45" s="1">
        <v>20</v>
      </c>
      <c r="EH45" s="1">
        <v>21</v>
      </c>
      <c r="EI45" s="1">
        <v>22</v>
      </c>
      <c r="EJ45" s="1">
        <v>23</v>
      </c>
      <c r="EK45" s="1">
        <v>24</v>
      </c>
      <c r="EL45" s="1">
        <v>25</v>
      </c>
      <c r="EM45" s="1">
        <v>26</v>
      </c>
      <c r="EN45" s="1">
        <v>27</v>
      </c>
      <c r="EO45" s="1">
        <v>28</v>
      </c>
      <c r="EP45" s="1">
        <v>29</v>
      </c>
      <c r="EQ45" s="1">
        <v>30</v>
      </c>
      <c r="ER45" s="1">
        <v>31</v>
      </c>
      <c r="ES45" s="1">
        <v>32</v>
      </c>
      <c r="ET45" s="1">
        <v>33</v>
      </c>
      <c r="EU45" s="1">
        <v>34</v>
      </c>
      <c r="EV45" s="1">
        <v>35</v>
      </c>
      <c r="EW45" s="1">
        <v>36</v>
      </c>
      <c r="EX45" s="1">
        <v>37</v>
      </c>
      <c r="EY45" s="1">
        <v>38</v>
      </c>
      <c r="EZ45" s="1">
        <v>39</v>
      </c>
      <c r="FA45" s="1">
        <v>40</v>
      </c>
      <c r="FB45" s="1">
        <v>41</v>
      </c>
      <c r="FC45" s="1">
        <v>42</v>
      </c>
      <c r="FD45" s="1">
        <v>43</v>
      </c>
      <c r="FE45" s="1">
        <v>44</v>
      </c>
      <c r="FF45" s="1">
        <v>45</v>
      </c>
      <c r="FG45" s="1">
        <v>46</v>
      </c>
      <c r="FH45" s="1">
        <v>47</v>
      </c>
      <c r="FI45" s="1">
        <v>48</v>
      </c>
      <c r="FJ45" s="1">
        <v>49</v>
      </c>
      <c r="FK45" s="1">
        <v>50</v>
      </c>
      <c r="FL45" s="1">
        <v>51</v>
      </c>
      <c r="FM45" s="1">
        <v>52</v>
      </c>
      <c r="FN45" s="1">
        <v>53</v>
      </c>
      <c r="FO45" s="1">
        <v>54</v>
      </c>
      <c r="FP45" s="1">
        <v>55</v>
      </c>
      <c r="FQ45" s="1">
        <v>56</v>
      </c>
      <c r="FR45" s="1">
        <v>57</v>
      </c>
      <c r="FS45" s="1">
        <v>58</v>
      </c>
      <c r="FT45" s="1">
        <v>59</v>
      </c>
      <c r="FU45" s="1">
        <v>60</v>
      </c>
      <c r="FV45" s="1">
        <v>61</v>
      </c>
      <c r="FW45" s="1">
        <v>62</v>
      </c>
      <c r="FX45" s="1">
        <v>63</v>
      </c>
      <c r="FY45" s="1" t="s">
        <v>152</v>
      </c>
    </row>
    <row r="46" spans="2:181">
      <c r="B46" s="25">
        <v>40</v>
      </c>
      <c r="C46" s="3">
        <v>-7.7943824231624603E-2</v>
      </c>
      <c r="D46" s="3">
        <v>8.596840500831604E-2</v>
      </c>
      <c r="E46" s="3">
        <v>0.28466519713401794</v>
      </c>
      <c r="F46" s="3">
        <v>-2.9183439910411835E-2</v>
      </c>
      <c r="G46" s="3">
        <v>-0.17492698132991791</v>
      </c>
      <c r="H46" s="3">
        <v>6.1092279851436615E-2</v>
      </c>
      <c r="I46" s="3">
        <v>-0.30381110310554504</v>
      </c>
      <c r="J46" s="3">
        <v>0.12662193179130554</v>
      </c>
      <c r="K46" s="3">
        <v>-0.14659380912780762</v>
      </c>
      <c r="L46" s="3">
        <v>-0.29431635141372681</v>
      </c>
      <c r="M46" s="3">
        <v>0.28513064980506897</v>
      </c>
      <c r="N46" s="3">
        <v>-6.7965328693389893E-2</v>
      </c>
      <c r="O46" s="3">
        <v>-4.1353423148393631E-2</v>
      </c>
      <c r="P46" s="3">
        <v>-0.19494640827178955</v>
      </c>
      <c r="Q46" s="3">
        <v>0.22909191250801086</v>
      </c>
      <c r="R46" s="3">
        <v>8.8872581720352173E-2</v>
      </c>
      <c r="S46" s="3">
        <v>0.15865851938724518</v>
      </c>
      <c r="V46" s="3"/>
      <c r="W46" s="1">
        <v>8</v>
      </c>
      <c r="X46" s="3">
        <v>0.15865851938724518</v>
      </c>
      <c r="AA46" s="24" t="s">
        <v>187</v>
      </c>
      <c r="AT46" s="25">
        <v>40</v>
      </c>
      <c r="AU46" s="3">
        <v>8.3332814276218414E-2</v>
      </c>
      <c r="AV46" s="3">
        <v>0.27526941895484924</v>
      </c>
      <c r="AW46" s="3">
        <v>-0.15467655658721924</v>
      </c>
      <c r="AX46" s="3">
        <v>0.46224880218505859</v>
      </c>
      <c r="AY46" s="3">
        <v>-0.27686473727226257</v>
      </c>
      <c r="AZ46" s="3">
        <v>0.10741213709115982</v>
      </c>
      <c r="BA46" s="3">
        <v>-0.58288758993148804</v>
      </c>
      <c r="BB46" s="3">
        <v>0.45970427989959717</v>
      </c>
      <c r="BC46" s="3">
        <v>-0.34804224967956543</v>
      </c>
      <c r="BD46" s="3">
        <v>0.26074057817459106</v>
      </c>
      <c r="BE46" s="3">
        <v>0.6198115348815918</v>
      </c>
      <c r="BF46" s="3">
        <v>-0.51582664251327515</v>
      </c>
      <c r="BG46" s="3">
        <v>-0.33706066012382507</v>
      </c>
      <c r="BH46" s="3">
        <v>0.18236841261386871</v>
      </c>
      <c r="BI46" s="3">
        <v>-8.2536473870277405E-2</v>
      </c>
      <c r="BJ46" s="3">
        <v>9.3790262937545776E-2</v>
      </c>
      <c r="BK46" s="3">
        <v>-6.339631974697113E-2</v>
      </c>
      <c r="BM46" s="3"/>
      <c r="BN46" s="1">
        <v>8</v>
      </c>
      <c r="BO46" s="3">
        <v>3.1027088773311782</v>
      </c>
      <c r="BP46" s="3">
        <v>1.999921492148629</v>
      </c>
      <c r="BQ46" s="3">
        <v>2.0619823116462594</v>
      </c>
      <c r="BR46" s="3">
        <v>2.0428737894550948</v>
      </c>
      <c r="BS46" s="3"/>
      <c r="BV46" s="24" t="s">
        <v>187</v>
      </c>
      <c r="CO46" s="18" t="s">
        <v>193</v>
      </c>
      <c r="CP46" s="25" t="s">
        <v>173</v>
      </c>
      <c r="CQ46" s="25" t="s">
        <v>174</v>
      </c>
      <c r="CS46" s="25">
        <v>40</v>
      </c>
      <c r="CT46" s="3">
        <v>-9.1734372079372406E-2</v>
      </c>
      <c r="CU46" s="3">
        <v>-9.7322054207324982E-3</v>
      </c>
      <c r="CV46" s="3">
        <v>0.12147863954305649</v>
      </c>
      <c r="CW46" s="3">
        <v>-0.19643795490264893</v>
      </c>
      <c r="CX46" s="3">
        <v>-0.14000605046749115</v>
      </c>
      <c r="CY46" s="3">
        <v>0.30871838331222534</v>
      </c>
      <c r="CZ46" s="3">
        <v>7.2213679552078247E-2</v>
      </c>
      <c r="DA46" s="3">
        <v>-0.11183498799800873</v>
      </c>
      <c r="DB46" s="3">
        <v>-2.7928994968533516E-2</v>
      </c>
      <c r="DC46" s="3">
        <v>-0.23978030681610107</v>
      </c>
      <c r="DD46" s="3">
        <v>-0.13580425083637238</v>
      </c>
      <c r="DE46" s="3">
        <v>-9.1001309454441071E-2</v>
      </c>
      <c r="DF46" s="3">
        <v>1.967349462211132E-2</v>
      </c>
      <c r="DG46" s="3">
        <v>-0.2119242250919342</v>
      </c>
      <c r="DH46" s="3">
        <v>-0.42171651124954224</v>
      </c>
      <c r="DI46" s="3">
        <v>5.5266901850700378E-2</v>
      </c>
      <c r="DJ46" s="3">
        <v>-0.25517639517784119</v>
      </c>
      <c r="DL46" s="1" cm="1">
        <f t="array" ref="DL46:DL50">_xlfn.ANCHORARRAY(DL37)</f>
        <v>0</v>
      </c>
      <c r="DM46" s="35" cm="1">
        <f t="array" ref="DM46:FX50">DM37:FX41</f>
        <v>0</v>
      </c>
      <c r="DN46" s="35">
        <v>0</v>
      </c>
      <c r="DO46" s="35">
        <v>0</v>
      </c>
      <c r="DP46" s="35">
        <v>0</v>
      </c>
      <c r="DQ46" s="35">
        <v>0</v>
      </c>
      <c r="DR46" s="35">
        <v>0</v>
      </c>
      <c r="DS46" s="35">
        <v>0</v>
      </c>
      <c r="DT46" s="35">
        <v>0</v>
      </c>
      <c r="DU46" s="35">
        <v>0</v>
      </c>
      <c r="DV46" s="35">
        <v>0</v>
      </c>
      <c r="DW46" s="35">
        <v>0</v>
      </c>
      <c r="DX46" s="35">
        <v>0</v>
      </c>
      <c r="DY46" s="35">
        <v>0</v>
      </c>
      <c r="DZ46" s="35">
        <v>0</v>
      </c>
      <c r="EA46" s="35">
        <v>0</v>
      </c>
      <c r="EB46" s="35">
        <v>0</v>
      </c>
      <c r="EC46" s="35">
        <v>0</v>
      </c>
      <c r="ED46" s="35">
        <v>0</v>
      </c>
      <c r="EE46" s="35">
        <v>0</v>
      </c>
      <c r="EF46" s="35">
        <v>0</v>
      </c>
      <c r="EG46" s="35">
        <v>0</v>
      </c>
      <c r="EH46" s="35">
        <v>0</v>
      </c>
      <c r="EI46" s="35">
        <v>0</v>
      </c>
      <c r="EJ46" s="35">
        <v>0</v>
      </c>
      <c r="EK46" s="35">
        <v>0</v>
      </c>
      <c r="EL46" s="35">
        <v>0</v>
      </c>
      <c r="EM46" s="35">
        <v>0</v>
      </c>
      <c r="EN46" s="35">
        <v>0</v>
      </c>
      <c r="EO46" s="35">
        <v>0</v>
      </c>
      <c r="EP46" s="35">
        <v>0</v>
      </c>
      <c r="EQ46" s="35">
        <v>0</v>
      </c>
      <c r="ER46" s="35">
        <v>0</v>
      </c>
      <c r="ES46" s="35">
        <v>0</v>
      </c>
      <c r="ET46" s="35">
        <v>0</v>
      </c>
      <c r="EU46" s="35">
        <v>0</v>
      </c>
      <c r="EV46" s="35">
        <v>0</v>
      </c>
      <c r="EW46" s="35">
        <v>0</v>
      </c>
      <c r="EX46" s="35">
        <v>0</v>
      </c>
      <c r="EY46" s="35">
        <v>0</v>
      </c>
      <c r="EZ46" s="35">
        <v>0</v>
      </c>
      <c r="FA46" s="35">
        <v>0</v>
      </c>
      <c r="FB46" s="35">
        <v>0</v>
      </c>
      <c r="FC46" s="35">
        <v>0</v>
      </c>
      <c r="FD46" s="35">
        <v>0</v>
      </c>
      <c r="FE46" s="35">
        <v>0</v>
      </c>
      <c r="FF46" s="35">
        <v>0</v>
      </c>
      <c r="FG46" s="35">
        <v>0</v>
      </c>
      <c r="FH46" s="35">
        <v>0</v>
      </c>
      <c r="FI46" s="35">
        <v>0</v>
      </c>
      <c r="FJ46" s="35">
        <v>0</v>
      </c>
      <c r="FK46" s="35">
        <v>0</v>
      </c>
      <c r="FL46" s="35">
        <v>0</v>
      </c>
      <c r="FM46" s="35">
        <v>0</v>
      </c>
      <c r="FN46" s="35">
        <v>0</v>
      </c>
      <c r="FO46" s="35">
        <v>0</v>
      </c>
      <c r="FP46" s="35">
        <v>0</v>
      </c>
      <c r="FQ46" s="35">
        <v>0</v>
      </c>
      <c r="FR46" s="35">
        <v>0</v>
      </c>
      <c r="FS46" s="35">
        <v>0</v>
      </c>
      <c r="FT46" s="35">
        <v>0</v>
      </c>
      <c r="FU46" s="35">
        <v>0</v>
      </c>
      <c r="FV46" s="35">
        <v>0</v>
      </c>
      <c r="FW46" s="35">
        <v>0</v>
      </c>
      <c r="FX46" s="35">
        <v>0</v>
      </c>
      <c r="FY46" s="7">
        <v>1</v>
      </c>
    </row>
    <row r="47" spans="2:181">
      <c r="B47" s="25">
        <v>41</v>
      </c>
      <c r="C47" s="3">
        <v>9.3845412135124207E-2</v>
      </c>
      <c r="D47" s="3">
        <v>0.17141787707805634</v>
      </c>
      <c r="E47" s="3">
        <v>-0.11988156288862228</v>
      </c>
      <c r="F47" s="3">
        <v>0.1850612610578537</v>
      </c>
      <c r="G47" s="3">
        <v>-5.1935281604528427E-2</v>
      </c>
      <c r="H47" s="3">
        <v>-0.2862352728843689</v>
      </c>
      <c r="I47" s="3">
        <v>-0.14497020840644836</v>
      </c>
      <c r="J47" s="3">
        <v>-0.16679956018924713</v>
      </c>
      <c r="K47" s="3">
        <v>4.6454588882625103E-3</v>
      </c>
      <c r="L47" s="3">
        <v>-0.21773721277713776</v>
      </c>
      <c r="M47" s="3">
        <v>-0.15457190573215485</v>
      </c>
      <c r="N47" s="3">
        <v>-0.22337779402732849</v>
      </c>
      <c r="O47" s="3">
        <v>0.29683920741081238</v>
      </c>
      <c r="P47" s="3">
        <v>0.20940624177455902</v>
      </c>
      <c r="Q47" s="3">
        <v>7.3566347360610962E-2</v>
      </c>
      <c r="R47" s="3">
        <v>-0.28537023067474365</v>
      </c>
      <c r="S47" s="3">
        <v>-5.4000169038772583E-3</v>
      </c>
      <c r="V47" s="3"/>
      <c r="W47" s="1">
        <v>9</v>
      </c>
      <c r="X47" s="3">
        <v>-5.4000169038772583E-3</v>
      </c>
      <c r="Z47" t="s">
        <v>171</v>
      </c>
      <c r="AA47" s="1" cm="1">
        <f t="array" ref="AA47:AE47">_xlfn.ANCHORARRAY(AA37)</f>
        <v>0</v>
      </c>
      <c r="AB47" s="1">
        <v>1</v>
      </c>
      <c r="AC47" s="1">
        <v>2</v>
      </c>
      <c r="AD47" s="1">
        <v>3</v>
      </c>
      <c r="AE47" s="28">
        <v>4</v>
      </c>
      <c r="AF47" s="9" t="s">
        <v>178</v>
      </c>
      <c r="AT47" s="25">
        <v>41</v>
      </c>
      <c r="AU47" s="3">
        <v>2.1470610052347183E-2</v>
      </c>
      <c r="AV47" s="3">
        <v>-0.31111147999763489</v>
      </c>
      <c r="AW47" s="3">
        <v>-0.54194831848144531</v>
      </c>
      <c r="AX47" s="3">
        <v>0.68959301710128784</v>
      </c>
      <c r="AY47" s="3">
        <v>-0.1768784373998642</v>
      </c>
      <c r="AZ47" s="3">
        <v>-0.34413009881973267</v>
      </c>
      <c r="BA47" s="3">
        <v>0.57685256004333496</v>
      </c>
      <c r="BB47" s="3">
        <v>-0.19430965185165405</v>
      </c>
      <c r="BC47" s="3">
        <v>0.32233124971389771</v>
      </c>
      <c r="BD47" s="3">
        <v>-0.31954038143157959</v>
      </c>
      <c r="BE47" s="3">
        <v>-0.27798780798912048</v>
      </c>
      <c r="BF47" s="3">
        <v>-0.25600624084472656</v>
      </c>
      <c r="BG47" s="3">
        <v>0.1797490268945694</v>
      </c>
      <c r="BH47" s="3">
        <v>0.66253435611724854</v>
      </c>
      <c r="BI47" s="3">
        <v>0.23606251180171967</v>
      </c>
      <c r="BJ47" s="3">
        <v>0.34006503224372864</v>
      </c>
      <c r="BK47" s="3">
        <v>-5.2879840135574341E-2</v>
      </c>
      <c r="BM47" s="3"/>
      <c r="BN47" s="1">
        <v>9</v>
      </c>
      <c r="BO47" s="3">
        <v>2.071990289384638</v>
      </c>
      <c r="BP47" s="3">
        <v>1.8303640866949009</v>
      </c>
      <c r="BQ47" s="3">
        <v>1.8061326330022989</v>
      </c>
      <c r="BR47" s="3">
        <v>1.3648956915096377</v>
      </c>
      <c r="BS47" s="3"/>
      <c r="BU47" t="s">
        <v>171</v>
      </c>
      <c r="BV47" s="1" cm="1">
        <f t="array" ref="BV47:BY47">_xlfn.ANCHORARRAY(BV37)</f>
        <v>0</v>
      </c>
      <c r="BW47" s="1">
        <v>1</v>
      </c>
      <c r="BX47" s="1">
        <v>2</v>
      </c>
      <c r="BY47" s="1">
        <v>3</v>
      </c>
      <c r="BZ47" s="20" t="s">
        <v>178</v>
      </c>
      <c r="CA47" s="2"/>
      <c r="CB47" s="23"/>
      <c r="CC47" s="2"/>
      <c r="CP47" t="s">
        <v>271</v>
      </c>
      <c r="CQ47" t="s">
        <v>272</v>
      </c>
      <c r="CS47" s="25">
        <v>41</v>
      </c>
      <c r="CT47" s="3">
        <v>-0.35847896337509155</v>
      </c>
      <c r="CU47" s="3">
        <v>9.3492873013019562E-2</v>
      </c>
      <c r="CV47" s="3">
        <v>-4.728066548705101E-2</v>
      </c>
      <c r="CW47" s="3">
        <v>5.2460841834545135E-2</v>
      </c>
      <c r="CX47" s="3">
        <v>-0.1599859744310379</v>
      </c>
      <c r="CY47" s="3">
        <v>0.12465886771678925</v>
      </c>
      <c r="CZ47" s="3">
        <v>-0.13650460541248322</v>
      </c>
      <c r="DA47" s="3">
        <v>-0.17588233947753906</v>
      </c>
      <c r="DB47" s="3">
        <v>5.8987889438867569E-2</v>
      </c>
      <c r="DC47" s="3">
        <v>0.11681883037090302</v>
      </c>
      <c r="DD47" s="3">
        <v>-0.34393370151519775</v>
      </c>
      <c r="DE47" s="3">
        <v>-0.19461469352245331</v>
      </c>
      <c r="DF47" s="3">
        <v>0.17665949463844299</v>
      </c>
      <c r="DG47" s="3">
        <v>-6.217522919178009E-2</v>
      </c>
      <c r="DH47" s="3">
        <v>6.6493697464466095E-2</v>
      </c>
      <c r="DI47" s="3">
        <v>-0.17720949649810791</v>
      </c>
      <c r="DJ47" s="3">
        <v>-0.28438431024551392</v>
      </c>
      <c r="DL47" s="1">
        <v>1</v>
      </c>
      <c r="DM47" s="35">
        <v>0</v>
      </c>
      <c r="DN47" s="35">
        <v>0</v>
      </c>
      <c r="DO47" s="35">
        <v>0</v>
      </c>
      <c r="DP47" s="35">
        <v>0</v>
      </c>
      <c r="DQ47" s="35">
        <v>0</v>
      </c>
      <c r="DR47" s="35">
        <v>0</v>
      </c>
      <c r="DS47" s="35">
        <v>0</v>
      </c>
      <c r="DT47" s="35">
        <v>0</v>
      </c>
      <c r="DU47" s="35">
        <v>0</v>
      </c>
      <c r="DV47" s="35">
        <v>0</v>
      </c>
      <c r="DW47" s="35">
        <v>0</v>
      </c>
      <c r="DX47" s="35">
        <v>0</v>
      </c>
      <c r="DY47" s="35">
        <v>0</v>
      </c>
      <c r="DZ47" s="35">
        <v>0</v>
      </c>
      <c r="EA47" s="35">
        <v>0</v>
      </c>
      <c r="EB47" s="35">
        <v>0</v>
      </c>
      <c r="EC47" s="35">
        <v>0</v>
      </c>
      <c r="ED47" s="35">
        <v>0</v>
      </c>
      <c r="EE47" s="35">
        <v>0</v>
      </c>
      <c r="EF47" s="35">
        <v>0</v>
      </c>
      <c r="EG47" s="35">
        <v>0</v>
      </c>
      <c r="EH47" s="35">
        <v>0</v>
      </c>
      <c r="EI47" s="35">
        <v>0</v>
      </c>
      <c r="EJ47" s="35">
        <v>0</v>
      </c>
      <c r="EK47" s="35">
        <v>0</v>
      </c>
      <c r="EL47" s="35">
        <v>0</v>
      </c>
      <c r="EM47" s="35">
        <v>0</v>
      </c>
      <c r="EN47" s="35">
        <v>0</v>
      </c>
      <c r="EO47" s="35">
        <v>0</v>
      </c>
      <c r="EP47" s="35">
        <v>0</v>
      </c>
      <c r="EQ47" s="35">
        <v>0</v>
      </c>
      <c r="ER47" s="35">
        <v>0</v>
      </c>
      <c r="ES47" s="35">
        <v>0</v>
      </c>
      <c r="ET47" s="35">
        <v>0</v>
      </c>
      <c r="EU47" s="35">
        <v>0</v>
      </c>
      <c r="EV47" s="35">
        <v>0</v>
      </c>
      <c r="EW47" s="35">
        <v>0</v>
      </c>
      <c r="EX47" s="35">
        <v>0</v>
      </c>
      <c r="EY47" s="35">
        <v>0</v>
      </c>
      <c r="EZ47" s="35">
        <v>0</v>
      </c>
      <c r="FA47" s="35">
        <v>0</v>
      </c>
      <c r="FB47" s="35">
        <v>0</v>
      </c>
      <c r="FC47" s="35">
        <v>0</v>
      </c>
      <c r="FD47" s="35">
        <v>0</v>
      </c>
      <c r="FE47" s="35">
        <v>0</v>
      </c>
      <c r="FF47" s="35">
        <v>0</v>
      </c>
      <c r="FG47" s="35">
        <v>0</v>
      </c>
      <c r="FH47" s="35">
        <v>0</v>
      </c>
      <c r="FI47" s="35">
        <v>0</v>
      </c>
      <c r="FJ47" s="35">
        <v>0</v>
      </c>
      <c r="FK47" s="35">
        <v>0</v>
      </c>
      <c r="FL47" s="35">
        <v>0</v>
      </c>
      <c r="FM47" s="35">
        <v>0</v>
      </c>
      <c r="FN47" s="35">
        <v>0</v>
      </c>
      <c r="FO47" s="35">
        <v>0</v>
      </c>
      <c r="FP47" s="35">
        <v>0</v>
      </c>
      <c r="FQ47" s="35">
        <v>0</v>
      </c>
      <c r="FR47" s="35">
        <v>0</v>
      </c>
      <c r="FS47" s="35">
        <v>0</v>
      </c>
      <c r="FT47" s="35">
        <v>0</v>
      </c>
      <c r="FU47" s="35">
        <v>0</v>
      </c>
      <c r="FV47" s="35">
        <v>0</v>
      </c>
      <c r="FW47" s="35">
        <v>0</v>
      </c>
      <c r="FX47" s="35">
        <v>0</v>
      </c>
      <c r="FY47" s="7">
        <v>1</v>
      </c>
    </row>
    <row r="48" spans="2:181">
      <c r="B48" s="25">
        <v>42</v>
      </c>
      <c r="C48" s="3">
        <v>8.465895801782608E-2</v>
      </c>
      <c r="D48" s="3">
        <v>9.7212262451648712E-2</v>
      </c>
      <c r="E48" s="3">
        <v>-9.6042538061738014E-3</v>
      </c>
      <c r="F48" s="3">
        <v>0.27490395307540894</v>
      </c>
      <c r="G48" s="3">
        <v>-0.27900516986846924</v>
      </c>
      <c r="H48" s="3">
        <v>0.19769702851772308</v>
      </c>
      <c r="I48" s="3">
        <v>6.2662266194820404E-2</v>
      </c>
      <c r="J48" s="3">
        <v>0.11420079320669174</v>
      </c>
      <c r="K48" s="3">
        <v>0.16744515299797058</v>
      </c>
      <c r="L48" s="3">
        <v>-7.1433349512517452E-3</v>
      </c>
      <c r="M48" s="3">
        <v>-0.2521761953830719</v>
      </c>
      <c r="N48" s="3">
        <v>-2.0058872178196907E-2</v>
      </c>
      <c r="O48" s="3">
        <v>-4.2608540505170822E-2</v>
      </c>
      <c r="P48" s="3">
        <v>0.26113429665565491</v>
      </c>
      <c r="Q48" s="3">
        <v>-0.23764146864414215</v>
      </c>
      <c r="R48" s="3">
        <v>-0.17454682290554047</v>
      </c>
      <c r="S48" s="3">
        <v>-1.1634622700512409E-2</v>
      </c>
      <c r="V48" s="3"/>
      <c r="W48" s="1">
        <v>10</v>
      </c>
      <c r="X48" s="3">
        <v>-1.1634622700512409E-2</v>
      </c>
      <c r="Z48" s="1" cm="1">
        <f t="array" ref="Z48:Z52">_xlfn.ANCHORARRAY(Z38)</f>
        <v>0</v>
      </c>
      <c r="AA48" s="35" cm="1">
        <f t="array" ref="AA48:AE52">AA38:AE42</f>
        <v>0</v>
      </c>
      <c r="AB48" s="35">
        <v>0</v>
      </c>
      <c r="AC48" s="35">
        <v>0</v>
      </c>
      <c r="AD48" s="35">
        <v>0</v>
      </c>
      <c r="AE48" s="35">
        <v>0</v>
      </c>
      <c r="AF48" s="16"/>
      <c r="AT48" s="25">
        <v>42</v>
      </c>
      <c r="AU48" s="3">
        <v>0.36641412973403931</v>
      </c>
      <c r="AV48" s="3">
        <v>0.57493788003921509</v>
      </c>
      <c r="AW48" s="3">
        <v>-0.28494396805763245</v>
      </c>
      <c r="AX48" s="3">
        <v>0.46540158987045288</v>
      </c>
      <c r="AY48" s="3">
        <v>-0.14513275027275085</v>
      </c>
      <c r="AZ48" s="3">
        <v>3.9331004023551941E-2</v>
      </c>
      <c r="BA48" s="3">
        <v>-0.27723369002342224</v>
      </c>
      <c r="BB48" s="3">
        <v>3.0593546107411385E-2</v>
      </c>
      <c r="BC48" s="3">
        <v>-0.42330661416053772</v>
      </c>
      <c r="BD48" s="3">
        <v>-0.25658512115478516</v>
      </c>
      <c r="BE48" s="3">
        <v>0.24407711625099182</v>
      </c>
      <c r="BF48" s="3">
        <v>0.44848242402076721</v>
      </c>
      <c r="BG48" s="3">
        <v>-0.35302853584289551</v>
      </c>
      <c r="BH48" s="3">
        <v>7.7155351638793945E-2</v>
      </c>
      <c r="BI48" s="3">
        <v>0.44590416550636292</v>
      </c>
      <c r="BJ48" s="3">
        <v>-0.34321770071983337</v>
      </c>
      <c r="BK48" s="3">
        <v>7.101023942232132E-2</v>
      </c>
      <c r="BM48" s="3"/>
      <c r="BN48" s="1">
        <v>10</v>
      </c>
      <c r="BO48" s="3">
        <v>-4.1478612477630683E-2</v>
      </c>
      <c r="BP48" s="3">
        <v>-0.22101894894091589</v>
      </c>
      <c r="BQ48" s="3">
        <v>0.14113987848573362</v>
      </c>
      <c r="BR48" s="3">
        <v>-1.8450148062195164</v>
      </c>
      <c r="BS48" s="3"/>
      <c r="BU48" s="1" cm="1">
        <f t="array" ref="BU48:BU51">_xlfn.ANCHORARRAY(BU38)</f>
        <v>0</v>
      </c>
      <c r="BV48" s="35" cm="1">
        <f t="array" ref="BV48:BY52">BV38:BY42</f>
        <v>0</v>
      </c>
      <c r="BW48" s="35">
        <v>0</v>
      </c>
      <c r="BX48" s="35">
        <v>0</v>
      </c>
      <c r="BY48" s="35">
        <v>0</v>
      </c>
      <c r="BZ48" s="3"/>
      <c r="CA48" s="3"/>
      <c r="CB48" s="3"/>
      <c r="CC48" s="3"/>
      <c r="CO48" s="25">
        <v>0</v>
      </c>
      <c r="CP48" s="3">
        <v>4.809321403503418</v>
      </c>
      <c r="CQ48" s="3">
        <v>-7.910880446434021E-2</v>
      </c>
      <c r="CS48" s="25">
        <v>42</v>
      </c>
      <c r="CT48" s="3">
        <v>-0.17092673480510712</v>
      </c>
      <c r="CU48" s="3">
        <v>0.1010366827249527</v>
      </c>
      <c r="CV48" s="3">
        <v>4.1425809264183044E-2</v>
      </c>
      <c r="CW48" s="3">
        <v>0.25284400582313538</v>
      </c>
      <c r="CX48" s="3">
        <v>0.15681596100330353</v>
      </c>
      <c r="CY48" s="3">
        <v>0.23278352618217468</v>
      </c>
      <c r="CZ48" s="3">
        <v>0.14804553985595703</v>
      </c>
      <c r="DA48" s="3">
        <v>-5.8232694864273071E-2</v>
      </c>
      <c r="DB48" s="3">
        <v>9.612748771905899E-2</v>
      </c>
      <c r="DC48" s="3">
        <v>0.21783018112182617</v>
      </c>
      <c r="DD48" s="3">
        <v>-0.2372841089963913</v>
      </c>
      <c r="DE48" s="3">
        <v>-3.5249136388301849E-2</v>
      </c>
      <c r="DF48" s="3">
        <v>0.27991333603858948</v>
      </c>
      <c r="DG48" s="3">
        <v>8.2722105085849762E-2</v>
      </c>
      <c r="DH48" s="3">
        <v>-0.24376097321510315</v>
      </c>
      <c r="DI48" s="3">
        <v>-0.11918382346630096</v>
      </c>
      <c r="DJ48" s="3">
        <v>-0.4715642929077149</v>
      </c>
      <c r="DL48" s="1">
        <v>2</v>
      </c>
      <c r="DM48" s="35">
        <v>0</v>
      </c>
      <c r="DN48" s="35">
        <v>0</v>
      </c>
      <c r="DO48" s="35">
        <v>0</v>
      </c>
      <c r="DP48" s="35">
        <v>0</v>
      </c>
      <c r="DQ48" s="35">
        <v>0</v>
      </c>
      <c r="DR48" s="35">
        <v>0</v>
      </c>
      <c r="DS48" s="35">
        <v>0</v>
      </c>
      <c r="DT48" s="35">
        <v>0</v>
      </c>
      <c r="DU48" s="35">
        <v>0</v>
      </c>
      <c r="DV48" s="35">
        <v>0</v>
      </c>
      <c r="DW48" s="35">
        <v>0</v>
      </c>
      <c r="DX48" s="35">
        <v>0</v>
      </c>
      <c r="DY48" s="35">
        <v>0</v>
      </c>
      <c r="DZ48" s="35">
        <v>0</v>
      </c>
      <c r="EA48" s="35">
        <v>0</v>
      </c>
      <c r="EB48" s="35">
        <v>0</v>
      </c>
      <c r="EC48" s="35">
        <v>0</v>
      </c>
      <c r="ED48" s="35">
        <v>0</v>
      </c>
      <c r="EE48" s="35">
        <v>0</v>
      </c>
      <c r="EF48" s="35">
        <v>0</v>
      </c>
      <c r="EG48" s="35">
        <v>0</v>
      </c>
      <c r="EH48" s="35">
        <v>0</v>
      </c>
      <c r="EI48" s="35">
        <v>0</v>
      </c>
      <c r="EJ48" s="35">
        <v>0</v>
      </c>
      <c r="EK48" s="35">
        <v>0</v>
      </c>
      <c r="EL48" s="35">
        <v>0</v>
      </c>
      <c r="EM48" s="35">
        <v>0</v>
      </c>
      <c r="EN48" s="35">
        <v>0</v>
      </c>
      <c r="EO48" s="35">
        <v>0</v>
      </c>
      <c r="EP48" s="35">
        <v>0</v>
      </c>
      <c r="EQ48" s="35">
        <v>0</v>
      </c>
      <c r="ER48" s="35">
        <v>0</v>
      </c>
      <c r="ES48" s="35">
        <v>0</v>
      </c>
      <c r="ET48" s="35">
        <v>0</v>
      </c>
      <c r="EU48" s="35">
        <v>0</v>
      </c>
      <c r="EV48" s="35">
        <v>0</v>
      </c>
      <c r="EW48" s="35">
        <v>0</v>
      </c>
      <c r="EX48" s="35">
        <v>0</v>
      </c>
      <c r="EY48" s="35">
        <v>0</v>
      </c>
      <c r="EZ48" s="35">
        <v>0</v>
      </c>
      <c r="FA48" s="35">
        <v>0</v>
      </c>
      <c r="FB48" s="35">
        <v>0</v>
      </c>
      <c r="FC48" s="35">
        <v>0</v>
      </c>
      <c r="FD48" s="35">
        <v>0</v>
      </c>
      <c r="FE48" s="35">
        <v>0</v>
      </c>
      <c r="FF48" s="35">
        <v>0</v>
      </c>
      <c r="FG48" s="35">
        <v>0</v>
      </c>
      <c r="FH48" s="35">
        <v>0</v>
      </c>
      <c r="FI48" s="35">
        <v>0</v>
      </c>
      <c r="FJ48" s="35">
        <v>0</v>
      </c>
      <c r="FK48" s="35">
        <v>0</v>
      </c>
      <c r="FL48" s="35">
        <v>0</v>
      </c>
      <c r="FM48" s="35">
        <v>0</v>
      </c>
      <c r="FN48" s="35">
        <v>0</v>
      </c>
      <c r="FO48" s="35">
        <v>0</v>
      </c>
      <c r="FP48" s="35">
        <v>0</v>
      </c>
      <c r="FQ48" s="35">
        <v>0</v>
      </c>
      <c r="FR48" s="35">
        <v>0</v>
      </c>
      <c r="FS48" s="35">
        <v>0</v>
      </c>
      <c r="FT48" s="35">
        <v>0</v>
      </c>
      <c r="FU48" s="35">
        <v>0</v>
      </c>
      <c r="FV48" s="35">
        <v>0</v>
      </c>
      <c r="FW48" s="35">
        <v>0</v>
      </c>
      <c r="FX48" s="35">
        <v>0</v>
      </c>
      <c r="FY48" s="7">
        <v>1</v>
      </c>
    </row>
    <row r="49" spans="2:181">
      <c r="B49" s="25">
        <v>43</v>
      </c>
      <c r="C49" s="3">
        <v>0.1970050185918808</v>
      </c>
      <c r="D49" s="3">
        <v>6.8449601531028748E-2</v>
      </c>
      <c r="E49" s="3">
        <v>-0.21643975377082825</v>
      </c>
      <c r="F49" s="3">
        <v>0.23865443468093872</v>
      </c>
      <c r="G49" s="3">
        <v>-9.8375104367733002E-2</v>
      </c>
      <c r="H49" s="3">
        <v>-3.4787744283676147E-2</v>
      </c>
      <c r="I49" s="3">
        <v>-0.21207521855831146</v>
      </c>
      <c r="J49" s="3">
        <v>0.189517542719841</v>
      </c>
      <c r="K49" s="3">
        <v>8.5257671773433685E-2</v>
      </c>
      <c r="L49" s="3">
        <v>-1.1519093066453934E-2</v>
      </c>
      <c r="M49" s="3">
        <v>-9.6421979367733002E-2</v>
      </c>
      <c r="N49" s="3">
        <v>-4.9938904121518135E-3</v>
      </c>
      <c r="O49" s="3">
        <v>9.9871709942817688E-2</v>
      </c>
      <c r="P49" s="3">
        <v>0.21539738774299622</v>
      </c>
      <c r="Q49" s="3">
        <v>-6.6487878561019897E-2</v>
      </c>
      <c r="R49" s="3">
        <v>-8.7028458714485168E-2</v>
      </c>
      <c r="S49" s="3">
        <v>-4.4310141354799271E-2</v>
      </c>
      <c r="V49" s="3"/>
      <c r="W49" s="1">
        <v>11</v>
      </c>
      <c r="X49" s="3">
        <v>-4.4310141354799271E-2</v>
      </c>
      <c r="Z49" s="1">
        <v>1</v>
      </c>
      <c r="AA49" s="35">
        <v>0</v>
      </c>
      <c r="AB49" s="35">
        <v>0</v>
      </c>
      <c r="AC49" s="35">
        <v>0</v>
      </c>
      <c r="AD49" s="35">
        <v>0</v>
      </c>
      <c r="AE49" s="35">
        <v>0</v>
      </c>
      <c r="AF49" s="16"/>
      <c r="AT49" s="25">
        <v>43</v>
      </c>
      <c r="AU49" s="3">
        <v>-0.59131395816802979</v>
      </c>
      <c r="AV49" s="3">
        <v>-8.0842245370149612E-3</v>
      </c>
      <c r="AW49" s="3">
        <v>-0.46394124627113342</v>
      </c>
      <c r="AX49" s="3">
        <v>0.39051702618598938</v>
      </c>
      <c r="AY49" s="3">
        <v>0.16905279457569122</v>
      </c>
      <c r="AZ49" s="3">
        <v>0.45596888661384583</v>
      </c>
      <c r="BA49" s="3">
        <v>5.8534387499094009E-2</v>
      </c>
      <c r="BB49" s="3">
        <v>-0.53452843427658081</v>
      </c>
      <c r="BC49" s="3">
        <v>0.55791544914245605</v>
      </c>
      <c r="BD49" s="3">
        <v>0.23105019330978394</v>
      </c>
      <c r="BE49" s="3">
        <v>0.22761327028274536</v>
      </c>
      <c r="BF49" s="3">
        <v>-0.16398157179355621</v>
      </c>
      <c r="BG49" s="3">
        <v>1.8182260915637016E-2</v>
      </c>
      <c r="BH49" s="3">
        <v>0.14202526211738586</v>
      </c>
      <c r="BI49" s="3">
        <v>0.16143478453159332</v>
      </c>
      <c r="BJ49" s="3">
        <v>9.6870064735412598E-2</v>
      </c>
      <c r="BK49" s="3">
        <v>-3.0458930879831311E-2</v>
      </c>
      <c r="BM49" s="3"/>
      <c r="BN49" s="1">
        <v>11</v>
      </c>
      <c r="BO49" s="3">
        <v>2.4716494104662514</v>
      </c>
      <c r="BP49" s="3">
        <v>2.4439449425957442</v>
      </c>
      <c r="BQ49" s="3">
        <v>2.9242242091458408</v>
      </c>
      <c r="BR49" s="3">
        <v>2.1491060110804994</v>
      </c>
      <c r="BS49" s="3"/>
      <c r="BU49" s="1">
        <v>1</v>
      </c>
      <c r="BV49" s="35">
        <v>0</v>
      </c>
      <c r="BW49" s="35">
        <v>0</v>
      </c>
      <c r="BX49" s="35">
        <v>0</v>
      </c>
      <c r="BY49" s="35">
        <v>0</v>
      </c>
      <c r="BZ49" s="3"/>
      <c r="CA49" s="3"/>
      <c r="CB49" s="3"/>
      <c r="CC49" s="3"/>
      <c r="CO49" s="25">
        <v>1</v>
      </c>
      <c r="CP49" s="3">
        <v>3.9355642795562744</v>
      </c>
      <c r="CQ49" s="3">
        <v>0.12816426157951355</v>
      </c>
      <c r="CS49" s="25">
        <v>43</v>
      </c>
      <c r="CT49" s="3">
        <v>0.24237830936908722</v>
      </c>
      <c r="CU49" s="3">
        <v>-1.5575261786580086E-2</v>
      </c>
      <c r="CV49" s="3">
        <v>0.25937071442604065</v>
      </c>
      <c r="CW49" s="3">
        <v>-6.064942479133606E-2</v>
      </c>
      <c r="CX49" s="3">
        <v>-3.2197121530771255E-2</v>
      </c>
      <c r="CY49" s="3">
        <v>-0.16788052022457123</v>
      </c>
      <c r="CZ49" s="3">
        <v>-0.51501321792602539</v>
      </c>
      <c r="DA49" s="3">
        <v>0.41348609328269958</v>
      </c>
      <c r="DB49" s="3">
        <v>4.1435394436120987E-2</v>
      </c>
      <c r="DC49" s="3">
        <v>0.19648946821689606</v>
      </c>
      <c r="DD49" s="3">
        <v>0.35304418206214905</v>
      </c>
      <c r="DE49" s="3">
        <v>-0.14032644033432007</v>
      </c>
      <c r="DF49" s="3">
        <v>-0.28188028931617737</v>
      </c>
      <c r="DG49" s="3">
        <v>9.9356897175312042E-2</v>
      </c>
      <c r="DH49" s="3">
        <v>-3.7651799619197845E-2</v>
      </c>
      <c r="DI49" s="3">
        <v>4.2233452200889587E-2</v>
      </c>
      <c r="DJ49" s="3">
        <v>-0.34884282946586609</v>
      </c>
      <c r="DL49" s="1">
        <v>3</v>
      </c>
      <c r="DM49" s="35">
        <v>0</v>
      </c>
      <c r="DN49" s="35">
        <v>0</v>
      </c>
      <c r="DO49" s="35">
        <v>0</v>
      </c>
      <c r="DP49" s="35">
        <v>0</v>
      </c>
      <c r="DQ49" s="35">
        <v>0</v>
      </c>
      <c r="DR49" s="35">
        <v>0</v>
      </c>
      <c r="DS49" s="35">
        <v>0</v>
      </c>
      <c r="DT49" s="35">
        <v>0</v>
      </c>
      <c r="DU49" s="35">
        <v>0</v>
      </c>
      <c r="DV49" s="35">
        <v>0</v>
      </c>
      <c r="DW49" s="35">
        <v>0</v>
      </c>
      <c r="DX49" s="35">
        <v>0</v>
      </c>
      <c r="DY49" s="35">
        <v>0</v>
      </c>
      <c r="DZ49" s="35">
        <v>0</v>
      </c>
      <c r="EA49" s="35">
        <v>0</v>
      </c>
      <c r="EB49" s="35">
        <v>0</v>
      </c>
      <c r="EC49" s="35">
        <v>0</v>
      </c>
      <c r="ED49" s="35">
        <v>0</v>
      </c>
      <c r="EE49" s="35">
        <v>0</v>
      </c>
      <c r="EF49" s="35">
        <v>0</v>
      </c>
      <c r="EG49" s="35">
        <v>0</v>
      </c>
      <c r="EH49" s="35">
        <v>0</v>
      </c>
      <c r="EI49" s="35">
        <v>0</v>
      </c>
      <c r="EJ49" s="35">
        <v>0</v>
      </c>
      <c r="EK49" s="35">
        <v>0</v>
      </c>
      <c r="EL49" s="35">
        <v>0</v>
      </c>
      <c r="EM49" s="35">
        <v>0</v>
      </c>
      <c r="EN49" s="35">
        <v>0</v>
      </c>
      <c r="EO49" s="35">
        <v>0</v>
      </c>
      <c r="EP49" s="35">
        <v>0</v>
      </c>
      <c r="EQ49" s="35">
        <v>0</v>
      </c>
      <c r="ER49" s="35">
        <v>0</v>
      </c>
      <c r="ES49" s="35">
        <v>0</v>
      </c>
      <c r="ET49" s="35">
        <v>0</v>
      </c>
      <c r="EU49" s="35">
        <v>0</v>
      </c>
      <c r="EV49" s="35">
        <v>0</v>
      </c>
      <c r="EW49" s="35">
        <v>0</v>
      </c>
      <c r="EX49" s="35">
        <v>0</v>
      </c>
      <c r="EY49" s="35">
        <v>0</v>
      </c>
      <c r="EZ49" s="35">
        <v>0</v>
      </c>
      <c r="FA49" s="35">
        <v>0</v>
      </c>
      <c r="FB49" s="35">
        <v>0</v>
      </c>
      <c r="FC49" s="35">
        <v>0</v>
      </c>
      <c r="FD49" s="35">
        <v>0</v>
      </c>
      <c r="FE49" s="35">
        <v>0</v>
      </c>
      <c r="FF49" s="35">
        <v>0</v>
      </c>
      <c r="FG49" s="35">
        <v>0</v>
      </c>
      <c r="FH49" s="35">
        <v>0</v>
      </c>
      <c r="FI49" s="35">
        <v>0</v>
      </c>
      <c r="FJ49" s="35">
        <v>0</v>
      </c>
      <c r="FK49" s="35">
        <v>0</v>
      </c>
      <c r="FL49" s="35">
        <v>0</v>
      </c>
      <c r="FM49" s="35">
        <v>0</v>
      </c>
      <c r="FN49" s="35">
        <v>0</v>
      </c>
      <c r="FO49" s="35">
        <v>0</v>
      </c>
      <c r="FP49" s="35">
        <v>0</v>
      </c>
      <c r="FQ49" s="35">
        <v>0</v>
      </c>
      <c r="FR49" s="35">
        <v>0</v>
      </c>
      <c r="FS49" s="35">
        <v>0</v>
      </c>
      <c r="FT49" s="35">
        <v>0</v>
      </c>
      <c r="FU49" s="35">
        <v>0</v>
      </c>
      <c r="FV49" s="35">
        <v>0</v>
      </c>
      <c r="FW49" s="35">
        <v>0</v>
      </c>
      <c r="FX49" s="35">
        <v>0</v>
      </c>
      <c r="FY49" s="7">
        <v>1</v>
      </c>
    </row>
    <row r="50" spans="2:181">
      <c r="B50" s="25">
        <v>44</v>
      </c>
      <c r="C50" s="3">
        <v>-0.26430806517601013</v>
      </c>
      <c r="D50" s="3">
        <v>-0.26627838611602783</v>
      </c>
      <c r="E50" s="3">
        <v>0.21762174367904663</v>
      </c>
      <c r="F50" s="3">
        <v>0.2915884256362915</v>
      </c>
      <c r="G50" s="3">
        <v>0.12235312163829803</v>
      </c>
      <c r="H50" s="3">
        <v>0.11805605888366699</v>
      </c>
      <c r="I50" s="3">
        <v>0.23216322064399719</v>
      </c>
      <c r="J50" s="3">
        <v>-0.27541059255599976</v>
      </c>
      <c r="K50" s="3">
        <v>-0.2927323579788208</v>
      </c>
      <c r="L50" s="3">
        <v>0.30212903022766113</v>
      </c>
      <c r="M50" s="3">
        <v>-0.17353467643260956</v>
      </c>
      <c r="N50" s="3">
        <v>0.28515362739562988</v>
      </c>
      <c r="O50" s="3">
        <v>4.9622081220149994E-2</v>
      </c>
      <c r="P50" s="3">
        <v>0.20666156709194183</v>
      </c>
      <c r="Q50" s="3">
        <v>-2.8704538941383362E-2</v>
      </c>
      <c r="R50" s="3">
        <v>0.28775650262832642</v>
      </c>
      <c r="S50" s="3">
        <v>-8.3911918103694916E-2</v>
      </c>
      <c r="V50" s="3"/>
      <c r="W50" s="1">
        <v>12</v>
      </c>
      <c r="X50" s="3">
        <v>-8.3911918103694916E-2</v>
      </c>
      <c r="Z50" s="1">
        <v>2</v>
      </c>
      <c r="AA50" s="35">
        <v>0</v>
      </c>
      <c r="AB50" s="35">
        <v>0</v>
      </c>
      <c r="AC50" s="35">
        <v>0</v>
      </c>
      <c r="AD50" s="35">
        <v>0</v>
      </c>
      <c r="AE50" s="35">
        <v>0</v>
      </c>
      <c r="AF50" s="16"/>
      <c r="AT50" s="25">
        <v>44</v>
      </c>
      <c r="AU50" s="3">
        <v>-0.55798691511154175</v>
      </c>
      <c r="AV50" s="3">
        <v>-0.179952472448349</v>
      </c>
      <c r="AW50" s="3">
        <v>-0.70335257053375244</v>
      </c>
      <c r="AX50" s="3">
        <v>-0.21178989112377167</v>
      </c>
      <c r="AY50" s="3">
        <v>0.19513970613479614</v>
      </c>
      <c r="AZ50" s="3">
        <v>-0.26057285070419312</v>
      </c>
      <c r="BA50" s="3">
        <v>0.14209042489528656</v>
      </c>
      <c r="BB50" s="3">
        <v>0.34152707457542419</v>
      </c>
      <c r="BC50" s="3">
        <v>-0.22842492163181305</v>
      </c>
      <c r="BD50" s="3">
        <v>0.39334997534751892</v>
      </c>
      <c r="BE50" s="3">
        <v>0.34418016672134399</v>
      </c>
      <c r="BF50" s="3">
        <v>-0.24354100227355957</v>
      </c>
      <c r="BG50" s="3">
        <v>-0.1926681250333786</v>
      </c>
      <c r="BH50" s="3">
        <v>-0.30439382791519165</v>
      </c>
      <c r="BI50" s="3">
        <v>0.44008359313011169</v>
      </c>
      <c r="BJ50" s="3">
        <v>0.4476732611656189</v>
      </c>
      <c r="BK50" s="3">
        <v>-9.6469558775424957E-3</v>
      </c>
      <c r="BM50" s="3"/>
      <c r="BN50" s="1">
        <v>12</v>
      </c>
      <c r="BO50" s="3">
        <v>3.2761260085655328</v>
      </c>
      <c r="BP50" s="3">
        <v>4.9370993743652427</v>
      </c>
      <c r="BQ50" s="3">
        <v>4.5743817350940965</v>
      </c>
      <c r="BR50" s="3">
        <v>4.2808656129101319</v>
      </c>
      <c r="BS50" s="3"/>
      <c r="BU50" s="1">
        <v>2</v>
      </c>
      <c r="BV50" s="35">
        <v>0</v>
      </c>
      <c r="BW50" s="35">
        <v>0</v>
      </c>
      <c r="BX50" s="35">
        <v>0</v>
      </c>
      <c r="BY50" s="35">
        <v>0</v>
      </c>
      <c r="BZ50" s="3"/>
      <c r="CA50" s="3"/>
      <c r="CB50" s="3"/>
      <c r="CC50" s="3"/>
      <c r="CO50" s="25">
        <v>2</v>
      </c>
      <c r="CP50" s="3">
        <v>4.4596829414367676</v>
      </c>
      <c r="CQ50" s="3">
        <v>-6.4405478537082672E-2</v>
      </c>
      <c r="CS50" s="25">
        <v>44</v>
      </c>
      <c r="CT50" s="3">
        <v>-9.8630465567111969E-2</v>
      </c>
      <c r="CU50" s="3">
        <v>-0.14029853045940399</v>
      </c>
      <c r="CV50" s="3">
        <v>0.42744839191436768</v>
      </c>
      <c r="CW50" s="3">
        <v>-0.18404799699783325</v>
      </c>
      <c r="CX50" s="3">
        <v>0.16556970775127411</v>
      </c>
      <c r="CY50" s="3">
        <v>-2.1450793370604515E-2</v>
      </c>
      <c r="CZ50" s="3">
        <v>5.151738878339529E-3</v>
      </c>
      <c r="DA50" s="3">
        <v>-0.10412910580635071</v>
      </c>
      <c r="DB50" s="3">
        <v>-8.6663417518138885E-2</v>
      </c>
      <c r="DC50" s="3">
        <v>-0.26806676387786865</v>
      </c>
      <c r="DD50" s="3">
        <v>0.23010589182376862</v>
      </c>
      <c r="DE50" s="3">
        <v>-0.11155471950769424</v>
      </c>
      <c r="DF50" s="3">
        <v>-0.22816547751426697</v>
      </c>
      <c r="DG50" s="3">
        <v>0.48248261213302612</v>
      </c>
      <c r="DH50" s="3">
        <v>1.9521858543157578E-2</v>
      </c>
      <c r="DI50" s="3">
        <v>-7.3276281356811523E-2</v>
      </c>
      <c r="DJ50" s="3">
        <v>-0.31855189800262451</v>
      </c>
      <c r="DL50" s="28">
        <v>4</v>
      </c>
      <c r="DM50" s="19">
        <v>0</v>
      </c>
      <c r="DN50" s="19">
        <v>0</v>
      </c>
      <c r="DO50" s="19">
        <v>0</v>
      </c>
      <c r="DP50" s="19">
        <v>0</v>
      </c>
      <c r="DQ50" s="19">
        <v>0</v>
      </c>
      <c r="DR50" s="19">
        <v>2.1882908553448921</v>
      </c>
      <c r="DS50" s="19">
        <v>0</v>
      </c>
      <c r="DT50" s="19">
        <v>1.5855824265702838</v>
      </c>
      <c r="DU50" s="19">
        <v>0</v>
      </c>
      <c r="DV50" s="19">
        <v>0.76645336934846831</v>
      </c>
      <c r="DW50" s="19">
        <v>1.4416288420488987</v>
      </c>
      <c r="DX50" s="19">
        <v>0</v>
      </c>
      <c r="DY50" s="19">
        <v>0</v>
      </c>
      <c r="DZ50" s="19">
        <v>6.9513804927825662E-2</v>
      </c>
      <c r="EA50" s="19">
        <v>0</v>
      </c>
      <c r="EB50" s="19">
        <v>0</v>
      </c>
      <c r="EC50" s="19">
        <v>1.3078069905591758</v>
      </c>
      <c r="ED50" s="19">
        <v>0</v>
      </c>
      <c r="EE50" s="19">
        <v>0.93234985959630645</v>
      </c>
      <c r="EF50" s="19">
        <v>0</v>
      </c>
      <c r="EG50" s="19">
        <v>0.4893666509629031</v>
      </c>
      <c r="EH50" s="19">
        <v>0</v>
      </c>
      <c r="EI50" s="19">
        <v>0</v>
      </c>
      <c r="EJ50" s="19">
        <v>1.3761181629243424</v>
      </c>
      <c r="EK50" s="19">
        <v>0</v>
      </c>
      <c r="EL50" s="19">
        <v>0</v>
      </c>
      <c r="EM50" s="19">
        <v>0.8162999863071978</v>
      </c>
      <c r="EN50" s="19">
        <v>0.93013809840402817</v>
      </c>
      <c r="EO50" s="19">
        <v>0</v>
      </c>
      <c r="EP50" s="19">
        <v>0</v>
      </c>
      <c r="EQ50" s="19">
        <v>0</v>
      </c>
      <c r="ER50" s="19">
        <v>0</v>
      </c>
      <c r="ES50" s="19">
        <v>0</v>
      </c>
      <c r="ET50" s="19">
        <v>0.61384163820220916</v>
      </c>
      <c r="EU50" s="19">
        <v>0</v>
      </c>
      <c r="EV50" s="19">
        <v>0</v>
      </c>
      <c r="EW50" s="19">
        <v>0</v>
      </c>
      <c r="EX50" s="19">
        <v>1.7572570269813359</v>
      </c>
      <c r="EY50" s="19">
        <v>8.5243513272142968E-4</v>
      </c>
      <c r="EZ50" s="19">
        <v>0</v>
      </c>
      <c r="FA50" s="19">
        <v>0</v>
      </c>
      <c r="FB50" s="19">
        <v>0</v>
      </c>
      <c r="FC50" s="19">
        <v>0</v>
      </c>
      <c r="FD50" s="19">
        <v>0</v>
      </c>
      <c r="FE50" s="19">
        <v>0.53755113871525129</v>
      </c>
      <c r="FF50" s="19">
        <v>0</v>
      </c>
      <c r="FG50" s="19">
        <v>0</v>
      </c>
      <c r="FH50" s="19">
        <v>0</v>
      </c>
      <c r="FI50" s="19">
        <v>0.61792118309958188</v>
      </c>
      <c r="FJ50" s="19">
        <v>0</v>
      </c>
      <c r="FK50" s="19">
        <v>0</v>
      </c>
      <c r="FL50" s="19">
        <v>0</v>
      </c>
      <c r="FM50" s="19">
        <v>0</v>
      </c>
      <c r="FN50" s="19">
        <v>0.73840140961145062</v>
      </c>
      <c r="FO50" s="19">
        <v>0</v>
      </c>
      <c r="FP50" s="19">
        <v>0</v>
      </c>
      <c r="FQ50" s="19">
        <v>0</v>
      </c>
      <c r="FR50" s="19">
        <v>0</v>
      </c>
      <c r="FS50" s="19">
        <v>0.31890263034824218</v>
      </c>
      <c r="FT50" s="19">
        <v>0</v>
      </c>
      <c r="FU50" s="19">
        <v>3.1322463107650078E-2</v>
      </c>
      <c r="FV50" s="19">
        <v>0</v>
      </c>
      <c r="FW50" s="19">
        <v>0</v>
      </c>
      <c r="FX50" s="19">
        <v>0</v>
      </c>
      <c r="FY50" s="7">
        <v>1</v>
      </c>
    </row>
    <row r="51" spans="2:181">
      <c r="B51" s="25">
        <v>45</v>
      </c>
      <c r="C51" s="3">
        <v>9.8094036802649498E-3</v>
      </c>
      <c r="D51" s="3">
        <v>0.13990345597267151</v>
      </c>
      <c r="E51" s="3">
        <v>-0.21353219449520111</v>
      </c>
      <c r="F51" s="3">
        <v>-7.051868736743927E-2</v>
      </c>
      <c r="G51" s="3">
        <v>0.20113995671272278</v>
      </c>
      <c r="H51" s="3">
        <v>5.9264348819851875E-3</v>
      </c>
      <c r="I51" s="3">
        <v>0.12213240563869476</v>
      </c>
      <c r="J51" s="3">
        <v>0.15709193050861359</v>
      </c>
      <c r="K51" s="3">
        <v>0.26573082804679871</v>
      </c>
      <c r="L51" s="3">
        <v>-1.8013361841440201E-2</v>
      </c>
      <c r="M51" s="3">
        <v>-0.19309084117412567</v>
      </c>
      <c r="N51" s="3">
        <v>-4.4974833726882935E-2</v>
      </c>
      <c r="O51" s="3">
        <v>0.17297756671905518</v>
      </c>
      <c r="P51" s="3">
        <v>-3.9819576777517796E-3</v>
      </c>
      <c r="Q51" s="3">
        <v>0.23147676885128021</v>
      </c>
      <c r="R51" s="3">
        <v>6.5917432308197021E-2</v>
      </c>
      <c r="S51" s="3">
        <v>-0.12657219171524048</v>
      </c>
      <c r="V51" s="3"/>
      <c r="W51" s="1">
        <v>13</v>
      </c>
      <c r="X51" s="3">
        <v>-0.12657219171524048</v>
      </c>
      <c r="Z51" s="1">
        <v>3</v>
      </c>
      <c r="AA51" s="35">
        <v>0</v>
      </c>
      <c r="AB51" s="35">
        <v>0</v>
      </c>
      <c r="AC51" s="35">
        <v>0</v>
      </c>
      <c r="AD51" s="35">
        <v>0</v>
      </c>
      <c r="AE51" s="35">
        <v>0</v>
      </c>
      <c r="AF51" s="16"/>
      <c r="AT51" s="25">
        <v>45</v>
      </c>
      <c r="AU51" s="3">
        <v>-0.21971137821674347</v>
      </c>
      <c r="AV51" s="3">
        <v>0.35892856121063232</v>
      </c>
      <c r="AW51" s="3">
        <v>-0.20548339188098907</v>
      </c>
      <c r="AX51" s="3">
        <v>0.11193595826625824</v>
      </c>
      <c r="AY51" s="3">
        <v>0.14015091955661774</v>
      </c>
      <c r="AZ51" s="3">
        <v>0.76988053321838379</v>
      </c>
      <c r="BA51" s="3">
        <v>-3.4774903208017349E-2</v>
      </c>
      <c r="BB51" s="3">
        <v>-0.2541661262512207</v>
      </c>
      <c r="BC51" s="3">
        <v>-0.32392129302024841</v>
      </c>
      <c r="BD51" s="3">
        <v>-0.5182262659072876</v>
      </c>
      <c r="BE51" s="3">
        <v>0.1886531263589859</v>
      </c>
      <c r="BF51" s="3">
        <v>-0.38459932804107666</v>
      </c>
      <c r="BG51" s="3">
        <v>0.53864514827728271</v>
      </c>
      <c r="BH51" s="3">
        <v>-6.2130250036716461E-2</v>
      </c>
      <c r="BI51" s="3">
        <v>2.8442433103919029E-2</v>
      </c>
      <c r="BJ51" s="3">
        <v>-0.13419808447360992</v>
      </c>
      <c r="BK51" s="3">
        <v>4.0240678936243057E-2</v>
      </c>
      <c r="BM51" s="3"/>
      <c r="BN51" s="1">
        <v>13</v>
      </c>
      <c r="BO51" s="3">
        <v>0.47045514150544365</v>
      </c>
      <c r="BP51" s="3">
        <v>1.8993095826010857</v>
      </c>
      <c r="BQ51" s="3">
        <v>-0.40299241096222227</v>
      </c>
      <c r="BR51" s="3">
        <v>1.7086211172511789</v>
      </c>
      <c r="BS51" s="3"/>
      <c r="BU51" s="1">
        <v>3</v>
      </c>
      <c r="BV51" s="35">
        <v>0</v>
      </c>
      <c r="BW51" s="35">
        <v>0</v>
      </c>
      <c r="BX51" s="35">
        <v>0</v>
      </c>
      <c r="BY51" s="35">
        <v>0</v>
      </c>
      <c r="BZ51" s="3"/>
      <c r="CA51" s="3"/>
      <c r="CB51" s="3"/>
      <c r="CC51" s="3"/>
      <c r="CO51" s="25">
        <v>3</v>
      </c>
      <c r="CP51" s="3">
        <v>4.9511752128601074</v>
      </c>
      <c r="CQ51" s="3">
        <v>0.11593357473611832</v>
      </c>
      <c r="CS51" s="25">
        <v>45</v>
      </c>
      <c r="CT51" s="3">
        <v>-0.13532647490501404</v>
      </c>
      <c r="CU51" s="3">
        <v>0.23627792298793793</v>
      </c>
      <c r="CV51" s="3">
        <v>0.24206511676311493</v>
      </c>
      <c r="CW51" s="3">
        <v>8.4488250315189362E-2</v>
      </c>
      <c r="CX51" s="3">
        <v>-0.32163503766059875</v>
      </c>
      <c r="CY51" s="3">
        <v>0.14059041440486908</v>
      </c>
      <c r="CZ51" s="3">
        <v>5.9871196746826172E-2</v>
      </c>
      <c r="DA51" s="3">
        <v>0.21771833300590515</v>
      </c>
      <c r="DB51" s="3">
        <v>-2.0575881004333496E-2</v>
      </c>
      <c r="DC51" s="3">
        <v>0.2194126695394516</v>
      </c>
      <c r="DD51" s="3">
        <v>-7.4213750660419464E-2</v>
      </c>
      <c r="DE51" s="3">
        <v>0.2288634181022644</v>
      </c>
      <c r="DF51" s="3">
        <v>0.46838876605033875</v>
      </c>
      <c r="DG51" s="3">
        <v>-4.0111914277076721E-2</v>
      </c>
      <c r="DH51" s="3">
        <v>-0.60108369588851929</v>
      </c>
      <c r="DI51" s="3">
        <v>-0.21690258383750916</v>
      </c>
      <c r="DJ51" s="3">
        <v>-0.38728687167167664</v>
      </c>
    </row>
    <row r="52" spans="2:181">
      <c r="B52" s="25">
        <v>46</v>
      </c>
      <c r="C52" s="3">
        <v>0.10249001532793045</v>
      </c>
      <c r="D52" s="3">
        <v>-0.21436473727226257</v>
      </c>
      <c r="E52" s="3">
        <v>-0.16412520408630371</v>
      </c>
      <c r="F52" s="3">
        <v>-0.29183107614517212</v>
      </c>
      <c r="G52" s="3">
        <v>-7.3538094758987427E-2</v>
      </c>
      <c r="H52" s="3">
        <v>2.8500776737928391E-2</v>
      </c>
      <c r="I52" s="3">
        <v>0.19170825183391571</v>
      </c>
      <c r="J52" s="3">
        <v>-0.18905584514141083</v>
      </c>
      <c r="K52" s="3">
        <v>-0.24622465670108795</v>
      </c>
      <c r="L52" s="3">
        <v>3.2289538532495499E-2</v>
      </c>
      <c r="M52" s="3">
        <v>0.16309455037117004</v>
      </c>
      <c r="N52" s="3">
        <v>-5.9605427086353302E-2</v>
      </c>
      <c r="O52" s="3">
        <v>-1.1869058012962341E-2</v>
      </c>
      <c r="P52" s="3">
        <v>-0.19628971815109253</v>
      </c>
      <c r="Q52" s="3">
        <v>-0.2076515406370163</v>
      </c>
      <c r="R52" s="3">
        <v>0.12603837251663208</v>
      </c>
      <c r="S52" s="3">
        <v>0.11712556332349776</v>
      </c>
      <c r="V52" s="3"/>
      <c r="W52" s="1">
        <v>14</v>
      </c>
      <c r="X52" s="3">
        <v>0.11712556332349776</v>
      </c>
      <c r="Z52" s="28">
        <v>4</v>
      </c>
      <c r="AA52" s="35">
        <v>0</v>
      </c>
      <c r="AB52" s="35">
        <v>0</v>
      </c>
      <c r="AC52" s="35">
        <v>0</v>
      </c>
      <c r="AD52" s="35">
        <v>0</v>
      </c>
      <c r="AE52" s="3">
        <v>1</v>
      </c>
      <c r="AF52" s="16"/>
      <c r="AT52" s="25">
        <v>46</v>
      </c>
      <c r="AU52" s="3">
        <v>0.1200350746512413</v>
      </c>
      <c r="AV52" s="3">
        <v>-0.34340628981590271</v>
      </c>
      <c r="AW52" s="3">
        <v>-0.11632928252220154</v>
      </c>
      <c r="AX52" s="3">
        <v>-0.37031835317611694</v>
      </c>
      <c r="AY52" s="3">
        <v>-0.41397053003311157</v>
      </c>
      <c r="AZ52" s="3">
        <v>-0.52787327766418457</v>
      </c>
      <c r="BA52" s="3">
        <v>-0.44909888505935669</v>
      </c>
      <c r="BB52" s="3">
        <v>0.37666231393814087</v>
      </c>
      <c r="BC52" s="3">
        <v>0.43483206629753113</v>
      </c>
      <c r="BD52" s="3">
        <v>-0.11566167324781418</v>
      </c>
      <c r="BE52" s="3">
        <v>0.21583488583564758</v>
      </c>
      <c r="BF52" s="3">
        <v>-0.64781403541564941</v>
      </c>
      <c r="BG52" s="3">
        <v>0.51971685886383057</v>
      </c>
      <c r="BH52" s="3">
        <v>6.4608782529830933E-2</v>
      </c>
      <c r="BI52" s="3">
        <v>-0.11150765419006348</v>
      </c>
      <c r="BJ52" s="3">
        <v>0.53438371419906616</v>
      </c>
      <c r="BK52" s="3">
        <v>4.8761513084173203E-2</v>
      </c>
      <c r="BM52" s="3"/>
      <c r="BN52" s="1">
        <v>14</v>
      </c>
      <c r="BO52" s="3">
        <v>1.0317132330226064</v>
      </c>
      <c r="BP52" s="3">
        <v>1.0321547035062886</v>
      </c>
      <c r="BQ52" s="3">
        <v>0.88049702942927199</v>
      </c>
      <c r="BR52" s="3">
        <v>1.7354819371774075</v>
      </c>
      <c r="BS52" s="3"/>
      <c r="BU52" s="28">
        <v>4</v>
      </c>
      <c r="BV52" s="3">
        <v>0.70223255090357861</v>
      </c>
      <c r="BW52" s="3">
        <v>3.3766688457770554E-2</v>
      </c>
      <c r="BX52" s="3">
        <v>0.25615793751899346</v>
      </c>
      <c r="BY52" s="3">
        <v>7.8428231196575691E-3</v>
      </c>
      <c r="BZ52" s="3"/>
      <c r="CA52" s="3"/>
      <c r="CB52" s="3"/>
      <c r="CC52" s="3"/>
      <c r="CO52" s="25">
        <v>4</v>
      </c>
      <c r="CP52" s="3">
        <v>4.0830602645874023</v>
      </c>
      <c r="CQ52" s="3">
        <v>-7.6115764677524567E-2</v>
      </c>
      <c r="CS52" s="25">
        <v>46</v>
      </c>
      <c r="CT52" s="3">
        <v>8.4489434957504272E-2</v>
      </c>
      <c r="CU52" s="3">
        <v>0.17783969640731812</v>
      </c>
      <c r="CV52" s="3">
        <v>0.12351180613040924</v>
      </c>
      <c r="CW52" s="3">
        <v>7.7012956142425537E-2</v>
      </c>
      <c r="CX52" s="3">
        <v>-0.54192823171615601</v>
      </c>
      <c r="CY52" s="3">
        <v>7.8963533043861389E-2</v>
      </c>
      <c r="CZ52" s="3">
        <v>1.9387140870094299E-2</v>
      </c>
      <c r="DA52" s="3">
        <v>0.38071537017822266</v>
      </c>
      <c r="DB52" s="3">
        <v>-2.8790004551410675E-2</v>
      </c>
      <c r="DC52" s="3">
        <v>0.10805986821651459</v>
      </c>
      <c r="DD52" s="3">
        <v>2.4234181270003319E-2</v>
      </c>
      <c r="DE52" s="3">
        <v>-9.5502860844135284E-2</v>
      </c>
      <c r="DF52" s="3">
        <v>0.20985877513885498</v>
      </c>
      <c r="DG52" s="3">
        <v>-0.36973205208778381</v>
      </c>
      <c r="DH52" s="3">
        <v>-0.13042782247066498</v>
      </c>
      <c r="DI52" s="3">
        <v>-0.11352744698524475</v>
      </c>
      <c r="DJ52" s="3">
        <v>-0.13093076646327972</v>
      </c>
      <c r="DM52" t="str">
        <f>DM2</f>
        <v>Linear 2</v>
      </c>
    </row>
    <row r="53" spans="2:181">
      <c r="B53" s="25">
        <v>47</v>
      </c>
      <c r="C53" s="3">
        <v>-0.22566108405590057</v>
      </c>
      <c r="D53" s="3">
        <v>-9.7349487245082855E-2</v>
      </c>
      <c r="E53" s="3">
        <v>-0.1770857572555542</v>
      </c>
      <c r="F53" s="3">
        <v>0.24555473029613495</v>
      </c>
      <c r="G53" s="3">
        <v>0.26567173004150391</v>
      </c>
      <c r="H53" s="3">
        <v>-7.5770817697048187E-2</v>
      </c>
      <c r="I53" s="3">
        <v>5.5313780903816223E-2</v>
      </c>
      <c r="J53" s="3">
        <v>-0.30347463488578796</v>
      </c>
      <c r="K53" s="3">
        <v>-2.3854678496718407E-2</v>
      </c>
      <c r="L53" s="3">
        <v>0.16854734718799591</v>
      </c>
      <c r="M53" s="3">
        <v>0.2246345728635788</v>
      </c>
      <c r="N53" s="3">
        <v>-0.25630244612693787</v>
      </c>
      <c r="O53" s="3">
        <v>9.1468514874577522E-3</v>
      </c>
      <c r="P53" s="3">
        <v>0.27931347489356995</v>
      </c>
      <c r="Q53" s="3">
        <v>2.1217591129243374E-3</v>
      </c>
      <c r="R53" s="3">
        <v>2.4136150255799294E-2</v>
      </c>
      <c r="S53" s="3">
        <v>1.6661162953823805E-4</v>
      </c>
      <c r="V53" s="3"/>
      <c r="W53" s="1">
        <v>15</v>
      </c>
      <c r="X53" s="3">
        <v>1.6661162953823805E-4</v>
      </c>
      <c r="Z53" s="20" t="s">
        <v>149</v>
      </c>
      <c r="AA53" s="3"/>
      <c r="AB53" s="3"/>
      <c r="AC53" s="3"/>
      <c r="AD53" s="3"/>
      <c r="AF53" s="3"/>
      <c r="AT53" s="25">
        <v>47</v>
      </c>
      <c r="AU53" s="3">
        <v>0.6376081109046936</v>
      </c>
      <c r="AV53" s="3">
        <v>-0.16938036680221558</v>
      </c>
      <c r="AW53" s="3">
        <v>0.24942745268344879</v>
      </c>
      <c r="AX53" s="3">
        <v>0.16927140951156616</v>
      </c>
      <c r="AY53" s="3">
        <v>-0.15474666655063629</v>
      </c>
      <c r="AZ53" s="3">
        <v>-0.26496708393096924</v>
      </c>
      <c r="BA53" s="3">
        <v>0.33803334832191467</v>
      </c>
      <c r="BB53" s="3">
        <v>-6.2205098569393158E-2</v>
      </c>
      <c r="BC53" s="3">
        <v>-0.19396045804023743</v>
      </c>
      <c r="BD53" s="3">
        <v>0.24759450554847717</v>
      </c>
      <c r="BE53" s="3">
        <v>7.666083425283432E-2</v>
      </c>
      <c r="BF53" s="3">
        <v>-0.31254264712333679</v>
      </c>
      <c r="BG53" s="3">
        <v>-0.40244099497795105</v>
      </c>
      <c r="BH53" s="3">
        <v>-0.15941482782363892</v>
      </c>
      <c r="BI53" s="3">
        <v>-0.50492191314697266</v>
      </c>
      <c r="BJ53" s="3">
        <v>-0.41410303115844727</v>
      </c>
      <c r="BK53" s="3">
        <v>-0.1614181250333786</v>
      </c>
      <c r="BM53" s="3"/>
      <c r="BN53" s="1">
        <v>15</v>
      </c>
      <c r="BO53" s="3">
        <v>-1.2447994622523677</v>
      </c>
      <c r="BP53" s="3">
        <v>-2.7612303781210961</v>
      </c>
      <c r="BQ53" s="3">
        <v>-1.7054461354600157</v>
      </c>
      <c r="BR53" s="3">
        <v>-1.7070364188152123</v>
      </c>
      <c r="BS53" s="3"/>
      <c r="BU53" s="20" t="s">
        <v>149</v>
      </c>
      <c r="BV53" s="3"/>
      <c r="BW53" s="3"/>
      <c r="BX53" s="3"/>
      <c r="BY53" s="3"/>
      <c r="BZ53" s="3"/>
      <c r="CA53" s="3"/>
      <c r="CB53" s="3"/>
      <c r="CC53" s="3"/>
      <c r="CO53" s="25">
        <v>5</v>
      </c>
      <c r="CP53" s="3">
        <v>4.4383220672607422</v>
      </c>
      <c r="CQ53" s="3">
        <v>-9.7137771546840682E-2</v>
      </c>
      <c r="CS53" s="25">
        <v>47</v>
      </c>
      <c r="CT53" s="3">
        <v>0.21666967868804932</v>
      </c>
      <c r="CU53" s="3">
        <v>-0.42037031054496765</v>
      </c>
      <c r="CV53" s="3">
        <v>0.27224010229110718</v>
      </c>
      <c r="CW53" s="3">
        <v>-9.1385640203952789E-2</v>
      </c>
      <c r="CX53" s="3">
        <v>-0.23315086960792542</v>
      </c>
      <c r="CY53" s="3">
        <v>-0.16139417886734009</v>
      </c>
      <c r="CZ53" s="3">
        <v>-7.9956449568271637E-2</v>
      </c>
      <c r="DA53" s="3">
        <v>-4.9899578094482422E-2</v>
      </c>
      <c r="DB53" s="3">
        <v>0.20449072122573853</v>
      </c>
      <c r="DC53" s="3">
        <v>5.8559272438287735E-2</v>
      </c>
      <c r="DD53" s="3">
        <v>-2.7470879256725311E-2</v>
      </c>
      <c r="DE53" s="3">
        <v>-6.77134795114398E-3</v>
      </c>
      <c r="DF53" s="3">
        <v>-7.6430842280387878E-2</v>
      </c>
      <c r="DG53" s="3">
        <v>-0.18667784333229065</v>
      </c>
      <c r="DH53" s="3">
        <v>-0.49708464741706848</v>
      </c>
      <c r="DI53" s="3">
        <v>0.23854470252990723</v>
      </c>
      <c r="DJ53" s="3">
        <v>-0.22147144377231601</v>
      </c>
    </row>
    <row r="54" spans="2:181">
      <c r="CO54" s="25">
        <v>6</v>
      </c>
      <c r="CP54" s="3">
        <v>3.3619661331176758</v>
      </c>
      <c r="CQ54" s="3">
        <v>-8.4683708846569061E-2</v>
      </c>
      <c r="CS54" s="25">
        <v>48</v>
      </c>
      <c r="CT54" s="3">
        <v>0.11287444084882736</v>
      </c>
      <c r="CU54" s="3">
        <v>0.33133074641227722</v>
      </c>
      <c r="CV54" s="3">
        <v>0.1909589022397995</v>
      </c>
      <c r="CW54" s="3">
        <v>0.19763143360614777</v>
      </c>
      <c r="CX54" s="3">
        <v>1.0121396742761135E-2</v>
      </c>
      <c r="CY54" s="3">
        <v>0.18912564218044281</v>
      </c>
      <c r="CZ54" s="3">
        <v>-7.1082398295402527E-2</v>
      </c>
      <c r="DA54" s="3">
        <v>-0.19144761562347412</v>
      </c>
      <c r="DB54" s="3">
        <v>-0.48470687866210938</v>
      </c>
      <c r="DC54" s="3">
        <v>-0.13217990100383759</v>
      </c>
      <c r="DD54" s="3">
        <v>4.7613371163606644E-2</v>
      </c>
      <c r="DE54" s="3">
        <v>0.18774181604385376</v>
      </c>
      <c r="DF54" s="3">
        <v>-0.23940923810005188</v>
      </c>
      <c r="DG54" s="3">
        <v>0.20388530194759369</v>
      </c>
      <c r="DH54" s="3">
        <v>-0.18564993143081665</v>
      </c>
      <c r="DI54" s="3">
        <v>0.1526305228471756</v>
      </c>
      <c r="DJ54" s="3">
        <v>-0.19214837253093719</v>
      </c>
      <c r="DL54" t="s">
        <v>171</v>
      </c>
      <c r="DM54" s="1" cm="1">
        <f t="array" ref="DM54:EB54">DM27:EB27</f>
        <v>0</v>
      </c>
      <c r="DN54" s="1">
        <v>1</v>
      </c>
      <c r="DO54" s="1">
        <v>2</v>
      </c>
      <c r="DP54" s="1">
        <v>3</v>
      </c>
      <c r="DQ54" s="1">
        <v>4</v>
      </c>
      <c r="DR54" s="1">
        <v>5</v>
      </c>
      <c r="DS54" s="1">
        <v>6</v>
      </c>
      <c r="DT54" s="1">
        <v>7</v>
      </c>
      <c r="DU54" s="1">
        <v>8</v>
      </c>
      <c r="DV54" s="1">
        <v>9</v>
      </c>
      <c r="DW54" s="1">
        <v>10</v>
      </c>
      <c r="DX54" s="1">
        <v>11</v>
      </c>
      <c r="DY54" s="1">
        <v>12</v>
      </c>
      <c r="DZ54" s="1">
        <v>13</v>
      </c>
      <c r="EA54" s="1">
        <v>14</v>
      </c>
      <c r="EB54" s="1">
        <v>15</v>
      </c>
    </row>
    <row r="55" spans="2:181">
      <c r="C55" s="29" t="s">
        <v>146</v>
      </c>
      <c r="D55" s="30" t="s">
        <v>355</v>
      </c>
      <c r="AA55" s="4" t="s">
        <v>155</v>
      </c>
      <c r="AB55" s="11"/>
      <c r="BV55" s="4" t="s">
        <v>155</v>
      </c>
      <c r="BW55" s="11"/>
      <c r="CO55" s="25">
        <v>7</v>
      </c>
      <c r="CP55" s="3">
        <v>3.5360958576202393</v>
      </c>
      <c r="CQ55" s="3">
        <v>0.15544517338275909</v>
      </c>
      <c r="CS55" s="25">
        <v>49</v>
      </c>
      <c r="CT55" s="3">
        <v>-0.50005578994750977</v>
      </c>
      <c r="CU55" s="3">
        <v>0.20534728467464447</v>
      </c>
      <c r="CV55" s="3">
        <v>0.11094342917203903</v>
      </c>
      <c r="CW55" s="3">
        <v>9.9980711936950684E-2</v>
      </c>
      <c r="CX55" s="3">
        <v>-0.26112452149391174</v>
      </c>
      <c r="CY55" s="3">
        <v>2.3705210536718369E-2</v>
      </c>
      <c r="CZ55" s="3">
        <v>4.097810760140419E-2</v>
      </c>
      <c r="DA55" s="3">
        <v>-0.14199903607368469</v>
      </c>
      <c r="DB55" s="3">
        <v>5.0311356782913208E-2</v>
      </c>
      <c r="DC55" s="3">
        <v>0.20763567090034485</v>
      </c>
      <c r="DD55" s="3">
        <v>0.32697448134422302</v>
      </c>
      <c r="DE55" s="3">
        <v>-6.2168095260858536E-2</v>
      </c>
      <c r="DF55" s="3">
        <v>0.34413245320320129</v>
      </c>
      <c r="DG55" s="3">
        <v>0.27003037929534912</v>
      </c>
      <c r="DH55" s="3">
        <v>0.15235498547554016</v>
      </c>
      <c r="DI55" s="3">
        <v>-2.5858720764517784E-2</v>
      </c>
      <c r="DJ55" s="3">
        <v>-0.64501690864562988</v>
      </c>
      <c r="DL55" s="1" cm="1">
        <f t="array" ref="DL55:DL59">_xlfn.ANCHORARRAY(DL46)</f>
        <v>0</v>
      </c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</row>
    <row r="56" spans="2:181">
      <c r="AA56" s="22" t="s">
        <v>186</v>
      </c>
      <c r="AS56" s="49"/>
      <c r="BV56" s="22" t="s">
        <v>186</v>
      </c>
      <c r="CO56" s="25">
        <v>8</v>
      </c>
      <c r="CP56" s="3">
        <v>4.891329288482666</v>
      </c>
      <c r="CQ56" s="3">
        <v>0.1826239675283432</v>
      </c>
      <c r="CS56" s="25">
        <v>50</v>
      </c>
      <c r="CT56" s="3">
        <v>3.094363771378994E-2</v>
      </c>
      <c r="CU56" s="3">
        <v>-0.16737657785415649</v>
      </c>
      <c r="CV56" s="3">
        <v>-0.31155484914779663</v>
      </c>
      <c r="CW56" s="3">
        <v>-0.11667716503143311</v>
      </c>
      <c r="CX56" s="3">
        <v>-2.1572569385170937E-2</v>
      </c>
      <c r="CY56" s="3">
        <v>0.22593435645103455</v>
      </c>
      <c r="CZ56" s="3">
        <v>-0.10855664312839508</v>
      </c>
      <c r="DA56" s="3">
        <v>3.1373094767332077E-2</v>
      </c>
      <c r="DB56" s="3">
        <v>-8.7719261646270752E-2</v>
      </c>
      <c r="DC56" s="3">
        <v>-0.10495586693286896</v>
      </c>
      <c r="DD56" s="3">
        <v>-4.0976561605930328E-2</v>
      </c>
      <c r="DE56" s="3">
        <v>-0.11533671617507935</v>
      </c>
      <c r="DF56" s="3">
        <v>-0.20898200571537018</v>
      </c>
      <c r="DG56" s="3">
        <v>-0.1826462596654892</v>
      </c>
      <c r="DH56" s="3">
        <v>0.46777203679084778</v>
      </c>
      <c r="DI56" s="3">
        <v>7.7915079891681671E-2</v>
      </c>
      <c r="DJ56" s="3">
        <v>-0.11370952427387238</v>
      </c>
      <c r="DL56" s="1">
        <v>1</v>
      </c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</row>
    <row r="57" spans="2:181">
      <c r="B57" t="s">
        <v>170</v>
      </c>
      <c r="C57" s="1" cm="1">
        <f t="array" ref="C57:R57">pipeline!B11:Q11</f>
        <v>0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9</v>
      </c>
      <c r="M57" s="1">
        <v>10</v>
      </c>
      <c r="N57" s="1">
        <v>11</v>
      </c>
      <c r="O57" s="1">
        <v>12</v>
      </c>
      <c r="P57" s="1">
        <v>13</v>
      </c>
      <c r="Q57" s="1">
        <v>14</v>
      </c>
      <c r="R57" s="1">
        <v>15</v>
      </c>
      <c r="S57" s="1" t="s">
        <v>152</v>
      </c>
      <c r="T57" s="1"/>
      <c r="Z57" t="s">
        <v>171</v>
      </c>
      <c r="AA57" s="1" cm="1">
        <f t="array" ref="AA57:AP57">_xlfn.ANCHORARRAY(C57)</f>
        <v>0</v>
      </c>
      <c r="AB57" s="1">
        <v>1</v>
      </c>
      <c r="AC57" s="1">
        <v>2</v>
      </c>
      <c r="AD57" s="1">
        <v>3</v>
      </c>
      <c r="AE57" s="1">
        <v>4</v>
      </c>
      <c r="AF57" s="1">
        <v>5</v>
      </c>
      <c r="AG57" s="1">
        <v>6</v>
      </c>
      <c r="AH57" s="1">
        <v>7</v>
      </c>
      <c r="AI57" s="1">
        <v>8</v>
      </c>
      <c r="AJ57" s="1">
        <v>9</v>
      </c>
      <c r="AK57" s="1">
        <v>10</v>
      </c>
      <c r="AL57" s="1">
        <v>11</v>
      </c>
      <c r="AM57" s="1">
        <v>12</v>
      </c>
      <c r="AN57" s="1">
        <v>13</v>
      </c>
      <c r="AO57" s="1">
        <v>14</v>
      </c>
      <c r="AP57" s="1">
        <v>15</v>
      </c>
      <c r="AQ57" s="1" t="s">
        <v>152</v>
      </c>
      <c r="AR57" s="20" t="s">
        <v>151</v>
      </c>
      <c r="BU57" t="s">
        <v>171</v>
      </c>
      <c r="BV57" s="1" cm="1">
        <f t="array" ref="BV57:CK57">TRANSPOSE(BN38:BN53)</f>
        <v>0</v>
      </c>
      <c r="BW57" s="1">
        <v>1</v>
      </c>
      <c r="BX57" s="1">
        <v>2</v>
      </c>
      <c r="BY57" s="1">
        <v>3</v>
      </c>
      <c r="BZ57" s="1">
        <v>4</v>
      </c>
      <c r="CA57" s="1">
        <v>5</v>
      </c>
      <c r="CB57" s="1">
        <v>6</v>
      </c>
      <c r="CC57" s="1">
        <v>7</v>
      </c>
      <c r="CD57" s="1">
        <v>8</v>
      </c>
      <c r="CE57" s="1">
        <v>9</v>
      </c>
      <c r="CF57" s="1">
        <v>10</v>
      </c>
      <c r="CG57" s="1">
        <v>11</v>
      </c>
      <c r="CH57" s="1">
        <v>12</v>
      </c>
      <c r="CI57" s="1">
        <v>13</v>
      </c>
      <c r="CJ57" s="1">
        <v>14</v>
      </c>
      <c r="CK57" s="1">
        <v>15</v>
      </c>
      <c r="CL57" s="1" t="s">
        <v>152</v>
      </c>
      <c r="CM57" s="20" t="s">
        <v>151</v>
      </c>
      <c r="CO57" s="25">
        <v>9</v>
      </c>
      <c r="CP57" s="3">
        <v>4.4655494689941406</v>
      </c>
      <c r="CQ57" s="3">
        <v>0.25849273800849915</v>
      </c>
      <c r="CS57" s="25">
        <v>51</v>
      </c>
      <c r="CT57" s="3">
        <v>0.45985022187232971</v>
      </c>
      <c r="CU57" s="3">
        <v>-0.1771026998758316</v>
      </c>
      <c r="CV57" s="3">
        <v>0.21621143817901611</v>
      </c>
      <c r="CW57" s="3">
        <v>4.2463768273591995E-2</v>
      </c>
      <c r="CX57" s="3">
        <v>1.6555365175008774E-2</v>
      </c>
      <c r="CY57" s="3">
        <v>-7.3344744741916656E-2</v>
      </c>
      <c r="CZ57" s="3">
        <v>5.8837227523326874E-2</v>
      </c>
      <c r="DA57" s="3">
        <v>4.4053018093109131E-2</v>
      </c>
      <c r="DB57" s="3">
        <v>0.16974186897277832</v>
      </c>
      <c r="DC57" s="3">
        <v>-0.18942630290985107</v>
      </c>
      <c r="DD57" s="3">
        <v>0.20937317609786987</v>
      </c>
      <c r="DE57" s="3">
        <v>-0.28289330005645752</v>
      </c>
      <c r="DF57" s="3">
        <v>9.6999198198318481E-2</v>
      </c>
      <c r="DG57" s="3">
        <v>-0.34696200489997864</v>
      </c>
      <c r="DH57" s="3">
        <v>-4.6722996048629284E-3</v>
      </c>
      <c r="DI57" s="3">
        <v>0.14064384996891022</v>
      </c>
      <c r="DJ57" s="3">
        <v>-0.46822527050971985</v>
      </c>
      <c r="DL57" s="1">
        <v>2</v>
      </c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</row>
    <row r="58" spans="2:181">
      <c r="B58" s="1" cm="1">
        <f t="array" ref="B58:B61">pipeline!A12:A15</f>
        <v>0</v>
      </c>
      <c r="C58" s="3" cm="1">
        <f t="array" ref="C58:R61">_xlfn.ANCHORARRAY(pipeline!B12)</f>
        <v>-0.98855985234405974</v>
      </c>
      <c r="D58" s="3">
        <v>-0.60811390486573202</v>
      </c>
      <c r="E58" s="3">
        <v>-0.6324098309153019</v>
      </c>
      <c r="F58" s="3">
        <v>0.23117530765567812</v>
      </c>
      <c r="G58" s="3">
        <v>1.1983329703340813</v>
      </c>
      <c r="H58" s="3">
        <v>0.6529828833080793</v>
      </c>
      <c r="I58" s="3">
        <v>-0.53450764178897958</v>
      </c>
      <c r="J58" s="3">
        <v>0.39845628281160056</v>
      </c>
      <c r="K58" s="3">
        <v>8.7757369341944502E-2</v>
      </c>
      <c r="L58" s="3">
        <v>-0.16762803976461149</v>
      </c>
      <c r="M58" s="3">
        <v>0.72988203292861598</v>
      </c>
      <c r="N58" s="3">
        <v>-2.7878865497487233</v>
      </c>
      <c r="O58" s="3">
        <v>-2.482180153655515</v>
      </c>
      <c r="P58" s="3">
        <v>1.9135966046591921</v>
      </c>
      <c r="Q58" s="3">
        <v>1.7725091961207771</v>
      </c>
      <c r="R58" s="3">
        <v>1.3069088033405547</v>
      </c>
      <c r="S58" s="7">
        <v>1</v>
      </c>
      <c r="T58" s="89" t="s">
        <v>360</v>
      </c>
      <c r="Z58" s="1" cm="1">
        <f t="array" ref="Z58:Z62">Z48:Z52</f>
        <v>0</v>
      </c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7">
        <v>1</v>
      </c>
      <c r="BU58" s="1" cm="1">
        <f t="array" ref="BU58:BU62">BU48:BU52</f>
        <v>0</v>
      </c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7"/>
      <c r="CO58" s="25">
        <v>10</v>
      </c>
      <c r="CP58" s="3">
        <v>4.5521469116210938</v>
      </c>
      <c r="CQ58" s="3">
        <v>3.6319803446531296E-2</v>
      </c>
      <c r="CS58" s="25">
        <v>52</v>
      </c>
      <c r="CT58" s="3">
        <v>0.1458250880241394</v>
      </c>
      <c r="CU58" s="3">
        <v>-0.4403185248374939</v>
      </c>
      <c r="CV58" s="3">
        <v>0.21861538290977478</v>
      </c>
      <c r="CW58" s="3">
        <v>-6.694832444190979E-2</v>
      </c>
      <c r="CX58" s="3">
        <v>6.7254930734634399E-2</v>
      </c>
      <c r="CY58" s="3">
        <v>0.26077747344970703</v>
      </c>
      <c r="CZ58" s="3">
        <v>-0.48350360989570618</v>
      </c>
      <c r="DA58" s="3">
        <v>3.639582172036171E-2</v>
      </c>
      <c r="DB58" s="3">
        <v>1.9146569538861513E-3</v>
      </c>
      <c r="DC58" s="3">
        <v>3.8098283112049103E-2</v>
      </c>
      <c r="DD58" s="3">
        <v>-0.3174976110458374</v>
      </c>
      <c r="DE58" s="3">
        <v>-3.3489856868982315E-2</v>
      </c>
      <c r="DF58" s="3">
        <v>-0.2675100564956665</v>
      </c>
      <c r="DG58" s="3">
        <v>-0.18958918750286102</v>
      </c>
      <c r="DH58" s="3">
        <v>-9.5733970403671265E-2</v>
      </c>
      <c r="DI58" s="3">
        <v>5.7828772813081741E-2</v>
      </c>
      <c r="DJ58" s="3">
        <v>-0.2807672917842865</v>
      </c>
      <c r="DL58" s="1">
        <v>3</v>
      </c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</row>
    <row r="59" spans="2:181">
      <c r="B59" s="1">
        <v>1</v>
      </c>
      <c r="C59" s="3">
        <v>-2.2541007293898474</v>
      </c>
      <c r="D59" s="3">
        <v>1.5275745107605702E-2</v>
      </c>
      <c r="E59" s="3">
        <v>-2.5313457465875344</v>
      </c>
      <c r="F59" s="3">
        <v>0.55428459278805975</v>
      </c>
      <c r="G59" s="3">
        <v>2.7306474612238616</v>
      </c>
      <c r="H59" s="3">
        <v>-0.35845350648574348</v>
      </c>
      <c r="I59" s="3">
        <v>-0.24675443989985302</v>
      </c>
      <c r="J59" s="3">
        <v>1.7226794658186293</v>
      </c>
      <c r="K59" s="3">
        <v>-0.47943822105992329</v>
      </c>
      <c r="L59" s="3">
        <v>-0.20641149945041742</v>
      </c>
      <c r="M59" s="3">
        <v>0.69796717472706793</v>
      </c>
      <c r="N59" s="3">
        <v>-1.6894780218931769</v>
      </c>
      <c r="O59" s="3">
        <v>0.24681063051859023</v>
      </c>
      <c r="P59" s="3">
        <v>0.81538605257404906</v>
      </c>
      <c r="Q59" s="3">
        <v>0.69862808713247448</v>
      </c>
      <c r="R59" s="3">
        <v>0.3517020118236705</v>
      </c>
      <c r="S59" s="7">
        <v>1</v>
      </c>
      <c r="T59" s="89"/>
      <c r="Z59" s="1">
        <v>1</v>
      </c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7">
        <v>1</v>
      </c>
      <c r="BU59" s="1">
        <v>1</v>
      </c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7"/>
      <c r="CO59" s="25">
        <v>11</v>
      </c>
      <c r="CP59" s="3">
        <v>5.0881104469299316</v>
      </c>
      <c r="CQ59" s="3">
        <v>-0.25159120559692383</v>
      </c>
      <c r="CS59" s="25">
        <v>53</v>
      </c>
      <c r="CT59" s="3">
        <v>0.26357996463775635</v>
      </c>
      <c r="CU59" s="3">
        <v>-0.46424931287765503</v>
      </c>
      <c r="CV59" s="3">
        <v>5.7777471840381622E-2</v>
      </c>
      <c r="CW59" s="3">
        <v>-0.24700714647769928</v>
      </c>
      <c r="CX59" s="3">
        <v>0.46501553058624268</v>
      </c>
      <c r="CY59" s="3">
        <v>3.8062270730733871E-2</v>
      </c>
      <c r="CZ59" s="3">
        <v>-0.16562363505363464</v>
      </c>
      <c r="DA59" s="3">
        <v>0.3119373619556427</v>
      </c>
      <c r="DB59" s="3">
        <v>-0.29620909690856934</v>
      </c>
      <c r="DC59" s="3">
        <v>-0.17581094801425934</v>
      </c>
      <c r="DD59" s="3">
        <v>-0.11610286682844162</v>
      </c>
      <c r="DE59" s="3">
        <v>0.18611247837543488</v>
      </c>
      <c r="DF59" s="3">
        <v>-5.777478963136673E-2</v>
      </c>
      <c r="DG59" s="3">
        <v>0.11188880354166031</v>
      </c>
      <c r="DH59" s="3">
        <v>-1.9385024905204773E-2</v>
      </c>
      <c r="DI59" s="3">
        <v>0.19661769270896912</v>
      </c>
      <c r="DJ59" s="3">
        <v>-0.6470867395401001</v>
      </c>
      <c r="DL59" s="28">
        <v>4</v>
      </c>
      <c r="DM59" s="3" cm="1">
        <f t="array" ref="DM59:EB59">TRANSPOSE(MMULT(DM6:FY21,TRANSPOSE(DM50:FY50)))</f>
        <v>-0.78796752470389841</v>
      </c>
      <c r="DN59" s="3">
        <v>1.8623180199910951</v>
      </c>
      <c r="DO59" s="3">
        <v>0.20373432228186406</v>
      </c>
      <c r="DP59" s="3">
        <v>0.66501021636685254</v>
      </c>
      <c r="DQ59" s="3">
        <v>-0.29989384828591636</v>
      </c>
      <c r="DR59" s="3">
        <v>1.0163003834900688</v>
      </c>
      <c r="DS59" s="3">
        <v>-1.048573084476994</v>
      </c>
      <c r="DT59" s="3">
        <v>-0.61083922659912093</v>
      </c>
      <c r="DU59" s="3">
        <v>0.40338123820812677</v>
      </c>
      <c r="DV59" s="3">
        <v>0.27604995955642553</v>
      </c>
      <c r="DW59" s="3">
        <v>3.0166174723337935E-2</v>
      </c>
      <c r="DX59" s="3">
        <v>-2.1963885704838884E-2</v>
      </c>
      <c r="DY59" s="3">
        <v>-0.22443353380662689</v>
      </c>
      <c r="DZ59" s="3">
        <v>-0.88208388399585469</v>
      </c>
      <c r="EA59" s="3">
        <v>0.46621088166439573</v>
      </c>
      <c r="EB59" s="3">
        <v>0.1078269653661949</v>
      </c>
    </row>
    <row r="60" spans="2:181">
      <c r="B60" s="1">
        <v>2</v>
      </c>
      <c r="C60" s="3">
        <v>-1.0919662579488649</v>
      </c>
      <c r="D60" s="3">
        <v>0.67495317183012116</v>
      </c>
      <c r="E60" s="3">
        <v>-2.5718190801103029</v>
      </c>
      <c r="F60" s="3">
        <v>0.20123497752558095</v>
      </c>
      <c r="G60" s="3">
        <v>2.189789724669124</v>
      </c>
      <c r="H60" s="3">
        <v>-0.40917058801142403</v>
      </c>
      <c r="I60" s="3">
        <v>-0.42130623302021042</v>
      </c>
      <c r="J60" s="3">
        <v>1.1242330165525822</v>
      </c>
      <c r="K60" s="3">
        <v>1.3872514729615333</v>
      </c>
      <c r="L60" s="3">
        <v>0.44298846841239847</v>
      </c>
      <c r="M60" s="3">
        <v>1.509493714862113E-2</v>
      </c>
      <c r="N60" s="3">
        <v>-1.9260322049029419</v>
      </c>
      <c r="O60" s="3">
        <v>-2.1380919892737631</v>
      </c>
      <c r="P60" s="3">
        <v>0.46350094132006892</v>
      </c>
      <c r="Q60" s="3">
        <v>1.1175638946408937</v>
      </c>
      <c r="R60" s="3">
        <v>0.84341959781127251</v>
      </c>
      <c r="S60" s="7">
        <v>1</v>
      </c>
      <c r="T60" s="89"/>
      <c r="Z60" s="1">
        <v>2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7">
        <v>1</v>
      </c>
      <c r="BU60" s="1">
        <v>2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7"/>
      <c r="CO60" s="25">
        <v>12</v>
      </c>
      <c r="CP60" s="3">
        <v>4.2838134765625</v>
      </c>
      <c r="CQ60" s="3">
        <v>4.0454201400279999E-2</v>
      </c>
      <c r="CS60" s="25">
        <v>54</v>
      </c>
      <c r="CT60" s="3">
        <v>-0.1875959038734436</v>
      </c>
      <c r="CU60" s="3">
        <v>-0.30601626634597778</v>
      </c>
      <c r="CV60" s="3">
        <v>9.5644675195217133E-2</v>
      </c>
      <c r="CW60" s="3">
        <v>-0.12603680789470673</v>
      </c>
      <c r="CX60" s="3">
        <v>-0.19345101714134216</v>
      </c>
      <c r="CY60" s="3">
        <v>-0.14341342449188232</v>
      </c>
      <c r="CZ60" s="3">
        <v>-0.15387359261512756</v>
      </c>
      <c r="DA60" s="3">
        <v>1.2711187824606895E-2</v>
      </c>
      <c r="DB60" s="3">
        <v>0.15206067264080048</v>
      </c>
      <c r="DC60" s="3">
        <v>6.5859869122505188E-2</v>
      </c>
      <c r="DD60" s="3">
        <v>0.12395603954792023</v>
      </c>
      <c r="DE60" s="3">
        <v>-0.22807633876800537</v>
      </c>
      <c r="DF60" s="3">
        <v>-8.939230814576149E-3</v>
      </c>
      <c r="DG60" s="3">
        <v>-0.21014048159122467</v>
      </c>
      <c r="DH60" s="3">
        <v>-3.2789718359708786E-2</v>
      </c>
      <c r="DI60" s="3">
        <v>0.28508493304252625</v>
      </c>
      <c r="DJ60" s="3">
        <v>-0.35737112164497375</v>
      </c>
    </row>
    <row r="61" spans="2:181">
      <c r="B61" s="1">
        <v>3</v>
      </c>
      <c r="C61" s="3">
        <v>-0.9935867957462301</v>
      </c>
      <c r="D61" s="3">
        <v>-1.9151904515136817</v>
      </c>
      <c r="E61" s="3">
        <v>-1.3863519280302514</v>
      </c>
      <c r="F61" s="3">
        <v>-0.46590097852003948</v>
      </c>
      <c r="G61" s="3">
        <v>0.67199974621446901</v>
      </c>
      <c r="H61" s="3">
        <v>2.3915552955024393</v>
      </c>
      <c r="I61" s="3">
        <v>0.43054433247156215</v>
      </c>
      <c r="J61" s="3">
        <v>1.5677800514500027</v>
      </c>
      <c r="K61" s="3">
        <v>-0.25165997971584975</v>
      </c>
      <c r="L61" s="3">
        <v>-0.2252738502653378</v>
      </c>
      <c r="M61" s="3">
        <v>0.51733483245959722</v>
      </c>
      <c r="N61" s="3">
        <v>-2.4920474111048119</v>
      </c>
      <c r="O61" s="3">
        <v>-1.1613376413946177</v>
      </c>
      <c r="P61" s="3">
        <v>0.34106012744111514</v>
      </c>
      <c r="Q61" s="3">
        <v>1.1022365646079419</v>
      </c>
      <c r="R61" s="3">
        <v>1.9082223456564287</v>
      </c>
      <c r="S61" s="7">
        <v>1</v>
      </c>
      <c r="T61" s="89"/>
      <c r="Z61" s="1">
        <v>3</v>
      </c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7">
        <v>1</v>
      </c>
      <c r="BU61" s="1">
        <v>3</v>
      </c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7"/>
      <c r="CO61" s="25">
        <v>13</v>
      </c>
      <c r="CP61" s="3">
        <v>4.3536972999572754</v>
      </c>
      <c r="CQ61" s="3">
        <v>-0.16730976104736328</v>
      </c>
      <c r="CS61" s="25">
        <v>55</v>
      </c>
      <c r="CT61" s="3">
        <v>-0.12138906121253967</v>
      </c>
      <c r="CU61" s="3">
        <v>3.9759166538715363E-2</v>
      </c>
      <c r="CV61" s="3">
        <v>4.1121650487184525E-2</v>
      </c>
      <c r="CW61" s="3">
        <v>0.11111648380756378</v>
      </c>
      <c r="CX61" s="3">
        <v>-0.24992668628692627</v>
      </c>
      <c r="CY61" s="3">
        <v>1.6287602484226227E-2</v>
      </c>
      <c r="CZ61" s="3">
        <v>-2.5360556319355965E-2</v>
      </c>
      <c r="DA61" s="3">
        <v>0.40472233295440674</v>
      </c>
      <c r="DB61" s="3">
        <v>0.15037058293819427</v>
      </c>
      <c r="DC61" s="3">
        <v>0.43601781129837036</v>
      </c>
      <c r="DD61" s="3">
        <v>-5.3568392992019653E-2</v>
      </c>
      <c r="DE61" s="3">
        <v>-6.0276716947555542E-2</v>
      </c>
      <c r="DF61" s="3">
        <v>0.20433686673641205</v>
      </c>
      <c r="DG61" s="3">
        <v>-0.33576935529708862</v>
      </c>
      <c r="DH61" s="3">
        <v>-0.47105380892753601</v>
      </c>
      <c r="DI61" s="3">
        <v>-2.6273032650351524E-2</v>
      </c>
      <c r="DJ61" s="3">
        <v>-9.1686435043811798E-2</v>
      </c>
      <c r="DM61" t="s">
        <v>156</v>
      </c>
      <c r="DO61" t="s">
        <v>167</v>
      </c>
    </row>
    <row r="62" spans="2:181">
      <c r="B62" s="31">
        <f>pipeline!A36</f>
        <v>4</v>
      </c>
      <c r="C62" s="5" cm="1">
        <f t="array" ref="C62:R62">pipeline!B36:Q36</f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32">
        <v>1</v>
      </c>
      <c r="T62" s="39" t="s">
        <v>359</v>
      </c>
      <c r="Z62" s="28">
        <v>4</v>
      </c>
      <c r="AA62" s="3" cm="1">
        <f t="array" ref="AA62:AP62">MMULT(AE52,TRANSPOSE(X38:X53))</f>
        <v>3.6554910242557526E-2</v>
      </c>
      <c r="AB62" s="3">
        <v>0.23742617666721344</v>
      </c>
      <c r="AC62" s="3">
        <v>-4.9192633479833603E-2</v>
      </c>
      <c r="AD62" s="3">
        <v>-0.17706036567687988</v>
      </c>
      <c r="AE62" s="3">
        <v>9.6325606107711806E-2</v>
      </c>
      <c r="AF62" s="3">
        <v>-3.9225388318300247E-2</v>
      </c>
      <c r="AG62" s="3">
        <v>8.9205438271164894E-3</v>
      </c>
      <c r="AH62" s="3">
        <v>5.0691414624452591E-2</v>
      </c>
      <c r="AI62" s="3">
        <v>0.15865851938724518</v>
      </c>
      <c r="AJ62" s="3">
        <v>-5.4000169038772583E-3</v>
      </c>
      <c r="AK62" s="3">
        <v>-1.1634622700512409E-2</v>
      </c>
      <c r="AL62" s="3">
        <v>-4.4310141354799271E-2</v>
      </c>
      <c r="AM62" s="3">
        <v>-8.3911918103694916E-2</v>
      </c>
      <c r="AN62" s="3">
        <v>-0.12657219171524048</v>
      </c>
      <c r="AO62" s="3">
        <v>0.11712556332349776</v>
      </c>
      <c r="AP62" s="3">
        <v>1.6661162953823805E-4</v>
      </c>
      <c r="AQ62" s="7">
        <v>1</v>
      </c>
      <c r="BU62" s="28">
        <v>4</v>
      </c>
      <c r="BV62" s="3" cm="1">
        <f t="array" ref="BV62:CK62">MMULT(BV52:BY52,TRANSPOSE(BO38:BR53))</f>
        <v>-0.53560421063074359</v>
      </c>
      <c r="BW62" s="3">
        <v>2.7533482560780733</v>
      </c>
      <c r="BX62" s="3">
        <v>9.1811533710082757E-2</v>
      </c>
      <c r="BY62" s="3">
        <v>-1.2224097629111896</v>
      </c>
      <c r="BZ62" s="3">
        <v>-2.7822351328185464</v>
      </c>
      <c r="CA62" s="3">
        <v>-2.7836179991167165</v>
      </c>
      <c r="CB62" s="3">
        <v>-1.486218308827209</v>
      </c>
      <c r="CC62" s="3">
        <v>2.753143954002462</v>
      </c>
      <c r="CD62" s="3">
        <v>2.7905689295432676</v>
      </c>
      <c r="CE62" s="3">
        <v>1.9901842058826478</v>
      </c>
      <c r="CF62" s="3">
        <v>-1.4906734444001474E-2</v>
      </c>
      <c r="CG62" s="3">
        <v>2.5841148985038216</v>
      </c>
      <c r="CH62" s="3">
        <v>3.6726500830231155</v>
      </c>
      <c r="CI62" s="3">
        <v>0.30467301743884406</v>
      </c>
      <c r="CJ62" s="3">
        <v>0.9985124426508083</v>
      </c>
      <c r="CK62" s="3">
        <v>-1.4176278569797871</v>
      </c>
      <c r="CL62" s="7">
        <v>1</v>
      </c>
      <c r="CO62" s="25">
        <v>14</v>
      </c>
      <c r="CP62" s="3">
        <v>2.9380173683166504</v>
      </c>
      <c r="CQ62" s="3">
        <v>1.6964549198746681E-2</v>
      </c>
      <c r="CS62" s="25">
        <v>56</v>
      </c>
      <c r="CT62" s="3">
        <v>-0.12824511528015137</v>
      </c>
      <c r="CU62" s="3">
        <v>7.8100264072418213E-2</v>
      </c>
      <c r="CV62" s="3">
        <v>-9.9852800369262695E-2</v>
      </c>
      <c r="CW62" s="3">
        <v>-3.1777974218130112E-2</v>
      </c>
      <c r="CX62" s="3">
        <v>3.8594931364059448E-2</v>
      </c>
      <c r="CY62" s="3">
        <v>-5.0676357001066208E-2</v>
      </c>
      <c r="CZ62" s="3">
        <v>-0.53234690427780151</v>
      </c>
      <c r="DA62" s="3">
        <v>0.192925825715065</v>
      </c>
      <c r="DB62" s="3">
        <v>0.21972103416919708</v>
      </c>
      <c r="DC62" s="3">
        <v>0.27467182278633118</v>
      </c>
      <c r="DD62" s="3">
        <v>-6.053229421377182E-2</v>
      </c>
      <c r="DE62" s="3">
        <v>-5.5524498224258423E-2</v>
      </c>
      <c r="DF62" s="3">
        <v>-1.6464045271277428E-2</v>
      </c>
      <c r="DG62" s="3">
        <v>0.13101908564567566</v>
      </c>
      <c r="DH62" s="3">
        <v>-9.9005647003650665E-2</v>
      </c>
      <c r="DI62" s="3">
        <v>-0.39056459069252014</v>
      </c>
      <c r="DJ62" s="3">
        <v>-0.2070893794298172</v>
      </c>
    </row>
    <row r="63" spans="2:181">
      <c r="Z63" s="20" t="s">
        <v>149</v>
      </c>
      <c r="BU63" s="20" t="s">
        <v>149</v>
      </c>
      <c r="CO63" s="25">
        <v>15</v>
      </c>
      <c r="CP63" s="3">
        <v>4.7019109725952148</v>
      </c>
      <c r="CQ63" s="3">
        <v>-0.21163089573383331</v>
      </c>
      <c r="CS63" s="25">
        <v>57</v>
      </c>
      <c r="CT63" s="3">
        <v>8.322451263666153E-2</v>
      </c>
      <c r="CU63" s="3">
        <v>-0.18026602268218994</v>
      </c>
      <c r="CV63" s="3">
        <v>-4.7635938972234726E-2</v>
      </c>
      <c r="CW63" s="3">
        <v>0.30433496832847595</v>
      </c>
      <c r="CX63" s="3">
        <v>0.10759994387626648</v>
      </c>
      <c r="CY63" s="3">
        <v>8.1122636795043945E-2</v>
      </c>
      <c r="CZ63" s="3">
        <v>-0.12850770354270935</v>
      </c>
      <c r="DA63" s="3">
        <v>0.38116851449012756</v>
      </c>
      <c r="DB63" s="3">
        <v>7.145247608423233E-2</v>
      </c>
      <c r="DC63" s="3">
        <v>5.1524292677640915E-2</v>
      </c>
      <c r="DD63" s="3">
        <v>-0.21985507011413574</v>
      </c>
      <c r="DE63" s="3">
        <v>5.0387490540742874E-2</v>
      </c>
      <c r="DF63" s="3">
        <v>0.12447194010019302</v>
      </c>
      <c r="DG63" s="3">
        <v>1.1214738478884101E-3</v>
      </c>
      <c r="DH63" s="3">
        <v>-0.48610973358154297</v>
      </c>
      <c r="DI63" s="3">
        <v>-0.21406912803649902</v>
      </c>
      <c r="DJ63" s="3">
        <v>-0.47263962030410767</v>
      </c>
      <c r="DL63" t="s">
        <v>171</v>
      </c>
      <c r="DM63" s="1" cm="1">
        <f t="array" ref="DM63:EB63">DM36:EB36</f>
        <v>0</v>
      </c>
      <c r="DN63" s="1">
        <v>1</v>
      </c>
      <c r="DO63" s="1">
        <v>2</v>
      </c>
      <c r="DP63" s="1">
        <v>3</v>
      </c>
      <c r="DQ63" s="1">
        <v>4</v>
      </c>
      <c r="DR63" s="1">
        <v>5</v>
      </c>
      <c r="DS63" s="1">
        <v>6</v>
      </c>
      <c r="DT63" s="1">
        <v>7</v>
      </c>
      <c r="DU63" s="1">
        <v>8</v>
      </c>
      <c r="DV63" s="1">
        <v>9</v>
      </c>
      <c r="DW63" s="1">
        <v>10</v>
      </c>
      <c r="DX63" s="1">
        <v>11</v>
      </c>
      <c r="DY63" s="1">
        <v>12</v>
      </c>
      <c r="DZ63" s="1">
        <v>13</v>
      </c>
      <c r="EA63" s="1">
        <v>14</v>
      </c>
      <c r="EB63" s="1">
        <v>15</v>
      </c>
    </row>
    <row r="64" spans="2:181">
      <c r="C64" s="15" t="s">
        <v>168</v>
      </c>
      <c r="CS64" s="25">
        <v>58</v>
      </c>
      <c r="CT64" s="3">
        <v>0.24166765809059143</v>
      </c>
      <c r="CU64" s="3">
        <v>-0.37374472618103027</v>
      </c>
      <c r="CV64" s="3">
        <v>-8.7990060448646545E-2</v>
      </c>
      <c r="CW64" s="3">
        <v>-2.8016848489642143E-2</v>
      </c>
      <c r="CX64" s="3">
        <v>0.16203269362449646</v>
      </c>
      <c r="CY64" s="3">
        <v>-3.1148422509431839E-2</v>
      </c>
      <c r="CZ64" s="3">
        <v>-5.1241416484117508E-2</v>
      </c>
      <c r="DA64" s="3">
        <v>5.0450824201107025E-2</v>
      </c>
      <c r="DB64" s="3">
        <v>0.37302517890930176</v>
      </c>
      <c r="DC64" s="3">
        <v>-0.1882302463054657</v>
      </c>
      <c r="DD64" s="3">
        <v>-0.19673587381839752</v>
      </c>
      <c r="DE64" s="3">
        <v>-4.2715702205896378E-2</v>
      </c>
      <c r="DF64" s="3">
        <v>4.7516923397779465E-2</v>
      </c>
      <c r="DG64" s="3">
        <v>0.17110161483287811</v>
      </c>
      <c r="DH64" s="3">
        <v>0.14665082097053528</v>
      </c>
      <c r="DI64" s="3">
        <v>7.5141459703445435E-2</v>
      </c>
      <c r="DJ64" s="3">
        <v>-0.3368072509765625</v>
      </c>
      <c r="DL64" s="1" cm="1">
        <f t="array" ref="DL64:DL68">_xlfn.ANCHORARRAY(DL55)</f>
        <v>0</v>
      </c>
      <c r="DM64" s="35" cm="1">
        <f t="array" ref="DM64:EB68">DM55:EB59</f>
        <v>0</v>
      </c>
      <c r="DN64" s="35">
        <v>0</v>
      </c>
      <c r="DO64" s="35">
        <v>0</v>
      </c>
      <c r="DP64" s="35">
        <v>0</v>
      </c>
      <c r="DQ64" s="35">
        <v>0</v>
      </c>
      <c r="DR64" s="35">
        <v>0</v>
      </c>
      <c r="DS64" s="35">
        <v>0</v>
      </c>
      <c r="DT64" s="35">
        <v>0</v>
      </c>
      <c r="DU64" s="35">
        <v>0</v>
      </c>
      <c r="DV64" s="35">
        <v>0</v>
      </c>
      <c r="DW64" s="35">
        <v>0</v>
      </c>
      <c r="DX64" s="35">
        <v>0</v>
      </c>
      <c r="DY64" s="35">
        <v>0</v>
      </c>
      <c r="DZ64" s="35">
        <v>0</v>
      </c>
      <c r="EA64" s="35">
        <v>0</v>
      </c>
      <c r="EB64" s="35">
        <v>0</v>
      </c>
    </row>
    <row r="65" spans="2:132">
      <c r="AA65" t="s">
        <v>159</v>
      </c>
      <c r="BV65" t="s">
        <v>364</v>
      </c>
      <c r="CS65" s="25">
        <v>59</v>
      </c>
      <c r="CT65" s="3">
        <v>0.15952509641647339</v>
      </c>
      <c r="CU65" s="3">
        <v>2.4847479537129402E-2</v>
      </c>
      <c r="CV65" s="3">
        <v>0.22983774542808533</v>
      </c>
      <c r="CW65" s="3">
        <v>0.11157271265983582</v>
      </c>
      <c r="CX65" s="3">
        <v>0.24341842532157898</v>
      </c>
      <c r="CY65" s="3">
        <v>0.1702878475189209</v>
      </c>
      <c r="CZ65" s="3">
        <v>-0.60497701168060303</v>
      </c>
      <c r="DA65" s="3">
        <v>0.26233777403831482</v>
      </c>
      <c r="DB65" s="3">
        <v>0.10291140526533127</v>
      </c>
      <c r="DC65" s="3">
        <v>-0.14996078610420227</v>
      </c>
      <c r="DD65" s="3">
        <v>-6.8268515169620514E-2</v>
      </c>
      <c r="DE65" s="3">
        <v>4.5057900249958038E-2</v>
      </c>
      <c r="DF65" s="3">
        <v>-0.44138219952583313</v>
      </c>
      <c r="DG65" s="3">
        <v>-0.22866876423358917</v>
      </c>
      <c r="DH65" s="3">
        <v>0.2629510760307312</v>
      </c>
      <c r="DI65" s="3">
        <v>-0.10848367214202881</v>
      </c>
      <c r="DJ65" s="3">
        <v>-0.3363381028175354</v>
      </c>
      <c r="DL65" s="1">
        <v>1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</row>
    <row r="66" spans="2:132">
      <c r="C66" s="13" t="s">
        <v>369</v>
      </c>
      <c r="AA66" s="22" t="s">
        <v>185</v>
      </c>
      <c r="BV66" s="22" t="s">
        <v>185</v>
      </c>
      <c r="CS66" s="25">
        <v>60</v>
      </c>
      <c r="CT66" s="3">
        <v>-5.5359820835292339E-3</v>
      </c>
      <c r="CU66" s="3">
        <v>-5.4846960119903088E-3</v>
      </c>
      <c r="CV66" s="3">
        <v>-0.31690776348114014</v>
      </c>
      <c r="CW66" s="3">
        <v>1.3030508533120155E-2</v>
      </c>
      <c r="CX66" s="3">
        <v>2.115309052169323E-2</v>
      </c>
      <c r="CY66" s="3">
        <v>0.12748883664608002</v>
      </c>
      <c r="CZ66" s="3">
        <v>0.19796283543109894</v>
      </c>
      <c r="DA66" s="3">
        <v>0.19343233108520508</v>
      </c>
      <c r="DB66" s="3">
        <v>0.18914403021335602</v>
      </c>
      <c r="DC66" s="3">
        <v>6.6438227891921997E-2</v>
      </c>
      <c r="DD66" s="3">
        <v>6.9710783660411835E-2</v>
      </c>
      <c r="DE66" s="3">
        <v>8.2845218479633331E-2</v>
      </c>
      <c r="DF66" s="3">
        <v>0.58017939329147339</v>
      </c>
      <c r="DG66" s="3">
        <v>0.3083840012550354</v>
      </c>
      <c r="DH66" s="3">
        <v>-0.22887954115867615</v>
      </c>
      <c r="DI66" s="3">
        <v>9.0082429349422455E-2</v>
      </c>
      <c r="DJ66" s="3">
        <v>-0.36008802056312561</v>
      </c>
      <c r="DL66" s="1">
        <v>2</v>
      </c>
      <c r="DM66" s="35">
        <v>0</v>
      </c>
      <c r="DN66" s="35">
        <v>0</v>
      </c>
      <c r="DO66" s="35">
        <v>0</v>
      </c>
      <c r="DP66" s="35">
        <v>0</v>
      </c>
      <c r="DQ66" s="35">
        <v>0</v>
      </c>
      <c r="DR66" s="35">
        <v>0</v>
      </c>
      <c r="DS66" s="35">
        <v>0</v>
      </c>
      <c r="DT66" s="35">
        <v>0</v>
      </c>
      <c r="DU66" s="35">
        <v>0</v>
      </c>
      <c r="DV66" s="35">
        <v>0</v>
      </c>
      <c r="DW66" s="35">
        <v>0</v>
      </c>
      <c r="DX66" s="35">
        <v>0</v>
      </c>
      <c r="DY66" s="35">
        <v>0</v>
      </c>
      <c r="DZ66" s="35">
        <v>0</v>
      </c>
      <c r="EA66" s="35">
        <v>0</v>
      </c>
      <c r="EB66" s="35">
        <v>0</v>
      </c>
    </row>
    <row r="67" spans="2:132">
      <c r="Z67" t="s">
        <v>171</v>
      </c>
      <c r="AA67" s="1" cm="1">
        <f t="array" ref="AA67:AP67">_xlfn.ANCHORARRAY(AA57)</f>
        <v>0</v>
      </c>
      <c r="AB67" s="1">
        <v>1</v>
      </c>
      <c r="AC67" s="1">
        <v>2</v>
      </c>
      <c r="AD67" s="1">
        <v>3</v>
      </c>
      <c r="AE67" s="1">
        <v>4</v>
      </c>
      <c r="AF67" s="1">
        <v>5</v>
      </c>
      <c r="AG67" s="1">
        <v>6</v>
      </c>
      <c r="AH67" s="1">
        <v>7</v>
      </c>
      <c r="AI67" s="1">
        <v>8</v>
      </c>
      <c r="AJ67" s="1">
        <v>9</v>
      </c>
      <c r="AK67" s="1">
        <v>10</v>
      </c>
      <c r="AL67" s="1">
        <v>11</v>
      </c>
      <c r="AM67" s="1">
        <v>12</v>
      </c>
      <c r="AN67" s="1">
        <v>13</v>
      </c>
      <c r="AO67" s="1">
        <v>14</v>
      </c>
      <c r="AP67" s="1">
        <v>15</v>
      </c>
      <c r="AQ67" s="2"/>
      <c r="BU67" t="s">
        <v>171</v>
      </c>
      <c r="BV67" s="1" cm="1">
        <f t="array" ref="BV67:CK67">_xlfn.ANCHORARRAY(BV57)</f>
        <v>0</v>
      </c>
      <c r="BW67" s="1">
        <v>1</v>
      </c>
      <c r="BX67" s="1">
        <v>2</v>
      </c>
      <c r="BY67" s="1">
        <v>3</v>
      </c>
      <c r="BZ67" s="1">
        <v>4</v>
      </c>
      <c r="CA67" s="1">
        <v>5</v>
      </c>
      <c r="CB67" s="1">
        <v>6</v>
      </c>
      <c r="CC67" s="1">
        <v>7</v>
      </c>
      <c r="CD67" s="1">
        <v>8</v>
      </c>
      <c r="CE67" s="1">
        <v>9</v>
      </c>
      <c r="CF67" s="1">
        <v>10</v>
      </c>
      <c r="CG67" s="1">
        <v>11</v>
      </c>
      <c r="CH67" s="1">
        <v>12</v>
      </c>
      <c r="CI67" s="1">
        <v>13</v>
      </c>
      <c r="CJ67" s="1">
        <v>14</v>
      </c>
      <c r="CK67" s="1">
        <v>15</v>
      </c>
      <c r="CL67" s="2"/>
      <c r="CS67" s="25">
        <v>61</v>
      </c>
      <c r="CT67" s="3">
        <v>6.8300485610961914E-2</v>
      </c>
      <c r="CU67" s="3">
        <v>-0.28600487112998962</v>
      </c>
      <c r="CV67" s="3">
        <v>-2.2954445332288742E-2</v>
      </c>
      <c r="CW67" s="3">
        <v>0.31265097856521606</v>
      </c>
      <c r="CX67" s="3">
        <v>-0.12454579770565033</v>
      </c>
      <c r="CY67" s="3">
        <v>-4.2921099811792374E-2</v>
      </c>
      <c r="CZ67" s="3">
        <v>-2.7794620022177696E-2</v>
      </c>
      <c r="DA67" s="3">
        <v>-0.12602762877941132</v>
      </c>
      <c r="DB67" s="3">
        <v>7.7824443578720093E-2</v>
      </c>
      <c r="DC67" s="3">
        <v>-3.8430154323577881E-2</v>
      </c>
      <c r="DD67" s="3">
        <v>-8.2958534359931946E-2</v>
      </c>
      <c r="DE67" s="3">
        <v>-0.33763223886489868</v>
      </c>
      <c r="DF67" s="3">
        <v>0.10230638831853867</v>
      </c>
      <c r="DG67" s="3">
        <v>-9.1201841831207275E-2</v>
      </c>
      <c r="DH67" s="3">
        <v>-5.5729836225509644E-2</v>
      </c>
      <c r="DI67" s="3">
        <v>-4.3003547936677933E-2</v>
      </c>
      <c r="DJ67" s="3">
        <v>2.8176009654998779E-2</v>
      </c>
      <c r="DL67" s="1">
        <v>3</v>
      </c>
      <c r="DM67" s="35">
        <v>0</v>
      </c>
      <c r="DN67" s="35">
        <v>0</v>
      </c>
      <c r="DO67" s="35">
        <v>0</v>
      </c>
      <c r="DP67" s="35">
        <v>0</v>
      </c>
      <c r="DQ67" s="35">
        <v>0</v>
      </c>
      <c r="DR67" s="35">
        <v>0</v>
      </c>
      <c r="DS67" s="35">
        <v>0</v>
      </c>
      <c r="DT67" s="35">
        <v>0</v>
      </c>
      <c r="DU67" s="35">
        <v>0</v>
      </c>
      <c r="DV67" s="35">
        <v>0</v>
      </c>
      <c r="DW67" s="35">
        <v>0</v>
      </c>
      <c r="DX67" s="35">
        <v>0</v>
      </c>
      <c r="DY67" s="35">
        <v>0</v>
      </c>
      <c r="DZ67" s="35">
        <v>0</v>
      </c>
      <c r="EA67" s="35">
        <v>0</v>
      </c>
      <c r="EB67" s="35">
        <v>0</v>
      </c>
    </row>
    <row r="68" spans="2:132">
      <c r="B68" t="s">
        <v>171</v>
      </c>
      <c r="C68" s="1" cm="1">
        <f t="array" ref="C68:R68">_xlfn.ANCHORARRAY(C57)</f>
        <v>0</v>
      </c>
      <c r="D68" s="1">
        <v>1</v>
      </c>
      <c r="E68" s="1">
        <v>2</v>
      </c>
      <c r="F68" s="1">
        <v>3</v>
      </c>
      <c r="G68" s="1">
        <v>4</v>
      </c>
      <c r="H68" s="1">
        <v>5</v>
      </c>
      <c r="I68" s="1">
        <v>6</v>
      </c>
      <c r="J68" s="1">
        <v>7</v>
      </c>
      <c r="K68" s="1">
        <v>8</v>
      </c>
      <c r="L68" s="1">
        <v>9</v>
      </c>
      <c r="M68" s="1">
        <v>10</v>
      </c>
      <c r="N68" s="1">
        <v>11</v>
      </c>
      <c r="O68" s="1">
        <v>12</v>
      </c>
      <c r="P68" s="1">
        <v>13</v>
      </c>
      <c r="Q68" s="1">
        <v>14</v>
      </c>
      <c r="R68" s="1">
        <v>15</v>
      </c>
      <c r="S68" s="9" t="s">
        <v>160</v>
      </c>
      <c r="T68" s="1" t="s">
        <v>161</v>
      </c>
      <c r="Z68" s="1" cm="1">
        <f t="array" ref="Z68:Z72">_xlfn.ANCHORARRAY(Z58)</f>
        <v>0</v>
      </c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7"/>
      <c r="BU68" s="1" cm="1">
        <f t="array" ref="BU68:BU72">_xlfn.ANCHORARRAY(BU58)</f>
        <v>0</v>
      </c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7"/>
      <c r="CS68" s="25">
        <v>62</v>
      </c>
      <c r="CT68" s="3">
        <v>0.43598058819770813</v>
      </c>
      <c r="CU68" s="3">
        <v>-0.18070116639137268</v>
      </c>
      <c r="CV68" s="3">
        <v>-0.13122744858264923</v>
      </c>
      <c r="CW68" s="3">
        <v>0.21807491779327393</v>
      </c>
      <c r="CX68" s="3">
        <v>-5.5475745350122452E-2</v>
      </c>
      <c r="CY68" s="3">
        <v>-0.15383858978748322</v>
      </c>
      <c r="CZ68" s="3">
        <v>-6.6253066062927246E-2</v>
      </c>
      <c r="DA68" s="3">
        <v>0.34548154473304749</v>
      </c>
      <c r="DB68" s="3">
        <v>-9.0782888233661652E-2</v>
      </c>
      <c r="DC68" s="3">
        <v>0.11283247917890549</v>
      </c>
      <c r="DD68" s="3">
        <v>6.0958195477724075E-2</v>
      </c>
      <c r="DE68" s="3">
        <v>-0.16495895385742188</v>
      </c>
      <c r="DF68" s="3">
        <v>5.2829839289188385E-2</v>
      </c>
      <c r="DG68" s="3">
        <v>-0.10695964097976685</v>
      </c>
      <c r="DH68" s="3">
        <v>8.5884071886539459E-2</v>
      </c>
      <c r="DI68" s="3">
        <v>-0.11065616458654404</v>
      </c>
      <c r="DJ68" s="3">
        <v>-0.40928584337234497</v>
      </c>
      <c r="DL68" s="28">
        <v>4</v>
      </c>
      <c r="DM68" s="3">
        <v>-0.78796752470389841</v>
      </c>
      <c r="DN68" s="3">
        <v>1.8623180199910951</v>
      </c>
      <c r="DO68" s="3">
        <v>0.20373432228186406</v>
      </c>
      <c r="DP68" s="3">
        <v>0.66501021636685254</v>
      </c>
      <c r="DQ68" s="3">
        <v>-0.29989384828591636</v>
      </c>
      <c r="DR68" s="3">
        <v>1.0163003834900688</v>
      </c>
      <c r="DS68" s="3">
        <v>-1.048573084476994</v>
      </c>
      <c r="DT68" s="3">
        <v>-0.61083922659912093</v>
      </c>
      <c r="DU68" s="3">
        <v>0.40338123820812677</v>
      </c>
      <c r="DV68" s="3">
        <v>0.27604995955642553</v>
      </c>
      <c r="DW68" s="3">
        <v>3.0166174723337935E-2</v>
      </c>
      <c r="DX68" s="3">
        <v>-2.1963885704838884E-2</v>
      </c>
      <c r="DY68" s="3">
        <v>-0.22443353380662689</v>
      </c>
      <c r="DZ68" s="3">
        <v>-0.88208388399585469</v>
      </c>
      <c r="EA68" s="3">
        <v>0.46621088166439573</v>
      </c>
      <c r="EB68" s="3">
        <v>0.1078269653661949</v>
      </c>
    </row>
    <row r="69" spans="2:132">
      <c r="B69" s="1" cm="1">
        <f t="array" ref="B69:B73">B58:B62</f>
        <v>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10"/>
      <c r="T69" s="3"/>
      <c r="Z69" s="1">
        <v>1</v>
      </c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7"/>
      <c r="BU69" s="1">
        <v>1</v>
      </c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7"/>
      <c r="CS69" s="25">
        <v>63</v>
      </c>
      <c r="CT69" s="3">
        <v>0.112632155418396</v>
      </c>
      <c r="CU69" s="3">
        <v>-0.45890155434608459</v>
      </c>
      <c r="CV69" s="3">
        <v>7.1138225495815277E-2</v>
      </c>
      <c r="CW69" s="3">
        <v>0.25419735908508301</v>
      </c>
      <c r="CX69" s="3">
        <v>-0.14688749611377716</v>
      </c>
      <c r="CY69" s="3">
        <v>-4.0625426918268204E-2</v>
      </c>
      <c r="CZ69" s="3">
        <v>0.18351539969444275</v>
      </c>
      <c r="DA69" s="3">
        <v>-0.26329606771469116</v>
      </c>
      <c r="DB69" s="3">
        <v>1.3849807903170586E-2</v>
      </c>
      <c r="DC69" s="3">
        <v>-0.10497302561998367</v>
      </c>
      <c r="DD69" s="3">
        <v>-0.13675582408905029</v>
      </c>
      <c r="DE69" s="3">
        <v>-0.2190915048122406</v>
      </c>
      <c r="DF69" s="3">
        <v>0.37110441923141479</v>
      </c>
      <c r="DG69" s="3">
        <v>2.933800220489502E-2</v>
      </c>
      <c r="DH69" s="3">
        <v>-0.20350219309329987</v>
      </c>
      <c r="DI69" s="3">
        <v>-4.9344182014465332E-2</v>
      </c>
      <c r="DJ69" s="3">
        <v>-0.15937633812427521</v>
      </c>
    </row>
    <row r="70" spans="2:132">
      <c r="B70" s="1">
        <v>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0"/>
      <c r="T70" s="3"/>
      <c r="Z70" s="1">
        <v>2</v>
      </c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7"/>
      <c r="BU70" s="1">
        <v>2</v>
      </c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7"/>
    </row>
    <row r="71" spans="2:132">
      <c r="B71" s="1">
        <v>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10"/>
      <c r="T71" s="3"/>
      <c r="Z71" s="1">
        <v>3</v>
      </c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7"/>
      <c r="BU71" s="1">
        <v>3</v>
      </c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7"/>
    </row>
    <row r="72" spans="2:132">
      <c r="B72" s="1">
        <v>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0"/>
      <c r="T72" s="3"/>
      <c r="Z72" s="28">
        <v>4</v>
      </c>
      <c r="AA72" s="3" cm="1">
        <f t="array" ref="AA72:AP72">MMULT(AA62:AQ62,TRANSPOSE(AA6:AQ21))</f>
        <v>-9.6305013629147784E-2</v>
      </c>
      <c r="AB72" s="3">
        <v>4.1726064369035545E-2</v>
      </c>
      <c r="AC72" s="3">
        <v>0.10567990027888763</v>
      </c>
      <c r="AD72" s="3">
        <v>-4.2524351941954801E-2</v>
      </c>
      <c r="AE72" s="3">
        <v>-4.5086490035151451E-2</v>
      </c>
      <c r="AF72" s="3">
        <v>-0.36650453029153796</v>
      </c>
      <c r="AG72" s="3">
        <v>1.927010393357915</v>
      </c>
      <c r="AH72" s="3">
        <v>-1.3722046108307302</v>
      </c>
      <c r="AI72" s="3">
        <v>0.10430959200941302</v>
      </c>
      <c r="AJ72" s="3">
        <v>-9.0531027099100658E-2</v>
      </c>
      <c r="AK72" s="3">
        <v>-0.12340900917463758</v>
      </c>
      <c r="AL72" s="3">
        <v>-6.0294427841669183E-2</v>
      </c>
      <c r="AM72" s="3">
        <v>-3.5121223737030638E-2</v>
      </c>
      <c r="AN72" s="3">
        <v>-4.9796703183104488E-2</v>
      </c>
      <c r="AO72" s="3">
        <v>0.47107057808147579</v>
      </c>
      <c r="AP72" s="3">
        <v>5.5855827119485599E-2</v>
      </c>
      <c r="AQ72" s="7"/>
      <c r="BU72" s="28">
        <v>4</v>
      </c>
      <c r="BV72" s="3" cm="1">
        <f t="array" ref="BV72:CK72">MMULT(BV62:CL62,TRANSPOSE(BV6:CL21))</f>
        <v>0.60863521341448346</v>
      </c>
      <c r="BW72" s="3">
        <v>-1.7192959538973067</v>
      </c>
      <c r="BX72" s="3">
        <v>-4.8979385867213754</v>
      </c>
      <c r="BY72" s="3">
        <v>1.5826246426787252</v>
      </c>
      <c r="BZ72" s="3">
        <v>3.289044834344756</v>
      </c>
      <c r="CA72" s="3">
        <v>-7.2333511384357232</v>
      </c>
      <c r="CB72" s="3">
        <v>1.9769419844459604</v>
      </c>
      <c r="CC72" s="3">
        <v>0.12476742210185238</v>
      </c>
      <c r="CD72" s="3">
        <v>-3.3607771159346331</v>
      </c>
      <c r="CE72" s="3">
        <v>-4.4862939833652966</v>
      </c>
      <c r="CF72" s="3">
        <v>2.0855427712975372</v>
      </c>
      <c r="CG72" s="3">
        <v>0.11639398400303169</v>
      </c>
      <c r="CH72" s="3">
        <v>-2.1843118548598532</v>
      </c>
      <c r="CI72" s="3">
        <v>6.5115888324519036</v>
      </c>
      <c r="CJ72" s="3">
        <v>-1.8199272845582373</v>
      </c>
      <c r="CK72" s="3">
        <v>5.7386489462191967</v>
      </c>
      <c r="CL72" s="7"/>
    </row>
    <row r="73" spans="2:132">
      <c r="B73" s="31">
        <v>4</v>
      </c>
      <c r="C73" s="5" cm="1">
        <f t="array" ref="C73:R73">AA81:AP81+_xlfn.ANCHORARRAY(C62)</f>
        <v>-9.6305013629147784E-2</v>
      </c>
      <c r="D73" s="5">
        <v>4.1726064369035545E-2</v>
      </c>
      <c r="E73" s="5">
        <v>0.10567990027888763</v>
      </c>
      <c r="F73" s="5">
        <v>-4.2524351941954801E-2</v>
      </c>
      <c r="G73" s="5">
        <v>-4.5086490035151451E-2</v>
      </c>
      <c r="H73" s="5">
        <v>-0.36650453029153796</v>
      </c>
      <c r="I73" s="5">
        <v>1.927010393357915</v>
      </c>
      <c r="J73" s="5">
        <v>-1.3722046108307302</v>
      </c>
      <c r="K73" s="5">
        <v>0.10430959200941302</v>
      </c>
      <c r="L73" s="5">
        <v>-9.0531027099100658E-2</v>
      </c>
      <c r="M73" s="5">
        <v>-0.12340900917463758</v>
      </c>
      <c r="N73" s="5">
        <v>-6.0294427841669183E-2</v>
      </c>
      <c r="O73" s="5">
        <v>-3.5121223737030638E-2</v>
      </c>
      <c r="P73" s="5">
        <v>-4.9796703183104488E-2</v>
      </c>
      <c r="Q73" s="5">
        <v>0.47107057808147579</v>
      </c>
      <c r="R73" s="5">
        <v>5.5855827119485599E-2</v>
      </c>
      <c r="S73" s="36">
        <f>AVERAGE(C73:R73)</f>
        <v>2.6492185465759249E-2</v>
      </c>
      <c r="T73" s="5">
        <f>STDEV(C73:S73)</f>
        <v>0.61299051555000705</v>
      </c>
    </row>
    <row r="74" spans="2:132">
      <c r="AA74" s="13" t="s">
        <v>156</v>
      </c>
      <c r="BV74" s="13" t="s">
        <v>156</v>
      </c>
    </row>
    <row r="75" spans="2:132">
      <c r="C75" s="14" t="s">
        <v>164</v>
      </c>
    </row>
    <row r="76" spans="2:132">
      <c r="Z76" t="s">
        <v>377</v>
      </c>
      <c r="AA76" s="1" cm="1">
        <f t="array" ref="AA76:AP76">_xlfn.ANCHORARRAY(AA67)</f>
        <v>0</v>
      </c>
      <c r="AB76" s="1">
        <v>1</v>
      </c>
      <c r="AC76" s="1">
        <v>2</v>
      </c>
      <c r="AD76" s="1">
        <v>3</v>
      </c>
      <c r="AE76" s="1">
        <v>4</v>
      </c>
      <c r="AF76" s="1">
        <v>5</v>
      </c>
      <c r="AG76" s="1">
        <v>6</v>
      </c>
      <c r="AH76" s="1">
        <v>7</v>
      </c>
      <c r="AI76" s="1">
        <v>8</v>
      </c>
      <c r="AJ76" s="1">
        <v>9</v>
      </c>
      <c r="AK76" s="1">
        <v>10</v>
      </c>
      <c r="AL76" s="1">
        <v>11</v>
      </c>
      <c r="AM76" s="1">
        <v>12</v>
      </c>
      <c r="AN76" s="1">
        <v>13</v>
      </c>
      <c r="AO76" s="1">
        <v>14</v>
      </c>
      <c r="AP76" s="1">
        <v>15</v>
      </c>
      <c r="AQ76" s="2"/>
      <c r="BU76" t="s">
        <v>377</v>
      </c>
      <c r="BV76" s="1" cm="1">
        <f t="array" ref="BV76:CK76">_xlfn.ANCHORARRAY(BV67)</f>
        <v>0</v>
      </c>
      <c r="BW76" s="1">
        <v>1</v>
      </c>
      <c r="BX76" s="1">
        <v>2</v>
      </c>
      <c r="BY76" s="1">
        <v>3</v>
      </c>
      <c r="BZ76" s="1">
        <v>4</v>
      </c>
      <c r="CA76" s="1">
        <v>5</v>
      </c>
      <c r="CB76" s="1">
        <v>6</v>
      </c>
      <c r="CC76" s="1">
        <v>7</v>
      </c>
      <c r="CD76" s="1">
        <v>8</v>
      </c>
      <c r="CE76" s="1">
        <v>9</v>
      </c>
      <c r="CF76" s="1">
        <v>10</v>
      </c>
      <c r="CG76" s="1">
        <v>11</v>
      </c>
      <c r="CH76" s="1">
        <v>12</v>
      </c>
      <c r="CI76" s="1">
        <v>13</v>
      </c>
      <c r="CJ76" s="1">
        <v>14</v>
      </c>
      <c r="CK76" s="1">
        <v>15</v>
      </c>
      <c r="CL76" s="2"/>
    </row>
    <row r="77" spans="2:132">
      <c r="B77" t="s">
        <v>171</v>
      </c>
      <c r="C77" s="1" cm="1">
        <f t="array" ref="C77:R77">_xlfn.ANCHORARRAY(C68)</f>
        <v>0</v>
      </c>
      <c r="D77" s="1">
        <v>1</v>
      </c>
      <c r="E77" s="1">
        <v>2</v>
      </c>
      <c r="F77" s="1">
        <v>3</v>
      </c>
      <c r="G77" s="1">
        <v>4</v>
      </c>
      <c r="H77" s="1">
        <v>5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N77" s="1">
        <v>11</v>
      </c>
      <c r="O77" s="1">
        <v>12</v>
      </c>
      <c r="P77" s="1">
        <v>13</v>
      </c>
      <c r="Q77" s="1">
        <v>14</v>
      </c>
      <c r="R77" s="1">
        <v>15</v>
      </c>
      <c r="S77" s="9" t="s">
        <v>160</v>
      </c>
      <c r="T77" s="1" t="s">
        <v>161</v>
      </c>
      <c r="Z77" s="1" cm="1">
        <f t="array" ref="Z77:Z81">_xlfn.ANCHORARRAY(Z68)</f>
        <v>0</v>
      </c>
      <c r="AA77" s="35" cm="1">
        <f t="array" ref="AA77:AP81">AA68:AP72</f>
        <v>0</v>
      </c>
      <c r="AB77" s="35">
        <v>0</v>
      </c>
      <c r="AC77" s="35">
        <v>0</v>
      </c>
      <c r="AD77" s="35">
        <v>0</v>
      </c>
      <c r="AE77" s="35">
        <v>0</v>
      </c>
      <c r="AF77" s="35">
        <v>0</v>
      </c>
      <c r="AG77" s="35">
        <v>0</v>
      </c>
      <c r="AH77" s="35">
        <v>0</v>
      </c>
      <c r="AI77" s="35">
        <v>0</v>
      </c>
      <c r="AJ77" s="35">
        <v>0</v>
      </c>
      <c r="AK77" s="35">
        <v>0</v>
      </c>
      <c r="AL77" s="35">
        <v>0</v>
      </c>
      <c r="AM77" s="35">
        <v>0</v>
      </c>
      <c r="AN77" s="35">
        <v>0</v>
      </c>
      <c r="AO77" s="35">
        <v>0</v>
      </c>
      <c r="AP77" s="35">
        <v>0</v>
      </c>
      <c r="AQ77" s="7"/>
      <c r="BU77" s="1" cm="1">
        <f t="array" ref="BU77:BU81">_xlfn.ANCHORARRAY(BU68)</f>
        <v>0</v>
      </c>
      <c r="BV77" s="35" cm="1">
        <f t="array" ref="BV77:CK81">BV68:CK72</f>
        <v>0</v>
      </c>
      <c r="BW77" s="35">
        <v>0</v>
      </c>
      <c r="BX77" s="35">
        <v>0</v>
      </c>
      <c r="BY77" s="35">
        <v>0</v>
      </c>
      <c r="BZ77" s="35">
        <v>0</v>
      </c>
      <c r="CA77" s="35">
        <v>0</v>
      </c>
      <c r="CB77" s="35">
        <v>0</v>
      </c>
      <c r="CC77" s="35">
        <v>0</v>
      </c>
      <c r="CD77" s="35">
        <v>0</v>
      </c>
      <c r="CE77" s="35">
        <v>0</v>
      </c>
      <c r="CF77" s="35">
        <v>0</v>
      </c>
      <c r="CG77" s="35">
        <v>0</v>
      </c>
      <c r="CH77" s="35">
        <v>0</v>
      </c>
      <c r="CI77" s="35">
        <v>0</v>
      </c>
      <c r="CJ77" s="35">
        <v>0</v>
      </c>
      <c r="CK77" s="35">
        <v>0</v>
      </c>
      <c r="CL77" s="7"/>
    </row>
    <row r="78" spans="2:132">
      <c r="B78" s="1" cm="1">
        <f t="array" ref="B78:B82">_xlfn.ANCHORARRAY(B69)</f>
        <v>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16"/>
      <c r="T78" s="7"/>
      <c r="Z78" s="1">
        <v>1</v>
      </c>
      <c r="AA78" s="35">
        <v>0</v>
      </c>
      <c r="AB78" s="35">
        <v>0</v>
      </c>
      <c r="AC78" s="35">
        <v>0</v>
      </c>
      <c r="AD78" s="35">
        <v>0</v>
      </c>
      <c r="AE78" s="35">
        <v>0</v>
      </c>
      <c r="AF78" s="35">
        <v>0</v>
      </c>
      <c r="AG78" s="35">
        <v>0</v>
      </c>
      <c r="AH78" s="35">
        <v>0</v>
      </c>
      <c r="AI78" s="35">
        <v>0</v>
      </c>
      <c r="AJ78" s="35">
        <v>0</v>
      </c>
      <c r="AK78" s="35">
        <v>0</v>
      </c>
      <c r="AL78" s="35">
        <v>0</v>
      </c>
      <c r="AM78" s="35">
        <v>0</v>
      </c>
      <c r="AN78" s="35">
        <v>0</v>
      </c>
      <c r="AO78" s="35">
        <v>0</v>
      </c>
      <c r="AP78" s="35">
        <v>0</v>
      </c>
      <c r="AQ78" s="7"/>
      <c r="BU78" s="1">
        <v>1</v>
      </c>
      <c r="BV78" s="35">
        <v>0</v>
      </c>
      <c r="BW78" s="35">
        <v>0</v>
      </c>
      <c r="BX78" s="35">
        <v>0</v>
      </c>
      <c r="BY78" s="35">
        <v>0</v>
      </c>
      <c r="BZ78" s="35">
        <v>0</v>
      </c>
      <c r="CA78" s="35">
        <v>0</v>
      </c>
      <c r="CB78" s="35">
        <v>0</v>
      </c>
      <c r="CC78" s="35">
        <v>0</v>
      </c>
      <c r="CD78" s="35">
        <v>0</v>
      </c>
      <c r="CE78" s="35">
        <v>0</v>
      </c>
      <c r="CF78" s="35">
        <v>0</v>
      </c>
      <c r="CG78" s="35">
        <v>0</v>
      </c>
      <c r="CH78" s="35">
        <v>0</v>
      </c>
      <c r="CI78" s="35">
        <v>0</v>
      </c>
      <c r="CJ78" s="35">
        <v>0</v>
      </c>
      <c r="CK78" s="35">
        <v>0</v>
      </c>
      <c r="CL78" s="7"/>
    </row>
    <row r="79" spans="2:132">
      <c r="B79" s="1">
        <v>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16"/>
      <c r="T79" s="7"/>
      <c r="Z79" s="1">
        <v>2</v>
      </c>
      <c r="AA79" s="35">
        <v>0</v>
      </c>
      <c r="AB79" s="35">
        <v>0</v>
      </c>
      <c r="AC79" s="35">
        <v>0</v>
      </c>
      <c r="AD79" s="35">
        <v>0</v>
      </c>
      <c r="AE79" s="35">
        <v>0</v>
      </c>
      <c r="AF79" s="35">
        <v>0</v>
      </c>
      <c r="AG79" s="35">
        <v>0</v>
      </c>
      <c r="AH79" s="35">
        <v>0</v>
      </c>
      <c r="AI79" s="35">
        <v>0</v>
      </c>
      <c r="AJ79" s="35">
        <v>0</v>
      </c>
      <c r="AK79" s="35">
        <v>0</v>
      </c>
      <c r="AL79" s="35">
        <v>0</v>
      </c>
      <c r="AM79" s="35">
        <v>0</v>
      </c>
      <c r="AN79" s="35">
        <v>0</v>
      </c>
      <c r="AO79" s="35">
        <v>0</v>
      </c>
      <c r="AP79" s="35">
        <v>0</v>
      </c>
      <c r="AQ79" s="7"/>
      <c r="BU79" s="1">
        <v>2</v>
      </c>
      <c r="BV79" s="35">
        <v>0</v>
      </c>
      <c r="BW79" s="35">
        <v>0</v>
      </c>
      <c r="BX79" s="35">
        <v>0</v>
      </c>
      <c r="BY79" s="35">
        <v>0</v>
      </c>
      <c r="BZ79" s="35">
        <v>0</v>
      </c>
      <c r="CA79" s="35">
        <v>0</v>
      </c>
      <c r="CB79" s="35">
        <v>0</v>
      </c>
      <c r="CC79" s="35">
        <v>0</v>
      </c>
      <c r="CD79" s="35">
        <v>0</v>
      </c>
      <c r="CE79" s="35">
        <v>0</v>
      </c>
      <c r="CF79" s="35">
        <v>0</v>
      </c>
      <c r="CG79" s="35">
        <v>0</v>
      </c>
      <c r="CH79" s="35">
        <v>0</v>
      </c>
      <c r="CI79" s="35">
        <v>0</v>
      </c>
      <c r="CJ79" s="35">
        <v>0</v>
      </c>
      <c r="CK79" s="35">
        <v>0</v>
      </c>
      <c r="CL79" s="7"/>
    </row>
    <row r="80" spans="2:132">
      <c r="B80" s="1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6"/>
      <c r="T80" s="7"/>
      <c r="Z80" s="1">
        <v>3</v>
      </c>
      <c r="AA80" s="35">
        <v>0</v>
      </c>
      <c r="AB80" s="35">
        <v>0</v>
      </c>
      <c r="AC80" s="35">
        <v>0</v>
      </c>
      <c r="AD80" s="35">
        <v>0</v>
      </c>
      <c r="AE80" s="35">
        <v>0</v>
      </c>
      <c r="AF80" s="35">
        <v>0</v>
      </c>
      <c r="AG80" s="35">
        <v>0</v>
      </c>
      <c r="AH80" s="35">
        <v>0</v>
      </c>
      <c r="AI80" s="35">
        <v>0</v>
      </c>
      <c r="AJ80" s="35">
        <v>0</v>
      </c>
      <c r="AK80" s="35">
        <v>0</v>
      </c>
      <c r="AL80" s="35">
        <v>0</v>
      </c>
      <c r="AM80" s="35">
        <v>0</v>
      </c>
      <c r="AN80" s="35">
        <v>0</v>
      </c>
      <c r="AO80" s="35">
        <v>0</v>
      </c>
      <c r="AP80" s="35">
        <v>0</v>
      </c>
      <c r="AQ80" s="7"/>
      <c r="BU80" s="1">
        <v>3</v>
      </c>
      <c r="BV80" s="35">
        <v>0</v>
      </c>
      <c r="BW80" s="35">
        <v>0</v>
      </c>
      <c r="BX80" s="35">
        <v>0</v>
      </c>
      <c r="BY80" s="35">
        <v>0</v>
      </c>
      <c r="BZ80" s="35">
        <v>0</v>
      </c>
      <c r="CA80" s="35">
        <v>0</v>
      </c>
      <c r="CB80" s="35">
        <v>0</v>
      </c>
      <c r="CC80" s="35">
        <v>0</v>
      </c>
      <c r="CD80" s="35">
        <v>0</v>
      </c>
      <c r="CE80" s="35">
        <v>0</v>
      </c>
      <c r="CF80" s="35">
        <v>0</v>
      </c>
      <c r="CG80" s="35">
        <v>0</v>
      </c>
      <c r="CH80" s="35">
        <v>0</v>
      </c>
      <c r="CI80" s="35">
        <v>0</v>
      </c>
      <c r="CJ80" s="35">
        <v>0</v>
      </c>
      <c r="CK80" s="35">
        <v>0</v>
      </c>
      <c r="CL80" s="7"/>
    </row>
    <row r="81" spans="2:89">
      <c r="B81" s="1">
        <v>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6"/>
      <c r="T81" s="7"/>
      <c r="Z81" s="28">
        <v>4</v>
      </c>
      <c r="AA81" s="3">
        <v>-9.6305013629147784E-2</v>
      </c>
      <c r="AB81" s="3">
        <v>4.1726064369035545E-2</v>
      </c>
      <c r="AC81" s="3">
        <v>0.10567990027888763</v>
      </c>
      <c r="AD81" s="3">
        <v>-4.2524351941954801E-2</v>
      </c>
      <c r="AE81" s="3">
        <v>-4.5086490035151451E-2</v>
      </c>
      <c r="AF81" s="3">
        <v>-0.36650453029153796</v>
      </c>
      <c r="AG81" s="3">
        <v>1.927010393357915</v>
      </c>
      <c r="AH81" s="3">
        <v>-1.3722046108307302</v>
      </c>
      <c r="AI81" s="3">
        <v>0.10430959200941302</v>
      </c>
      <c r="AJ81" s="3">
        <v>-9.0531027099100658E-2</v>
      </c>
      <c r="AK81" s="3">
        <v>-0.12340900917463758</v>
      </c>
      <c r="AL81" s="3">
        <v>-6.0294427841669183E-2</v>
      </c>
      <c r="AM81" s="3">
        <v>-3.5121223737030638E-2</v>
      </c>
      <c r="AN81" s="3">
        <v>-4.9796703183104488E-2</v>
      </c>
      <c r="AO81" s="3">
        <v>0.47107057808147579</v>
      </c>
      <c r="AP81" s="3">
        <v>5.5855827119485599E-2</v>
      </c>
      <c r="BU81" s="28">
        <v>4</v>
      </c>
      <c r="BV81" s="3">
        <v>0.60863521341448346</v>
      </c>
      <c r="BW81" s="3">
        <v>-1.7192959538973067</v>
      </c>
      <c r="BX81" s="3">
        <v>-4.8979385867213754</v>
      </c>
      <c r="BY81" s="3">
        <v>1.5826246426787252</v>
      </c>
      <c r="BZ81" s="3">
        <v>3.289044834344756</v>
      </c>
      <c r="CA81" s="3">
        <v>-7.2333511384357232</v>
      </c>
      <c r="CB81" s="3">
        <v>1.9769419844459604</v>
      </c>
      <c r="CC81" s="3">
        <v>0.12476742210185238</v>
      </c>
      <c r="CD81" s="3">
        <v>-3.3607771159346331</v>
      </c>
      <c r="CE81" s="3">
        <v>-4.4862939833652966</v>
      </c>
      <c r="CF81" s="3">
        <v>2.0855427712975372</v>
      </c>
      <c r="CG81" s="3">
        <v>0.11639398400303169</v>
      </c>
      <c r="CH81" s="3">
        <v>-2.1843118548598532</v>
      </c>
      <c r="CI81" s="3">
        <v>6.5115888324519036</v>
      </c>
      <c r="CJ81" s="3">
        <v>-1.8199272845582373</v>
      </c>
      <c r="CK81" s="3">
        <v>5.7386489462191967</v>
      </c>
    </row>
    <row r="82" spans="2:89">
      <c r="B82" s="31">
        <v>4</v>
      </c>
      <c r="C82" s="5" cm="1">
        <f t="array" ref="C82:R82">(_xlfn.ANCHORARRAY(C73)-S73)/T73</f>
        <v>-0.20032479456020127</v>
      </c>
      <c r="D82" s="5">
        <v>2.4851736718320454E-2</v>
      </c>
      <c r="E82" s="5">
        <v>0.12918261017803356</v>
      </c>
      <c r="F82" s="5">
        <v>-0.11258989438978319</v>
      </c>
      <c r="G82" s="5">
        <v>-0.11676962968454181</v>
      </c>
      <c r="H82" s="5">
        <v>-0.64111386030937212</v>
      </c>
      <c r="I82" s="5">
        <v>3.1004039372239092</v>
      </c>
      <c r="J82" s="5">
        <v>-2.2817592781863936</v>
      </c>
      <c r="K82" s="5">
        <v>0.12694716242686388</v>
      </c>
      <c r="L82" s="5">
        <v>-0.19090542120355741</v>
      </c>
      <c r="M82" s="5">
        <v>-0.2445408058326933</v>
      </c>
      <c r="N82" s="5">
        <v>-0.14157904748258454</v>
      </c>
      <c r="O82" s="5">
        <v>-0.10051282628330249</v>
      </c>
      <c r="P82" s="5">
        <v>-0.12445361993963866</v>
      </c>
      <c r="Q82" s="5">
        <v>0.72526145403215192</v>
      </c>
      <c r="R82" s="5">
        <v>4.7902277292789369E-2</v>
      </c>
      <c r="S82" s="37">
        <f>AVERAGE(C82:R82)</f>
        <v>1.214306433183765E-17</v>
      </c>
      <c r="T82" s="32">
        <f>STDEV(C82:S82)</f>
        <v>1</v>
      </c>
    </row>
    <row r="84" spans="2:89">
      <c r="C84" s="13" t="s">
        <v>163</v>
      </c>
    </row>
    <row r="86" spans="2:89">
      <c r="B86" t="s">
        <v>171</v>
      </c>
      <c r="C86" s="25" cm="1">
        <f t="array" ref="C86:R86">TRANSPOSE(CO6:CO21)</f>
        <v>0</v>
      </c>
      <c r="D86" s="25">
        <v>1</v>
      </c>
      <c r="E86" s="25">
        <v>2</v>
      </c>
      <c r="F86" s="25">
        <v>3</v>
      </c>
      <c r="G86" s="25">
        <v>4</v>
      </c>
      <c r="H86" s="25">
        <v>5</v>
      </c>
      <c r="I86" s="25">
        <v>6</v>
      </c>
      <c r="J86" s="25">
        <v>7</v>
      </c>
      <c r="K86" s="25">
        <v>8</v>
      </c>
      <c r="L86" s="25">
        <v>9</v>
      </c>
      <c r="M86" s="25">
        <v>10</v>
      </c>
      <c r="N86" s="25">
        <v>11</v>
      </c>
      <c r="O86" s="25">
        <v>12</v>
      </c>
      <c r="P86" s="25">
        <v>13</v>
      </c>
      <c r="Q86" s="25">
        <v>14</v>
      </c>
      <c r="R86" s="25">
        <v>15</v>
      </c>
    </row>
    <row r="87" spans="2:89">
      <c r="B87" s="25" t="str" cm="1">
        <f t="array" ref="B87:B88">TRANSPOSE(CP4:CQ4)</f>
        <v>γ</v>
      </c>
      <c r="C87" s="3" cm="1">
        <f t="array" ref="C87:R88">TRANSPOSE(CP6:CQ21)</f>
        <v>0.35125145316123962</v>
      </c>
      <c r="D87" s="3">
        <v>0.34590384364128113</v>
      </c>
      <c r="E87" s="3">
        <v>0.30899971723556519</v>
      </c>
      <c r="F87" s="3">
        <v>0.48665764927864075</v>
      </c>
      <c r="G87" s="3">
        <v>0.23770269751548767</v>
      </c>
      <c r="H87" s="3">
        <v>0.44793328642845154</v>
      </c>
      <c r="I87" s="3">
        <v>0.45189639925956726</v>
      </c>
      <c r="J87" s="3">
        <v>0.29215365648269653</v>
      </c>
      <c r="K87" s="3">
        <v>0.4832849800586701</v>
      </c>
      <c r="L87" s="3">
        <v>0.52503013610839844</v>
      </c>
      <c r="M87" s="3">
        <v>0.49795752763748169</v>
      </c>
      <c r="N87" s="3">
        <v>0.21181312203407288</v>
      </c>
      <c r="O87" s="3">
        <v>0.4614036083221435</v>
      </c>
      <c r="P87" s="3">
        <v>0.46738508343696594</v>
      </c>
      <c r="Q87" s="3">
        <v>0.4254947304725647</v>
      </c>
      <c r="R87" s="3">
        <v>0.13730873167514801</v>
      </c>
    </row>
    <row r="88" spans="2:89">
      <c r="B88" s="25" t="str">
        <v>β</v>
      </c>
      <c r="C88" s="3">
        <v>5.7735610753297806E-3</v>
      </c>
      <c r="D88" s="3">
        <v>-1.4477171003818512E-2</v>
      </c>
      <c r="E88" s="3">
        <v>3.564433753490448E-2</v>
      </c>
      <c r="F88" s="3">
        <v>-1.4869192615151404E-2</v>
      </c>
      <c r="G88" s="3">
        <v>8.4951221942901611E-2</v>
      </c>
      <c r="H88" s="3">
        <v>-7.733309268951416E-2</v>
      </c>
      <c r="I88" s="3">
        <v>0.14994195103645325</v>
      </c>
      <c r="J88" s="3">
        <v>0.20263932645320892</v>
      </c>
      <c r="K88" s="3">
        <v>0.10940048843622208</v>
      </c>
      <c r="L88" s="3">
        <v>4.0572389960289001E-2</v>
      </c>
      <c r="M88" s="3">
        <v>3.8069430738687511E-3</v>
      </c>
      <c r="N88" s="3">
        <v>0.16155876219272614</v>
      </c>
      <c r="O88" s="3">
        <v>-0.15375696122646332</v>
      </c>
      <c r="P88" s="3">
        <v>-0.13609540462493896</v>
      </c>
      <c r="Q88" s="3">
        <v>4.8475485295057297E-2</v>
      </c>
      <c r="R88" s="3">
        <v>9.1681731864810007E-3</v>
      </c>
    </row>
    <row r="90" spans="2:89">
      <c r="C90" s="13" t="s">
        <v>162</v>
      </c>
    </row>
    <row r="92" spans="2:89">
      <c r="B92" t="s">
        <v>171</v>
      </c>
      <c r="C92" s="1" cm="1">
        <f t="array" ref="C92:R92">_xlfn.ANCHORARRAY(C77)</f>
        <v>0</v>
      </c>
      <c r="D92" s="1">
        <v>1</v>
      </c>
      <c r="E92" s="1">
        <v>2</v>
      </c>
      <c r="F92" s="1">
        <v>3</v>
      </c>
      <c r="G92" s="1">
        <v>4</v>
      </c>
      <c r="H92" s="1">
        <v>5</v>
      </c>
      <c r="I92" s="1">
        <v>6</v>
      </c>
      <c r="J92" s="1">
        <v>7</v>
      </c>
      <c r="K92" s="1">
        <v>8</v>
      </c>
      <c r="L92" s="1">
        <v>9</v>
      </c>
      <c r="M92" s="1">
        <v>10</v>
      </c>
      <c r="N92" s="1">
        <v>11</v>
      </c>
      <c r="O92" s="1">
        <v>12</v>
      </c>
      <c r="P92" s="1">
        <v>13</v>
      </c>
      <c r="Q92" s="1">
        <v>14</v>
      </c>
      <c r="R92" s="1">
        <v>15</v>
      </c>
      <c r="S92" s="1" t="s">
        <v>152</v>
      </c>
    </row>
    <row r="93" spans="2:89">
      <c r="B93" s="1" cm="1">
        <f t="array" ref="B93:B97">_xlfn.ANCHORARRAY(B78)</f>
        <v>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7"/>
    </row>
    <row r="94" spans="2:89">
      <c r="B94" s="1">
        <v>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7"/>
    </row>
    <row r="95" spans="2:89">
      <c r="B95" s="1">
        <v>2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7"/>
    </row>
    <row r="96" spans="2:89">
      <c r="B96" s="1">
        <v>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7"/>
    </row>
    <row r="97" spans="2:20">
      <c r="B97" s="31">
        <v>4</v>
      </c>
      <c r="C97" s="5">
        <f t="shared" ref="C97:R97" si="2">C82*C$87+C$88</f>
        <v>-6.4590814118167708E-2</v>
      </c>
      <c r="D97" s="5">
        <f t="shared" si="2"/>
        <v>-5.8808597517903093E-3</v>
      </c>
      <c r="E97" s="5">
        <f t="shared" si="2"/>
        <v>7.5561727551669094E-2</v>
      </c>
      <c r="F97" s="5">
        <f t="shared" si="2"/>
        <v>-6.9661925951413711E-2</v>
      </c>
      <c r="G97" s="5">
        <f t="shared" si="2"/>
        <v>5.7194765979001458E-2</v>
      </c>
      <c r="H97" s="5">
        <f t="shared" si="2"/>
        <v>-0.36450933111272243</v>
      </c>
      <c r="I97" s="5">
        <f t="shared" si="2"/>
        <v>1.5510033265181231</v>
      </c>
      <c r="J97" s="5">
        <f t="shared" si="2"/>
        <v>-0.46398498988226433</v>
      </c>
      <c r="K97" s="5">
        <f t="shared" si="2"/>
        <v>0.17075214529819374</v>
      </c>
      <c r="L97" s="5">
        <f t="shared" si="2"/>
        <v>-5.9658709318045886E-2</v>
      </c>
      <c r="M97" s="5">
        <f t="shared" si="2"/>
        <v>-0.11796399200505667</v>
      </c>
      <c r="N97" s="5">
        <f t="shared" si="2"/>
        <v>0.13157046213082965</v>
      </c>
      <c r="O97" s="5">
        <f t="shared" si="2"/>
        <v>-0.20013394195623588</v>
      </c>
      <c r="P97" s="5">
        <f t="shared" si="2"/>
        <v>-0.19426317016445943</v>
      </c>
      <c r="Q97" s="5">
        <f t="shared" si="2"/>
        <v>0.35707041220060814</v>
      </c>
      <c r="R97" s="5">
        <f t="shared" si="2"/>
        <v>1.5745574125905153E-2</v>
      </c>
      <c r="S97" s="32">
        <v>1</v>
      </c>
    </row>
    <row r="100" spans="2:20">
      <c r="C100" s="13" t="s">
        <v>365</v>
      </c>
    </row>
    <row r="102" spans="2:20">
      <c r="B102" t="s">
        <v>171</v>
      </c>
      <c r="C102" s="1" cm="1">
        <f t="array" ref="C102:R102">_xlfn.ANCHORARRAY(C92)</f>
        <v>0</v>
      </c>
      <c r="D102" s="1">
        <v>1</v>
      </c>
      <c r="E102" s="1">
        <v>2</v>
      </c>
      <c r="F102" s="1">
        <v>3</v>
      </c>
      <c r="G102" s="1">
        <v>4</v>
      </c>
      <c r="H102" s="1">
        <v>5</v>
      </c>
      <c r="I102" s="1">
        <v>6</v>
      </c>
      <c r="J102" s="1">
        <v>7</v>
      </c>
      <c r="K102" s="1">
        <v>8</v>
      </c>
      <c r="L102" s="1">
        <v>9</v>
      </c>
      <c r="M102" s="1">
        <v>10</v>
      </c>
      <c r="N102" s="1">
        <v>11</v>
      </c>
      <c r="O102" s="1">
        <v>12</v>
      </c>
      <c r="P102" s="1">
        <v>13</v>
      </c>
      <c r="Q102" s="1">
        <v>14</v>
      </c>
      <c r="R102" s="1">
        <v>15</v>
      </c>
      <c r="S102" s="9" t="s">
        <v>160</v>
      </c>
      <c r="T102" s="1" t="s">
        <v>161</v>
      </c>
    </row>
    <row r="103" spans="2:20">
      <c r="B103" s="1" cm="1">
        <f t="array" ref="B103:B107">_xlfn.ANCHORARRAY(B93)</f>
        <v>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0"/>
      <c r="T103" s="3"/>
    </row>
    <row r="104" spans="2:20">
      <c r="B104" s="1">
        <v>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0"/>
      <c r="T104" s="3"/>
    </row>
    <row r="105" spans="2:20">
      <c r="B105" s="1">
        <v>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0"/>
      <c r="T105" s="3"/>
    </row>
    <row r="106" spans="2:20">
      <c r="B106" s="1">
        <v>3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10"/>
      <c r="T106" s="3"/>
    </row>
    <row r="107" spans="2:20">
      <c r="B107" s="31">
        <v>4</v>
      </c>
      <c r="C107" s="5" cm="1">
        <f t="array" ref="C107:R107">BV81:CK81+C97:R97</f>
        <v>0.54404439929631576</v>
      </c>
      <c r="D107" s="5">
        <v>-1.725176813649097</v>
      </c>
      <c r="E107" s="5">
        <v>-4.8223768591697063</v>
      </c>
      <c r="F107" s="5">
        <v>1.5129627167273114</v>
      </c>
      <c r="G107" s="5">
        <v>3.3462396003237576</v>
      </c>
      <c r="H107" s="5">
        <v>-7.5978604695484453</v>
      </c>
      <c r="I107" s="5">
        <v>3.5279453109640837</v>
      </c>
      <c r="J107" s="5">
        <v>-0.33921756778041195</v>
      </c>
      <c r="K107" s="5">
        <v>-3.1900249706364394</v>
      </c>
      <c r="L107" s="5">
        <v>-4.5459526926833425</v>
      </c>
      <c r="M107" s="5">
        <v>1.9675787792924806</v>
      </c>
      <c r="N107" s="5">
        <v>0.24796444613386134</v>
      </c>
      <c r="O107" s="5">
        <v>-2.384445796816089</v>
      </c>
      <c r="P107" s="5">
        <v>6.3173256622874439</v>
      </c>
      <c r="Q107" s="5">
        <v>-1.4628568723576292</v>
      </c>
      <c r="R107" s="5">
        <v>5.7543945203451017</v>
      </c>
      <c r="S107" s="38">
        <f>AVERAGE(C107:R107)</f>
        <v>-0.17809103795442538</v>
      </c>
      <c r="T107" s="5">
        <f>STDEV(C107:S107)</f>
        <v>3.7534766458225954</v>
      </c>
    </row>
    <row r="109" spans="2:20">
      <c r="C109" s="14" t="s">
        <v>164</v>
      </c>
    </row>
    <row r="111" spans="2:20">
      <c r="B111" t="s">
        <v>171</v>
      </c>
      <c r="C111" s="1" cm="1">
        <f t="array" ref="C111:R111">_xlfn.ANCHORARRAY(C102)</f>
        <v>0</v>
      </c>
      <c r="D111" s="1">
        <v>1</v>
      </c>
      <c r="E111" s="1">
        <v>2</v>
      </c>
      <c r="F111" s="1">
        <v>3</v>
      </c>
      <c r="G111" s="1">
        <v>4</v>
      </c>
      <c r="H111" s="1">
        <v>5</v>
      </c>
      <c r="I111" s="1">
        <v>6</v>
      </c>
      <c r="J111" s="1">
        <v>7</v>
      </c>
      <c r="K111" s="1">
        <v>8</v>
      </c>
      <c r="L111" s="1">
        <v>9</v>
      </c>
      <c r="M111" s="1">
        <v>10</v>
      </c>
      <c r="N111" s="1">
        <v>11</v>
      </c>
      <c r="O111" s="1">
        <v>12</v>
      </c>
      <c r="P111" s="1">
        <v>13</v>
      </c>
      <c r="Q111" s="1">
        <v>14</v>
      </c>
      <c r="R111" s="1">
        <v>15</v>
      </c>
      <c r="S111" s="9" t="s">
        <v>160</v>
      </c>
      <c r="T111" s="1" t="s">
        <v>161</v>
      </c>
    </row>
    <row r="112" spans="2:20">
      <c r="B112" s="1" cm="1">
        <f t="array" ref="B112:B116">_xlfn.ANCHORARRAY(B103)</f>
        <v>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0"/>
      <c r="T112" s="3"/>
    </row>
    <row r="113" spans="2:20">
      <c r="B113" s="1">
        <v>1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0"/>
      <c r="T113" s="3"/>
    </row>
    <row r="114" spans="2:20">
      <c r="B114" s="1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0"/>
      <c r="T114" s="3"/>
    </row>
    <row r="115" spans="2:20">
      <c r="B115" s="1">
        <v>3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0"/>
      <c r="T115" s="3"/>
    </row>
    <row r="116" spans="2:20">
      <c r="B116" s="31">
        <v>4</v>
      </c>
      <c r="C116" s="5" cm="1">
        <f t="array" ref="C116:R116">(_xlfn.ANCHORARRAY(C107)-S107)/T107</f>
        <v>0.19239108309210784</v>
      </c>
      <c r="D116" s="5">
        <v>-0.41217407797554556</v>
      </c>
      <c r="E116" s="5">
        <v>-1.2373290843261553</v>
      </c>
      <c r="F116" s="5">
        <v>0.45052997906987985</v>
      </c>
      <c r="G116" s="5">
        <v>0.93895099685795602</v>
      </c>
      <c r="H116" s="5">
        <v>-1.9767725049926175</v>
      </c>
      <c r="I116" s="5">
        <v>0.98736097187206839</v>
      </c>
      <c r="J116" s="5">
        <v>-4.2927276503854417E-2</v>
      </c>
      <c r="K116" s="5">
        <v>-0.80243843691797689</v>
      </c>
      <c r="L116" s="5">
        <v>-1.163684249798143</v>
      </c>
      <c r="M116" s="5">
        <v>0.57164863930481991</v>
      </c>
      <c r="N116" s="5">
        <v>0.11350956041313381</v>
      </c>
      <c r="O116" s="5">
        <v>-0.58781630127290385</v>
      </c>
      <c r="P116" s="5">
        <v>1.7305067576405189</v>
      </c>
      <c r="Q116" s="5">
        <v>-0.3422868864344939</v>
      </c>
      <c r="R116" s="5">
        <v>1.5805308299712066</v>
      </c>
      <c r="S116" s="37">
        <f>AVERAGE(C116:R116)</f>
        <v>0</v>
      </c>
      <c r="T116" s="32">
        <f>STDEV(C116:S116)</f>
        <v>1</v>
      </c>
    </row>
    <row r="118" spans="2:20">
      <c r="C118" s="13" t="s">
        <v>165</v>
      </c>
    </row>
    <row r="120" spans="2:20">
      <c r="B120" t="s">
        <v>171</v>
      </c>
      <c r="C120" s="25" cm="1">
        <f t="array" ref="C120:R120">TRANSPOSE(CO27:CO42)</f>
        <v>0</v>
      </c>
      <c r="D120" s="25">
        <v>1</v>
      </c>
      <c r="E120" s="25">
        <v>2</v>
      </c>
      <c r="F120" s="25">
        <v>3</v>
      </c>
      <c r="G120" s="25">
        <v>4</v>
      </c>
      <c r="H120" s="25">
        <v>5</v>
      </c>
      <c r="I120" s="25">
        <v>6</v>
      </c>
      <c r="J120" s="25">
        <v>7</v>
      </c>
      <c r="K120" s="25">
        <v>8</v>
      </c>
      <c r="L120" s="25">
        <v>9</v>
      </c>
      <c r="M120" s="25">
        <v>10</v>
      </c>
      <c r="N120" s="25">
        <v>11</v>
      </c>
      <c r="O120" s="25">
        <v>12</v>
      </c>
      <c r="P120" s="25">
        <v>13</v>
      </c>
      <c r="Q120" s="25">
        <v>14</v>
      </c>
      <c r="R120" s="25">
        <v>15</v>
      </c>
    </row>
    <row r="121" spans="2:20">
      <c r="B121" s="25" t="str" cm="1">
        <f t="array" ref="B121:B122">TRANSPOSE(CP25:CQ25)</f>
        <v>γ</v>
      </c>
      <c r="C121" s="3" cm="1">
        <f t="array" ref="C121:R122">TRANSPOSE(CP27:CQ42)</f>
        <v>1.1684423685073853</v>
      </c>
      <c r="D121" s="3">
        <v>1.0473791360855105</v>
      </c>
      <c r="E121" s="3">
        <v>1.1198279857635498</v>
      </c>
      <c r="F121" s="3">
        <v>1.0508205890655518</v>
      </c>
      <c r="G121" s="3">
        <v>1.0371401309967041</v>
      </c>
      <c r="H121" s="3">
        <v>0.97501915693283081</v>
      </c>
      <c r="I121" s="3">
        <v>0.81575322151184082</v>
      </c>
      <c r="J121" s="3">
        <v>0.70369678735733032</v>
      </c>
      <c r="K121" s="3">
        <v>1.1073980331420898</v>
      </c>
      <c r="L121" s="3">
        <v>1.039398193359375</v>
      </c>
      <c r="M121" s="3">
        <v>0.90621447563171398</v>
      </c>
      <c r="N121" s="3">
        <v>0.98798620700836182</v>
      </c>
      <c r="O121" s="3">
        <v>1.0608891248703003</v>
      </c>
      <c r="P121" s="3">
        <v>0.93341720104217518</v>
      </c>
      <c r="Q121" s="3">
        <v>0.71253210306167603</v>
      </c>
      <c r="R121" s="3">
        <v>1.2856082916259766</v>
      </c>
    </row>
    <row r="122" spans="2:20">
      <c r="B122" s="25" t="str">
        <v>β</v>
      </c>
      <c r="C122" s="3">
        <v>-3.3139944076538086E-2</v>
      </c>
      <c r="D122" s="3">
        <v>1.95352453738451E-2</v>
      </c>
      <c r="E122" s="3">
        <v>-5.9466905891895294E-2</v>
      </c>
      <c r="F122" s="3">
        <v>9.5208749175071716E-2</v>
      </c>
      <c r="G122" s="3">
        <v>0.108438640832901</v>
      </c>
      <c r="H122" s="3">
        <v>-2.4892216548323631E-2</v>
      </c>
      <c r="I122" s="3">
        <v>8.8545083999633789E-3</v>
      </c>
      <c r="J122" s="3">
        <v>-3.7817319389432669E-4</v>
      </c>
      <c r="K122" s="3">
        <v>-4.6085555106401437E-2</v>
      </c>
      <c r="L122" s="3">
        <v>-8.6067236959934235E-2</v>
      </c>
      <c r="M122" s="3">
        <v>-3.5774677991867065E-2</v>
      </c>
      <c r="N122" s="3">
        <v>0.12750963866710663</v>
      </c>
      <c r="O122" s="3">
        <v>-0.17087718844413757</v>
      </c>
      <c r="P122" s="3">
        <v>-4.9541860818862915E-2</v>
      </c>
      <c r="Q122" s="3">
        <v>0.17957811057567596</v>
      </c>
      <c r="R122" s="3">
        <v>-0.16322778165340424</v>
      </c>
    </row>
    <row r="124" spans="2:20">
      <c r="C124" s="13" t="s">
        <v>147</v>
      </c>
    </row>
    <row r="126" spans="2:20">
      <c r="B126" t="s">
        <v>171</v>
      </c>
      <c r="C126" s="1" cm="1">
        <f t="array" ref="C126:R126">_xlfn.ANCHORARRAY(C111)</f>
        <v>0</v>
      </c>
      <c r="D126" s="1">
        <v>1</v>
      </c>
      <c r="E126" s="1">
        <v>2</v>
      </c>
      <c r="F126" s="1">
        <v>3</v>
      </c>
      <c r="G126" s="1">
        <v>4</v>
      </c>
      <c r="H126" s="1">
        <v>5</v>
      </c>
      <c r="I126" s="1">
        <v>6</v>
      </c>
      <c r="J126" s="1">
        <v>7</v>
      </c>
      <c r="K126" s="1">
        <v>8</v>
      </c>
      <c r="L126" s="1">
        <v>9</v>
      </c>
      <c r="M126" s="1">
        <v>10</v>
      </c>
      <c r="N126" s="1">
        <v>11</v>
      </c>
      <c r="O126" s="1">
        <v>12</v>
      </c>
      <c r="P126" s="1">
        <v>13</v>
      </c>
      <c r="Q126" s="1">
        <v>14</v>
      </c>
      <c r="R126" s="1">
        <v>15</v>
      </c>
      <c r="S126" s="1" t="s">
        <v>152</v>
      </c>
    </row>
    <row r="127" spans="2:20">
      <c r="B127" s="1" cm="1">
        <f t="array" ref="B127:B131">_xlfn.ANCHORARRAY(B112)</f>
        <v>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7"/>
    </row>
    <row r="128" spans="2:20">
      <c r="B128" s="1">
        <v>1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7"/>
    </row>
    <row r="129" spans="1:27">
      <c r="B129" s="1">
        <v>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7"/>
    </row>
    <row r="130" spans="1:27">
      <c r="B130" s="1">
        <v>3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7"/>
    </row>
    <row r="131" spans="1:27">
      <c r="B131" s="31">
        <v>4</v>
      </c>
      <c r="C131" s="5">
        <f>C116*C$121+C$122</f>
        <v>0.19165794873130557</v>
      </c>
      <c r="D131" s="5">
        <f t="shared" ref="D131:R131" si="3">D116*D$121+D$122</f>
        <v>-0.41216728433302363</v>
      </c>
      <c r="E131" s="5">
        <f t="shared" si="3"/>
        <v>-1.4450626421195112</v>
      </c>
      <c r="F131" s="5">
        <f t="shared" si="3"/>
        <v>0.56863492717297359</v>
      </c>
      <c r="G131" s="5">
        <f t="shared" si="3"/>
        <v>1.0822624007136474</v>
      </c>
      <c r="H131" s="5">
        <f t="shared" si="3"/>
        <v>-1.9522832778142256</v>
      </c>
      <c r="I131" s="5">
        <f t="shared" si="3"/>
        <v>0.81429740199966527</v>
      </c>
      <c r="J131" s="5">
        <f t="shared" si="3"/>
        <v>-3.058595975965649E-2</v>
      </c>
      <c r="K131" s="5">
        <f t="shared" si="3"/>
        <v>-0.93470430186698195</v>
      </c>
      <c r="L131" s="5">
        <f t="shared" si="3"/>
        <v>-1.2955985438408837</v>
      </c>
      <c r="M131" s="5">
        <f t="shared" si="3"/>
        <v>0.48226159392133305</v>
      </c>
      <c r="N131" s="5">
        <f t="shared" si="3"/>
        <v>0.2396555187188652</v>
      </c>
      <c r="O131" s="5">
        <f t="shared" si="3"/>
        <v>-0.79448510988604537</v>
      </c>
      <c r="P131" s="5">
        <f t="shared" si="3"/>
        <v>1.56574291328252</v>
      </c>
      <c r="Q131" s="5">
        <f t="shared" si="3"/>
        <v>-6.4312284465927044E-2</v>
      </c>
      <c r="R131" s="5">
        <f t="shared" si="3"/>
        <v>1.8687157585280656</v>
      </c>
      <c r="S131" s="32">
        <v>1</v>
      </c>
    </row>
    <row r="134" spans="1:27">
      <c r="C134" s="13" t="s">
        <v>366</v>
      </c>
      <c r="E134" s="11" t="s">
        <v>370</v>
      </c>
    </row>
    <row r="136" spans="1:27">
      <c r="A136" s="1" t="s">
        <v>372</v>
      </c>
      <c r="B136" t="s">
        <v>171</v>
      </c>
      <c r="C136" s="1" cm="1">
        <f t="array" ref="C136:R136">_xlfn.ANCHORARRAY(C126)</f>
        <v>0</v>
      </c>
      <c r="D136" s="1">
        <v>1</v>
      </c>
      <c r="E136" s="1">
        <v>2</v>
      </c>
      <c r="F136" s="1">
        <v>3</v>
      </c>
      <c r="G136" s="1">
        <v>4</v>
      </c>
      <c r="H136" s="1">
        <v>5</v>
      </c>
      <c r="I136" s="1">
        <v>6</v>
      </c>
      <c r="J136" s="1">
        <v>7</v>
      </c>
      <c r="K136" s="1">
        <v>8</v>
      </c>
      <c r="L136" s="1">
        <v>9</v>
      </c>
      <c r="M136" s="1">
        <v>10</v>
      </c>
      <c r="N136" s="1">
        <v>11</v>
      </c>
      <c r="O136" s="1">
        <v>12</v>
      </c>
      <c r="P136" s="1">
        <v>13</v>
      </c>
      <c r="Q136" s="1">
        <v>14</v>
      </c>
      <c r="R136" s="1">
        <v>15</v>
      </c>
      <c r="S136" s="9" t="s">
        <v>160</v>
      </c>
      <c r="T136" s="1" t="s">
        <v>161</v>
      </c>
      <c r="U136" s="1" t="s">
        <v>372</v>
      </c>
    </row>
    <row r="137" spans="1:27">
      <c r="B137" s="1" cm="1">
        <f t="array" ref="B137:B141">_xlfn.ANCHORARRAY(B127)</f>
        <v>0</v>
      </c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40"/>
      <c r="T137" s="35"/>
    </row>
    <row r="138" spans="1:27">
      <c r="B138" s="1">
        <v>1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40"/>
      <c r="T138" s="35"/>
    </row>
    <row r="139" spans="1:27">
      <c r="B139" s="1">
        <v>2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40"/>
      <c r="T139" s="35"/>
    </row>
    <row r="140" spans="1:27">
      <c r="B140" s="1">
        <v>3</v>
      </c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40"/>
      <c r="T140" s="35"/>
    </row>
    <row r="141" spans="1:27">
      <c r="A141" s="48">
        <v>1.0000000000000001E-5</v>
      </c>
      <c r="B141" s="31">
        <v>4</v>
      </c>
      <c r="C141" s="5" cm="1">
        <f t="array" ref="C141:R141">DM68:EB68+C131:R131</f>
        <v>-0.59630957597259282</v>
      </c>
      <c r="D141" s="5">
        <v>1.4501507356580716</v>
      </c>
      <c r="E141" s="5">
        <v>-1.2413283198376472</v>
      </c>
      <c r="F141" s="5">
        <v>1.2336451435398261</v>
      </c>
      <c r="G141" s="5">
        <v>0.78236855242773107</v>
      </c>
      <c r="H141" s="5">
        <v>-0.93598289432415682</v>
      </c>
      <c r="I141" s="5">
        <v>-0.23427568247732877</v>
      </c>
      <c r="J141" s="5">
        <v>-0.64142518635877743</v>
      </c>
      <c r="K141" s="5">
        <v>-0.53132306365885518</v>
      </c>
      <c r="L141" s="5">
        <v>-1.019548584284458</v>
      </c>
      <c r="M141" s="5">
        <v>0.51242776864467099</v>
      </c>
      <c r="N141" s="5">
        <v>0.21769163301402633</v>
      </c>
      <c r="O141" s="5">
        <v>-1.0189186436926723</v>
      </c>
      <c r="P141" s="5">
        <v>0.68365902928666533</v>
      </c>
      <c r="Q141" s="5">
        <v>0.40189859719846865</v>
      </c>
      <c r="R141" s="5">
        <v>1.9765427238942606</v>
      </c>
      <c r="S141" s="36">
        <f>AVERAGE(C141:R141)</f>
        <v>6.495451456607701E-2</v>
      </c>
      <c r="T141" s="5">
        <f>STDEV(C141:R141)</f>
        <v>0.98704450922205689</v>
      </c>
      <c r="U141" s="48">
        <v>1.0000000000000001E-5</v>
      </c>
      <c r="X141" s="43">
        <f>SQRT(_xlfn.VAR.S(C141:R141)+U141)</f>
        <v>0.98704957483675104</v>
      </c>
      <c r="Y141" s="43">
        <f>T141-X141</f>
        <v>-5.0656146941552294E-6</v>
      </c>
    </row>
    <row r="142" spans="1:27">
      <c r="A142" s="47" t="s">
        <v>374</v>
      </c>
      <c r="B142" s="46">
        <v>4</v>
      </c>
      <c r="C142" s="3">
        <v>-2.4449809</v>
      </c>
      <c r="D142" s="3">
        <v>1.3301973</v>
      </c>
      <c r="E142" s="3">
        <v>1.2204453</v>
      </c>
      <c r="F142" s="3">
        <v>0.62039169999999999</v>
      </c>
      <c r="G142" s="3">
        <v>-1.1766042000000001</v>
      </c>
      <c r="H142" s="3">
        <v>1.291023</v>
      </c>
      <c r="I142" s="3">
        <v>-0.11657652</v>
      </c>
      <c r="J142" s="3">
        <v>-0.65295963999999995</v>
      </c>
      <c r="K142" s="3">
        <v>0.14463153000000001</v>
      </c>
      <c r="L142" s="3">
        <v>-0.13520786000000001</v>
      </c>
      <c r="M142" s="3">
        <v>-1.959646</v>
      </c>
      <c r="N142" s="3">
        <v>-0.17114937</v>
      </c>
      <c r="O142" s="3">
        <v>0.17416534</v>
      </c>
      <c r="P142" s="3">
        <v>0.32933210000000002</v>
      </c>
      <c r="Q142" s="3">
        <v>1.4191027000000001</v>
      </c>
      <c r="R142" s="3">
        <v>1.2188733</v>
      </c>
      <c r="S142" s="45">
        <v>3.5734638571739197E-2</v>
      </c>
      <c r="T142" s="45">
        <v>1.1597143411636299</v>
      </c>
      <c r="U142" s="47" t="s">
        <v>374</v>
      </c>
      <c r="AA142">
        <f>C154*T141+S141</f>
        <v>-0.3834426650816054</v>
      </c>
    </row>
    <row r="143" spans="1:27">
      <c r="A143" s="47"/>
      <c r="B143" s="11"/>
      <c r="C143" s="45">
        <f>(C141-C142)/C142</f>
        <v>-0.75610869762925637</v>
      </c>
      <c r="D143" s="45">
        <f t="shared" ref="D143:T143" si="4">(D141-D142)/D142</f>
        <v>9.0177175715265387E-2</v>
      </c>
      <c r="E143" s="45">
        <f t="shared" si="4"/>
        <v>-2.0171109838660093</v>
      </c>
      <c r="F143" s="45">
        <f t="shared" si="4"/>
        <v>0.98849395235272519</v>
      </c>
      <c r="G143" s="45">
        <f t="shared" si="4"/>
        <v>-1.6649377525830105</v>
      </c>
      <c r="H143" s="45">
        <f t="shared" si="4"/>
        <v>-1.7249931986681546</v>
      </c>
      <c r="I143" s="45">
        <f t="shared" si="4"/>
        <v>1.0096300908392939</v>
      </c>
      <c r="J143" s="45">
        <f t="shared" si="4"/>
        <v>-1.7664879932276549E-2</v>
      </c>
      <c r="K143" s="45">
        <f t="shared" si="4"/>
        <v>-4.6736323238705637</v>
      </c>
      <c r="L143" s="45">
        <f t="shared" si="4"/>
        <v>6.5406014434697655</v>
      </c>
      <c r="M143" s="45">
        <f t="shared" si="4"/>
        <v>-1.2614899673944533</v>
      </c>
      <c r="N143" s="45">
        <f t="shared" si="4"/>
        <v>-2.2719394352081248</v>
      </c>
      <c r="O143" s="45">
        <f t="shared" si="4"/>
        <v>-6.8502951488090131</v>
      </c>
      <c r="P143" s="45">
        <f t="shared" si="4"/>
        <v>1.0758955148516203</v>
      </c>
      <c r="Q143" s="45">
        <f t="shared" si="4"/>
        <v>-0.71679386051589589</v>
      </c>
      <c r="R143" s="45">
        <f t="shared" si="4"/>
        <v>0.62161458774612621</v>
      </c>
      <c r="S143" s="45">
        <f t="shared" si="4"/>
        <v>0.81769054234807359</v>
      </c>
      <c r="T143" s="45">
        <f t="shared" si="4"/>
        <v>-0.14888996868687526</v>
      </c>
      <c r="U143" s="47"/>
    </row>
    <row r="144" spans="1:27">
      <c r="A144" s="4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45"/>
      <c r="T144" s="45"/>
      <c r="U144" s="47"/>
    </row>
    <row r="145" spans="1:21">
      <c r="C145" s="14" t="s">
        <v>164</v>
      </c>
      <c r="E145" s="11" t="s">
        <v>370</v>
      </c>
    </row>
    <row r="147" spans="1:21">
      <c r="B147" t="s">
        <v>171</v>
      </c>
      <c r="C147" s="1" cm="1">
        <f t="array" ref="C147:R147">_xlfn.ANCHORARRAY(C136)</f>
        <v>0</v>
      </c>
      <c r="D147" s="1">
        <v>1</v>
      </c>
      <c r="E147" s="1">
        <v>2</v>
      </c>
      <c r="F147" s="1">
        <v>3</v>
      </c>
      <c r="G147" s="1">
        <v>4</v>
      </c>
      <c r="H147" s="1">
        <v>5</v>
      </c>
      <c r="I147" s="1">
        <v>6</v>
      </c>
      <c r="J147" s="1">
        <v>7</v>
      </c>
      <c r="K147" s="1">
        <v>8</v>
      </c>
      <c r="L147" s="1">
        <v>9</v>
      </c>
      <c r="M147" s="1">
        <v>10</v>
      </c>
      <c r="N147" s="1">
        <v>11</v>
      </c>
      <c r="O147" s="1">
        <v>12</v>
      </c>
      <c r="P147" s="1">
        <v>13</v>
      </c>
      <c r="Q147" s="1">
        <v>14</v>
      </c>
      <c r="R147" s="1">
        <v>15</v>
      </c>
      <c r="S147" s="9" t="s">
        <v>160</v>
      </c>
      <c r="T147" s="1" t="s">
        <v>161</v>
      </c>
    </row>
    <row r="148" spans="1:21">
      <c r="B148" s="1" cm="1">
        <f t="array" ref="B148:B152">_xlfn.ANCHORARRAY(B137)</f>
        <v>0</v>
      </c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40"/>
      <c r="T148" s="35"/>
    </row>
    <row r="149" spans="1:21">
      <c r="B149" s="1">
        <v>1</v>
      </c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40"/>
      <c r="T149" s="35"/>
    </row>
    <row r="150" spans="1:21">
      <c r="B150" s="1">
        <v>2</v>
      </c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40"/>
      <c r="T150" s="35"/>
    </row>
    <row r="151" spans="1:21">
      <c r="B151" s="1">
        <v>3</v>
      </c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40"/>
      <c r="T151" s="35"/>
    </row>
    <row r="152" spans="1:21">
      <c r="B152" s="31">
        <v>4</v>
      </c>
      <c r="C152" s="5" cm="1">
        <f t="array" ref="C152:R152">(C141:R141-S141)/T141</f>
        <v>-0.66994353786522531</v>
      </c>
      <c r="D152" s="5">
        <v>1.4033776675215412</v>
      </c>
      <c r="E152" s="5">
        <v>-1.3234285001324575</v>
      </c>
      <c r="F152" s="5">
        <v>1.184030322902923</v>
      </c>
      <c r="G152" s="5">
        <v>0.72683048348760559</v>
      </c>
      <c r="H152" s="5">
        <v>-1.0140752514586466</v>
      </c>
      <c r="I152" s="5">
        <v>-0.30315775453656624</v>
      </c>
      <c r="J152" s="5">
        <v>-0.7156513149357272</v>
      </c>
      <c r="K152" s="5">
        <v>-0.60410404257746264</v>
      </c>
      <c r="L152" s="5">
        <v>-1.0987377861058065</v>
      </c>
      <c r="M152" s="5">
        <v>0.45334658153488117</v>
      </c>
      <c r="N152" s="5">
        <v>0.15474187538749362</v>
      </c>
      <c r="O152" s="5">
        <v>-1.0980995772044853</v>
      </c>
      <c r="P152" s="5">
        <v>0.62682534469314133</v>
      </c>
      <c r="Q152" s="5">
        <v>0.34136665518554521</v>
      </c>
      <c r="R152" s="5">
        <v>1.9366788341032457</v>
      </c>
      <c r="S152" s="41">
        <f>AVERAGE(C152:R152)</f>
        <v>0</v>
      </c>
      <c r="T152" s="42">
        <f>STDEV(C152:R152)</f>
        <v>0.99999999999999978</v>
      </c>
    </row>
    <row r="153" spans="1:21">
      <c r="B153" s="46">
        <v>4</v>
      </c>
      <c r="C153" s="5" cm="1">
        <f t="array" ref="C153:R153">(C141:R141-S142)/T142</f>
        <v>-0.54499991257343061</v>
      </c>
      <c r="D153" s="5">
        <v>1.2196245634654659</v>
      </c>
      <c r="E153" s="5">
        <v>-1.1011875192713507</v>
      </c>
      <c r="F153" s="5">
        <v>1.0329358381186629</v>
      </c>
      <c r="G153" s="5">
        <v>0.64380846847753648</v>
      </c>
      <c r="H153" s="5">
        <v>-0.83789386610576677</v>
      </c>
      <c r="I153" s="5">
        <v>-0.23282485303936656</v>
      </c>
      <c r="J153" s="5">
        <v>-0.58390226014715874</v>
      </c>
      <c r="K153" s="5">
        <v>-0.4889632576774226</v>
      </c>
      <c r="L153" s="5">
        <v>-0.90995099862035944</v>
      </c>
      <c r="M153" s="5">
        <v>0.41104357612291764</v>
      </c>
      <c r="N153" s="5">
        <v>0.1568981153235682</v>
      </c>
      <c r="O153" s="5">
        <v>-0.90940781262237158</v>
      </c>
      <c r="P153" s="5">
        <v>0.55869309166670655</v>
      </c>
      <c r="Q153" s="5">
        <v>0.31573633750129293</v>
      </c>
      <c r="R153" s="5">
        <v>1.6735225360541464</v>
      </c>
      <c r="S153" s="41">
        <f>AVERAGE(C153:R153)</f>
        <v>2.5195752917066869E-2</v>
      </c>
      <c r="T153" s="42">
        <f>STDEV(C153:R153)</f>
        <v>0.85111003131312457</v>
      </c>
    </row>
    <row r="154" spans="1:21">
      <c r="A154" s="11" t="s">
        <v>371</v>
      </c>
      <c r="B154" s="31"/>
      <c r="C154" s="5" cm="1">
        <f t="array" ref="C154:R154">(C173:R173-C160:R160)/C159:R159</f>
        <v>-0.45428263412466419</v>
      </c>
      <c r="D154" s="5">
        <v>0.22396680013567619</v>
      </c>
      <c r="E154" s="5">
        <v>0.23838140345344458</v>
      </c>
      <c r="F154" s="5">
        <v>7.8176676975300979E-2</v>
      </c>
      <c r="G154" s="5">
        <v>-0.25999719977920766</v>
      </c>
      <c r="H154" s="5">
        <v>0.27148497862177629</v>
      </c>
      <c r="I154" s="5">
        <v>-2.5257925806255792E-2</v>
      </c>
      <c r="J154" s="5">
        <v>-0.24234217846104306</v>
      </c>
      <c r="K154" s="5">
        <v>-2.2963894046721826E-2</v>
      </c>
      <c r="L154" s="5">
        <v>-8.5743700896621186E-2</v>
      </c>
      <c r="M154" s="5">
        <v>-0.41681866606779372</v>
      </c>
      <c r="N154" s="5">
        <v>1.302864910035958E-2</v>
      </c>
      <c r="O154" s="5">
        <v>1.2196095578289297E-2</v>
      </c>
      <c r="P154" s="5">
        <v>9.8125738105760293E-2</v>
      </c>
      <c r="Q154" s="5">
        <v>0.42369914631052269</v>
      </c>
      <c r="R154" s="5">
        <v>0.29171775129905597</v>
      </c>
      <c r="S154" s="41">
        <f>AVERAGE(C154:R154)</f>
        <v>8.9606900248674036E-3</v>
      </c>
      <c r="T154" s="42">
        <f>STDEV(C154:R154)</f>
        <v>0.25495636762502061</v>
      </c>
      <c r="U154" s="11" t="s">
        <v>371</v>
      </c>
    </row>
    <row r="156" spans="1:21">
      <c r="C156" s="13" t="s">
        <v>367</v>
      </c>
    </row>
    <row r="158" spans="1:21">
      <c r="B158" t="s">
        <v>171</v>
      </c>
      <c r="C158" s="25" cm="1">
        <f t="array" ref="C158:R158">TRANSPOSE(CO48:CO63)</f>
        <v>0</v>
      </c>
      <c r="D158" s="25">
        <v>1</v>
      </c>
      <c r="E158" s="25">
        <v>2</v>
      </c>
      <c r="F158" s="25">
        <v>3</v>
      </c>
      <c r="G158" s="25">
        <v>4</v>
      </c>
      <c r="H158" s="25">
        <v>5</v>
      </c>
      <c r="I158" s="25">
        <v>6</v>
      </c>
      <c r="J158" s="25">
        <v>7</v>
      </c>
      <c r="K158" s="25">
        <v>8</v>
      </c>
      <c r="L158" s="25">
        <v>9</v>
      </c>
      <c r="M158" s="25">
        <v>10</v>
      </c>
      <c r="N158" s="25">
        <v>11</v>
      </c>
      <c r="O158" s="25">
        <v>12</v>
      </c>
      <c r="P158" s="25">
        <v>13</v>
      </c>
      <c r="Q158" s="25">
        <v>14</v>
      </c>
      <c r="R158" s="25">
        <v>15</v>
      </c>
    </row>
    <row r="159" spans="1:21">
      <c r="B159" s="25" t="str" cm="1">
        <f t="array" ref="B159:B160">TRANSPOSE(CP46:CQ46)</f>
        <v>γ</v>
      </c>
      <c r="C159" s="3" cm="1">
        <f t="array" ref="C159:R160">TRANSPOSE(CP48:CQ63)</f>
        <v>4.809321403503418</v>
      </c>
      <c r="D159" s="3">
        <v>3.9355642795562744</v>
      </c>
      <c r="E159" s="3">
        <v>4.4596829414367676</v>
      </c>
      <c r="F159" s="3">
        <v>4.9511752128601074</v>
      </c>
      <c r="G159" s="3">
        <v>4.0830602645874023</v>
      </c>
      <c r="H159" s="3">
        <v>4.4383220672607422</v>
      </c>
      <c r="I159" s="3">
        <v>3.3619661331176758</v>
      </c>
      <c r="J159" s="3">
        <v>3.5360958576202393</v>
      </c>
      <c r="K159" s="3">
        <v>4.891329288482666</v>
      </c>
      <c r="L159" s="3">
        <v>4.4655494689941406</v>
      </c>
      <c r="M159" s="3">
        <v>4.5521469116210938</v>
      </c>
      <c r="N159" s="3">
        <v>5.0881104469299316</v>
      </c>
      <c r="O159" s="3">
        <v>4.2838134765625</v>
      </c>
      <c r="P159" s="3">
        <v>4.3536972999572754</v>
      </c>
      <c r="Q159" s="3">
        <v>2.9380173683166504</v>
      </c>
      <c r="R159" s="3">
        <v>4.7019109725952148</v>
      </c>
    </row>
    <row r="160" spans="1:21">
      <c r="B160" s="25" t="str">
        <v>β</v>
      </c>
      <c r="C160" s="3">
        <v>-7.910880446434021E-2</v>
      </c>
      <c r="D160" s="3">
        <v>0.12816426157951355</v>
      </c>
      <c r="E160" s="3">
        <v>-6.4405478537082672E-2</v>
      </c>
      <c r="F160" s="3">
        <v>0.11593357473611832</v>
      </c>
      <c r="G160" s="3">
        <v>-7.6115764677524567E-2</v>
      </c>
      <c r="H160" s="3">
        <v>-9.7137771546840682E-2</v>
      </c>
      <c r="I160" s="3">
        <v>-8.4683708846569061E-2</v>
      </c>
      <c r="J160" s="3">
        <v>0.15544517338275909</v>
      </c>
      <c r="K160" s="3">
        <v>0.1826239675283432</v>
      </c>
      <c r="L160" s="3">
        <v>0.25849273800849915</v>
      </c>
      <c r="M160" s="3">
        <v>3.6319803446531296E-2</v>
      </c>
      <c r="N160" s="3">
        <v>-0.25159120559692383</v>
      </c>
      <c r="O160" s="3">
        <v>4.0454201400279999E-2</v>
      </c>
      <c r="P160" s="3">
        <v>-0.16730976104736328</v>
      </c>
      <c r="Q160" s="3">
        <v>1.6964549198746681E-2</v>
      </c>
      <c r="R160" s="3">
        <v>-0.21163089573383331</v>
      </c>
    </row>
    <row r="162" spans="2:19">
      <c r="C162" s="13" t="s">
        <v>368</v>
      </c>
      <c r="D162" s="11" t="s">
        <v>370</v>
      </c>
    </row>
    <row r="164" spans="2:19">
      <c r="B164" t="s">
        <v>175</v>
      </c>
      <c r="C164" s="1" cm="1">
        <f t="array" ref="C164:R164">_xlfn.ANCHORARRAY(C147)</f>
        <v>0</v>
      </c>
      <c r="D164" s="1">
        <v>1</v>
      </c>
      <c r="E164" s="1">
        <v>2</v>
      </c>
      <c r="F164" s="1">
        <v>3</v>
      </c>
      <c r="G164" s="1">
        <v>4</v>
      </c>
      <c r="H164" s="1">
        <v>5</v>
      </c>
      <c r="I164" s="1">
        <v>6</v>
      </c>
      <c r="J164" s="1">
        <v>7</v>
      </c>
      <c r="K164" s="1">
        <v>8</v>
      </c>
      <c r="L164" s="1">
        <v>9</v>
      </c>
      <c r="M164" s="1">
        <v>10</v>
      </c>
      <c r="N164" s="1">
        <v>11</v>
      </c>
      <c r="O164" s="1">
        <v>12</v>
      </c>
      <c r="P164" s="1">
        <v>13</v>
      </c>
      <c r="Q164" s="1">
        <v>14</v>
      </c>
      <c r="R164" s="1">
        <v>15</v>
      </c>
    </row>
    <row r="165" spans="2:19">
      <c r="B165" s="1" cm="1">
        <f t="array" ref="B165:B169">_xlfn.ANCHORARRAY(B148)</f>
        <v>0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</row>
    <row r="166" spans="2:19">
      <c r="B166" s="1">
        <v>1</v>
      </c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</row>
    <row r="167" spans="2:19">
      <c r="B167" s="1">
        <v>2</v>
      </c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</row>
    <row r="168" spans="2:19">
      <c r="B168" s="1">
        <v>3</v>
      </c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2:19">
      <c r="B169" s="31">
        <v>4</v>
      </c>
      <c r="C169" s="5">
        <f t="shared" ref="C169:R169" si="5">C152*C$159+C$160</f>
        <v>-3.3010826002583706</v>
      </c>
      <c r="D169" s="5">
        <f t="shared" si="5"/>
        <v>5.6512472806042933</v>
      </c>
      <c r="E169" s="5">
        <f t="shared" si="5"/>
        <v>-5.9664769847890504</v>
      </c>
      <c r="F169" s="5">
        <f t="shared" si="5"/>
        <v>5.9782751607678195</v>
      </c>
      <c r="G169" s="5">
        <f t="shared" si="5"/>
        <v>2.8915769015415678</v>
      </c>
      <c r="H169" s="5">
        <f t="shared" si="5"/>
        <v>-4.5979303379587382</v>
      </c>
      <c r="I169" s="5">
        <f t="shared" si="5"/>
        <v>-1.1038898125905061</v>
      </c>
      <c r="J169" s="5">
        <f t="shared" si="5"/>
        <v>-2.3751664768619429</v>
      </c>
      <c r="K169" s="5">
        <f t="shared" si="5"/>
        <v>-2.7722478292215795</v>
      </c>
      <c r="L169" s="5">
        <f t="shared" si="5"/>
        <v>-4.6479751993000828</v>
      </c>
      <c r="M169" s="5">
        <f t="shared" si="5"/>
        <v>2.1000200444745212</v>
      </c>
      <c r="N169" s="5">
        <f t="shared" si="5"/>
        <v>0.5357525471397121</v>
      </c>
      <c r="O169" s="5">
        <f t="shared" si="5"/>
        <v>-4.6635995660358773</v>
      </c>
      <c r="P169" s="5">
        <f t="shared" si="5"/>
        <v>2.5616980496879544</v>
      </c>
      <c r="Q169" s="5">
        <f t="shared" si="5"/>
        <v>1.0199057110980396</v>
      </c>
      <c r="R169" s="5">
        <f t="shared" si="5"/>
        <v>8.8944605647291262</v>
      </c>
    </row>
    <row r="170" spans="2:19">
      <c r="B170" s="11"/>
      <c r="C170" s="45">
        <f t="shared" ref="C170:R170" si="6">(C169-C173)/C173</f>
        <v>0.45813975893739589</v>
      </c>
      <c r="D170" s="45">
        <f t="shared" si="6"/>
        <v>4.5975111733402274</v>
      </c>
      <c r="E170" s="45">
        <f t="shared" si="6"/>
        <v>-6.9742435013407933</v>
      </c>
      <c r="F170" s="45">
        <f t="shared" si="6"/>
        <v>10.8852388882064</v>
      </c>
      <c r="G170" s="45">
        <f t="shared" si="6"/>
        <v>-3.5415987532227899</v>
      </c>
      <c r="H170" s="45">
        <f t="shared" si="6"/>
        <v>-5.1505058114810787</v>
      </c>
      <c r="I170" s="45">
        <f t="shared" si="6"/>
        <v>5.5087842723496827</v>
      </c>
      <c r="J170" s="45">
        <f t="shared" si="6"/>
        <v>2.385839596381957</v>
      </c>
      <c r="K170" s="45">
        <f t="shared" si="6"/>
        <v>-40.434535266309808</v>
      </c>
      <c r="L170" s="45">
        <f t="shared" si="6"/>
        <v>36.363144688907425</v>
      </c>
      <c r="M170" s="45">
        <f t="shared" si="6"/>
        <v>-2.1283757156920751</v>
      </c>
      <c r="N170" s="45">
        <f t="shared" si="6"/>
        <v>-3.8912711664312583</v>
      </c>
      <c r="O170" s="45">
        <f t="shared" si="6"/>
        <v>-51.308517432965232</v>
      </c>
      <c r="P170" s="45">
        <f t="shared" si="6"/>
        <v>8.8564757587070186</v>
      </c>
      <c r="Q170" s="45">
        <f t="shared" si="6"/>
        <v>-0.19170572903943606</v>
      </c>
      <c r="R170" s="45">
        <f t="shared" si="6"/>
        <v>6.6676384178699371</v>
      </c>
      <c r="S170" s="11" t="s">
        <v>373</v>
      </c>
    </row>
    <row r="171" spans="2:19">
      <c r="B171" s="46">
        <v>4</v>
      </c>
      <c r="C171" s="5">
        <f t="shared" ref="C171:R171" si="7">C153*C$159+C$160</f>
        <v>-2.7001885489112314</v>
      </c>
      <c r="D171" s="5">
        <f t="shared" si="7"/>
        <v>4.9280751280236155</v>
      </c>
      <c r="E171" s="5">
        <f t="shared" si="7"/>
        <v>-4.975352673554597</v>
      </c>
      <c r="F171" s="5">
        <f t="shared" si="7"/>
        <v>5.2301798929041219</v>
      </c>
      <c r="G171" s="5">
        <f t="shared" si="7"/>
        <v>2.5525930109679758</v>
      </c>
      <c r="H171" s="5">
        <f t="shared" si="7"/>
        <v>-3.815980607506483</v>
      </c>
      <c r="I171" s="5">
        <f t="shared" si="7"/>
        <v>-0.86743297971301936</v>
      </c>
      <c r="J171" s="5">
        <f t="shared" si="7"/>
        <v>-1.9092891899787041</v>
      </c>
      <c r="K171" s="5">
        <f t="shared" si="7"/>
        <v>-2.2090563357411308</v>
      </c>
      <c r="L171" s="5">
        <f t="shared" si="7"/>
        <v>-3.8049384606913348</v>
      </c>
      <c r="M171" s="5">
        <f t="shared" si="7"/>
        <v>1.9074505490361608</v>
      </c>
      <c r="N171" s="5">
        <f t="shared" si="7"/>
        <v>0.54672373408454078</v>
      </c>
      <c r="O171" s="5">
        <f t="shared" si="7"/>
        <v>-3.85527924200266</v>
      </c>
      <c r="P171" s="5">
        <f t="shared" si="7"/>
        <v>2.2650708436467597</v>
      </c>
      <c r="Q171" s="5">
        <f t="shared" si="7"/>
        <v>0.94460339258623305</v>
      </c>
      <c r="R171" s="5">
        <f t="shared" si="7"/>
        <v>7.6571230794245286</v>
      </c>
    </row>
    <row r="172" spans="2:19">
      <c r="B172" s="11"/>
      <c r="C172" s="45">
        <f t="shared" ref="C172:R172" si="8">(C169-C171)/C171</f>
        <v>0.22253781188333363</v>
      </c>
      <c r="D172" s="45">
        <f t="shared" si="8"/>
        <v>0.146745358744298</v>
      </c>
      <c r="E172" s="45">
        <f t="shared" si="8"/>
        <v>0.19920684547701689</v>
      </c>
      <c r="F172" s="45">
        <f t="shared" si="8"/>
        <v>0.14303432829885102</v>
      </c>
      <c r="G172" s="45">
        <f t="shared" si="8"/>
        <v>0.13279981928848306</v>
      </c>
      <c r="H172" s="45">
        <f t="shared" si="8"/>
        <v>0.20491449272935716</v>
      </c>
      <c r="I172" s="45">
        <f t="shared" si="8"/>
        <v>0.27259377774144106</v>
      </c>
      <c r="J172" s="45">
        <f t="shared" si="8"/>
        <v>0.24400561702674026</v>
      </c>
      <c r="K172" s="45">
        <f t="shared" si="8"/>
        <v>0.25494664140898876</v>
      </c>
      <c r="L172" s="45">
        <f t="shared" si="8"/>
        <v>0.22156383009032249</v>
      </c>
      <c r="M172" s="45">
        <f t="shared" si="8"/>
        <v>0.10095648117098822</v>
      </c>
      <c r="N172" s="45">
        <f t="shared" si="8"/>
        <v>-2.0067149569058564E-2</v>
      </c>
      <c r="O172" s="45">
        <f t="shared" si="8"/>
        <v>0.20966583048685417</v>
      </c>
      <c r="P172" s="45">
        <f t="shared" si="8"/>
        <v>0.13095714285193197</v>
      </c>
      <c r="Q172" s="45">
        <f t="shared" si="8"/>
        <v>7.9718450201238522E-2</v>
      </c>
      <c r="R172" s="45">
        <f t="shared" si="8"/>
        <v>0.16159299941637997</v>
      </c>
      <c r="S172" s="11" t="s">
        <v>373</v>
      </c>
    </row>
    <row r="173" spans="2:19">
      <c r="B173" s="46">
        <v>4</v>
      </c>
      <c r="C173" s="44">
        <v>-2.2639</v>
      </c>
      <c r="D173" s="5">
        <v>1.0096000000000001</v>
      </c>
      <c r="E173" s="5">
        <v>0.99870000000000003</v>
      </c>
      <c r="F173" s="5">
        <v>0.503</v>
      </c>
      <c r="G173" s="5">
        <v>-1.1376999999999999</v>
      </c>
      <c r="H173" s="5">
        <v>1.1077999999999999</v>
      </c>
      <c r="I173" s="5">
        <v>-0.1696</v>
      </c>
      <c r="J173" s="5">
        <v>-0.70150000000000001</v>
      </c>
      <c r="K173" s="5">
        <v>7.0300000000000001E-2</v>
      </c>
      <c r="L173" s="5">
        <v>-0.1244</v>
      </c>
      <c r="M173" s="5">
        <v>-1.8611</v>
      </c>
      <c r="N173" s="5">
        <v>-0.18529999999999999</v>
      </c>
      <c r="O173" s="5">
        <v>9.2700000000000005E-2</v>
      </c>
      <c r="P173" s="5">
        <v>0.25990000000000002</v>
      </c>
      <c r="Q173" s="5">
        <v>1.2618</v>
      </c>
      <c r="R173" s="5">
        <v>1.1599999999999999</v>
      </c>
      <c r="S173" s="11" t="s">
        <v>371</v>
      </c>
    </row>
    <row r="174" spans="2:19">
      <c r="C174" s="13"/>
    </row>
  </sheetData>
  <mergeCells count="1">
    <mergeCell ref="T58:T61"/>
  </mergeCells>
  <pageMargins left="0.7" right="0.7" top="0.75" bottom="0.75" header="0.3" footer="0.3"/>
  <tableParts count="1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13CC-7847-4F54-A00B-BFC14240A810}">
  <dimension ref="A2:AW95"/>
  <sheetViews>
    <sheetView topLeftCell="L19" zoomScaleNormal="100" workbookViewId="0">
      <selection activeCell="AE57" sqref="AE57"/>
    </sheetView>
  </sheetViews>
  <sheetFormatPr defaultRowHeight="15"/>
  <cols>
    <col min="1" max="1" width="2.85546875" customWidth="1"/>
    <col min="2" max="10" width="8.42578125" bestFit="1" customWidth="1"/>
    <col min="11" max="17" width="9.42578125" bestFit="1" customWidth="1"/>
    <col min="18" max="18" width="6.7109375" bestFit="1" customWidth="1"/>
    <col min="21" max="47" width="8.5703125" customWidth="1"/>
    <col min="48" max="49" width="25.7109375" customWidth="1"/>
  </cols>
  <sheetData>
    <row r="2" spans="1:47">
      <c r="B2" t="s">
        <v>469</v>
      </c>
      <c r="U2" t="s">
        <v>468</v>
      </c>
      <c r="AP2" t="s">
        <v>467</v>
      </c>
    </row>
    <row r="4" spans="1:47">
      <c r="A4" s="18" t="s">
        <v>193</v>
      </c>
      <c r="B4" s="25">
        <v>0</v>
      </c>
      <c r="C4" s="25">
        <v>1</v>
      </c>
      <c r="D4" s="25">
        <v>2</v>
      </c>
      <c r="E4" s="25">
        <v>3</v>
      </c>
      <c r="F4" s="25">
        <v>4</v>
      </c>
      <c r="G4" s="25">
        <v>5</v>
      </c>
      <c r="H4" s="25">
        <v>6</v>
      </c>
      <c r="I4" s="25">
        <v>7</v>
      </c>
      <c r="J4" s="25">
        <v>8</v>
      </c>
      <c r="K4" s="25">
        <v>9</v>
      </c>
      <c r="L4" s="25">
        <v>10</v>
      </c>
      <c r="M4" s="25">
        <v>11</v>
      </c>
      <c r="N4" s="25">
        <v>12</v>
      </c>
      <c r="O4" s="25">
        <v>13</v>
      </c>
      <c r="P4" s="25">
        <v>14</v>
      </c>
      <c r="Q4" s="25">
        <v>15</v>
      </c>
      <c r="R4" s="25" t="s">
        <v>34</v>
      </c>
      <c r="U4" s="1" t="e" cm="1">
        <f t="array" ref="U4:AK4">B57:R57</f>
        <v>#REF!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tr">
        <v>HB</v>
      </c>
      <c r="AL4" s="9" t="s">
        <v>154</v>
      </c>
      <c r="AM4" s="1" t="s">
        <v>466</v>
      </c>
      <c r="AN4" s="1" t="s">
        <v>478</v>
      </c>
      <c r="AP4" s="1"/>
      <c r="AQ4" s="1" t="s">
        <v>466</v>
      </c>
      <c r="AR4" s="1"/>
      <c r="AS4" s="1" t="s">
        <v>466</v>
      </c>
      <c r="AT4" s="1"/>
      <c r="AU4" s="1" t="s">
        <v>466</v>
      </c>
    </row>
    <row r="5" spans="1:47">
      <c r="B5" t="s">
        <v>381</v>
      </c>
      <c r="C5" t="s">
        <v>382</v>
      </c>
      <c r="D5" t="s">
        <v>383</v>
      </c>
      <c r="E5" t="s">
        <v>384</v>
      </c>
      <c r="F5" t="s">
        <v>385</v>
      </c>
      <c r="G5" t="s">
        <v>386</v>
      </c>
      <c r="H5" t="s">
        <v>387</v>
      </c>
      <c r="I5" t="s">
        <v>388</v>
      </c>
      <c r="J5" t="s">
        <v>389</v>
      </c>
      <c r="K5" t="s">
        <v>390</v>
      </c>
      <c r="L5" t="s">
        <v>391</v>
      </c>
      <c r="M5" t="s">
        <v>392</v>
      </c>
      <c r="N5" t="s">
        <v>393</v>
      </c>
      <c r="O5" t="s">
        <v>394</v>
      </c>
      <c r="P5" t="s">
        <v>395</v>
      </c>
      <c r="Q5" t="s">
        <v>396</v>
      </c>
      <c r="R5" t="s">
        <v>397</v>
      </c>
      <c r="AL5" s="50"/>
      <c r="AP5">
        <v>0.5</v>
      </c>
      <c r="AR5">
        <v>2</v>
      </c>
      <c r="AT5">
        <v>4</v>
      </c>
    </row>
    <row r="6" spans="1:47">
      <c r="A6" s="25">
        <v>0</v>
      </c>
      <c r="B6" s="3">
        <v>4.6894460916519165E-2</v>
      </c>
      <c r="C6" s="3">
        <v>-0.37266311049461365</v>
      </c>
      <c r="D6" s="3">
        <v>9.0868286788463593E-2</v>
      </c>
      <c r="E6" s="3">
        <v>0.13105413317680359</v>
      </c>
      <c r="F6" s="3">
        <v>-3.3710405230522156E-2</v>
      </c>
      <c r="G6" s="3">
        <v>0.29860895872116089</v>
      </c>
      <c r="H6" s="3">
        <v>-0.56064248085021973</v>
      </c>
      <c r="I6" s="3">
        <v>2.9011642560362816E-2</v>
      </c>
      <c r="J6" s="3">
        <v>-0.13962580263614655</v>
      </c>
      <c r="K6" s="3">
        <v>-5.8260329067707062E-2</v>
      </c>
      <c r="L6" s="3">
        <v>0.24480846524238586</v>
      </c>
      <c r="M6" s="3">
        <v>-7.9815760254859924E-2</v>
      </c>
      <c r="N6" s="3">
        <v>0.21632519364356995</v>
      </c>
      <c r="O6" s="3">
        <v>0.32436871528625488</v>
      </c>
      <c r="P6" s="3">
        <v>-0.41512471437454224</v>
      </c>
      <c r="Q6" s="3">
        <v>0.10416580736637115</v>
      </c>
      <c r="R6" s="3">
        <v>0.1763799637556076</v>
      </c>
      <c r="T6" s="1">
        <v>0</v>
      </c>
      <c r="U6" s="27">
        <f>snapshot20250225215948__104[[#This Row],[fcW.1]]*B$62</f>
        <v>-0.15480248898001761</v>
      </c>
      <c r="V6" s="27">
        <f>snapshot20250225215948__104[[#This Row],[fcW.2]]*C$62</f>
        <v>-2.1060113897642228</v>
      </c>
      <c r="W6" s="27">
        <f>snapshot20250225215948__104[[#This Row],[fcW.3]]*D$62</f>
        <v>-0.54216354177057902</v>
      </c>
      <c r="X6" s="27">
        <f>snapshot20250225215948__104[[#This Row],[fcW.4]]*E$62</f>
        <v>0.78347766908684269</v>
      </c>
      <c r="Y6" s="27">
        <f>snapshot20250225215948__104[[#This Row],[fcW.5]]*F$62</f>
        <v>-9.747622910618392E-2</v>
      </c>
      <c r="Z6" s="27">
        <f>snapshot20250225215948__104[[#This Row],[fcW.6]]*G$62</f>
        <v>-1.3729831904902943</v>
      </c>
      <c r="AA6" s="27">
        <f>snapshot20250225215948__104[[#This Row],[fcW.7]]*H$62</f>
        <v>0.61888752311602546</v>
      </c>
      <c r="AB6" s="27">
        <f>snapshot20250225215948__104[[#This Row],[fcW.8]]*I$62</f>
        <v>-6.8907480848074951E-2</v>
      </c>
      <c r="AC6" s="27">
        <f>snapshot20250225215948__104[[#This Row],[fcW.9]]*J$62</f>
        <v>0.38707732826137797</v>
      </c>
      <c r="AD6" s="27">
        <f>snapshot20250225215948__104[[#This Row],[fcW.10]]*K$62</f>
        <v>0.27079256460976414</v>
      </c>
      <c r="AE6" s="27">
        <f>snapshot20250225215948__104[[#This Row],[fcW.11]]*L$62</f>
        <v>0.51410268406605442</v>
      </c>
      <c r="AF6" s="27">
        <f>snapshot20250225215948__104[[#This Row],[fcW.12]]*M$62</f>
        <v>-4.2761496858433799E-2</v>
      </c>
      <c r="AG6" s="27">
        <f>snapshot20250225215948__104[[#This Row],[fcW.13]]*N$62</f>
        <v>-1.0088540791987799</v>
      </c>
      <c r="AH6" s="27">
        <f>snapshot20250225215948__104[[#This Row],[fcW.14]]*O$62</f>
        <v>0.83093470532858649</v>
      </c>
      <c r="AI6" s="27">
        <f>snapshot20250225215948__104[[#This Row],[fcW.15]]*P$62</f>
        <v>-0.42338806700853809</v>
      </c>
      <c r="AJ6" s="27">
        <f>snapshot20250225215948__104[[#This Row],[fcW.16]]*Q$62</f>
        <v>0.92649866581335893</v>
      </c>
      <c r="AK6" s="80">
        <f>snapshot20250225215948__105[[#This Row],[fcB]]*R$62</f>
        <v>0.1763799637556076</v>
      </c>
      <c r="AL6" s="10">
        <f t="shared" ref="AL6:AL8" si="0">SUM(U6:AK6)</f>
        <v>-1.3091968599875068</v>
      </c>
      <c r="AM6" s="3">
        <f t="shared" ref="AM6:AM51" si="1">(AL6-$AL$52)/$AL$53</f>
        <v>-0.18494539044036076</v>
      </c>
      <c r="AN6" s="85" t="str" cm="1">
        <f t="array" ref="AN6:AN51">emb!S6:S51</f>
        <v>*</v>
      </c>
      <c r="AP6">
        <f t="shared" ref="AP6:AP51" si="2">POWER(ABS(AL6-$AL$52),AP$5)</f>
        <v>1.5200022279715901</v>
      </c>
      <c r="AQ6" s="3">
        <f t="shared" ref="AQ6:AQ51" si="3">(AL6-$AL$52)/$AP$53</f>
        <v>-1.3787607911655382</v>
      </c>
      <c r="AR6">
        <f t="shared" ref="AR6:AR51" si="4">POWER(AL6-$AL$52,AR$5)</f>
        <v>5.3379794569026275</v>
      </c>
      <c r="AS6" s="3">
        <f t="shared" ref="AS6:AS51" si="5">(AL6-$AL$52)/$AR$53</f>
        <v>-0.18698904795476504</v>
      </c>
      <c r="AT6">
        <f t="shared" ref="AT6:AT51" si="6">POWER(AL6-$AL$52,AT$5)</f>
        <v>28.494024682314471</v>
      </c>
      <c r="AU6" s="3">
        <f t="shared" ref="AU6:AU51" si="7">(AL6-$AL$52)/$AT$53</f>
        <v>-7.913396044796104E-3</v>
      </c>
    </row>
    <row r="7" spans="1:47">
      <c r="A7" s="25">
        <v>1</v>
      </c>
      <c r="B7" s="3">
        <v>-0.59802937507629395</v>
      </c>
      <c r="C7" s="3">
        <v>-6.4136043190956116E-2</v>
      </c>
      <c r="D7" s="3">
        <v>0.32498446106910706</v>
      </c>
      <c r="E7" s="3">
        <v>-0.77144461870193481</v>
      </c>
      <c r="F7" s="3">
        <v>-3.0571890994906425E-2</v>
      </c>
      <c r="G7" s="3">
        <v>0.71055763959884644</v>
      </c>
      <c r="H7" s="3">
        <v>-0.98771035671234131</v>
      </c>
      <c r="I7" s="3">
        <v>0.40219575166702271</v>
      </c>
      <c r="J7" s="3">
        <v>-0.84406208992004395</v>
      </c>
      <c r="K7" s="3">
        <v>0.27766236662864685</v>
      </c>
      <c r="L7" s="3">
        <v>0.3021923303604126</v>
      </c>
      <c r="M7" s="3">
        <v>3.5116635262966156E-2</v>
      </c>
      <c r="N7" s="3">
        <v>0.83546698093414307</v>
      </c>
      <c r="O7" s="3">
        <v>0.72964882850646973</v>
      </c>
      <c r="P7" s="3">
        <v>-2.0921533927321434E-2</v>
      </c>
      <c r="Q7" s="3">
        <v>-0.54840284585952759</v>
      </c>
      <c r="R7" s="3">
        <v>-1.7257196828722954E-2</v>
      </c>
      <c r="T7" s="1">
        <v>1</v>
      </c>
      <c r="U7" s="27">
        <f>snapshot20250225215948__104[[#This Row],[fcW.1]]*B$62</f>
        <v>1.9741443645077408</v>
      </c>
      <c r="V7" s="27">
        <f>snapshot20250225215948__104[[#This Row],[fcW.2]]*C$62</f>
        <v>-0.36244863967161023</v>
      </c>
      <c r="W7" s="27">
        <f>snapshot20250225215948__104[[#This Row],[fcW.3]]*D$62</f>
        <v>-1.9390123073829004</v>
      </c>
      <c r="X7" s="27">
        <f>snapshot20250225215948__104[[#This Row],[fcW.4]]*E$62</f>
        <v>-4.6119082018937787</v>
      </c>
      <c r="Y7" s="27">
        <f>snapshot20250225215948__104[[#This Row],[fcW.5]]*F$62</f>
        <v>-8.8400973837318084E-2</v>
      </c>
      <c r="Z7" s="27">
        <f>snapshot20250225215948__104[[#This Row],[fcW.6]]*G$62</f>
        <v>-3.2670945279798871</v>
      </c>
      <c r="AA7" s="27">
        <f>snapshot20250225215948__104[[#This Row],[fcW.7]]*H$62</f>
        <v>1.0903234005648883</v>
      </c>
      <c r="AB7" s="27">
        <f>snapshot20250225215948__104[[#This Row],[fcW.8]]*I$62</f>
        <v>-0.95528186649580327</v>
      </c>
      <c r="AC7" s="27">
        <f>snapshot20250225215948__104[[#This Row],[fcW.9]]*J$62</f>
        <v>2.3399492965090714</v>
      </c>
      <c r="AD7" s="27">
        <f>snapshot20250225215948__104[[#This Row],[fcW.10]]*K$62</f>
        <v>-1.2905677938689175</v>
      </c>
      <c r="AE7" s="27">
        <f>snapshot20250225215948__104[[#This Row],[fcW.11]]*L$62</f>
        <v>0.63460995104333284</v>
      </c>
      <c r="AF7" s="27">
        <f>snapshot20250225215948__104[[#This Row],[fcW.12]]*M$62</f>
        <v>1.8813826789110352E-2</v>
      </c>
      <c r="AG7" s="27">
        <f>snapshot20250225215948__104[[#This Row],[fcW.13]]*N$62</f>
        <v>-3.896283449721774</v>
      </c>
      <c r="AH7" s="27">
        <f>snapshot20250225215948__104[[#This Row],[fcW.14]]*O$62</f>
        <v>1.8691399809421243</v>
      </c>
      <c r="AI7" s="27">
        <f>snapshot20250225215948__104[[#This Row],[fcW.15]]*P$62</f>
        <v>-2.1337991937406528E-2</v>
      </c>
      <c r="AJ7" s="27">
        <f>snapshot20250225215948__104[[#This Row],[fcW.16]]*Q$62</f>
        <v>-4.8777474860827938</v>
      </c>
      <c r="AK7" s="80">
        <f>snapshot20250225215948__105[[#This Row],[fcB]]*R$62</f>
        <v>-1.7257196828722954E-2</v>
      </c>
      <c r="AL7" s="10">
        <f t="shared" si="0"/>
        <v>-13.400359615344641</v>
      </c>
      <c r="AM7" s="3">
        <f t="shared" si="1"/>
        <v>-1.1528289868541923</v>
      </c>
      <c r="AN7" s="85" t="str">
        <v>1</v>
      </c>
      <c r="AP7">
        <f t="shared" si="2"/>
        <v>3.7949399900915077</v>
      </c>
      <c r="AQ7" s="3">
        <f t="shared" si="3"/>
        <v>-8.5942958740905162</v>
      </c>
      <c r="AR7">
        <f t="shared" si="4"/>
        <v>207.40520488121649</v>
      </c>
      <c r="AS7" s="3">
        <f t="shared" si="5"/>
        <v>-1.165567815414331</v>
      </c>
      <c r="AT7">
        <f t="shared" si="6"/>
        <v>43016.919011819387</v>
      </c>
      <c r="AU7" s="3">
        <f t="shared" si="7"/>
        <v>-4.9326951718972896E-2</v>
      </c>
    </row>
    <row r="8" spans="1:47">
      <c r="A8" s="25">
        <v>2</v>
      </c>
      <c r="B8" s="3">
        <v>-0.59511572122573853</v>
      </c>
      <c r="C8" s="3">
        <v>0.68792092800140381</v>
      </c>
      <c r="D8" s="3">
        <v>0.57126080989837646</v>
      </c>
      <c r="E8" s="3">
        <v>-0.74558538198471069</v>
      </c>
      <c r="F8" s="3">
        <v>-0.36823126673698425</v>
      </c>
      <c r="G8" s="3">
        <v>0.59328722953796387</v>
      </c>
      <c r="H8" s="3">
        <v>1.612258143723011E-2</v>
      </c>
      <c r="I8" s="3">
        <v>-0.70258927345275879</v>
      </c>
      <c r="J8" s="3">
        <v>7.2771713137626648E-2</v>
      </c>
      <c r="K8" s="3">
        <v>-0.4862215518951416</v>
      </c>
      <c r="L8" s="3">
        <v>0.51765644550323486</v>
      </c>
      <c r="M8" s="3">
        <v>0.5424424409866333</v>
      </c>
      <c r="N8" s="3">
        <v>-0.80384141206741333</v>
      </c>
      <c r="O8" s="3">
        <v>-0.23327426612377167</v>
      </c>
      <c r="P8" s="3">
        <v>0.2368139773607254</v>
      </c>
      <c r="Q8" s="3">
        <v>0.61079710721969604</v>
      </c>
      <c r="R8" s="3">
        <v>-0.15938542783260343</v>
      </c>
      <c r="T8" s="1">
        <v>2</v>
      </c>
      <c r="U8" s="27">
        <f>snapshot20250225215948__104[[#This Row],[fcW.1]]*B$62</f>
        <v>1.9645261524784965</v>
      </c>
      <c r="V8" s="27">
        <f>snapshot20250225215948__104[[#This Row],[fcW.2]]*C$62</f>
        <v>3.8876112736387149</v>
      </c>
      <c r="W8" s="27">
        <f>snapshot20250225215948__104[[#This Row],[fcW.3]]*D$62</f>
        <v>-3.4084144745706162</v>
      </c>
      <c r="X8" s="27">
        <f>snapshot20250225215948__104[[#This Row],[fcW.4]]*E$62</f>
        <v>-4.4573145693507827</v>
      </c>
      <c r="Y8" s="27">
        <f>snapshot20250225215948__104[[#This Row],[fcW.5]]*F$62</f>
        <v>-1.0647690253220554</v>
      </c>
      <c r="Z8" s="27">
        <f>snapshot20250225215948__104[[#This Row],[fcW.6]]*G$62</f>
        <v>-2.7278933518160935</v>
      </c>
      <c r="AA8" s="27">
        <f>snapshot20250225215948__104[[#This Row],[fcW.7]]*H$62</f>
        <v>-1.7797553401219118E-2</v>
      </c>
      <c r="AB8" s="27">
        <f>snapshot20250225215948__104[[#This Row],[fcW.8]]*I$62</f>
        <v>1.6687664893077814</v>
      </c>
      <c r="AC8" s="27">
        <f>snapshot20250225215948__104[[#This Row],[fcW.9]]*J$62</f>
        <v>-0.20174122377452097</v>
      </c>
      <c r="AD8" s="27">
        <f>snapshot20250225215948__104[[#This Row],[fcW.10]]*K$62</f>
        <v>2.2599457145738162</v>
      </c>
      <c r="AE8" s="27">
        <f>snapshot20250225215948__104[[#This Row],[fcW.11]]*L$62</f>
        <v>1.0870889117082259</v>
      </c>
      <c r="AF8" s="27">
        <f>snapshot20250225215948__104[[#This Row],[fcW.12]]*M$62</f>
        <v>0.29061491943527173</v>
      </c>
      <c r="AG8" s="27">
        <f>snapshot20250225215948__104[[#This Row],[fcW.13]]*N$62</f>
        <v>3.7487944604792558</v>
      </c>
      <c r="AH8" s="27">
        <f>snapshot20250225215948__104[[#This Row],[fcW.14]]*O$62</f>
        <v>-0.59757823257165477</v>
      </c>
      <c r="AI8" s="27">
        <f>snapshot20250225215948__104[[#This Row],[fcW.15]]*P$62</f>
        <v>0.2415279279780457</v>
      </c>
      <c r="AJ8" s="27">
        <f>snapshot20250225215948__104[[#This Row],[fcW.16]]*Q$62</f>
        <v>5.4327107832162147</v>
      </c>
      <c r="AK8" s="80">
        <f>snapshot20250225215948__105[[#This Row],[fcB]]*R$62</f>
        <v>-0.15938542783260343</v>
      </c>
      <c r="AL8" s="10">
        <f t="shared" si="0"/>
        <v>7.9466927741762774</v>
      </c>
      <c r="AM8" s="3">
        <f t="shared" si="1"/>
        <v>0.55597787131581089</v>
      </c>
      <c r="AN8" s="85" t="str">
        <v>10</v>
      </c>
      <c r="AP8">
        <f t="shared" si="2"/>
        <v>2.6354284018210752</v>
      </c>
      <c r="AQ8" s="3">
        <f t="shared" si="3"/>
        <v>4.1447937031613211</v>
      </c>
      <c r="AR8">
        <f t="shared" si="4"/>
        <v>48.239732174183708</v>
      </c>
      <c r="AS8" s="3">
        <f t="shared" si="5"/>
        <v>0.56212145971156202</v>
      </c>
      <c r="AT8">
        <f t="shared" si="6"/>
        <v>2327.0717602369746</v>
      </c>
      <c r="AU8" s="3">
        <f t="shared" si="7"/>
        <v>2.3789038901639754E-2</v>
      </c>
    </row>
    <row r="9" spans="1:47">
      <c r="A9" s="25">
        <v>3</v>
      </c>
      <c r="B9" s="3">
        <v>0.66293555498123169</v>
      </c>
      <c r="C9" s="3">
        <v>-0.79931050539016724</v>
      </c>
      <c r="D9" s="3">
        <v>0.62789285182952881</v>
      </c>
      <c r="E9" s="3">
        <v>-0.68028473854064941</v>
      </c>
      <c r="F9" s="3">
        <v>0.63025820255279541</v>
      </c>
      <c r="G9" s="3">
        <v>0.75181871652603149</v>
      </c>
      <c r="H9" s="3">
        <v>0.17151561379432678</v>
      </c>
      <c r="I9" s="3">
        <v>-0.47533181309700012</v>
      </c>
      <c r="J9" s="3">
        <v>-0.94266802072525024</v>
      </c>
      <c r="K9" s="3">
        <v>-0.15201042592525482</v>
      </c>
      <c r="L9" s="3">
        <v>0.92181771993637085</v>
      </c>
      <c r="M9" s="3">
        <v>0.44123971462249756</v>
      </c>
      <c r="N9" s="3">
        <v>-0.26049095392227173</v>
      </c>
      <c r="O9" s="3">
        <v>0.1311815083026886</v>
      </c>
      <c r="P9" s="3">
        <v>0.227991983294487</v>
      </c>
      <c r="Q9" s="3">
        <v>-0.50224971771240234</v>
      </c>
      <c r="R9" s="3">
        <v>2.0861851051449776E-2</v>
      </c>
      <c r="T9" s="1">
        <v>3</v>
      </c>
      <c r="U9" s="27">
        <f>snapshot20250225215948__104[[#This Row],[fcW.1]]*B$62</f>
        <v>-2.1884050256411705</v>
      </c>
      <c r="V9" s="27">
        <f>snapshot20250225215948__104[[#This Row],[fcW.2]]*C$62</f>
        <v>-4.5171013199446257</v>
      </c>
      <c r="W9" s="27">
        <f>snapshot20250225215948__104[[#This Row],[fcW.3]]*D$62</f>
        <v>-3.7463082493544451</v>
      </c>
      <c r="X9" s="27">
        <f>snapshot20250225215948__104[[#This Row],[fcW.4]]*E$62</f>
        <v>-4.0669293546669953</v>
      </c>
      <c r="Y9" s="27">
        <f>snapshot20250225215948__104[[#This Row],[fcW.5]]*F$62</f>
        <v>1.8224400605087701</v>
      </c>
      <c r="Z9" s="27">
        <f>snapshot20250225215948__104[[#This Row],[fcW.6]]*G$62</f>
        <v>-3.4568100853602406</v>
      </c>
      <c r="AA9" s="27">
        <f>snapshot20250225215948__104[[#This Row],[fcW.7]]*H$62</f>
        <v>-0.18933433876776501</v>
      </c>
      <c r="AB9" s="27">
        <f>snapshot20250225215948__104[[#This Row],[fcW.8]]*I$62</f>
        <v>1.1289921878540012</v>
      </c>
      <c r="AC9" s="27">
        <f>snapshot20250225215948__104[[#This Row],[fcW.9]]*J$62</f>
        <v>2.6133093741321778</v>
      </c>
      <c r="AD9" s="27">
        <f>snapshot20250225215948__104[[#This Row],[fcW.10]]*K$62</f>
        <v>0.70654068973562678</v>
      </c>
      <c r="AE9" s="27">
        <f>snapshot20250225215948__104[[#This Row],[fcW.11]]*L$62</f>
        <v>1.9358356892181792</v>
      </c>
      <c r="AF9" s="27">
        <f>snapshot20250225215948__104[[#This Row],[fcW.12]]*M$62</f>
        <v>0.23639530100820275</v>
      </c>
      <c r="AG9" s="27">
        <f>snapshot20250225215948__104[[#This Row],[fcW.13]]*N$62</f>
        <v>1.2148254996681782</v>
      </c>
      <c r="AH9" s="27">
        <f>snapshot20250225215948__104[[#This Row],[fcW.14]]*O$62</f>
        <v>0.33604741397412158</v>
      </c>
      <c r="AI9" s="27">
        <f>snapshot20250225215948__104[[#This Row],[fcW.15]]*P$62</f>
        <v>0.23253032584661612</v>
      </c>
      <c r="AJ9" s="27">
        <f>snapshot20250225215948__104[[#This Row],[fcW.16]]*Q$62</f>
        <v>-4.4672403078392984</v>
      </c>
      <c r="AK9" s="80">
        <f>snapshot20250225215948__105[[#This Row],[fcB]]*R$62</f>
        <v>2.0861851051449776E-2</v>
      </c>
      <c r="AL9" s="10">
        <f>SUM(U9:AK9)</f>
        <v>-12.38435028857722</v>
      </c>
      <c r="AM9" s="3">
        <f t="shared" si="1"/>
        <v>-1.0714986151539232</v>
      </c>
      <c r="AN9" s="85" t="str">
        <v>100</v>
      </c>
      <c r="AP9">
        <f t="shared" si="2"/>
        <v>3.6586281857587433</v>
      </c>
      <c r="AQ9" s="3">
        <f t="shared" si="3"/>
        <v>-7.9879810729254102</v>
      </c>
      <c r="AR9">
        <f t="shared" si="4"/>
        <v>179.17322191141579</v>
      </c>
      <c r="AS9" s="3">
        <f t="shared" si="5"/>
        <v>-1.0833387382914568</v>
      </c>
      <c r="AT9">
        <f t="shared" si="6"/>
        <v>32103.04345011745</v>
      </c>
      <c r="AU9" s="3">
        <f t="shared" si="7"/>
        <v>-4.5847008584395291E-2</v>
      </c>
    </row>
    <row r="10" spans="1:47">
      <c r="A10" s="25">
        <v>4</v>
      </c>
      <c r="B10" s="3">
        <v>-0.39951741695404053</v>
      </c>
      <c r="C10" s="3">
        <v>-0.35492479801177979</v>
      </c>
      <c r="D10" s="3">
        <v>0.8371397852897644</v>
      </c>
      <c r="E10" s="3">
        <v>0.54603421688079834</v>
      </c>
      <c r="F10" s="3">
        <v>-0.56817537546157837</v>
      </c>
      <c r="G10" s="3">
        <v>-1.008314847946167</v>
      </c>
      <c r="H10" s="3">
        <v>0.60361844301223755</v>
      </c>
      <c r="I10" s="3">
        <v>-0.35115015506744385</v>
      </c>
      <c r="J10" s="3">
        <v>0.58166170120239258</v>
      </c>
      <c r="K10" s="3">
        <v>-0.6660844087600708</v>
      </c>
      <c r="L10" s="3">
        <v>0.6292991042137146</v>
      </c>
      <c r="M10" s="3">
        <v>-0.62949573993682861</v>
      </c>
      <c r="N10" s="3">
        <v>0.55840128660202026</v>
      </c>
      <c r="O10" s="3">
        <v>0.80517542362213135</v>
      </c>
      <c r="P10" s="3">
        <v>0.31989091634750366</v>
      </c>
      <c r="Q10" s="3">
        <v>-0.17790588736534119</v>
      </c>
      <c r="R10" s="3">
        <v>-0.20999252796173096</v>
      </c>
      <c r="T10" s="1">
        <v>4</v>
      </c>
      <c r="U10" s="27">
        <f>snapshot20250225215948__104[[#This Row],[fcW.1]]*B$62</f>
        <v>1.3188399936071518</v>
      </c>
      <c r="V10" s="27">
        <f>snapshot20250225215948__104[[#This Row],[fcW.2]]*C$62</f>
        <v>-2.0057677995830985</v>
      </c>
      <c r="W10" s="27">
        <f>snapshot20250225215948__104[[#This Row],[fcW.3]]*D$62</f>
        <v>-4.9947752619826264</v>
      </c>
      <c r="X10" s="27">
        <f>snapshot20250225215948__104[[#This Row],[fcW.4]]*E$62</f>
        <v>3.2643427957077851</v>
      </c>
      <c r="Y10" s="27">
        <f>snapshot20250225215948__104[[#This Row],[fcW.5]]*F$62</f>
        <v>-1.6429227917094078</v>
      </c>
      <c r="Z10" s="27">
        <f>snapshot20250225215948__104[[#This Row],[fcW.6]]*G$62</f>
        <v>4.6361614295859335</v>
      </c>
      <c r="AA10" s="27">
        <f>snapshot20250225215948__104[[#This Row],[fcW.7]]*H$62</f>
        <v>-0.66632824993295203</v>
      </c>
      <c r="AB10" s="27">
        <f>snapshot20250225215948__104[[#This Row],[fcW.8]]*I$62</f>
        <v>0.8340400766610655</v>
      </c>
      <c r="AC10" s="27">
        <f>snapshot20250225215948__104[[#This Row],[fcW.9]]*J$62</f>
        <v>-1.6125103884996639</v>
      </c>
      <c r="AD10" s="27">
        <f>snapshot20250225215948__104[[#This Row],[fcW.10]]*K$62</f>
        <v>3.0959438125572678</v>
      </c>
      <c r="AE10" s="27">
        <f>snapshot20250225215948__104[[#This Row],[fcW.11]]*L$62</f>
        <v>1.3215407328186612</v>
      </c>
      <c r="AF10" s="27">
        <f>snapshot20250225215948__104[[#This Row],[fcW.12]]*M$62</f>
        <v>-0.33725394608475373</v>
      </c>
      <c r="AG10" s="27">
        <f>snapshot20250225215948__104[[#This Row],[fcW.13]]*N$62</f>
        <v>-2.6041599978710575</v>
      </c>
      <c r="AH10" s="27">
        <f>snapshot20250225215948__104[[#This Row],[fcW.14]]*O$62</f>
        <v>2.0626163123494865</v>
      </c>
      <c r="AI10" s="27">
        <f>snapshot20250225215948__104[[#This Row],[fcW.15]]*P$62</f>
        <v>0.32625857251120421</v>
      </c>
      <c r="AJ10" s="27">
        <f>snapshot20250225215948__104[[#This Row],[fcW.16]]*Q$62</f>
        <v>-1.5823768994041689</v>
      </c>
      <c r="AK10" s="80">
        <f>snapshot20250225215948__105[[#This Row],[fcB]]*R$62</f>
        <v>-0.20999252796173096</v>
      </c>
      <c r="AL10" s="10">
        <f t="shared" ref="AL10:AL51" si="8">SUM(U10:AK10)</f>
        <v>1.2036558627690965</v>
      </c>
      <c r="AM10" s="3">
        <f t="shared" si="1"/>
        <v>1.6205564167570366E-2</v>
      </c>
      <c r="AN10" s="85" t="str">
        <v>12</v>
      </c>
      <c r="AP10">
        <f t="shared" si="2"/>
        <v>0.44993994012312971</v>
      </c>
      <c r="AQ10" s="3">
        <f t="shared" si="3"/>
        <v>0.12081185921834771</v>
      </c>
      <c r="AR10">
        <f t="shared" si="4"/>
        <v>4.0984362557225235E-2</v>
      </c>
      <c r="AS10" s="3">
        <f t="shared" si="5"/>
        <v>1.6384636611102801E-2</v>
      </c>
      <c r="AT10">
        <f t="shared" si="6"/>
        <v>1.6797179742220859E-3</v>
      </c>
      <c r="AU10" s="3">
        <f t="shared" si="7"/>
        <v>6.9339953313783513E-4</v>
      </c>
    </row>
    <row r="11" spans="1:47">
      <c r="A11" s="25">
        <v>5</v>
      </c>
      <c r="B11" s="3">
        <v>-0.18066251277923584</v>
      </c>
      <c r="C11" s="3">
        <v>0.54180616140365601</v>
      </c>
      <c r="D11" s="3">
        <v>-0.43101984262466431</v>
      </c>
      <c r="E11" s="3">
        <v>-0.37363746762275696</v>
      </c>
      <c r="F11" s="3">
        <v>-0.56218773126602173</v>
      </c>
      <c r="G11" s="3">
        <v>-0.84986597299575806</v>
      </c>
      <c r="H11" s="3">
        <v>0.60577040910720825</v>
      </c>
      <c r="I11" s="3">
        <v>-0.32999834418296814</v>
      </c>
      <c r="J11" s="3">
        <v>0.36481210589408875</v>
      </c>
      <c r="K11" s="3">
        <v>-0.67648732662200928</v>
      </c>
      <c r="L11" s="3">
        <v>-0.38262966275215149</v>
      </c>
      <c r="M11" s="3">
        <v>0.68559384346008301</v>
      </c>
      <c r="N11" s="3">
        <v>0.40719994902610779</v>
      </c>
      <c r="O11" s="3">
        <v>0.94294643402099609</v>
      </c>
      <c r="P11" s="3">
        <v>-0.64742368459701538</v>
      </c>
      <c r="Q11" s="3">
        <v>0.86854851245880127</v>
      </c>
      <c r="R11" s="3">
        <v>-3.6396857351064682E-2</v>
      </c>
      <c r="T11" s="1">
        <v>5</v>
      </c>
      <c r="U11" s="27">
        <f>snapshot20250225215948__104[[#This Row],[fcW.1]]*B$62</f>
        <v>0.59638187745449101</v>
      </c>
      <c r="V11" s="27">
        <f>snapshot20250225215948__104[[#This Row],[fcW.2]]*C$62</f>
        <v>3.0618805962470619</v>
      </c>
      <c r="W11" s="27">
        <f>snapshot20250225215948__104[[#This Row],[fcW.3]]*D$62</f>
        <v>2.571669971007458</v>
      </c>
      <c r="X11" s="27">
        <f>snapshot20250225215948__104[[#This Row],[fcW.4]]*E$62</f>
        <v>-2.2337075918213185</v>
      </c>
      <c r="Y11" s="27">
        <f>snapshot20250225215948__104[[#This Row],[fcW.5]]*F$62</f>
        <v>-1.6256090580588867</v>
      </c>
      <c r="Z11" s="27">
        <f>snapshot20250225215948__104[[#This Row],[fcW.6]]*G$62</f>
        <v>3.9076245404360175</v>
      </c>
      <c r="AA11" s="27">
        <f>snapshot20250225215948__104[[#This Row],[fcW.7]]*H$62</f>
        <v>-0.66870378338223035</v>
      </c>
      <c r="AB11" s="27">
        <f>snapshot20250225215948__104[[#This Row],[fcW.8]]*I$62</f>
        <v>0.78380100452333523</v>
      </c>
      <c r="AC11" s="27">
        <f>snapshot20250225215948__104[[#This Row],[fcW.9]]*J$62</f>
        <v>-1.0113495686386405</v>
      </c>
      <c r="AD11" s="27">
        <f>snapshot20250225215948__104[[#This Row],[fcW.10]]*K$62</f>
        <v>3.1442963167799136</v>
      </c>
      <c r="AE11" s="27">
        <f>snapshot20250225215948__104[[#This Row],[fcW.11]]*L$62</f>
        <v>-0.80352996139004418</v>
      </c>
      <c r="AF11" s="27">
        <f>snapshot20250225215948__104[[#This Row],[fcW.12]]*M$62</f>
        <v>0.36730864793704454</v>
      </c>
      <c r="AG11" s="27">
        <f>snapshot20250225215948__104[[#This Row],[fcW.13]]*N$62</f>
        <v>-1.8990175055679877</v>
      </c>
      <c r="AH11" s="27">
        <f>snapshot20250225215948__104[[#This Row],[fcW.14]]*O$62</f>
        <v>2.4155440409917972</v>
      </c>
      <c r="AI11" s="27">
        <f>snapshot20250225215948__104[[#This Row],[fcW.15]]*P$62</f>
        <v>-0.66031111342063187</v>
      </c>
      <c r="AJ11" s="27">
        <f>snapshot20250225215948__104[[#This Row],[fcW.16]]*Q$62</f>
        <v>7.7252704926189519</v>
      </c>
      <c r="AK11" s="80">
        <f>snapshot20250225215948__105[[#This Row],[fcB]]*R$62</f>
        <v>-3.6396857351064682E-2</v>
      </c>
      <c r="AL11" s="10">
        <f t="shared" si="8"/>
        <v>15.635152048365264</v>
      </c>
      <c r="AM11" s="3">
        <f t="shared" si="1"/>
        <v>1.1714301453236395</v>
      </c>
      <c r="AN11" s="85" t="str">
        <v>14</v>
      </c>
      <c r="AP11">
        <f t="shared" si="2"/>
        <v>3.8254335878844077</v>
      </c>
      <c r="AQ11" s="3">
        <f t="shared" si="3"/>
        <v>8.7329667969335532</v>
      </c>
      <c r="AR11">
        <f t="shared" si="4"/>
        <v>214.15226241972348</v>
      </c>
      <c r="AS11" s="3">
        <f t="shared" si="5"/>
        <v>1.184374517786182</v>
      </c>
      <c r="AT11">
        <f t="shared" si="6"/>
        <v>45861.191499486114</v>
      </c>
      <c r="AU11" s="3">
        <f t="shared" si="7"/>
        <v>5.0122853328146637E-2</v>
      </c>
    </row>
    <row r="12" spans="1:47">
      <c r="A12" s="25">
        <v>6</v>
      </c>
      <c r="B12" s="3">
        <v>-0.63867694139480591</v>
      </c>
      <c r="C12" s="3">
        <v>0.1048550084233284</v>
      </c>
      <c r="D12" s="3">
        <v>0.83928591012954712</v>
      </c>
      <c r="E12" s="3">
        <v>-0.24592654407024384</v>
      </c>
      <c r="F12" s="3">
        <v>-0.40333622694015503</v>
      </c>
      <c r="G12" s="3">
        <v>-0.86501139402389526</v>
      </c>
      <c r="H12" s="3">
        <v>-0.15400080382823944</v>
      </c>
      <c r="I12" s="3">
        <v>0.65579438209533691</v>
      </c>
      <c r="J12" s="3">
        <v>-1.3497536182403564</v>
      </c>
      <c r="K12" s="3">
        <v>-0.38285613059997559</v>
      </c>
      <c r="L12" s="3">
        <v>0.61020666360855103</v>
      </c>
      <c r="M12" s="3">
        <v>0.42304074764251709</v>
      </c>
      <c r="N12" s="3">
        <v>-0.28138965368270874</v>
      </c>
      <c r="O12" s="3">
        <v>-0.14006531238555908</v>
      </c>
      <c r="P12" s="3">
        <v>-0.27558848261833191</v>
      </c>
      <c r="Q12" s="3">
        <v>0.85161441564559937</v>
      </c>
      <c r="R12" s="3">
        <v>0.12430445104837418</v>
      </c>
      <c r="T12" s="1">
        <v>6</v>
      </c>
      <c r="U12" s="27">
        <f>snapshot20250225215948__104[[#This Row],[fcW.1]]*B$62</f>
        <v>2.108325338424629</v>
      </c>
      <c r="V12" s="27">
        <f>snapshot20250225215948__104[[#This Row],[fcW.2]]*C$62</f>
        <v>0.59256158121007485</v>
      </c>
      <c r="W12" s="27">
        <f>snapshot20250225215948__104[[#This Row],[fcW.3]]*D$62</f>
        <v>-5.0075800664456747</v>
      </c>
      <c r="X12" s="27">
        <f>snapshot20250225215948__104[[#This Row],[fcW.4]]*E$62</f>
        <v>-1.4702165497886113</v>
      </c>
      <c r="Y12" s="27">
        <f>snapshot20250225215948__104[[#This Row],[fcW.5]]*F$62</f>
        <v>-1.16627771737508</v>
      </c>
      <c r="Z12" s="27">
        <f>snapshot20250225215948__104[[#This Row],[fcW.6]]*G$62</f>
        <v>3.9772621312624481</v>
      </c>
      <c r="AA12" s="27">
        <f>snapshot20250225215948__104[[#This Row],[fcW.7]]*H$62</f>
        <v>0.16999991847674253</v>
      </c>
      <c r="AB12" s="27">
        <f>snapshot20250225215948__104[[#This Row],[fcW.8]]*I$62</f>
        <v>-1.5576208320672362</v>
      </c>
      <c r="AC12" s="27">
        <f>snapshot20250225215948__104[[#This Row],[fcW.9]]*J$62</f>
        <v>3.7418515381508008</v>
      </c>
      <c r="AD12" s="27">
        <f>snapshot20250225215948__104[[#This Row],[fcW.10]]*K$62</f>
        <v>1.7795057999286801</v>
      </c>
      <c r="AE12" s="27">
        <f>snapshot20250225215948__104[[#This Row],[fcW.11]]*L$62</f>
        <v>1.2814462248498786</v>
      </c>
      <c r="AF12" s="27">
        <f>snapshot20250225215948__104[[#This Row],[fcW.12]]*M$62</f>
        <v>0.22664515809336669</v>
      </c>
      <c r="AG12" s="27">
        <f>snapshot20250225215948__104[[#This Row],[fcW.13]]*N$62</f>
        <v>1.3122886668016662</v>
      </c>
      <c r="AH12" s="27">
        <f>snapshot20250225215948__104[[#This Row],[fcW.14]]*O$62</f>
        <v>-0.35880503756702081</v>
      </c>
      <c r="AI12" s="27">
        <f>snapshot20250225215948__104[[#This Row],[fcW.15]]*P$62</f>
        <v>-0.28107426733527952</v>
      </c>
      <c r="AJ12" s="27">
        <f>snapshot20250225215948__104[[#This Row],[fcW.16]]*Q$62</f>
        <v>7.5746508363146221</v>
      </c>
      <c r="AK12" s="80">
        <f>snapshot20250225215948__105[[#This Row],[fcB]]*R$62</f>
        <v>0.12430445104837418</v>
      </c>
      <c r="AL12" s="10">
        <f t="shared" si="8"/>
        <v>13.04726717398238</v>
      </c>
      <c r="AM12" s="3">
        <f t="shared" si="1"/>
        <v>0.96427295374478228</v>
      </c>
      <c r="AN12" s="85" t="str">
        <v>15</v>
      </c>
      <c r="AP12">
        <f t="shared" si="2"/>
        <v>3.4707430416167786</v>
      </c>
      <c r="AQ12" s="3">
        <f t="shared" si="3"/>
        <v>7.188617880332683</v>
      </c>
      <c r="AR12">
        <f t="shared" si="4"/>
        <v>145.10749553363542</v>
      </c>
      <c r="AS12" s="3">
        <f t="shared" si="5"/>
        <v>0.97492822697524872</v>
      </c>
      <c r="AT12">
        <f t="shared" si="6"/>
        <v>21056.185260044022</v>
      </c>
      <c r="AU12" s="3">
        <f t="shared" si="7"/>
        <v>4.125906441949672E-2</v>
      </c>
    </row>
    <row r="13" spans="1:47">
      <c r="A13" s="25">
        <v>7</v>
      </c>
      <c r="B13" s="3">
        <v>-0.27876982092857361</v>
      </c>
      <c r="C13" s="3">
        <v>-0.4930083155632019</v>
      </c>
      <c r="D13" s="3">
        <v>0.57682090997695923</v>
      </c>
      <c r="E13" s="3">
        <v>0.83678984642028809</v>
      </c>
      <c r="F13" s="3">
        <v>-0.4139365553855896</v>
      </c>
      <c r="G13" s="3">
        <v>0.5693315863609314</v>
      </c>
      <c r="H13" s="3">
        <v>-0.10377968847751617</v>
      </c>
      <c r="I13" s="3">
        <v>-0.31097304821014404</v>
      </c>
      <c r="J13" s="3">
        <v>0.64704364538192749</v>
      </c>
      <c r="K13" s="3">
        <v>0.46470525860786438</v>
      </c>
      <c r="L13" s="3">
        <v>-0.67301756143569946</v>
      </c>
      <c r="M13" s="3">
        <v>7.757481187582016E-2</v>
      </c>
      <c r="N13" s="3">
        <v>0.43539515137672424</v>
      </c>
      <c r="O13" s="3">
        <v>-0.69486349821090698</v>
      </c>
      <c r="P13" s="3">
        <v>-0.76240628957748413</v>
      </c>
      <c r="Q13" s="3">
        <v>-0.58325868844985962</v>
      </c>
      <c r="R13" s="3">
        <v>-0.92753326892852783</v>
      </c>
      <c r="T13" s="1">
        <v>7</v>
      </c>
      <c r="U13" s="27">
        <f>snapshot20250225215948__104[[#This Row],[fcW.1]]*B$62</f>
        <v>0.92024220534445611</v>
      </c>
      <c r="V13" s="27">
        <f>snapshot20250225215948__104[[#This Row],[fcW.2]]*C$62</f>
        <v>-2.7861119026418479</v>
      </c>
      <c r="W13" s="27">
        <f>snapshot20250225215948__104[[#This Row],[fcW.3]]*D$62</f>
        <v>-3.4415886837226042</v>
      </c>
      <c r="X13" s="27">
        <f>snapshot20250225215948__104[[#This Row],[fcW.4]]*E$62</f>
        <v>5.0025599536371264</v>
      </c>
      <c r="Y13" s="27">
        <f>snapshot20250225215948__104[[#This Row],[fcW.5]]*F$62</f>
        <v>-1.1969293822566527</v>
      </c>
      <c r="Z13" s="27">
        <f>snapshot20250225215948__104[[#This Row],[fcW.6]]*G$62</f>
        <v>-2.6177469732871019</v>
      </c>
      <c r="AA13" s="27">
        <f>snapshot20250225215948__104[[#This Row],[fcW.7]]*H$62</f>
        <v>0.11456134086414643</v>
      </c>
      <c r="AB13" s="27">
        <f>snapshot20250225215948__104[[#This Row],[fcW.8]]*I$62</f>
        <v>0.73861275931630699</v>
      </c>
      <c r="AC13" s="27">
        <f>snapshot20250225215948__104[[#This Row],[fcW.9]]*J$62</f>
        <v>-1.7937653413216661</v>
      </c>
      <c r="AD13" s="27">
        <f>snapshot20250225215948__104[[#This Row],[fcW.10]]*K$62</f>
        <v>-2.1599385169936851</v>
      </c>
      <c r="AE13" s="27">
        <f>snapshot20250225215948__104[[#This Row],[fcW.11]]*L$62</f>
        <v>-1.4133503692983314</v>
      </c>
      <c r="AF13" s="27">
        <f>snapshot20250225215948__104[[#This Row],[fcW.12]]*M$62</f>
        <v>4.1560903056354639E-2</v>
      </c>
      <c r="AG13" s="27">
        <f>snapshot20250225215948__104[[#This Row],[fcW.13]]*N$62</f>
        <v>-2.0305086390146161</v>
      </c>
      <c r="AH13" s="27">
        <f>snapshot20250225215948__104[[#This Row],[fcW.14]]*O$62</f>
        <v>-1.7800304681662298</v>
      </c>
      <c r="AI13" s="27">
        <f>snapshot20250225215948__104[[#This Row],[fcW.15]]*P$62</f>
        <v>-0.77758252891714186</v>
      </c>
      <c r="AJ13" s="27">
        <f>snapshot20250225215948__104[[#This Row],[fcW.16]]*Q$62</f>
        <v>-5.1877714034529081</v>
      </c>
      <c r="AK13" s="80">
        <f>snapshot20250225215948__105[[#This Row],[fcB]]*R$62</f>
        <v>-0.92753326892852783</v>
      </c>
      <c r="AL13" s="10">
        <f t="shared" si="8"/>
        <v>-19.295320315782924</v>
      </c>
      <c r="AM13" s="3">
        <f t="shared" si="1"/>
        <v>-1.6247137740249262</v>
      </c>
      <c r="AN13" s="85" t="str">
        <v>16</v>
      </c>
      <c r="AP13">
        <f t="shared" si="2"/>
        <v>4.5051670589262294</v>
      </c>
      <c r="AQ13" s="3">
        <f t="shared" si="3"/>
        <v>-12.112178860789266</v>
      </c>
      <c r="AR13">
        <f t="shared" si="4"/>
        <v>411.94913932997298</v>
      </c>
      <c r="AS13" s="3">
        <f t="shared" si="5"/>
        <v>-1.6426669574221242</v>
      </c>
      <c r="AT13">
        <f t="shared" si="6"/>
        <v>169702.0933947055</v>
      </c>
      <c r="AU13" s="3">
        <f t="shared" si="7"/>
        <v>-6.9517837252832712E-2</v>
      </c>
    </row>
    <row r="14" spans="1:47">
      <c r="A14" s="25">
        <v>8</v>
      </c>
      <c r="B14" s="3">
        <v>-0.39991068840026855</v>
      </c>
      <c r="C14" s="3">
        <v>0.30231094360351563</v>
      </c>
      <c r="D14" s="3">
        <v>-0.555320143699646</v>
      </c>
      <c r="E14" s="3">
        <v>0.81498175859451294</v>
      </c>
      <c r="F14" s="3">
        <v>-0.17122466862201691</v>
      </c>
      <c r="G14" s="3">
        <v>-0.5424952507019043</v>
      </c>
      <c r="H14" s="3">
        <v>0.21038247644901276</v>
      </c>
      <c r="I14" s="3">
        <v>-0.52004712820053101</v>
      </c>
      <c r="J14" s="3">
        <v>0.45701757073402405</v>
      </c>
      <c r="K14" s="3">
        <v>0.58452284336090088</v>
      </c>
      <c r="L14" s="3">
        <v>0.68348759412765503</v>
      </c>
      <c r="M14" s="3">
        <v>-0.85408478975296021</v>
      </c>
      <c r="N14" s="3">
        <v>-0.81079906225204468</v>
      </c>
      <c r="O14" s="3">
        <v>-0.13580361008644104</v>
      </c>
      <c r="P14" s="3">
        <v>0.66454172134399414</v>
      </c>
      <c r="Q14" s="3">
        <v>1.1051749810576439E-2</v>
      </c>
      <c r="R14" s="3">
        <v>-0.91892307996749878</v>
      </c>
      <c r="T14" s="1">
        <v>8</v>
      </c>
      <c r="U14" s="27">
        <f>snapshot20250225215948__104[[#This Row],[fcW.1]]*B$62</f>
        <v>1.3201382151354735</v>
      </c>
      <c r="V14" s="27">
        <f>snapshot20250225215948__104[[#This Row],[fcW.2]]*C$62</f>
        <v>1.7084338979362856</v>
      </c>
      <c r="W14" s="27">
        <f>snapshot20250225215948__104[[#This Row],[fcW.3]]*D$62</f>
        <v>3.3133048565736862</v>
      </c>
      <c r="X14" s="27">
        <f>snapshot20250225215948__104[[#This Row],[fcW.4]]*E$62</f>
        <v>4.8721852038844524</v>
      </c>
      <c r="Y14" s="27">
        <f>snapshot20250225215948__104[[#This Row],[fcW.5]]*F$62</f>
        <v>-0.49510929676153337</v>
      </c>
      <c r="Z14" s="27">
        <f>snapshot20250225215948__104[[#This Row],[fcW.6]]*G$62</f>
        <v>2.4943553714008173</v>
      </c>
      <c r="AA14" s="27">
        <f>snapshot20250225215948__104[[#This Row],[fcW.7]]*H$62</f>
        <v>-0.23223907249962725</v>
      </c>
      <c r="AB14" s="27">
        <f>snapshot20250225215948__104[[#This Row],[fcW.8]]*I$62</f>
        <v>1.2351985052902263</v>
      </c>
      <c r="AC14" s="27">
        <f>snapshot20250225215948__104[[#This Row],[fcW.9]]*J$62</f>
        <v>-1.2669659683835179</v>
      </c>
      <c r="AD14" s="27">
        <f>snapshot20250225215948__104[[#This Row],[fcW.10]]*K$62</f>
        <v>-2.7168476793658343</v>
      </c>
      <c r="AE14" s="27">
        <f>snapshot20250225215948__104[[#This Row],[fcW.11]]*L$62</f>
        <v>1.4353376478177415</v>
      </c>
      <c r="AF14" s="27">
        <f>snapshot20250225215948__104[[#This Row],[fcW.12]]*M$62</f>
        <v>-0.45757810158343393</v>
      </c>
      <c r="AG14" s="27">
        <f>snapshot20250225215948__104[[#This Row],[fcW.13]]*N$62</f>
        <v>3.7812421548609318</v>
      </c>
      <c r="AH14" s="27">
        <f>snapshot20250225215948__104[[#This Row],[fcW.14]]*O$62</f>
        <v>-0.34788784309901943</v>
      </c>
      <c r="AI14" s="27">
        <f>snapshot20250225215948__104[[#This Row],[fcW.15]]*P$62</f>
        <v>0.67776989686166167</v>
      </c>
      <c r="AJ14" s="27">
        <f>snapshot20250225215948__104[[#This Row],[fcW.16]]*Q$62</f>
        <v>9.829935286142473E-2</v>
      </c>
      <c r="AK14" s="80">
        <f>snapshot20250225215948__105[[#This Row],[fcB]]*R$62</f>
        <v>-0.91892307996749878</v>
      </c>
      <c r="AL14" s="10">
        <f t="shared" si="8"/>
        <v>14.500714060962233</v>
      </c>
      <c r="AM14" s="3">
        <f t="shared" si="1"/>
        <v>1.0806196962897261</v>
      </c>
      <c r="AN14" s="85" t="str">
        <v>18</v>
      </c>
      <c r="AP14">
        <f t="shared" si="2"/>
        <v>3.6741671366326196</v>
      </c>
      <c r="AQ14" s="3">
        <f t="shared" si="3"/>
        <v>8.0559783829050815</v>
      </c>
      <c r="AR14">
        <f t="shared" si="4"/>
        <v>182.23661223947016</v>
      </c>
      <c r="AS14" s="3">
        <f t="shared" si="5"/>
        <v>1.092560607913841</v>
      </c>
      <c r="AT14">
        <f t="shared" si="6"/>
        <v>33210.182840519003</v>
      </c>
      <c r="AU14" s="3">
        <f t="shared" si="7"/>
        <v>4.6237279070253129E-2</v>
      </c>
    </row>
    <row r="15" spans="1:47">
      <c r="A15" s="25">
        <v>9</v>
      </c>
      <c r="B15" s="3">
        <v>-0.37890729308128357</v>
      </c>
      <c r="C15" s="3">
        <v>0.40783125162124634</v>
      </c>
      <c r="D15" s="3">
        <v>-0.4369049072265625</v>
      </c>
      <c r="E15" s="3">
        <v>-0.64167779684066772</v>
      </c>
      <c r="F15" s="3">
        <v>-0.63297033309936523</v>
      </c>
      <c r="G15" s="3">
        <v>0.75133281946182251</v>
      </c>
      <c r="H15" s="3">
        <v>0.7334715723991394</v>
      </c>
      <c r="I15" s="3">
        <v>-1.9954070448875427E-2</v>
      </c>
      <c r="J15" s="3">
        <v>-0.58062171936035156</v>
      </c>
      <c r="K15" s="3">
        <v>0.65251827239990234</v>
      </c>
      <c r="L15" s="3">
        <v>0.42305353283882141</v>
      </c>
      <c r="M15" s="3">
        <v>0.85903847217559814</v>
      </c>
      <c r="N15" s="3">
        <v>0.63886815309524536</v>
      </c>
      <c r="O15" s="3">
        <v>0.5829474925994873</v>
      </c>
      <c r="P15" s="3">
        <v>-0.94750982522964478</v>
      </c>
      <c r="Q15" s="3">
        <v>0.26891756057739258</v>
      </c>
      <c r="R15" s="3">
        <v>0.12523451447486875</v>
      </c>
      <c r="T15" s="1">
        <v>9</v>
      </c>
      <c r="U15" s="27">
        <f>snapshot20250225215948__104[[#This Row],[fcW.1]]*B$62</f>
        <v>1.2508042723016242</v>
      </c>
      <c r="V15" s="27">
        <f>snapshot20250225215948__104[[#This Row],[fcW.2]]*C$62</f>
        <v>2.3047552516700138</v>
      </c>
      <c r="W15" s="27">
        <f>snapshot20250225215948__104[[#This Row],[fcW.3]]*D$62</f>
        <v>2.6067830735086805</v>
      </c>
      <c r="X15" s="27">
        <f>snapshot20250225215948__104[[#This Row],[fcW.4]]*E$62</f>
        <v>-3.8361264340687833</v>
      </c>
      <c r="Y15" s="27">
        <f>snapshot20250225215948__104[[#This Row],[fcW.5]]*F$62</f>
        <v>-1.8302823945511966</v>
      </c>
      <c r="Z15" s="27">
        <f>snapshot20250225215948__104[[#This Row],[fcW.6]]*G$62</f>
        <v>-3.4545759645075891</v>
      </c>
      <c r="AA15" s="27">
        <f>snapshot20250225215948__104[[#This Row],[fcW.7]]*H$62</f>
        <v>-0.80967179659614985</v>
      </c>
      <c r="AB15" s="27">
        <f>snapshot20250225215948__104[[#This Row],[fcW.8]]*I$62</f>
        <v>4.7394239207110458E-2</v>
      </c>
      <c r="AC15" s="27">
        <f>snapshot20250225215948__104[[#This Row],[fcW.9]]*J$62</f>
        <v>1.6096273010956357</v>
      </c>
      <c r="AD15" s="27">
        <f>snapshot20250225215948__104[[#This Row],[fcW.10]]*K$62</f>
        <v>-3.0328887472048818</v>
      </c>
      <c r="AE15" s="27">
        <f>snapshot20250225215948__104[[#This Row],[fcW.11]]*L$62</f>
        <v>0.88842089884728503</v>
      </c>
      <c r="AF15" s="27">
        <f>snapshot20250225215948__104[[#This Row],[fcW.12]]*M$62</f>
        <v>0.46023204955908342</v>
      </c>
      <c r="AG15" s="27">
        <f>snapshot20250225215948__104[[#This Row],[fcW.13]]*N$62</f>
        <v>-2.9794252415291287</v>
      </c>
      <c r="AH15" s="27">
        <f>snapshot20250225215948__104[[#This Row],[fcW.14]]*O$62</f>
        <v>1.4933354548625899</v>
      </c>
      <c r="AI15" s="27">
        <f>snapshot20250225215948__104[[#This Row],[fcW.15]]*P$62</f>
        <v>-0.96637068207322008</v>
      </c>
      <c r="AJ15" s="27">
        <f>snapshot20250225215948__104[[#This Row],[fcW.16]]*Q$62</f>
        <v>2.3918766377187741</v>
      </c>
      <c r="AK15" s="80">
        <f>snapshot20250225215948__105[[#This Row],[fcB]]*R$62</f>
        <v>0.12523451447486875</v>
      </c>
      <c r="AL15" s="10">
        <f t="shared" si="8"/>
        <v>-3.7308775672852827</v>
      </c>
      <c r="AM15" s="3">
        <f t="shared" si="1"/>
        <v>-0.37879813064161783</v>
      </c>
      <c r="AN15" s="85" t="str">
        <v>2</v>
      </c>
      <c r="AP15">
        <f t="shared" si="2"/>
        <v>2.1753361763958172</v>
      </c>
      <c r="AQ15" s="3">
        <f t="shared" si="3"/>
        <v>-2.8239255331096271</v>
      </c>
      <c r="AR15">
        <f t="shared" si="4"/>
        <v>22.392651921556247</v>
      </c>
      <c r="AS15" s="3">
        <f t="shared" si="5"/>
        <v>-0.38298387241266063</v>
      </c>
      <c r="AT15">
        <f t="shared" si="6"/>
        <v>501.4308600799767</v>
      </c>
      <c r="AU15" s="3">
        <f t="shared" si="7"/>
        <v>-1.6207917492067285E-2</v>
      </c>
    </row>
    <row r="16" spans="1:47">
      <c r="A16" s="25">
        <v>10</v>
      </c>
      <c r="B16" s="3">
        <v>0.61090600490570068</v>
      </c>
      <c r="C16" s="3">
        <v>0.24024136364459991</v>
      </c>
      <c r="D16" s="3">
        <v>0.51370275020599365</v>
      </c>
      <c r="E16" s="3">
        <v>-0.38439270853996277</v>
      </c>
      <c r="F16" s="3">
        <v>-0.14589095115661621</v>
      </c>
      <c r="G16" s="3">
        <v>-1.6618560999631882E-2</v>
      </c>
      <c r="H16" s="3">
        <v>-0.17592374980449677</v>
      </c>
      <c r="I16" s="3">
        <v>-0.55598300695419312</v>
      </c>
      <c r="J16" s="3">
        <v>0.74036836624145508</v>
      </c>
      <c r="K16" s="3">
        <v>-0.80895239114761353</v>
      </c>
      <c r="L16" s="3">
        <v>-0.61981266736984253</v>
      </c>
      <c r="M16" s="3">
        <v>-0.98006147146224976</v>
      </c>
      <c r="N16" s="3">
        <v>-0.30529090762138367</v>
      </c>
      <c r="O16" s="3">
        <v>-0.53868120908737183</v>
      </c>
      <c r="P16" s="3">
        <v>0.47034275531768799</v>
      </c>
      <c r="Q16" s="3">
        <v>0.67105293273925781</v>
      </c>
      <c r="R16" s="3">
        <v>1.9214265048503876E-2</v>
      </c>
      <c r="T16" s="1">
        <v>10</v>
      </c>
      <c r="U16" s="27">
        <f>snapshot20250225215948__104[[#This Row],[fcW.1]]*B$62</f>
        <v>-2.0166511831875633</v>
      </c>
      <c r="V16" s="27">
        <f>snapshot20250225215948__104[[#This Row],[fcW.2]]*C$62</f>
        <v>1.3576633529852125</v>
      </c>
      <c r="W16" s="27">
        <f>snapshot20250225215948__104[[#This Row],[fcW.3]]*D$62</f>
        <v>-3.0649956361268997</v>
      </c>
      <c r="X16" s="27">
        <f>snapshot20250225215948__104[[#This Row],[fcW.4]]*E$62</f>
        <v>-2.2980053814447237</v>
      </c>
      <c r="Y16" s="27">
        <f>snapshot20250225215948__104[[#This Row],[fcW.5]]*F$62</f>
        <v>-0.42185490450840052</v>
      </c>
      <c r="Z16" s="27">
        <f>snapshot20250225215948__104[[#This Row],[fcW.6]]*G$62</f>
        <v>7.6410985793425326E-2</v>
      </c>
      <c r="AA16" s="27">
        <f>snapshot20250225215948__104[[#This Row],[fcW.7]]*H$62</f>
        <v>0.19420043520190503</v>
      </c>
      <c r="AB16" s="27">
        <f>snapshot20250225215948__104[[#This Row],[fcW.8]]*I$62</f>
        <v>1.3205521998225001</v>
      </c>
      <c r="AC16" s="27">
        <f>snapshot20250225215948__104[[#This Row],[fcW.9]]*J$62</f>
        <v>-2.0524845961372011</v>
      </c>
      <c r="AD16" s="27">
        <f>snapshot20250225215948__104[[#This Row],[fcW.10]]*K$62</f>
        <v>3.7599906514686077</v>
      </c>
      <c r="AE16" s="27">
        <f>snapshot20250225215948__104[[#This Row],[fcW.11]]*L$62</f>
        <v>-1.3016190252958884</v>
      </c>
      <c r="AF16" s="27">
        <f>snapshot20250225215948__104[[#This Row],[fcW.12]]*M$62</f>
        <v>-0.52507042968939455</v>
      </c>
      <c r="AG16" s="27">
        <f>snapshot20250225215948__104[[#This Row],[fcW.13]]*N$62</f>
        <v>1.4237545442977839</v>
      </c>
      <c r="AH16" s="27">
        <f>snapshot20250225215948__104[[#This Row],[fcW.14]]*O$62</f>
        <v>-1.3799386027226697</v>
      </c>
      <c r="AI16" s="27">
        <f>snapshot20250225215948__104[[#This Row],[fcW.15]]*P$62</f>
        <v>0.47970526232209781</v>
      </c>
      <c r="AJ16" s="27">
        <f>snapshot20250225215948__104[[#This Row],[fcW.16]]*Q$62</f>
        <v>5.9686538470951556</v>
      </c>
      <c r="AK16" s="80">
        <f>snapshot20250225215948__105[[#This Row],[fcB]]*R$62</f>
        <v>1.9214265048503876E-2</v>
      </c>
      <c r="AL16" s="10">
        <f t="shared" si="8"/>
        <v>1.5395257849224508</v>
      </c>
      <c r="AM16" s="3">
        <f t="shared" si="1"/>
        <v>4.309156303786018E-2</v>
      </c>
      <c r="AN16" s="85" t="str">
        <v>20</v>
      </c>
      <c r="AP16">
        <f t="shared" si="2"/>
        <v>0.73370012394121886</v>
      </c>
      <c r="AQ16" s="3">
        <f t="shared" si="3"/>
        <v>0.32124594944040324</v>
      </c>
      <c r="AR16">
        <f t="shared" si="4"/>
        <v>0.28978397790862231</v>
      </c>
      <c r="AS16" s="3">
        <f t="shared" si="5"/>
        <v>4.3567727360745247E-2</v>
      </c>
      <c r="AT16">
        <f t="shared" si="6"/>
        <v>8.3974753852544909E-2</v>
      </c>
      <c r="AU16" s="3">
        <f t="shared" si="7"/>
        <v>1.8437907735680875E-3</v>
      </c>
    </row>
    <row r="17" spans="1:48">
      <c r="A17" s="25">
        <v>11</v>
      </c>
      <c r="B17" s="73">
        <v>-0.68377506732940674</v>
      </c>
      <c r="C17" s="73">
        <v>0.71477675437927246</v>
      </c>
      <c r="D17" s="73">
        <v>-0.8140900731086731</v>
      </c>
      <c r="E17" s="73">
        <v>0.66716945171356201</v>
      </c>
      <c r="F17" s="73">
        <v>0.63818877935409546</v>
      </c>
      <c r="G17" s="73">
        <v>-0.45705372095108032</v>
      </c>
      <c r="H17" s="73">
        <v>-0.23723834753036499</v>
      </c>
      <c r="I17" s="73">
        <v>-0.27870211005210876</v>
      </c>
      <c r="J17" s="73">
        <v>-0.71489912271499634</v>
      </c>
      <c r="K17" s="73">
        <v>-0.78440111875534058</v>
      </c>
      <c r="L17" s="73">
        <v>0.60128617286682129</v>
      </c>
      <c r="M17" s="73">
        <v>-7.6739005744457245E-2</v>
      </c>
      <c r="N17" s="73">
        <v>-0.74433064460754395</v>
      </c>
      <c r="O17" s="73">
        <v>0.33708402514457703</v>
      </c>
      <c r="P17" s="73">
        <v>0.15656237304210663</v>
      </c>
      <c r="Q17" s="73">
        <v>1.0149884223937988</v>
      </c>
      <c r="R17" s="73">
        <v>4.9605213105678558E-2</v>
      </c>
      <c r="T17" s="1">
        <v>11</v>
      </c>
      <c r="U17" s="72">
        <f>snapshot20250225215948__104[[#This Row],[fcW.1]]*B$62</f>
        <v>2.2571979772516007</v>
      </c>
      <c r="V17" s="72">
        <f>snapshot20250225215948__104[[#This Row],[fcW.2]]*C$62</f>
        <v>4.0393801894250263</v>
      </c>
      <c r="W17" s="72">
        <f>snapshot20250225215948__104[[#This Row],[fcW.3]]*D$62</f>
        <v>4.8572496847481332</v>
      </c>
      <c r="X17" s="72">
        <f>snapshot20250225215948__104[[#This Row],[fcW.4]]*E$62</f>
        <v>3.9885225612022728</v>
      </c>
      <c r="Y17" s="72">
        <f>snapshot20250225215948__104[[#This Row],[fcW.5]]*F$62</f>
        <v>1.8453719332033105</v>
      </c>
      <c r="Z17" s="72">
        <f>snapshot20250225215948__104[[#This Row],[fcW.6]]*G$62</f>
        <v>2.1015011696378996</v>
      </c>
      <c r="AA17" s="72">
        <f>snapshot20250225215948__104[[#This Row],[fcW.7]]*H$62</f>
        <v>0.26188499499457596</v>
      </c>
      <c r="AB17" s="72">
        <f>snapshot20250225215948__104[[#This Row],[fcW.8]]*I$62</f>
        <v>0.66196390882645662</v>
      </c>
      <c r="AC17" s="72">
        <f>snapshot20250225215948__104[[#This Row],[fcW.9]]*J$62</f>
        <v>1.9818775410590601</v>
      </c>
      <c r="AD17" s="72">
        <f>snapshot20250225215948__104[[#This Row],[fcW.10]]*K$62</f>
        <v>3.645876946278062</v>
      </c>
      <c r="AE17" s="72">
        <f>snapshot20250225215948__104[[#This Row],[fcW.11]]*L$62</f>
        <v>1.2627130154856967</v>
      </c>
      <c r="AF17" s="72">
        <f>snapshot20250225215948__104[[#This Row],[fcW.12]]*M$62</f>
        <v>-4.1113117792561965E-2</v>
      </c>
      <c r="AG17" s="72">
        <f>snapshot20250225215948__104[[#This Row],[fcW.13]]*N$62</f>
        <v>3.4712600711789467</v>
      </c>
      <c r="AH17" s="72">
        <f>snapshot20250225215948__104[[#This Row],[fcW.14]]*O$62</f>
        <v>0.86350748979382841</v>
      </c>
      <c r="AI17" s="72">
        <f>snapshot20250225215948__104[[#This Row],[fcW.15]]*P$62</f>
        <v>0.1596788584087063</v>
      </c>
      <c r="AJ17" s="72">
        <f>snapshot20250225215948__104[[#This Row],[fcW.16]]*Q$62</f>
        <v>9.0277744966382727</v>
      </c>
      <c r="AK17" s="81">
        <f>snapshot20250225215948__105[[#This Row],[fcB]]*R$62</f>
        <v>4.9605213105678558E-2</v>
      </c>
      <c r="AL17" s="82">
        <f t="shared" si="8"/>
        <v>40.434252933444967</v>
      </c>
      <c r="AM17" s="73">
        <f t="shared" si="1"/>
        <v>3.156569493633687</v>
      </c>
      <c r="AN17" s="85" t="str">
        <v>21</v>
      </c>
      <c r="AP17" s="74">
        <f t="shared" si="2"/>
        <v>6.2795734744004612</v>
      </c>
      <c r="AQ17" s="73">
        <f t="shared" si="3"/>
        <v>23.532104487972202</v>
      </c>
      <c r="AR17" s="74">
        <f t="shared" si="4"/>
        <v>1554.964881848234</v>
      </c>
      <c r="AS17" s="73">
        <f t="shared" si="5"/>
        <v>3.1914497734289493</v>
      </c>
      <c r="AT17" s="74">
        <f t="shared" si="6"/>
        <v>2417915.7837812924</v>
      </c>
      <c r="AU17" s="73">
        <f t="shared" si="7"/>
        <v>0.13506248783259014</v>
      </c>
      <c r="AV17" s="74" t="s">
        <v>470</v>
      </c>
    </row>
    <row r="18" spans="1:48">
      <c r="A18" s="25">
        <v>12</v>
      </c>
      <c r="B18" s="3">
        <v>-0.3252723217010498</v>
      </c>
      <c r="C18" s="3">
        <v>-1.0835649967193604</v>
      </c>
      <c r="D18" s="3">
        <v>1.0220308303833008</v>
      </c>
      <c r="E18" s="3">
        <v>0.48361301422119141</v>
      </c>
      <c r="F18" s="3">
        <v>-6.9248035550117493E-2</v>
      </c>
      <c r="G18" s="3">
        <v>-0.69763791561126709</v>
      </c>
      <c r="H18" s="3">
        <v>0.48027169704437256</v>
      </c>
      <c r="I18" s="3">
        <v>9.1588936746120453E-2</v>
      </c>
      <c r="J18" s="3">
        <v>-0.78381586074829102</v>
      </c>
      <c r="K18" s="3">
        <v>0.6167563796043396</v>
      </c>
      <c r="L18" s="3">
        <v>-0.28650939464569092</v>
      </c>
      <c r="M18" s="3">
        <v>-0.21234597265720367</v>
      </c>
      <c r="N18" s="3">
        <v>0.78367120027542114</v>
      </c>
      <c r="O18" s="3">
        <v>0.46020635962486267</v>
      </c>
      <c r="P18" s="3">
        <v>-0.25630936026573181</v>
      </c>
      <c r="Q18" s="3">
        <v>-1.0838141441345215</v>
      </c>
      <c r="R18" s="3">
        <v>-3.9679419249296188E-2</v>
      </c>
      <c r="T18" s="1">
        <v>12</v>
      </c>
      <c r="U18" s="27">
        <f>snapshot20250225215948__104[[#This Row],[fcW.1]]*B$62</f>
        <v>1.0737508015129786</v>
      </c>
      <c r="V18" s="27">
        <f>snapshot20250225215948__104[[#This Row],[fcW.2]]*C$62</f>
        <v>-6.1234937410682848</v>
      </c>
      <c r="W18" s="27">
        <f>snapshot20250225215948__104[[#This Row],[fcW.3]]*D$62</f>
        <v>-6.0979234272268057</v>
      </c>
      <c r="X18" s="27">
        <f>snapshot20250225215948__104[[#This Row],[fcW.4]]*E$62</f>
        <v>2.8911716703426027</v>
      </c>
      <c r="Y18" s="27">
        <f>snapshot20250225215948__104[[#This Row],[fcW.5]]*F$62</f>
        <v>-0.20023602007384908</v>
      </c>
      <c r="Z18" s="27">
        <f>snapshot20250225215948__104[[#This Row],[fcW.6]]*G$62</f>
        <v>3.2076905370993432</v>
      </c>
      <c r="AA18" s="27">
        <f>snapshot20250225215948__104[[#This Row],[fcW.7]]*H$62</f>
        <v>-0.53016703364283679</v>
      </c>
      <c r="AB18" s="27">
        <f>snapshot20250225215948__104[[#This Row],[fcW.8]]*I$62</f>
        <v>-0.21753897221081425</v>
      </c>
      <c r="AC18" s="27">
        <f>snapshot20250225215948__104[[#This Row],[fcW.9]]*J$62</f>
        <v>2.1729318184688937</v>
      </c>
      <c r="AD18" s="27">
        <f>snapshot20250225215948__104[[#This Row],[fcW.10]]*K$62</f>
        <v>-2.8666683564110778</v>
      </c>
      <c r="AE18" s="27">
        <f>snapshot20250225215948__104[[#This Row],[fcW.11]]*L$62</f>
        <v>-0.60167547168621194</v>
      </c>
      <c r="AF18" s="27">
        <f>snapshot20250225215948__104[[#This Row],[fcW.12]]*M$62</f>
        <v>-0.11376489572595652</v>
      </c>
      <c r="AG18" s="27">
        <f>snapshot20250225215948__104[[#This Row],[fcW.13]]*N$62</f>
        <v>-3.6547286695192693</v>
      </c>
      <c r="AH18" s="27">
        <f>snapshot20250225215948__104[[#This Row],[fcW.14]]*O$62</f>
        <v>1.1789097339050041</v>
      </c>
      <c r="AI18" s="27">
        <f>snapshot20250225215948__104[[#This Row],[fcW.15]]*P$62</f>
        <v>-0.26141138034290484</v>
      </c>
      <c r="AJ18" s="27">
        <f>snapshot20250225215948__104[[#This Row],[fcW.16]]*Q$62</f>
        <v>-9.63994216450015</v>
      </c>
      <c r="AK18" s="80">
        <f>snapshot20250225215948__105[[#This Row],[fcB]]*R$62</f>
        <v>-3.9679419249296188E-2</v>
      </c>
      <c r="AL18" s="10">
        <f t="shared" si="8"/>
        <v>-19.822774990328632</v>
      </c>
      <c r="AM18" s="3">
        <f t="shared" si="1"/>
        <v>-1.6669359107766955</v>
      </c>
      <c r="AN18" s="85" t="str">
        <v>24</v>
      </c>
      <c r="AP18">
        <f t="shared" si="2"/>
        <v>4.5633304617767632</v>
      </c>
      <c r="AQ18" s="3">
        <f t="shared" si="3"/>
        <v>-12.426943270618345</v>
      </c>
      <c r="AR18">
        <f t="shared" si="4"/>
        <v>433.63834725618665</v>
      </c>
      <c r="AS18" s="3">
        <f t="shared" si="5"/>
        <v>-1.6853556512848411</v>
      </c>
      <c r="AT18">
        <f t="shared" si="6"/>
        <v>188042.21621107712</v>
      </c>
      <c r="AU18" s="3">
        <f t="shared" si="7"/>
        <v>-7.1324427236928778E-2</v>
      </c>
    </row>
    <row r="19" spans="1:48">
      <c r="A19" s="25">
        <v>13</v>
      </c>
      <c r="B19" s="3">
        <v>3.0909836292266846E-2</v>
      </c>
      <c r="C19" s="3">
        <v>0.91196161508560181</v>
      </c>
      <c r="D19" s="3">
        <v>0.36875486373901367</v>
      </c>
      <c r="E19" s="3">
        <v>-0.42830905318260193</v>
      </c>
      <c r="F19" s="3">
        <v>-2.6239747181534767E-2</v>
      </c>
      <c r="G19" s="3">
        <v>9.1332465410232544E-2</v>
      </c>
      <c r="H19" s="3">
        <v>-0.85650074481964111</v>
      </c>
      <c r="I19" s="3">
        <v>0.91372549533843994</v>
      </c>
      <c r="J19" s="3">
        <v>-0.30172926187515259</v>
      </c>
      <c r="K19" s="3">
        <v>-0.75611954927444458</v>
      </c>
      <c r="L19" s="3">
        <v>0.57621043920516968</v>
      </c>
      <c r="M19" s="3">
        <v>1.1654928922653198</v>
      </c>
      <c r="N19" s="3">
        <v>0.40002059936523438</v>
      </c>
      <c r="O19" s="3">
        <v>-0.60736346244812012</v>
      </c>
      <c r="P19" s="3">
        <v>-0.57814973592758179</v>
      </c>
      <c r="Q19" s="3">
        <v>-2.6036821305751801E-2</v>
      </c>
      <c r="R19" s="3">
        <v>3.1862735748291016E-2</v>
      </c>
      <c r="T19" s="1">
        <v>13</v>
      </c>
      <c r="U19" s="27">
        <f>snapshot20250225215948__104[[#This Row],[fcW.1]]*B$62</f>
        <v>-0.1020359227612368</v>
      </c>
      <c r="V19" s="27">
        <f>snapshot20250225215948__104[[#This Row],[fcW.2]]*C$62</f>
        <v>5.1537205972680065</v>
      </c>
      <c r="W19" s="27">
        <f>snapshot20250225215948__104[[#This Row],[fcW.3]]*D$62</f>
        <v>-2.2001674075278475</v>
      </c>
      <c r="X19" s="27">
        <f>snapshot20250225215948__104[[#This Row],[fcW.4]]*E$62</f>
        <v>-2.5605493737735321</v>
      </c>
      <c r="Y19" s="27">
        <f>snapshot20250225215948__104[[#This Row],[fcW.5]]*F$62</f>
        <v>-7.5874246852416394E-2</v>
      </c>
      <c r="Z19" s="27">
        <f>snapshot20250225215948__104[[#This Row],[fcW.6]]*G$62</f>
        <v>-0.41994031355027528</v>
      </c>
      <c r="AA19" s="27">
        <f>snapshot20250225215948__104[[#This Row],[fcW.7]]*H$62</f>
        <v>0.94548244668258252</v>
      </c>
      <c r="AB19" s="27">
        <f>snapshot20250225215948__104[[#This Row],[fcW.8]]*I$62</f>
        <v>-2.170250165581936</v>
      </c>
      <c r="AC19" s="27">
        <f>snapshot20250225215948__104[[#This Row],[fcW.9]]*J$62</f>
        <v>0.83646829124602129</v>
      </c>
      <c r="AD19" s="27">
        <f>snapshot20250225215948__104[[#This Row],[fcW.10]]*K$62</f>
        <v>3.5144249127335754</v>
      </c>
      <c r="AE19" s="27">
        <f>snapshot20250225215948__104[[#This Row],[fcW.11]]*L$62</f>
        <v>1.2100534721663239</v>
      </c>
      <c r="AF19" s="27">
        <f>snapshot20250225215948__104[[#This Row],[fcW.12]]*M$62</f>
        <v>0.62441578570437517</v>
      </c>
      <c r="AG19" s="27">
        <f>snapshot20250225215948__104[[#This Row],[fcW.13]]*N$62</f>
        <v>-1.8655358936051185</v>
      </c>
      <c r="AH19" s="27">
        <f>snapshot20250225215948__104[[#This Row],[fcW.14]]*O$62</f>
        <v>-1.5558817972050725</v>
      </c>
      <c r="AI19" s="27">
        <f>snapshot20250225215948__104[[#This Row],[fcW.15]]*P$62</f>
        <v>-0.58965821754236414</v>
      </c>
      <c r="AJ19" s="27">
        <f>snapshot20250225215948__104[[#This Row],[fcW.16]]*Q$62</f>
        <v>-0.2315834803349085</v>
      </c>
      <c r="AK19" s="80">
        <f>snapshot20250225215948__105[[#This Row],[fcB]]*R$62</f>
        <v>3.1862735748291016E-2</v>
      </c>
      <c r="AL19" s="10">
        <f t="shared" si="8"/>
        <v>0.54495142281446796</v>
      </c>
      <c r="AM19" s="3">
        <f t="shared" si="1"/>
        <v>-3.6522964528693434E-2</v>
      </c>
      <c r="AN19" s="85" t="str">
        <v>25</v>
      </c>
      <c r="AP19">
        <f t="shared" si="2"/>
        <v>0.67546908903118807</v>
      </c>
      <c r="AQ19" s="3">
        <f t="shared" si="3"/>
        <v>-0.27227729952821211</v>
      </c>
      <c r="AR19">
        <f t="shared" si="4"/>
        <v>0.20817180991300263</v>
      </c>
      <c r="AS19" s="3">
        <f t="shared" si="5"/>
        <v>-3.6926545449146024E-2</v>
      </c>
      <c r="AT19">
        <f t="shared" si="6"/>
        <v>4.33355024424553E-2</v>
      </c>
      <c r="AU19" s="3">
        <f t="shared" si="7"/>
        <v>-1.5627352612434607E-3</v>
      </c>
    </row>
    <row r="20" spans="1:48">
      <c r="A20" s="25">
        <v>14</v>
      </c>
      <c r="B20" s="3">
        <v>-0.34630513191223145</v>
      </c>
      <c r="C20" s="3">
        <v>-1.1138629913330078</v>
      </c>
      <c r="D20" s="3">
        <v>0.48745718598365784</v>
      </c>
      <c r="E20" s="3">
        <v>0.14396870136260986</v>
      </c>
      <c r="F20" s="3">
        <v>-2.547568641602993E-2</v>
      </c>
      <c r="G20" s="3">
        <v>-0.64615750312805176</v>
      </c>
      <c r="H20" s="3">
        <v>0.36710956692695618</v>
      </c>
      <c r="I20" s="3">
        <v>0.91867667436599731</v>
      </c>
      <c r="J20" s="3">
        <v>0.45079588890075684</v>
      </c>
      <c r="K20" s="3">
        <v>0.52732592821121216</v>
      </c>
      <c r="L20" s="3">
        <v>0.71956592798233032</v>
      </c>
      <c r="M20" s="3">
        <v>-0.48546019196510315</v>
      </c>
      <c r="N20" s="3">
        <v>-0.40345212817192078</v>
      </c>
      <c r="O20" s="3">
        <v>-0.47494056820869446</v>
      </c>
      <c r="P20" s="3">
        <v>-0.61795365810394287</v>
      </c>
      <c r="Q20" s="3">
        <v>0.79582810401916504</v>
      </c>
      <c r="R20" s="3">
        <v>-0.7517247200012207</v>
      </c>
      <c r="T20" s="1">
        <v>14</v>
      </c>
      <c r="U20" s="27">
        <f>snapshot20250225215948__104[[#This Row],[fcW.1]]*B$62</f>
        <v>1.143181845335647</v>
      </c>
      <c r="V20" s="27">
        <f>snapshot20250225215948__104[[#This Row],[fcW.2]]*C$62</f>
        <v>-6.294715200736424</v>
      </c>
      <c r="W20" s="27">
        <f>snapshot20250225215948__104[[#This Row],[fcW.3]]*D$62</f>
        <v>-2.9084020812415301</v>
      </c>
      <c r="X20" s="27">
        <f>snapshot20250225215948__104[[#This Row],[fcW.4]]*E$62</f>
        <v>0.86068451128409063</v>
      </c>
      <c r="Y20" s="27">
        <f>snapshot20250225215948__104[[#This Row],[fcW.5]]*F$62</f>
        <v>-7.3664906391508439E-2</v>
      </c>
      <c r="Z20" s="27">
        <f>snapshot20250225215948__104[[#This Row],[fcW.6]]*G$62</f>
        <v>2.9709871867321374</v>
      </c>
      <c r="AA20" s="27">
        <f>snapshot20250225215948__104[[#This Row],[fcW.7]]*H$62</f>
        <v>-0.4052485110351795</v>
      </c>
      <c r="AB20" s="27">
        <f>snapshot20250225215948__104[[#This Row],[fcW.8]]*I$62</f>
        <v>-2.1820100400291325</v>
      </c>
      <c r="AC20" s="27">
        <f>snapshot20250225215948__104[[#This Row],[fcW.9]]*J$62</f>
        <v>-1.2497179244271355</v>
      </c>
      <c r="AD20" s="27">
        <f>snapshot20250225215948__104[[#This Row],[fcW.10]]*K$62</f>
        <v>-2.45099783627361</v>
      </c>
      <c r="AE20" s="27">
        <f>snapshot20250225215948__104[[#This Row],[fcW.11]]*L$62</f>
        <v>1.5111028720838033</v>
      </c>
      <c r="AF20" s="27">
        <f>snapshot20250225215948__104[[#This Row],[fcW.12]]*M$62</f>
        <v>-0.2600865343802376</v>
      </c>
      <c r="AG20" s="27">
        <f>snapshot20250225215948__104[[#This Row],[fcW.13]]*N$62</f>
        <v>1.8815391698588209</v>
      </c>
      <c r="AH20" s="27">
        <f>snapshot20250225215948__104[[#This Row],[fcW.14]]*O$62</f>
        <v>-1.2166543272979016</v>
      </c>
      <c r="AI20" s="27">
        <f>snapshot20250225215948__104[[#This Row],[fcW.15]]*P$62</f>
        <v>-0.63025446509413674</v>
      </c>
      <c r="AJ20" s="27">
        <f>snapshot20250225215948__104[[#This Row],[fcW.16]]*Q$62</f>
        <v>7.0784616875016129</v>
      </c>
      <c r="AK20" s="80">
        <f>snapshot20250225215948__105[[#This Row],[fcB]]*R$62</f>
        <v>-0.7517247200012207</v>
      </c>
      <c r="AL20" s="10">
        <f t="shared" si="8"/>
        <v>-2.9775192741119048</v>
      </c>
      <c r="AM20" s="3">
        <f t="shared" si="1"/>
        <v>-0.31849267045237589</v>
      </c>
      <c r="AN20" s="85" t="str">
        <v>27</v>
      </c>
      <c r="AP20">
        <f t="shared" si="2"/>
        <v>1.9946752084394581</v>
      </c>
      <c r="AQ20" s="3">
        <f t="shared" si="3"/>
        <v>-2.3743506407365547</v>
      </c>
      <c r="AR20">
        <f t="shared" si="4"/>
        <v>15.830285944782712</v>
      </c>
      <c r="AS20" s="3">
        <f t="shared" si="5"/>
        <v>-0.32201203331782985</v>
      </c>
      <c r="AT20">
        <f t="shared" si="6"/>
        <v>250.59795309358509</v>
      </c>
      <c r="AU20" s="3">
        <f t="shared" si="7"/>
        <v>-1.3627582891648869E-2</v>
      </c>
    </row>
    <row r="21" spans="1:48">
      <c r="A21" s="25">
        <v>15</v>
      </c>
      <c r="B21" s="3">
        <v>0.58322751522064209</v>
      </c>
      <c r="C21" s="3">
        <v>-0.4982399046421051</v>
      </c>
      <c r="D21" s="3">
        <v>0.5671379566192627</v>
      </c>
      <c r="E21" s="3">
        <v>8.0998223274946213E-3</v>
      </c>
      <c r="F21" s="3">
        <v>-0.61583447456359863</v>
      </c>
      <c r="G21" s="3">
        <v>-0.21025124192237854</v>
      </c>
      <c r="H21" s="3">
        <v>0.18039341270923615</v>
      </c>
      <c r="I21" s="3">
        <v>0.25739511847496033</v>
      </c>
      <c r="J21" s="3">
        <v>0.70190036296844482</v>
      </c>
      <c r="K21" s="3">
        <v>-0.64300405979156494</v>
      </c>
      <c r="L21" s="3">
        <v>-0.80500948429107666</v>
      </c>
      <c r="M21" s="3">
        <v>-6.0728773474693298E-2</v>
      </c>
      <c r="N21" s="3">
        <v>1.1864192485809326</v>
      </c>
      <c r="O21" s="3">
        <v>0.31816491484642029</v>
      </c>
      <c r="P21" s="3">
        <v>-1.2679013013839722</v>
      </c>
      <c r="Q21" s="3">
        <v>0.40968674421310425</v>
      </c>
      <c r="R21" s="3">
        <v>-0.15306805074214935</v>
      </c>
      <c r="T21" s="1">
        <v>15</v>
      </c>
      <c r="U21" s="27">
        <f>snapshot20250225215948__104[[#This Row],[fcW.1]]*B$62</f>
        <v>-1.9252822024867857</v>
      </c>
      <c r="V21" s="27">
        <f>snapshot20250225215948__104[[#This Row],[fcW.2]]*C$62</f>
        <v>-2.8156769061972389</v>
      </c>
      <c r="W21" s="27">
        <f>snapshot20250225215948__104[[#This Row],[fcW.3]]*D$62</f>
        <v>-3.383815565369122</v>
      </c>
      <c r="X21" s="27">
        <f>snapshot20250225215948__104[[#This Row],[fcW.4]]*E$62</f>
        <v>4.842296662709368E-2</v>
      </c>
      <c r="Y21" s="27">
        <f>snapshot20250225215948__104[[#This Row],[fcW.5]]*F$62</f>
        <v>-1.7807327418210899</v>
      </c>
      <c r="Z21" s="27">
        <f>snapshot20250225215948__104[[#This Row],[fcW.6]]*G$62</f>
        <v>0.96672056382840643</v>
      </c>
      <c r="AA21" s="27">
        <f>snapshot20250225215948__104[[#This Row],[fcW.7]]*H$62</f>
        <v>-0.19913445054816051</v>
      </c>
      <c r="AB21" s="27">
        <f>snapshot20250225215948__104[[#This Row],[fcW.8]]*I$62</f>
        <v>-0.61135625670963389</v>
      </c>
      <c r="AC21" s="27">
        <f>snapshot20250225215948__104[[#This Row],[fcW.9]]*J$62</f>
        <v>-1.9458417575691098</v>
      </c>
      <c r="AD21" s="27">
        <f>snapshot20250225215948__104[[#This Row],[fcW.10]]*K$62</f>
        <v>2.9886669229604617</v>
      </c>
      <c r="AE21" s="27">
        <f>snapshot20250225215948__104[[#This Row],[fcW.11]]*L$62</f>
        <v>-1.6905360530033582</v>
      </c>
      <c r="AF21" s="27">
        <f>snapshot20250225215948__104[[#This Row],[fcW.12]]*M$62</f>
        <v>-3.2535595073737517E-2</v>
      </c>
      <c r="AG21" s="27">
        <f>snapshot20250225215948__104[[#This Row],[fcW.13]]*N$62</f>
        <v>-5.5329842928186492</v>
      </c>
      <c r="AH21" s="27">
        <f>snapshot20250225215948__104[[#This Row],[fcW.14]]*O$62</f>
        <v>0.815042441841209</v>
      </c>
      <c r="AI21" s="27">
        <f>snapshot20250225215948__104[[#This Row],[fcW.15]]*P$62</f>
        <v>-1.2931397783901499</v>
      </c>
      <c r="AJ21" s="27">
        <f>snapshot20250225215948__104[[#This Row],[fcW.16]]*Q$62</f>
        <v>3.6439425902957243</v>
      </c>
      <c r="AK21" s="80">
        <f>snapshot20250225215948__105[[#This Row],[fcB]]*R$62</f>
        <v>-0.15306805074214935</v>
      </c>
      <c r="AL21" s="10">
        <f t="shared" si="8"/>
        <v>-12.901308165176291</v>
      </c>
      <c r="AM21" s="3">
        <f t="shared" si="1"/>
        <v>-1.1128804953685019</v>
      </c>
      <c r="AN21" s="85" t="str">
        <v>28</v>
      </c>
      <c r="AP21">
        <f t="shared" si="2"/>
        <v>3.7286080617607666</v>
      </c>
      <c r="AQ21" s="3">
        <f t="shared" si="3"/>
        <v>-8.2964814025022573</v>
      </c>
      <c r="AR21">
        <f t="shared" si="4"/>
        <v>193.28000891543914</v>
      </c>
      <c r="AS21" s="3">
        <f t="shared" si="5"/>
        <v>-1.1251778907324983</v>
      </c>
      <c r="AT21">
        <f t="shared" si="6"/>
        <v>37357.161846352232</v>
      </c>
      <c r="AU21" s="3">
        <f t="shared" si="7"/>
        <v>-4.7617645886771705E-2</v>
      </c>
    </row>
    <row r="22" spans="1:48">
      <c r="A22" s="25">
        <v>16</v>
      </c>
      <c r="B22" s="3">
        <v>-0.55113399028778076</v>
      </c>
      <c r="C22" s="3">
        <v>-0.33354803919792175</v>
      </c>
      <c r="D22" s="3">
        <v>0.48433360457420349</v>
      </c>
      <c r="E22" s="3">
        <v>-0.3464195728302002</v>
      </c>
      <c r="F22" s="3">
        <v>-0.58104318380355835</v>
      </c>
      <c r="G22" s="3">
        <v>0.42728957533836365</v>
      </c>
      <c r="H22" s="3">
        <v>-0.62547492980957031</v>
      </c>
      <c r="I22" s="3">
        <v>-0.10269599407911301</v>
      </c>
      <c r="J22" s="3">
        <v>-1.1345539093017578</v>
      </c>
      <c r="K22" s="3">
        <v>0.49104279279708862</v>
      </c>
      <c r="L22" s="3">
        <v>0.38262152671813965</v>
      </c>
      <c r="M22" s="3">
        <v>-0.51579618453979492</v>
      </c>
      <c r="N22" s="3">
        <v>-0.75820165872573853</v>
      </c>
      <c r="O22" s="3">
        <v>1.0638687610626221</v>
      </c>
      <c r="P22" s="3">
        <v>0.61525839567184448</v>
      </c>
      <c r="Q22" s="3">
        <v>0.56674617528915405</v>
      </c>
      <c r="R22" s="3">
        <v>0.14868122339248657</v>
      </c>
      <c r="T22" s="1">
        <v>16</v>
      </c>
      <c r="U22" s="27">
        <f>snapshot20250225215948__104[[#This Row],[fcW.1]]*B$62</f>
        <v>1.819338825749959</v>
      </c>
      <c r="V22" s="27">
        <f>snapshot20250225215948__104[[#This Row],[fcW.2]]*C$62</f>
        <v>-1.8849624494681496</v>
      </c>
      <c r="W22" s="27">
        <f>snapshot20250225215948__104[[#This Row],[fcW.3]]*D$62</f>
        <v>-2.8897653046519061</v>
      </c>
      <c r="X22" s="27">
        <f>snapshot20250225215948__104[[#This Row],[fcW.4]]*E$62</f>
        <v>-2.0709915274545843</v>
      </c>
      <c r="Y22" s="27">
        <f>snapshot20250225215948__104[[#This Row],[fcW.5]]*F$62</f>
        <v>-1.6801310490845409</v>
      </c>
      <c r="Z22" s="27">
        <f>snapshot20250225215948__104[[#This Row],[fcW.6]]*G$62</f>
        <v>-1.964647701541768</v>
      </c>
      <c r="AA22" s="27">
        <f>snapshot20250225215948__104[[#This Row],[fcW.7]]*H$62</f>
        <v>0.69045540304754649</v>
      </c>
      <c r="AB22" s="27">
        <f>snapshot20250225215948__104[[#This Row],[fcW.8]]*I$62</f>
        <v>0.2439200824447218</v>
      </c>
      <c r="AC22" s="27">
        <f>snapshot20250225215948__104[[#This Row],[fcW.9]]*J$62</f>
        <v>3.1452646121966548</v>
      </c>
      <c r="AD22" s="27">
        <f>snapshot20250225215948__104[[#This Row],[fcW.10]]*K$62</f>
        <v>-2.2823547227159171</v>
      </c>
      <c r="AE22" s="27">
        <f>snapshot20250225215948__104[[#This Row],[fcW.11]]*L$62</f>
        <v>0.80351287555553685</v>
      </c>
      <c r="AF22" s="27">
        <f>snapshot20250225215948__104[[#This Row],[fcW.12]]*M$62</f>
        <v>-0.27633911967214014</v>
      </c>
      <c r="AG22" s="27">
        <f>snapshot20250225215948__104[[#This Row],[fcW.13]]*N$62</f>
        <v>3.5359489266010367</v>
      </c>
      <c r="AH22" s="27">
        <f>snapshot20250225215948__104[[#This Row],[fcW.14]]*O$62</f>
        <v>2.7253105303380596</v>
      </c>
      <c r="AI22" s="27">
        <f>snapshot20250225215948__104[[#This Row],[fcW.15]]*P$62</f>
        <v>0.6275055515467316</v>
      </c>
      <c r="AJ22" s="27">
        <f>snapshot20250225215948__104[[#This Row],[fcW.16]]*Q$62</f>
        <v>5.0409015063204414</v>
      </c>
      <c r="AK22" s="80">
        <f>snapshot20250225215948__105[[#This Row],[fcB]]*R$62</f>
        <v>0.14868122339248657</v>
      </c>
      <c r="AL22" s="10">
        <f t="shared" si="8"/>
        <v>5.7316476626041677</v>
      </c>
      <c r="AM22" s="3">
        <f t="shared" si="1"/>
        <v>0.37866607160015431</v>
      </c>
      <c r="AN22" s="85" t="str">
        <v>3</v>
      </c>
      <c r="AP22">
        <f t="shared" si="2"/>
        <v>2.1749569534942701</v>
      </c>
      <c r="AQ22" s="3">
        <f t="shared" si="3"/>
        <v>2.8229410380213462</v>
      </c>
      <c r="AR22">
        <f t="shared" si="4"/>
        <v>22.377041302396776</v>
      </c>
      <c r="AS22" s="3">
        <f t="shared" si="5"/>
        <v>0.38285035411097013</v>
      </c>
      <c r="AT22">
        <f t="shared" si="6"/>
        <v>500.73197744917121</v>
      </c>
      <c r="AU22" s="3">
        <f t="shared" si="7"/>
        <v>1.6202266983590653E-2</v>
      </c>
    </row>
    <row r="23" spans="1:48">
      <c r="A23" s="25">
        <v>17</v>
      </c>
      <c r="B23" s="3">
        <v>0.67836326360702515</v>
      </c>
      <c r="C23" s="3">
        <v>-8.5274681448936462E-2</v>
      </c>
      <c r="D23" s="3">
        <v>0.89231187105178833</v>
      </c>
      <c r="E23" s="3">
        <v>0.21660032868385315</v>
      </c>
      <c r="F23" s="3">
        <v>0.69829708337783813</v>
      </c>
      <c r="G23" s="3">
        <v>-0.76436758041381836</v>
      </c>
      <c r="H23" s="3">
        <v>0.45534178614616394</v>
      </c>
      <c r="I23" s="3">
        <v>-0.28379833698272705</v>
      </c>
      <c r="J23" s="3">
        <v>-0.70659530162811279</v>
      </c>
      <c r="K23" s="3">
        <v>-0.17404146492481232</v>
      </c>
      <c r="L23" s="3">
        <v>0.98806267976760864</v>
      </c>
      <c r="M23" s="3">
        <v>-0.66618192195892334</v>
      </c>
      <c r="N23" s="3">
        <v>-1.0028315782546997</v>
      </c>
      <c r="O23" s="3">
        <v>-0.21252058446407318</v>
      </c>
      <c r="P23" s="3">
        <v>0.75398528575897217</v>
      </c>
      <c r="Q23" s="3">
        <v>0.77939265966415405</v>
      </c>
      <c r="R23" s="3">
        <v>-0.28033357858657837</v>
      </c>
      <c r="T23" s="1">
        <v>17</v>
      </c>
      <c r="U23" s="27">
        <f>snapshot20250225215948__104[[#This Row],[fcW.1]]*B$62</f>
        <v>-2.2393331661476332</v>
      </c>
      <c r="V23" s="27">
        <f>snapshot20250225215948__104[[#This Row],[fcW.2]]*C$62</f>
        <v>-0.48190831164269954</v>
      </c>
      <c r="W23" s="27">
        <f>snapshot20250225215948__104[[#This Row],[fcW.3]]*D$62</f>
        <v>-5.3239582418845499</v>
      </c>
      <c r="X23" s="27">
        <f>snapshot20250225215948__104[[#This Row],[fcW.4]]*E$62</f>
        <v>1.2948963647848248</v>
      </c>
      <c r="Y23" s="27">
        <f>snapshot20250225215948__104[[#This Row],[fcW.5]]*F$62</f>
        <v>2.0191797167092029</v>
      </c>
      <c r="Z23" s="27">
        <f>snapshot20250225215948__104[[#This Row],[fcW.6]]*G$62</f>
        <v>3.5145088873368109</v>
      </c>
      <c r="AA23" s="27">
        <f>snapshot20250225215948__104[[#This Row],[fcW.7]]*H$62</f>
        <v>-0.5026471589735152</v>
      </c>
      <c r="AB23" s="27">
        <f>snapshot20250225215948__104[[#This Row],[fcW.8]]*I$62</f>
        <v>0.6740682961905422</v>
      </c>
      <c r="AC23" s="27">
        <f>snapshot20250225215948__104[[#This Row],[fcW.9]]*J$62</f>
        <v>1.9588572910767028</v>
      </c>
      <c r="AD23" s="27">
        <f>snapshot20250225215948__104[[#This Row],[fcW.10]]*K$62</f>
        <v>0.80894041262038285</v>
      </c>
      <c r="AE23" s="27">
        <f>snapshot20250225215948__104[[#This Row],[fcW.11]]*L$62</f>
        <v>2.074951432709188</v>
      </c>
      <c r="AF23" s="27">
        <f>snapshot20250225215948__104[[#This Row],[fcW.12]]*M$62</f>
        <v>-0.35690866154792206</v>
      </c>
      <c r="AG23" s="27">
        <f>snapshot20250225215948__104[[#This Row],[fcW.13]]*N$62</f>
        <v>4.6768049131556912</v>
      </c>
      <c r="AH23" s="27">
        <f>snapshot20250225215948__104[[#This Row],[fcW.14]]*O$62</f>
        <v>-0.5444135667401605</v>
      </c>
      <c r="AI23" s="27">
        <f>snapshot20250225215948__104[[#This Row],[fcW.15]]*P$62</f>
        <v>0.76899389902946313</v>
      </c>
      <c r="AJ23" s="27">
        <f>snapshot20250225215948__104[[#This Row],[fcW.16]]*Q$62</f>
        <v>6.9322772758221669</v>
      </c>
      <c r="AK23" s="80">
        <f>snapshot20250225215948__105[[#This Row],[fcB]]*R$62</f>
        <v>-0.28033357858657837</v>
      </c>
      <c r="AL23" s="10">
        <f t="shared" si="8"/>
        <v>14.993975803911916</v>
      </c>
      <c r="AM23" s="3">
        <f t="shared" si="1"/>
        <v>1.1201047284077468</v>
      </c>
      <c r="AN23" s="85" t="str">
        <v>30</v>
      </c>
      <c r="AP23">
        <f t="shared" si="2"/>
        <v>3.7406905633667193</v>
      </c>
      <c r="AQ23" s="3">
        <f t="shared" si="3"/>
        <v>8.3503377826858198</v>
      </c>
      <c r="AR23">
        <f t="shared" si="4"/>
        <v>195.79749727643809</v>
      </c>
      <c r="AS23" s="3">
        <f t="shared" si="5"/>
        <v>1.132481951974551</v>
      </c>
      <c r="AT23">
        <f t="shared" si="6"/>
        <v>38336.659939716781</v>
      </c>
      <c r="AU23" s="3">
        <f t="shared" si="7"/>
        <v>4.7926754521614275E-2</v>
      </c>
    </row>
    <row r="24" spans="1:48">
      <c r="A24" s="25">
        <v>18</v>
      </c>
      <c r="B24" s="3">
        <v>-0.53403389453887939</v>
      </c>
      <c r="C24" s="3">
        <v>0.51533222198486328</v>
      </c>
      <c r="D24" s="3">
        <v>-0.83425456285476685</v>
      </c>
      <c r="E24" s="3">
        <v>0.70047456026077271</v>
      </c>
      <c r="F24" s="3">
        <v>-0.49365472793579102</v>
      </c>
      <c r="G24" s="3">
        <v>4.7480087727308273E-2</v>
      </c>
      <c r="H24" s="3">
        <v>0.34763726592063904</v>
      </c>
      <c r="I24" s="3">
        <v>0.72311705350875854</v>
      </c>
      <c r="J24" s="3">
        <v>0.11242178827524185</v>
      </c>
      <c r="K24" s="3">
        <v>3.8655538111925125E-2</v>
      </c>
      <c r="L24" s="3">
        <v>-0.71276015043258667</v>
      </c>
      <c r="M24" s="3">
        <v>0.83796405792236328</v>
      </c>
      <c r="N24" s="3">
        <v>1.8979605287313461E-2</v>
      </c>
      <c r="O24" s="3">
        <v>-0.5616115927696228</v>
      </c>
      <c r="P24" s="3">
        <v>-0.88123548030853271</v>
      </c>
      <c r="Q24" s="3">
        <v>6.0120079666376114E-2</v>
      </c>
      <c r="R24" s="3">
        <v>0.20115363597869873</v>
      </c>
      <c r="T24" s="1">
        <v>18</v>
      </c>
      <c r="U24" s="27">
        <f>snapshot20250225215948__104[[#This Row],[fcW.1]]*B$62</f>
        <v>1.7628899972105085</v>
      </c>
      <c r="V24" s="27">
        <f>snapshot20250225215948__104[[#This Row],[fcW.2]]*C$62</f>
        <v>2.9122698180997264</v>
      </c>
      <c r="W24" s="27">
        <f>snapshot20250225215948__104[[#This Row],[fcW.3]]*D$62</f>
        <v>4.9775606487282165</v>
      </c>
      <c r="X24" s="27">
        <f>snapshot20250225215948__104[[#This Row],[fcW.4]]*E$62</f>
        <v>4.1876296643567388</v>
      </c>
      <c r="Y24" s="27">
        <f>snapshot20250225215948__104[[#This Row],[fcW.5]]*F$62</f>
        <v>-1.4274406086359201</v>
      </c>
      <c r="Z24" s="27">
        <f>snapshot20250225215948__104[[#This Row],[fcW.6]]*G$62</f>
        <v>-0.21831013581033307</v>
      </c>
      <c r="AA24" s="27">
        <f>snapshot20250225215948__104[[#This Row],[fcW.7]]*H$62</f>
        <v>-0.38375323632661018</v>
      </c>
      <c r="AB24" s="27">
        <f>snapshot20250225215948__104[[#This Row],[fcW.8]]*I$62</f>
        <v>-1.717523384341187</v>
      </c>
      <c r="AC24" s="27">
        <f>snapshot20250225215948__104[[#This Row],[fcW.9]]*J$62</f>
        <v>-0.31166105850324727</v>
      </c>
      <c r="AD24" s="27">
        <f>snapshot20250225215948__104[[#This Row],[fcW.10]]*K$62</f>
        <v>-0.17966998245982713</v>
      </c>
      <c r="AE24" s="27">
        <f>snapshot20250225215948__104[[#This Row],[fcW.11]]*L$62</f>
        <v>-1.496810602811107</v>
      </c>
      <c r="AF24" s="27">
        <f>snapshot20250225215948__104[[#This Row],[fcW.12]]*M$62</f>
        <v>0.44894137844343535</v>
      </c>
      <c r="AG24" s="27">
        <f>snapshot20250225215948__104[[#This Row],[fcW.13]]*N$62</f>
        <v>-8.8513278981447299E-2</v>
      </c>
      <c r="AH24" s="27">
        <f>snapshot20250225215948__104[[#This Row],[fcW.14]]*O$62</f>
        <v>-1.4386793218800884</v>
      </c>
      <c r="AI24" s="27">
        <f>snapshot20250225215948__104[[#This Row],[fcW.15]]*P$62</f>
        <v>-0.89877709918889659</v>
      </c>
      <c r="AJ24" s="27">
        <f>snapshot20250225215948__104[[#This Row],[fcW.16]]*Q$62</f>
        <v>0.53473567774095576</v>
      </c>
      <c r="AK24" s="80">
        <f>snapshot20250225215948__105[[#This Row],[fcB]]*R$62</f>
        <v>0.20115363597869873</v>
      </c>
      <c r="AL24" s="10">
        <f t="shared" si="8"/>
        <v>6.864042111619618</v>
      </c>
      <c r="AM24" s="3">
        <f t="shared" si="1"/>
        <v>0.46931293774927846</v>
      </c>
      <c r="AN24" s="85" t="str">
        <v>32</v>
      </c>
      <c r="AP24">
        <f t="shared" si="2"/>
        <v>2.4213286019391353</v>
      </c>
      <c r="AQ24" s="3">
        <f t="shared" si="3"/>
        <v>3.4987099479188082</v>
      </c>
      <c r="AR24">
        <f t="shared" si="4"/>
        <v>34.372801388571865</v>
      </c>
      <c r="AS24" s="3">
        <f t="shared" si="5"/>
        <v>0.47449887349795961</v>
      </c>
      <c r="AT24">
        <f t="shared" si="6"/>
        <v>1181.4894752982079</v>
      </c>
      <c r="AU24" s="3">
        <f t="shared" si="7"/>
        <v>2.0080841898865203E-2</v>
      </c>
    </row>
    <row r="25" spans="1:48">
      <c r="A25" s="25">
        <v>19</v>
      </c>
      <c r="B25" s="3">
        <v>0.69761276245117188</v>
      </c>
      <c r="C25" s="3">
        <v>0.24052748084068298</v>
      </c>
      <c r="D25" s="3">
        <v>-0.12364699691534042</v>
      </c>
      <c r="E25" s="3">
        <v>-0.83748656511306763</v>
      </c>
      <c r="F25" s="3">
        <v>0.71216058731079102</v>
      </c>
      <c r="G25" s="3">
        <v>-0.63139063119888306</v>
      </c>
      <c r="H25" s="3">
        <v>-0.84141397476196289</v>
      </c>
      <c r="I25" s="3">
        <v>-0.15266077220439911</v>
      </c>
      <c r="J25" s="3">
        <v>-0.2607998251914978</v>
      </c>
      <c r="K25" s="3">
        <v>-0.41479337215423584</v>
      </c>
      <c r="L25" s="3">
        <v>0.68100863695144653</v>
      </c>
      <c r="M25" s="3">
        <v>0.91128230094909668</v>
      </c>
      <c r="N25" s="3">
        <v>-0.68847143650054932</v>
      </c>
      <c r="O25" s="3">
        <v>0.52489399909973145</v>
      </c>
      <c r="P25" s="3">
        <v>-0.46133893728256226</v>
      </c>
      <c r="Q25" s="3">
        <v>0.64399397373199463</v>
      </c>
      <c r="R25" s="3">
        <v>-1.460735872387886E-2</v>
      </c>
      <c r="T25" s="1">
        <v>19</v>
      </c>
      <c r="U25" s="27">
        <f>snapshot20250225215948__104[[#This Row],[fcW.1]]*B$62</f>
        <v>-2.3028773518457393</v>
      </c>
      <c r="V25" s="27">
        <f>snapshot20250225215948__104[[#This Row],[fcW.2]]*C$62</f>
        <v>1.3592802720115109</v>
      </c>
      <c r="W25" s="27">
        <f>snapshot20250225215948__104[[#This Row],[fcW.3]]*D$62</f>
        <v>0.7377369613336614</v>
      </c>
      <c r="X25" s="27">
        <f>snapshot20250225215948__104[[#This Row],[fcW.4]]*E$62</f>
        <v>-5.0067251296922137</v>
      </c>
      <c r="Y25" s="27">
        <f>snapshot20250225215948__104[[#This Row],[fcW.5]]*F$62</f>
        <v>2.0592671044561603</v>
      </c>
      <c r="Z25" s="27">
        <f>snapshot20250225215948__104[[#This Row],[fcW.6]]*G$62</f>
        <v>2.9030901382922614</v>
      </c>
      <c r="AA25" s="27">
        <f>snapshot20250225215948__104[[#This Row],[fcW.7]]*H$62</f>
        <v>0.92882831491101603</v>
      </c>
      <c r="AB25" s="27">
        <f>snapshot20250225215948__104[[#This Row],[fcW.8]]*I$62</f>
        <v>0.36259474847174628</v>
      </c>
      <c r="AC25" s="27">
        <f>snapshot20250225215948__104[[#This Row],[fcW.9]]*J$62</f>
        <v>0.72300174924849725</v>
      </c>
      <c r="AD25" s="27">
        <f>snapshot20250225215948__104[[#This Row],[fcW.10]]*K$62</f>
        <v>1.9279493066069378</v>
      </c>
      <c r="AE25" s="27">
        <f>snapshot20250225215948__104[[#This Row],[fcW.11]]*L$62</f>
        <v>1.4301317880583098</v>
      </c>
      <c r="AF25" s="27">
        <f>snapshot20250225215948__104[[#This Row],[fcW.12]]*M$62</f>
        <v>0.48822181389681624</v>
      </c>
      <c r="AG25" s="27">
        <f>snapshot20250225215948__104[[#This Row],[fcW.13]]*N$62</f>
        <v>3.2107550924920587</v>
      </c>
      <c r="AH25" s="27">
        <f>snapshot20250225215948__104[[#This Row],[fcW.14]]*O$62</f>
        <v>1.3446199337866929</v>
      </c>
      <c r="AI25" s="27">
        <f>snapshot20250225215948__104[[#This Row],[fcW.15]]*P$62</f>
        <v>-0.47052221688638557</v>
      </c>
      <c r="AJ25" s="27">
        <f>snapshot20250225215948__104[[#This Row],[fcW.16]]*Q$62</f>
        <v>5.7279790032824307</v>
      </c>
      <c r="AK25" s="80">
        <f>snapshot20250225215948__105[[#This Row],[fcB]]*R$62</f>
        <v>-1.460735872387886E-2</v>
      </c>
      <c r="AL25" s="10">
        <f t="shared" si="8"/>
        <v>15.40872416969988</v>
      </c>
      <c r="AM25" s="3">
        <f t="shared" si="1"/>
        <v>1.1533048554763992</v>
      </c>
      <c r="AN25" s="85" t="str">
        <v>35</v>
      </c>
      <c r="AP25">
        <f t="shared" si="2"/>
        <v>3.7957231533199032</v>
      </c>
      <c r="AQ25" s="3">
        <f t="shared" si="3"/>
        <v>8.5978434564145889</v>
      </c>
      <c r="AR25">
        <f t="shared" si="4"/>
        <v>207.5764670555381</v>
      </c>
      <c r="AS25" s="3">
        <f t="shared" si="5"/>
        <v>1.1660489424129878</v>
      </c>
      <c r="AT25">
        <f t="shared" si="6"/>
        <v>43087.989675258897</v>
      </c>
      <c r="AU25" s="3">
        <f t="shared" si="7"/>
        <v>4.9347313063820945E-2</v>
      </c>
    </row>
    <row r="26" spans="1:48">
      <c r="A26" s="25">
        <v>20</v>
      </c>
      <c r="B26" s="3">
        <v>0.44803991913795471</v>
      </c>
      <c r="C26" s="3">
        <v>-0.13781218230724335</v>
      </c>
      <c r="D26" s="3">
        <v>-0.34457781910896301</v>
      </c>
      <c r="E26" s="3">
        <v>0.82017689943313599</v>
      </c>
      <c r="F26" s="3">
        <v>0.46284481883049011</v>
      </c>
      <c r="G26" s="3">
        <v>1.2497019022703171E-2</v>
      </c>
      <c r="H26" s="3">
        <v>-0.70295846462249756</v>
      </c>
      <c r="I26" s="3">
        <v>-0.1517697274684906</v>
      </c>
      <c r="J26" s="3">
        <v>0.9164506196975708</v>
      </c>
      <c r="K26" s="3">
        <v>-2.5900593027472496E-2</v>
      </c>
      <c r="L26" s="3">
        <v>-0.4967556893825531</v>
      </c>
      <c r="M26" s="3">
        <v>-0.62373065948486328</v>
      </c>
      <c r="N26" s="3">
        <v>0.18870173394680023</v>
      </c>
      <c r="O26" s="3">
        <v>0.21924883127212524</v>
      </c>
      <c r="P26" s="3">
        <v>0.79007941484451294</v>
      </c>
      <c r="Q26" s="3">
        <v>-0.88590437173843384</v>
      </c>
      <c r="R26" s="3">
        <v>-0.25728330016136169</v>
      </c>
      <c r="T26" s="1">
        <v>20</v>
      </c>
      <c r="U26" s="27">
        <f>snapshot20250225215948__104[[#This Row],[fcW.1]]*B$62</f>
        <v>-1.4790167812874697</v>
      </c>
      <c r="V26" s="27">
        <f>snapshot20250225215948__104[[#This Row],[fcW.2]]*C$62</f>
        <v>-0.77881072049795208</v>
      </c>
      <c r="W26" s="27">
        <f>snapshot20250225215948__104[[#This Row],[fcW.3]]*D$62</f>
        <v>2.0559156271824324</v>
      </c>
      <c r="X26" s="27">
        <f>snapshot20250225215948__104[[#This Row],[fcW.4]]*E$62</f>
        <v>4.9032431853166827</v>
      </c>
      <c r="Y26" s="27">
        <f>snapshot20250225215948__104[[#This Row],[fcW.5]]*F$62</f>
        <v>1.3383513871284369</v>
      </c>
      <c r="Z26" s="27">
        <f>snapshot20250225215948__104[[#This Row],[fcW.6]]*G$62</f>
        <v>-5.7460422898534369E-2</v>
      </c>
      <c r="AA26" s="27">
        <f>snapshot20250225215948__104[[#This Row],[fcW.7]]*H$62</f>
        <v>0.7759886877710388</v>
      </c>
      <c r="AB26" s="27">
        <f>snapshot20250225215948__104[[#This Row],[fcW.8]]*I$62</f>
        <v>0.36047836888563206</v>
      </c>
      <c r="AC26" s="27">
        <f>snapshot20250225215948__104[[#This Row],[fcW.9]]*J$62</f>
        <v>-2.5406282410453618</v>
      </c>
      <c r="AD26" s="27">
        <f>snapshot20250225215948__104[[#This Row],[fcW.10]]*K$62</f>
        <v>0.12038531403885681</v>
      </c>
      <c r="AE26" s="27">
        <f>snapshot20250225215948__104[[#This Row],[fcW.11]]*L$62</f>
        <v>-1.0431969049101206</v>
      </c>
      <c r="AF26" s="27">
        <f>snapshot20250225215948__104[[#This Row],[fcW.12]]*M$62</f>
        <v>-0.33416528954814795</v>
      </c>
      <c r="AG26" s="27">
        <f>snapshot20250225215948__104[[#This Row],[fcW.13]]*N$62</f>
        <v>-0.8800293245445151</v>
      </c>
      <c r="AH26" s="27">
        <f>snapshot20250225215948__104[[#This Row],[fcW.14]]*O$62</f>
        <v>0.56164930346616659</v>
      </c>
      <c r="AI26" s="27">
        <f>snapshot20250225215948__104[[#This Row],[fcW.15]]*P$62</f>
        <v>0.80580650742091597</v>
      </c>
      <c r="AJ26" s="27">
        <f>snapshot20250225215948__104[[#This Row],[fcW.16]]*Q$62</f>
        <v>-7.8796414985486321</v>
      </c>
      <c r="AK26" s="80">
        <f>snapshot20250225215948__105[[#This Row],[fcB]]*R$62</f>
        <v>-0.25728330016136169</v>
      </c>
      <c r="AL26" s="10">
        <f t="shared" si="8"/>
        <v>-4.3284141022319345</v>
      </c>
      <c r="AM26" s="3">
        <f t="shared" si="1"/>
        <v>-0.42663023927621391</v>
      </c>
      <c r="AN26" s="85" t="str">
        <v>36</v>
      </c>
      <c r="AP26">
        <f t="shared" si="2"/>
        <v>2.308597846157495</v>
      </c>
      <c r="AQ26" s="3">
        <f t="shared" si="3"/>
        <v>-3.180512068124774</v>
      </c>
      <c r="AR26">
        <f t="shared" si="4"/>
        <v>28.404892144281558</v>
      </c>
      <c r="AS26" s="3">
        <f t="shared" si="5"/>
        <v>-0.43134452867965861</v>
      </c>
      <c r="AT26">
        <f t="shared" si="6"/>
        <v>806.8378977282681</v>
      </c>
      <c r="AU26" s="3">
        <f t="shared" si="7"/>
        <v>-1.8254545517680767E-2</v>
      </c>
    </row>
    <row r="27" spans="1:48">
      <c r="A27" s="25">
        <v>21</v>
      </c>
      <c r="B27" s="3">
        <v>-0.42842409014701843</v>
      </c>
      <c r="C27" s="3">
        <v>0.44610822200775146</v>
      </c>
      <c r="D27" s="3">
        <v>-0.66260415315628052</v>
      </c>
      <c r="E27" s="3">
        <v>-0.41954195499420166</v>
      </c>
      <c r="F27" s="3">
        <v>-0.4862009584903717</v>
      </c>
      <c r="G27" s="3">
        <v>0.30729058384895325</v>
      </c>
      <c r="H27" s="3">
        <v>0.53114384412765503</v>
      </c>
      <c r="I27" s="3">
        <v>0.1368052065372467</v>
      </c>
      <c r="J27" s="3">
        <v>0.46624532341957092</v>
      </c>
      <c r="K27" s="3">
        <v>0.6094852089881897</v>
      </c>
      <c r="L27" s="3">
        <v>-0.25439733266830444</v>
      </c>
      <c r="M27" s="3">
        <v>-0.68061524629592896</v>
      </c>
      <c r="N27" s="3">
        <v>0.7522958517074585</v>
      </c>
      <c r="O27" s="3">
        <v>-0.39913436770439148</v>
      </c>
      <c r="P27" s="3">
        <v>-0.20412634313106537</v>
      </c>
      <c r="Q27" s="3">
        <v>0.81653463840484619</v>
      </c>
      <c r="R27" s="3">
        <v>7.0624751970171928E-3</v>
      </c>
      <c r="T27" s="1">
        <v>21</v>
      </c>
      <c r="U27" s="27">
        <f>snapshot20250225215948__104[[#This Row],[fcW.1]]*B$62</f>
        <v>1.4142633095158461</v>
      </c>
      <c r="V27" s="27">
        <f>snapshot20250225215948__104[[#This Row],[fcW.2]]*C$62</f>
        <v>2.521067876476522</v>
      </c>
      <c r="W27" s="27">
        <f>snapshot20250225215948__104[[#This Row],[fcW.3]]*D$62</f>
        <v>3.9534124298325866</v>
      </c>
      <c r="X27" s="27">
        <f>snapshot20250225215948__104[[#This Row],[fcW.4]]*E$62</f>
        <v>-2.5081372484418063</v>
      </c>
      <c r="Y27" s="27">
        <f>snapshot20250225215948__104[[#This Row],[fcW.5]]*F$62</f>
        <v>-1.4058874610781293</v>
      </c>
      <c r="Z27" s="27">
        <f>snapshot20250225215948__104[[#This Row],[fcW.6]]*G$62</f>
        <v>-1.4129006980481555</v>
      </c>
      <c r="AA27" s="27">
        <f>snapshot20250225215948__104[[#This Row],[fcW.7]]*H$62</f>
        <v>-0.5863242785526781</v>
      </c>
      <c r="AB27" s="27">
        <f>snapshot20250225215948__104[[#This Row],[fcW.8]]*I$62</f>
        <v>-0.3249351404274427</v>
      </c>
      <c r="AC27" s="27">
        <f>snapshot20250225215948__104[[#This Row],[fcW.9]]*J$62</f>
        <v>-1.2925475857346187</v>
      </c>
      <c r="AD27" s="27">
        <f>snapshot20250225215948__104[[#This Row],[fcW.10]]*K$62</f>
        <v>-2.8328721357173339</v>
      </c>
      <c r="AE27" s="27">
        <f>snapshot20250225215948__104[[#This Row],[fcW.11]]*L$62</f>
        <v>-0.53423949786429226</v>
      </c>
      <c r="AF27" s="27">
        <f>snapshot20250225215948__104[[#This Row],[fcW.12]]*M$62</f>
        <v>-0.36464135182516644</v>
      </c>
      <c r="AG27" s="27">
        <f>snapshot20250225215948__104[[#This Row],[fcW.13]]*N$62</f>
        <v>-3.5084066075534941</v>
      </c>
      <c r="AH27" s="27">
        <f>snapshot20250225215948__104[[#This Row],[fcW.14]]*O$62</f>
        <v>-1.0224617313117745</v>
      </c>
      <c r="AI27" s="27">
        <f>snapshot20250225215948__104[[#This Row],[fcW.15]]*P$62</f>
        <v>-0.20818962314493167</v>
      </c>
      <c r="AJ27" s="27">
        <f>snapshot20250225215948__104[[#This Row],[fcW.16]]*Q$62</f>
        <v>7.2626351410272614</v>
      </c>
      <c r="AK27" s="80">
        <f>snapshot20250225215948__105[[#This Row],[fcB]]*R$62</f>
        <v>7.0624751970171928E-3</v>
      </c>
      <c r="AL27" s="10">
        <f t="shared" si="8"/>
        <v>-0.84310212765059145</v>
      </c>
      <c r="AM27" s="3">
        <f t="shared" si="1"/>
        <v>-0.14763504610611386</v>
      </c>
      <c r="AN27" s="85" t="str">
        <v>4</v>
      </c>
      <c r="AP27">
        <f t="shared" si="2"/>
        <v>1.3580545057919002</v>
      </c>
      <c r="AQ27" s="3">
        <f t="shared" si="3"/>
        <v>-1.1006136053910791</v>
      </c>
      <c r="AR27">
        <f t="shared" si="4"/>
        <v>3.4014869034772044</v>
      </c>
      <c r="AS27" s="3">
        <f t="shared" si="5"/>
        <v>-0.14926642210659588</v>
      </c>
      <c r="AT27">
        <f t="shared" si="6"/>
        <v>11.57011315452694</v>
      </c>
      <c r="AU27" s="3">
        <f t="shared" si="7"/>
        <v>-6.3169705778968917E-3</v>
      </c>
    </row>
    <row r="28" spans="1:48">
      <c r="A28" s="25">
        <v>22</v>
      </c>
      <c r="B28" s="3">
        <v>1.1616419553756714</v>
      </c>
      <c r="C28" s="3">
        <v>-0.10704533010721207</v>
      </c>
      <c r="D28" s="3">
        <v>0.69483828544616699</v>
      </c>
      <c r="E28" s="3">
        <v>-0.61938571929931641</v>
      </c>
      <c r="F28" s="3">
        <v>-3.4804757684469223E-2</v>
      </c>
      <c r="G28" s="3">
        <v>0.8308485746383667</v>
      </c>
      <c r="H28" s="3">
        <v>-5.6888420134782791E-2</v>
      </c>
      <c r="I28" s="3">
        <v>6.9129496812820435E-2</v>
      </c>
      <c r="J28" s="3">
        <v>0.42152026295661926</v>
      </c>
      <c r="K28" s="3">
        <v>-0.44350239634513855</v>
      </c>
      <c r="L28" s="3">
        <v>-0.55790013074874878</v>
      </c>
      <c r="M28" s="3">
        <v>0.62490296363830566</v>
      </c>
      <c r="N28" s="3">
        <v>6.3398823142051697E-2</v>
      </c>
      <c r="O28" s="3">
        <v>-0.60681188106536865</v>
      </c>
      <c r="P28" s="3">
        <v>-0.31713712215423584</v>
      </c>
      <c r="Q28" s="3">
        <v>-0.64079666137695313</v>
      </c>
      <c r="R28" s="3">
        <v>-5.4029978811740875E-2</v>
      </c>
      <c r="T28" s="1">
        <v>22</v>
      </c>
      <c r="U28" s="27">
        <f>snapshot20250225215948__104[[#This Row],[fcW.1]]*B$62</f>
        <v>-3.8346760466207392</v>
      </c>
      <c r="V28" s="27">
        <f>snapshot20250225215948__104[[#This Row],[fcW.2]]*C$62</f>
        <v>-0.60493963066977108</v>
      </c>
      <c r="W28" s="27">
        <f>snapshot20250225215948__104[[#This Row],[fcW.3]]*D$62</f>
        <v>-4.1457366382648404</v>
      </c>
      <c r="X28" s="27">
        <f>snapshot20250225215948__104[[#This Row],[fcW.4]]*E$62</f>
        <v>-3.7028582606214124</v>
      </c>
      <c r="Y28" s="27">
        <f>snapshot20250225215948__104[[#This Row],[fcW.5]]*F$62</f>
        <v>-0.10064063338416258</v>
      </c>
      <c r="Z28" s="27">
        <f>snapshot20250225215948__104[[#This Row],[fcW.6]]*G$62</f>
        <v>-3.8201838675795212</v>
      </c>
      <c r="AA28" s="27">
        <f>snapshot20250225215948__104[[#This Row],[fcW.7]]*H$62</f>
        <v>6.2798547441155345E-2</v>
      </c>
      <c r="AB28" s="27">
        <f>snapshot20250225215948__104[[#This Row],[fcW.8]]*I$62</f>
        <v>-0.16419406339214562</v>
      </c>
      <c r="AC28" s="27">
        <f>snapshot20250225215948__104[[#This Row],[fcW.9]]*J$62</f>
        <v>-1.1685586339543972</v>
      </c>
      <c r="AD28" s="27">
        <f>snapshot20250225215948__104[[#This Row],[fcW.10]]*K$62</f>
        <v>2.0613881390423598</v>
      </c>
      <c r="AE28" s="27">
        <f>snapshot20250225215948__104[[#This Row],[fcW.11]]*L$62</f>
        <v>-1.1716014573873286</v>
      </c>
      <c r="AF28" s="27">
        <f>snapshot20250225215948__104[[#This Row],[fcW.12]]*M$62</f>
        <v>0.33479335448437714</v>
      </c>
      <c r="AG28" s="27">
        <f>snapshot20250225215948__104[[#This Row],[fcW.13]]*N$62</f>
        <v>-0.29566672409245764</v>
      </c>
      <c r="AH28" s="27">
        <f>snapshot20250225215948__104[[#This Row],[fcW.14]]*O$62</f>
        <v>-1.5544688122526338</v>
      </c>
      <c r="AI28" s="27">
        <f>snapshot20250225215948__104[[#This Row],[fcW.15]]*P$62</f>
        <v>-0.32344996208630178</v>
      </c>
      <c r="AJ28" s="27">
        <f>snapshot20250225215948__104[[#This Row],[fcW.16]]*Q$62</f>
        <v>-5.6995406346273931</v>
      </c>
      <c r="AK28" s="80">
        <f>snapshot20250225215948__105[[#This Row],[fcB]]*R$62</f>
        <v>-5.4029978811740875E-2</v>
      </c>
      <c r="AL28" s="10">
        <f t="shared" si="8"/>
        <v>-24.181565302776953</v>
      </c>
      <c r="AM28" s="3">
        <f t="shared" si="1"/>
        <v>-2.015852034807617</v>
      </c>
      <c r="AN28" s="85" t="str">
        <v>40</v>
      </c>
      <c r="AP28">
        <f t="shared" si="2"/>
        <v>5.0182442363667441</v>
      </c>
      <c r="AQ28" s="3">
        <f t="shared" si="3"/>
        <v>-15.028099590729052</v>
      </c>
      <c r="AR28">
        <f t="shared" si="4"/>
        <v>634.17216757092319</v>
      </c>
      <c r="AS28" s="3">
        <f t="shared" si="5"/>
        <v>-2.0381273191445373</v>
      </c>
      <c r="AT28">
        <f t="shared" si="6"/>
        <v>402174.33812160307</v>
      </c>
      <c r="AU28" s="3">
        <f t="shared" si="7"/>
        <v>-8.6253761075947899E-2</v>
      </c>
    </row>
    <row r="29" spans="1:48">
      <c r="A29" s="25">
        <v>23</v>
      </c>
      <c r="B29" s="3">
        <v>0.72261214256286621</v>
      </c>
      <c r="C29" s="3">
        <v>-0.14437629282474518</v>
      </c>
      <c r="D29" s="3">
        <v>-0.54957753419876099</v>
      </c>
      <c r="E29" s="3">
        <v>0.72564888000488281</v>
      </c>
      <c r="F29" s="3">
        <v>0.33532524108886719</v>
      </c>
      <c r="G29" s="3">
        <v>-0.55273222923278809</v>
      </c>
      <c r="H29" s="3">
        <v>0.31813928484916687</v>
      </c>
      <c r="I29" s="3">
        <v>-0.59628456830978394</v>
      </c>
      <c r="J29" s="3">
        <v>-0.47118142247200012</v>
      </c>
      <c r="K29" s="3">
        <v>-1.2234823703765869</v>
      </c>
      <c r="L29" s="3">
        <v>-0.6173284649848938</v>
      </c>
      <c r="M29" s="3">
        <v>-0.53816002607345581</v>
      </c>
      <c r="N29" s="3">
        <v>0.50447261333465576</v>
      </c>
      <c r="O29" s="3">
        <v>0.53781014680862427</v>
      </c>
      <c r="P29" s="3">
        <v>-8.2418181002140045E-2</v>
      </c>
      <c r="Q29" s="3">
        <v>-1.6453918069601059E-2</v>
      </c>
      <c r="R29" s="3">
        <v>7.8096672892570496E-2</v>
      </c>
      <c r="T29" s="1">
        <v>23</v>
      </c>
      <c r="U29" s="27">
        <f>snapshot20250225215948__104[[#This Row],[fcW.1]]*B$62</f>
        <v>-2.3854023705496989</v>
      </c>
      <c r="V29" s="27">
        <f>snapshot20250225215948__104[[#This Row],[fcW.2]]*C$62</f>
        <v>-0.81590613220957031</v>
      </c>
      <c r="W29" s="27">
        <f>snapshot20250225215948__104[[#This Row],[fcW.3]]*D$62</f>
        <v>3.2790417091540247</v>
      </c>
      <c r="X29" s="27">
        <f>snapshot20250225215948__104[[#This Row],[fcW.4]]*E$62</f>
        <v>4.3381286747721788</v>
      </c>
      <c r="Y29" s="27">
        <f>snapshot20250225215948__104[[#This Row],[fcW.5]]*F$62</f>
        <v>0.96961872163642582</v>
      </c>
      <c r="Z29" s="27">
        <f>snapshot20250225215948__104[[#This Row],[fcW.6]]*G$62</f>
        <v>2.541424285557</v>
      </c>
      <c r="AA29" s="27">
        <f>snapshot20250225215948__104[[#This Row],[fcW.7]]*H$62</f>
        <v>-0.35119071552982445</v>
      </c>
      <c r="AB29" s="27">
        <f>snapshot20250225215948__104[[#This Row],[fcW.8]]*I$62</f>
        <v>1.4162751173194941</v>
      </c>
      <c r="AC29" s="27">
        <f>snapshot20250225215948__104[[#This Row],[fcW.9]]*J$62</f>
        <v>1.3062316756175383</v>
      </c>
      <c r="AD29" s="27">
        <f>snapshot20250225215948__104[[#This Row],[fcW.10]]*K$62</f>
        <v>5.6867157142912541</v>
      </c>
      <c r="AE29" s="27">
        <f>snapshot20250225215948__104[[#This Row],[fcW.11]]*L$62</f>
        <v>-1.2964021504929646</v>
      </c>
      <c r="AF29" s="27">
        <f>snapshot20250225215948__104[[#This Row],[fcW.12]]*M$62</f>
        <v>-0.28832060473762783</v>
      </c>
      <c r="AG29" s="27">
        <f>snapshot20250225215948__104[[#This Row],[fcW.13]]*N$62</f>
        <v>-2.3526582606244855</v>
      </c>
      <c r="AH29" s="27">
        <f>snapshot20250225215948__104[[#This Row],[fcW.14]]*O$62</f>
        <v>1.3777072041820453</v>
      </c>
      <c r="AI29" s="27">
        <f>snapshot20250225215948__104[[#This Row],[fcW.15]]*P$62</f>
        <v>-8.4058773502394588E-2</v>
      </c>
      <c r="AJ29" s="27">
        <f>snapshot20250225215948__104[[#This Row],[fcW.16]]*Q$62</f>
        <v>-0.1463487254053506</v>
      </c>
      <c r="AK29" s="80">
        <f>snapshot20250225215948__105[[#This Row],[fcB]]*R$62</f>
        <v>7.8096672892570496E-2</v>
      </c>
      <c r="AL29" s="10">
        <f t="shared" si="8"/>
        <v>13.272952042370612</v>
      </c>
      <c r="AM29" s="3">
        <f t="shared" si="1"/>
        <v>0.98233876647854967</v>
      </c>
      <c r="AN29" s="85" t="str">
        <v>42</v>
      </c>
      <c r="AP29">
        <f t="shared" si="2"/>
        <v>3.5031046415029512</v>
      </c>
      <c r="AQ29" s="3">
        <f t="shared" si="3"/>
        <v>7.3232978212522681</v>
      </c>
      <c r="AR29">
        <f t="shared" si="4"/>
        <v>150.59565488851558</v>
      </c>
      <c r="AS29" s="3">
        <f t="shared" si="5"/>
        <v>0.9931936680093445</v>
      </c>
      <c r="AT29">
        <f t="shared" si="6"/>
        <v>22679.051271300887</v>
      </c>
      <c r="AU29" s="3">
        <f t="shared" si="7"/>
        <v>4.2032059792309333E-2</v>
      </c>
    </row>
    <row r="30" spans="1:48">
      <c r="A30" s="25">
        <v>24</v>
      </c>
      <c r="B30" s="3">
        <v>0.54673999547958374</v>
      </c>
      <c r="C30" s="3">
        <v>0.45666962862014771</v>
      </c>
      <c r="D30" s="3">
        <v>-0.60846900939941406</v>
      </c>
      <c r="E30" s="3">
        <v>-0.22230751812458038</v>
      </c>
      <c r="F30" s="3">
        <v>9.5682591199874878E-2</v>
      </c>
      <c r="G30" s="3">
        <v>-1.0280799865722656</v>
      </c>
      <c r="H30" s="3">
        <v>-0.59707313776016235</v>
      </c>
      <c r="I30" s="3">
        <v>1.0264550447463989</v>
      </c>
      <c r="J30" s="3">
        <v>0.35045903921127319</v>
      </c>
      <c r="K30" s="3">
        <v>-0.45822000503540039</v>
      </c>
      <c r="L30" s="3">
        <v>0.44940286874771118</v>
      </c>
      <c r="M30" s="3">
        <v>0.15029531717300415</v>
      </c>
      <c r="N30" s="3">
        <v>0.31079375743865967</v>
      </c>
      <c r="O30" s="3">
        <v>-0.81718873977661133</v>
      </c>
      <c r="P30" s="3">
        <v>0.27664965391159058</v>
      </c>
      <c r="Q30" s="3">
        <v>0.72006350755691528</v>
      </c>
      <c r="R30" s="3">
        <v>-4.0241070091724403E-2</v>
      </c>
      <c r="T30" s="1">
        <v>24</v>
      </c>
      <c r="U30" s="27">
        <f>snapshot20250225215948__104[[#This Row],[fcW.1]]*B$62</f>
        <v>-1.8048338859429942</v>
      </c>
      <c r="V30" s="27">
        <f>snapshot20250225215948__104[[#This Row],[fcW.2]]*C$62</f>
        <v>2.5807529968741822</v>
      </c>
      <c r="W30" s="27">
        <f>snapshot20250225215948__104[[#This Row],[fcW.3]]*D$62</f>
        <v>3.6304163405389964</v>
      </c>
      <c r="X30" s="27">
        <f>snapshot20250225215948__104[[#This Row],[fcW.4]]*E$62</f>
        <v>-1.3290155136561208</v>
      </c>
      <c r="Y30" s="27">
        <f>snapshot20250225215948__104[[#This Row],[fcW.5]]*F$62</f>
        <v>0.27667357059320269</v>
      </c>
      <c r="Z30" s="27">
        <f>snapshot20250225215948__104[[#This Row],[fcW.6]]*G$62</f>
        <v>4.7270401601088325</v>
      </c>
      <c r="AA30" s="27">
        <f>snapshot20250225215948__104[[#This Row],[fcW.7]]*H$62</f>
        <v>0.65910295414489106</v>
      </c>
      <c r="AB30" s="27">
        <f>snapshot20250225215948__104[[#This Row],[fcW.8]]*I$62</f>
        <v>-2.4380016122874721</v>
      </c>
      <c r="AC30" s="27">
        <f>snapshot20250225215948__104[[#This Row],[fcW.9]]*J$62</f>
        <v>-0.9715593106845325</v>
      </c>
      <c r="AD30" s="27">
        <f>snapshot20250225215948__104[[#This Row],[fcW.10]]*K$62</f>
        <v>2.1297952192277001</v>
      </c>
      <c r="AE30" s="27">
        <f>snapshot20250225215948__104[[#This Row],[fcW.11]]*L$62</f>
        <v>0.94375503241454584</v>
      </c>
      <c r="AF30" s="27">
        <f>snapshot20250225215948__104[[#This Row],[fcW.12]]*M$62</f>
        <v>8.052109899860789E-2</v>
      </c>
      <c r="AG30" s="27">
        <f>snapshot20250225215948__104[[#This Row],[fcW.13]]*N$62</f>
        <v>-1.4494176323175929</v>
      </c>
      <c r="AH30" s="27">
        <f>snapshot20250225215948__104[[#This Row],[fcW.14]]*O$62</f>
        <v>-2.0933908009127027</v>
      </c>
      <c r="AI30" s="27">
        <f>snapshot20250225215948__104[[#This Row],[fcW.15]]*P$62</f>
        <v>0.28215656199772737</v>
      </c>
      <c r="AJ30" s="27">
        <f>snapshot20250225215948__104[[#This Row],[fcW.16]]*Q$62</f>
        <v>6.4045764720655161</v>
      </c>
      <c r="AK30" s="80">
        <f>snapshot20250225215948__105[[#This Row],[fcB]]*R$62</f>
        <v>-4.0241070091724403E-2</v>
      </c>
      <c r="AL30" s="10">
        <f t="shared" si="8"/>
        <v>11.588330581071062</v>
      </c>
      <c r="AM30" s="3">
        <f t="shared" si="1"/>
        <v>0.84748676658828992</v>
      </c>
      <c r="AN30" s="85" t="str">
        <v>45</v>
      </c>
      <c r="AP30">
        <f t="shared" si="2"/>
        <v>3.2537855903577868</v>
      </c>
      <c r="AQ30" s="3">
        <f t="shared" si="3"/>
        <v>6.3179813350384322</v>
      </c>
      <c r="AR30">
        <f t="shared" si="4"/>
        <v>112.08712403921562</v>
      </c>
      <c r="AS30" s="3">
        <f t="shared" si="5"/>
        <v>0.85685154553613219</v>
      </c>
      <c r="AT30">
        <f t="shared" si="6"/>
        <v>12563.523375382509</v>
      </c>
      <c r="AU30" s="3">
        <f t="shared" si="7"/>
        <v>3.6262046925140609E-2</v>
      </c>
    </row>
    <row r="31" spans="1:48">
      <c r="A31" s="25">
        <v>25</v>
      </c>
      <c r="B31" s="3">
        <v>-0.60637205839157104</v>
      </c>
      <c r="C31" s="3">
        <v>0.32809615135192871</v>
      </c>
      <c r="D31" s="3">
        <v>-0.74969518184661865</v>
      </c>
      <c r="E31" s="3">
        <v>0.71901297569274902</v>
      </c>
      <c r="F31" s="3">
        <v>0.67826634645462036</v>
      </c>
      <c r="G31" s="3">
        <v>-0.33726823329925537</v>
      </c>
      <c r="H31" s="3">
        <v>0.60833561420440674</v>
      </c>
      <c r="I31" s="3">
        <v>4.4558800756931305E-2</v>
      </c>
      <c r="J31" s="3">
        <v>-0.89344310760498047</v>
      </c>
      <c r="K31" s="3">
        <v>0.38062980771064758</v>
      </c>
      <c r="L31" s="3">
        <v>-0.44309690594673157</v>
      </c>
      <c r="M31" s="3">
        <v>0.10862452536821365</v>
      </c>
      <c r="N31" s="3">
        <v>0.9633634090423584</v>
      </c>
      <c r="O31" s="3">
        <v>0.55304169654846191</v>
      </c>
      <c r="P31" s="3">
        <v>0.12417019158601761</v>
      </c>
      <c r="Q31" s="3">
        <v>-0.64447498321533203</v>
      </c>
      <c r="R31" s="3">
        <v>-1.023063063621521</v>
      </c>
      <c r="T31" s="1">
        <v>25</v>
      </c>
      <c r="U31" s="27">
        <f>snapshot20250225215948__104[[#This Row],[fcW.1]]*B$62</f>
        <v>2.0016842512392681</v>
      </c>
      <c r="V31" s="27">
        <f>snapshot20250225215948__104[[#This Row],[fcW.2]]*C$62</f>
        <v>1.8541524831043217</v>
      </c>
      <c r="W31" s="27">
        <f>snapshot20250225215948__104[[#This Row],[fcW.3]]*D$62</f>
        <v>4.4730390480950923</v>
      </c>
      <c r="X31" s="27">
        <f>snapshot20250225215948__104[[#This Row],[fcW.4]]*E$62</f>
        <v>4.2984574128537174</v>
      </c>
      <c r="Y31" s="27">
        <f>snapshot20250225215948__104[[#This Row],[fcW.5]]*F$62</f>
        <v>1.9612593005011707</v>
      </c>
      <c r="Z31" s="27">
        <f>snapshot20250225215948__104[[#This Row],[fcW.6]]*G$62</f>
        <v>1.5507358419163919</v>
      </c>
      <c r="AA31" s="27">
        <f>snapshot20250225215948__104[[#This Row],[fcW.7]]*H$62</f>
        <v>-0.67153548715623301</v>
      </c>
      <c r="AB31" s="27">
        <f>snapshot20250225215948__104[[#This Row],[fcW.8]]*I$62</f>
        <v>-0.1058345698070338</v>
      </c>
      <c r="AC31" s="27">
        <f>snapshot20250225215948__104[[#This Row],[fcW.9]]*J$62</f>
        <v>2.4768457155908892</v>
      </c>
      <c r="AD31" s="27">
        <f>snapshot20250225215948__104[[#This Row],[fcW.10]]*K$62</f>
        <v>-1.7691579063534495</v>
      </c>
      <c r="AE31" s="27">
        <f>snapshot20250225215948__104[[#This Row],[fcW.11]]*L$62</f>
        <v>-0.93051238413277793</v>
      </c>
      <c r="AF31" s="27">
        <f>snapshot20250225215948__104[[#This Row],[fcW.12]]*M$62</f>
        <v>5.8195866147862735E-2</v>
      </c>
      <c r="AG31" s="27">
        <f>snapshot20250225215948__104[[#This Row],[fcW.13]]*N$62</f>
        <v>-4.4927411763447864</v>
      </c>
      <c r="AH31" s="27">
        <f>snapshot20250225215948__104[[#This Row],[fcW.14]]*O$62</f>
        <v>1.4167258354443124</v>
      </c>
      <c r="AI31" s="27">
        <f>snapshot20250225215948__104[[#This Row],[fcW.15]]*P$62</f>
        <v>0.1266418875467171</v>
      </c>
      <c r="AJ31" s="27">
        <f>snapshot20250225215948__104[[#This Row],[fcW.16]]*Q$62</f>
        <v>-5.7322573231632363</v>
      </c>
      <c r="AK31" s="80">
        <f>snapshot20250225215948__105[[#This Row],[fcB]]*R$62</f>
        <v>-1.023063063621521</v>
      </c>
      <c r="AL31" s="10">
        <f t="shared" si="8"/>
        <v>5.4926357318607062</v>
      </c>
      <c r="AM31" s="3">
        <f t="shared" si="1"/>
        <v>0.35953344293619072</v>
      </c>
      <c r="AN31" s="85" t="str">
        <v>48</v>
      </c>
      <c r="AP31">
        <f t="shared" si="2"/>
        <v>2.1192984260857686</v>
      </c>
      <c r="AQ31" s="3">
        <f t="shared" si="3"/>
        <v>2.6803080252655649</v>
      </c>
      <c r="AR31">
        <f t="shared" si="4"/>
        <v>20.172905885869621</v>
      </c>
      <c r="AS31" s="3">
        <f t="shared" si="5"/>
        <v>0.36350630876748663</v>
      </c>
      <c r="AT31">
        <f t="shared" si="6"/>
        <v>406.94613188015319</v>
      </c>
      <c r="AU31" s="3">
        <f t="shared" si="7"/>
        <v>1.5383624963719467E-2</v>
      </c>
    </row>
    <row r="32" spans="1:48">
      <c r="A32" s="25">
        <v>26</v>
      </c>
      <c r="B32" s="3">
        <v>0.40030130743980408</v>
      </c>
      <c r="C32" s="3">
        <v>-0.62120306491851807</v>
      </c>
      <c r="D32" s="3">
        <v>-0.65840655565261841</v>
      </c>
      <c r="E32" s="3">
        <v>0.12209882587194443</v>
      </c>
      <c r="F32" s="3">
        <v>0.90069139003753662</v>
      </c>
      <c r="G32" s="3">
        <v>-0.29720574617385864</v>
      </c>
      <c r="H32" s="3">
        <v>-0.2970258891582489</v>
      </c>
      <c r="I32" s="3">
        <v>0.61407816410064697</v>
      </c>
      <c r="J32" s="3">
        <v>-0.66006612777709961</v>
      </c>
      <c r="K32" s="3">
        <v>-0.40033677220344543</v>
      </c>
      <c r="L32" s="3">
        <v>-0.65566080808639526</v>
      </c>
      <c r="M32" s="3">
        <v>0.67309218645095825</v>
      </c>
      <c r="N32" s="3">
        <v>0.5292096734046936</v>
      </c>
      <c r="O32" s="3">
        <v>0.95003068447113037</v>
      </c>
      <c r="P32" s="3">
        <v>-0.35443273186683655</v>
      </c>
      <c r="Q32" s="3">
        <v>0.83406031131744385</v>
      </c>
      <c r="R32" s="3">
        <v>3.3262688666582108E-2</v>
      </c>
      <c r="T32" s="1">
        <v>26</v>
      </c>
      <c r="U32" s="27">
        <f>snapshot20250225215948__104[[#This Row],[fcW.1]]*B$62</f>
        <v>-1.3214276808502139</v>
      </c>
      <c r="V32" s="27">
        <f>snapshot20250225215948__104[[#This Row],[fcW.2]]*C$62</f>
        <v>-3.5105721313238276</v>
      </c>
      <c r="W32" s="27">
        <f>snapshot20250225215948__104[[#This Row],[fcW.3]]*D$62</f>
        <v>3.9283675609355786</v>
      </c>
      <c r="X32" s="27">
        <f>snapshot20250225215948__104[[#This Row],[fcW.4]]*E$62</f>
        <v>0.72994037786916055</v>
      </c>
      <c r="Y32" s="27">
        <f>snapshot20250225215948__104[[#This Row],[fcW.5]]*F$62</f>
        <v>2.604418418849908</v>
      </c>
      <c r="Z32" s="27">
        <f>snapshot20250225215948__104[[#This Row],[fcW.6]]*G$62</f>
        <v>1.3665313169484488</v>
      </c>
      <c r="AA32" s="27">
        <f>snapshot20250225215948__104[[#This Row],[fcW.7]]*H$62</f>
        <v>0.32788385311742785</v>
      </c>
      <c r="AB32" s="27">
        <f>snapshot20250225215948__104[[#This Row],[fcW.8]]*I$62</f>
        <v>-1.4585378695447837</v>
      </c>
      <c r="AC32" s="27">
        <f>snapshot20250225215948__104[[#This Row],[fcW.9]]*J$62</f>
        <v>1.8298668898727581</v>
      </c>
      <c r="AD32" s="27">
        <f>snapshot20250225215948__104[[#This Row],[fcW.10]]*K$62</f>
        <v>1.8607553885694612</v>
      </c>
      <c r="AE32" s="27">
        <f>snapshot20250225215948__104[[#This Row],[fcW.11]]*L$62</f>
        <v>-1.3769008393577922</v>
      </c>
      <c r="AF32" s="27">
        <f>snapshot20250225215948__104[[#This Row],[fcW.12]]*M$62</f>
        <v>0.3606108533509389</v>
      </c>
      <c r="AG32" s="27">
        <f>snapshot20250225215948__104[[#This Row],[fcW.13]]*N$62</f>
        <v>-2.4680220032321176</v>
      </c>
      <c r="AH32" s="27">
        <f>snapshot20250225215948__104[[#This Row],[fcW.14]]*O$62</f>
        <v>2.4336917515534071</v>
      </c>
      <c r="AI32" s="27">
        <f>snapshot20250225215948__104[[#This Row],[fcW.15]]*P$62</f>
        <v>-0.36148796743106676</v>
      </c>
      <c r="AJ32" s="27">
        <f>snapshot20250225215948__104[[#This Row],[fcW.16]]*Q$62</f>
        <v>7.4185165476187027</v>
      </c>
      <c r="AK32" s="80">
        <f>snapshot20250225215948__105[[#This Row],[fcB]]*R$62</f>
        <v>3.3262688666582108E-2</v>
      </c>
      <c r="AL32" s="10">
        <f t="shared" si="8"/>
        <v>12.396897155612571</v>
      </c>
      <c r="AM32" s="3">
        <f t="shared" si="1"/>
        <v>0.91221158585850515</v>
      </c>
      <c r="AN32" s="85" t="str">
        <v>49</v>
      </c>
      <c r="AP32">
        <f t="shared" si="2"/>
        <v>3.3757498785546121</v>
      </c>
      <c r="AQ32" s="3">
        <f t="shared" si="3"/>
        <v>6.8005023798320599</v>
      </c>
      <c r="AR32">
        <f t="shared" si="4"/>
        <v>129.86168773027845</v>
      </c>
      <c r="AS32" s="3">
        <f t="shared" si="5"/>
        <v>0.92229157789143734</v>
      </c>
      <c r="AT32">
        <f t="shared" si="6"/>
        <v>16864.057940156352</v>
      </c>
      <c r="AU32" s="3">
        <f t="shared" si="7"/>
        <v>3.9031475931148897E-2</v>
      </c>
    </row>
    <row r="33" spans="1:47">
      <c r="A33" s="25">
        <v>27</v>
      </c>
      <c r="B33" s="3">
        <v>-0.49684503674507141</v>
      </c>
      <c r="C33" s="3">
        <v>0.39706769585609436</v>
      </c>
      <c r="D33" s="3">
        <v>3.7424318492412567E-2</v>
      </c>
      <c r="E33" s="3">
        <v>-0.16159132122993469</v>
      </c>
      <c r="F33" s="3">
        <v>-0.50285089015960693</v>
      </c>
      <c r="G33" s="3">
        <v>0.74374055862426758</v>
      </c>
      <c r="H33" s="3">
        <v>-1.1507068872451782</v>
      </c>
      <c r="I33" s="3">
        <v>0.72727680206298828</v>
      </c>
      <c r="J33" s="3">
        <v>-0.61313742399215698</v>
      </c>
      <c r="K33" s="3">
        <v>-9.9465262610465288E-4</v>
      </c>
      <c r="L33" s="3">
        <v>0.1699928343296051</v>
      </c>
      <c r="M33" s="3">
        <v>0.96167373657226563</v>
      </c>
      <c r="N33" s="3">
        <v>-0.96038544178009033</v>
      </c>
      <c r="O33" s="3">
        <v>0.7025187611579895</v>
      </c>
      <c r="P33" s="3">
        <v>-0.35903504490852356</v>
      </c>
      <c r="Q33" s="3">
        <v>-0.18480299413204193</v>
      </c>
      <c r="R33" s="3">
        <v>0.13808971643447876</v>
      </c>
      <c r="T33" s="1">
        <v>27</v>
      </c>
      <c r="U33" s="27">
        <f>snapshot20250225215948__104[[#This Row],[fcW.1]]*B$62</f>
        <v>1.6401265058238861</v>
      </c>
      <c r="V33" s="27">
        <f>snapshot20250225215948__104[[#This Row],[fcW.2]]*C$62</f>
        <v>2.2439277364225658</v>
      </c>
      <c r="W33" s="27">
        <f>snapshot20250225215948__104[[#This Row],[fcW.3]]*D$62</f>
        <v>-0.22329133495639483</v>
      </c>
      <c r="X33" s="27">
        <f>snapshot20250225215948__104[[#This Row],[fcW.4]]*E$62</f>
        <v>-0.96603738190457222</v>
      </c>
      <c r="Y33" s="27">
        <f>snapshot20250225215948__104[[#This Row],[fcW.5]]*F$62</f>
        <v>-1.4540320189051354</v>
      </c>
      <c r="Z33" s="27">
        <f>snapshot20250225215948__104[[#This Row],[fcW.6]]*G$62</f>
        <v>-3.4196672780688995</v>
      </c>
      <c r="AA33" s="27">
        <f>snapshot20250225215948__104[[#This Row],[fcW.7]]*H$62</f>
        <v>1.2702536101076844</v>
      </c>
      <c r="AB33" s="27">
        <f>snapshot20250225215948__104[[#This Row],[fcW.8]]*I$62</f>
        <v>-1.7274034796593685</v>
      </c>
      <c r="AC33" s="27">
        <f>snapshot20250225215948__104[[#This Row],[fcW.9]]*J$62</f>
        <v>1.6997688926767685</v>
      </c>
      <c r="AD33" s="27">
        <f>snapshot20250225215948__104[[#This Row],[fcW.10]]*K$62</f>
        <v>4.6231207380531244E-3</v>
      </c>
      <c r="AE33" s="27">
        <f>snapshot20250225215948__104[[#This Row],[fcW.11]]*L$62</f>
        <v>0.35698835950920721</v>
      </c>
      <c r="AF33" s="27">
        <f>snapshot20250225215948__104[[#This Row],[fcW.12]]*M$62</f>
        <v>0.51521915388595585</v>
      </c>
      <c r="AG33" s="27">
        <f>snapshot20250225215948__104[[#This Row],[fcW.13]]*N$62</f>
        <v>4.478853129512804</v>
      </c>
      <c r="AH33" s="27">
        <f>snapshot20250225215948__104[[#This Row],[fcW.14]]*O$62</f>
        <v>1.7996409403276197</v>
      </c>
      <c r="AI33" s="27">
        <f>snapshot20250225215948__104[[#This Row],[fcW.15]]*P$62</f>
        <v>-0.36618189278654434</v>
      </c>
      <c r="AJ33" s="27">
        <f>snapshot20250225215948__104[[#This Row],[fcW.16]]*Q$62</f>
        <v>-1.643722943551315</v>
      </c>
      <c r="AK33" s="80">
        <f>snapshot20250225215948__105[[#This Row],[fcB]]*R$62</f>
        <v>0.13808971643447876</v>
      </c>
      <c r="AL33" s="10">
        <f t="shared" si="8"/>
        <v>4.3471548356067942</v>
      </c>
      <c r="AM33" s="3">
        <f t="shared" si="1"/>
        <v>0.2678390218187216</v>
      </c>
      <c r="AN33" s="85" t="str">
        <v>5</v>
      </c>
      <c r="AP33">
        <f t="shared" si="2"/>
        <v>1.8291924236000168</v>
      </c>
      <c r="AQ33" s="3">
        <f t="shared" si="3"/>
        <v>1.9967296332636517</v>
      </c>
      <c r="AR33">
        <f t="shared" si="4"/>
        <v>11.195347424776291</v>
      </c>
      <c r="AS33" s="3">
        <f t="shared" si="5"/>
        <v>0.27079865886772947</v>
      </c>
      <c r="AT33">
        <f t="shared" si="6"/>
        <v>125.33580396144512</v>
      </c>
      <c r="AU33" s="3">
        <f t="shared" si="7"/>
        <v>1.14602275344938E-2</v>
      </c>
    </row>
    <row r="34" spans="1:47">
      <c r="A34" s="25">
        <v>28</v>
      </c>
      <c r="B34" s="3">
        <v>0.7491607666015625</v>
      </c>
      <c r="C34" s="3">
        <v>-0.40093860030174255</v>
      </c>
      <c r="D34" s="3">
        <v>0.52558189630508423</v>
      </c>
      <c r="E34" s="3">
        <v>-0.81929975748062134</v>
      </c>
      <c r="F34" s="3">
        <v>0.15647600591182709</v>
      </c>
      <c r="G34" s="3">
        <v>-0.24448060989379883</v>
      </c>
      <c r="H34" s="3">
        <v>-0.30602630972862244</v>
      </c>
      <c r="I34" s="3">
        <v>-0.46827000379562378</v>
      </c>
      <c r="J34" s="3">
        <v>-0.19661939144134521</v>
      </c>
      <c r="K34" s="3">
        <v>-1.0485955476760864</v>
      </c>
      <c r="L34" s="3">
        <v>0.95835989713668823</v>
      </c>
      <c r="M34" s="3">
        <v>0.26952272653579712</v>
      </c>
      <c r="N34" s="3">
        <v>0.55274385213851929</v>
      </c>
      <c r="O34" s="3">
        <v>-0.89442098140716553</v>
      </c>
      <c r="P34" s="3">
        <v>0.13880053162574768</v>
      </c>
      <c r="Q34" s="3">
        <v>0.62489479780197144</v>
      </c>
      <c r="R34" s="3">
        <v>1.3966267928481102E-2</v>
      </c>
      <c r="T34" s="1">
        <v>28</v>
      </c>
      <c r="U34" s="27">
        <f>snapshot20250225215948__104[[#This Row],[fcW.1]]*B$62</f>
        <v>-2.4730415714246403</v>
      </c>
      <c r="V34" s="27">
        <f>snapshot20250225215948__104[[#This Row],[fcW.2]]*C$62</f>
        <v>-2.2658031746445144</v>
      </c>
      <c r="W34" s="27">
        <f>snapshot20250225215948__104[[#This Row],[fcW.3]]*D$62</f>
        <v>-3.1358722879260701</v>
      </c>
      <c r="X34" s="27">
        <f>snapshot20250225215948__104[[#This Row],[fcW.4]]*E$62</f>
        <v>-4.8979993893694971</v>
      </c>
      <c r="Y34" s="27">
        <f>snapshot20250225215948__104[[#This Row],[fcW.5]]*F$62</f>
        <v>0.45246240434012103</v>
      </c>
      <c r="Z34" s="27">
        <f>snapshot20250225215948__104[[#This Row],[fcW.6]]*G$62</f>
        <v>1.1241048132733529</v>
      </c>
      <c r="AA34" s="27">
        <f>snapshot20250225215948__104[[#This Row],[fcW.7]]*H$62</f>
        <v>0.33781932569409318</v>
      </c>
      <c r="AB34" s="27">
        <f>snapshot20250225215948__104[[#This Row],[fcW.8]]*I$62</f>
        <v>1.1122192151353805</v>
      </c>
      <c r="AC34" s="27">
        <f>snapshot20250225215948__104[[#This Row],[fcW.9]]*J$62</f>
        <v>0.5450776811061373</v>
      </c>
      <c r="AD34" s="27">
        <f>snapshot20250225215948__104[[#This Row],[fcW.10]]*K$62</f>
        <v>4.8738460996949371</v>
      </c>
      <c r="AE34" s="27">
        <f>snapshot20250225215948__104[[#This Row],[fcW.11]]*L$62</f>
        <v>2.0125749938075854</v>
      </c>
      <c r="AF34" s="27">
        <f>snapshot20250225215948__104[[#This Row],[fcW.12]]*M$62</f>
        <v>0.14439748725359339</v>
      </c>
      <c r="AG34" s="27">
        <f>snapshot20250225215948__104[[#This Row],[fcW.13]]*N$62</f>
        <v>-2.5777759889621978</v>
      </c>
      <c r="AH34" s="27">
        <f>snapshot20250225215948__104[[#This Row],[fcW.14]]*O$62</f>
        <v>-2.2912364836707222</v>
      </c>
      <c r="AI34" s="27">
        <f>snapshot20250225215948__104[[#This Row],[fcW.15]]*P$62</f>
        <v>0.14156345490854413</v>
      </c>
      <c r="AJ34" s="27">
        <f>snapshot20250225215948__104[[#This Row],[fcW.16]]*Q$62</f>
        <v>5.5581021361540159</v>
      </c>
      <c r="AK34" s="80">
        <f>snapshot20250225215948__105[[#This Row],[fcB]]*R$62</f>
        <v>1.3966267928481102E-2</v>
      </c>
      <c r="AL34" s="10">
        <f t="shared" si="8"/>
        <v>-1.3255950167013975</v>
      </c>
      <c r="AM34" s="3">
        <f t="shared" si="1"/>
        <v>-0.18625804392257161</v>
      </c>
      <c r="AN34" s="85" t="str">
        <v>50</v>
      </c>
      <c r="AP34">
        <f t="shared" si="2"/>
        <v>1.5253868131567443</v>
      </c>
      <c r="AQ34" s="3">
        <f t="shared" si="3"/>
        <v>-1.3885465725215915</v>
      </c>
      <c r="AR34">
        <f t="shared" si="4"/>
        <v>5.414021181120483</v>
      </c>
      <c r="AS34" s="3">
        <f t="shared" si="5"/>
        <v>-0.18831620633567245</v>
      </c>
      <c r="AT34">
        <f t="shared" si="6"/>
        <v>29.311625349621231</v>
      </c>
      <c r="AU34" s="3">
        <f t="shared" si="7"/>
        <v>-7.969561526128632E-3</v>
      </c>
    </row>
    <row r="35" spans="1:47">
      <c r="A35" s="25">
        <v>29</v>
      </c>
      <c r="B35" s="3">
        <v>0.61613470315933228</v>
      </c>
      <c r="C35" s="3">
        <v>-0.80224406719207764</v>
      </c>
      <c r="D35" s="3">
        <v>0.85260289907455444</v>
      </c>
      <c r="E35" s="3">
        <v>0.59616893529891968</v>
      </c>
      <c r="F35" s="3">
        <v>0.83239209651947021</v>
      </c>
      <c r="G35" s="3">
        <v>-0.50897681713104248</v>
      </c>
      <c r="H35" s="3">
        <v>0.34939578175544739</v>
      </c>
      <c r="I35" s="3">
        <v>0.54950308799743652</v>
      </c>
      <c r="J35" s="3">
        <v>0.4626290500164032</v>
      </c>
      <c r="K35" s="3">
        <v>0.72678399085998535</v>
      </c>
      <c r="L35" s="3">
        <v>0.7897523045539856</v>
      </c>
      <c r="M35" s="3">
        <v>-0.30648094415664673</v>
      </c>
      <c r="N35" s="3">
        <v>-0.77388602495193481</v>
      </c>
      <c r="O35" s="3">
        <v>0.54530215263366699</v>
      </c>
      <c r="P35" s="3">
        <v>-0.29831817746162415</v>
      </c>
      <c r="Q35" s="3">
        <v>-0.66284185647964478</v>
      </c>
      <c r="R35" s="3">
        <v>5.7551056146621704E-2</v>
      </c>
      <c r="T35" s="1">
        <v>29</v>
      </c>
      <c r="U35" s="27">
        <f>snapshot20250225215948__104[[#This Row],[fcW.1]]*B$62</f>
        <v>-2.0339115480146277</v>
      </c>
      <c r="V35" s="27">
        <f>snapshot20250225215948__104[[#This Row],[fcW.2]]*C$62</f>
        <v>-4.5336796031001567</v>
      </c>
      <c r="W35" s="27">
        <f>snapshot20250225215948__104[[#This Row],[fcW.3]]*D$62</f>
        <v>-5.0870355744927505</v>
      </c>
      <c r="X35" s="27">
        <f>snapshot20250225215948__104[[#This Row],[fcW.4]]*E$62</f>
        <v>3.5640619375189289</v>
      </c>
      <c r="Y35" s="27">
        <f>snapshot20250225215948__104[[#This Row],[fcW.5]]*F$62</f>
        <v>2.4069257593214592</v>
      </c>
      <c r="Z35" s="27">
        <f>snapshot20250225215948__104[[#This Row],[fcW.6]]*G$62</f>
        <v>2.3402399488044971</v>
      </c>
      <c r="AA35" s="27">
        <f>snapshot20250225215948__104[[#This Row],[fcW.7]]*H$62</f>
        <v>-0.3856944440419342</v>
      </c>
      <c r="AB35" s="27">
        <f>snapshot20250225215948__104[[#This Row],[fcW.8]]*I$62</f>
        <v>-1.3051613135436295</v>
      </c>
      <c r="AC35" s="27">
        <f>snapshot20250225215948__104[[#This Row],[fcW.9]]*J$62</f>
        <v>-1.2825223796428153</v>
      </c>
      <c r="AD35" s="27">
        <f>snapshot20250225215948__104[[#This Row],[fcW.10]]*K$62</f>
        <v>-3.3780739647655502</v>
      </c>
      <c r="AE35" s="27">
        <f>snapshot20250225215948__104[[#This Row],[fcW.11]]*L$62</f>
        <v>1.6584956697333164</v>
      </c>
      <c r="AF35" s="27">
        <f>snapshot20250225215948__104[[#This Row],[fcW.12]]*M$62</f>
        <v>-0.16419794648170735</v>
      </c>
      <c r="AG35" s="27">
        <f>snapshot20250225215948__104[[#This Row],[fcW.13]]*N$62</f>
        <v>3.6090945301270732</v>
      </c>
      <c r="AH35" s="27">
        <f>snapshot20250225215948__104[[#This Row],[fcW.14]]*O$62</f>
        <v>1.396899460892308</v>
      </c>
      <c r="AI35" s="27">
        <f>snapshot20250225215948__104[[#This Row],[fcW.15]]*P$62</f>
        <v>-0.30425641291746897</v>
      </c>
      <c r="AJ35" s="27">
        <f>snapshot20250225215948__104[[#This Row],[fcW.16]]*Q$62</f>
        <v>-5.8956207531100437</v>
      </c>
      <c r="AK35" s="80">
        <f>snapshot20250225215948__105[[#This Row],[fcB]]*R$62</f>
        <v>5.7551056146621704E-2</v>
      </c>
      <c r="AL35" s="10">
        <f t="shared" si="8"/>
        <v>-9.3368855775664805</v>
      </c>
      <c r="AM35" s="3">
        <f t="shared" si="1"/>
        <v>-0.82755258910854046</v>
      </c>
      <c r="AN35" s="85" t="str">
        <v>54</v>
      </c>
      <c r="AP35">
        <f t="shared" si="2"/>
        <v>3.2152908874031247</v>
      </c>
      <c r="AQ35" s="3">
        <f t="shared" si="3"/>
        <v>-6.1693728066086493</v>
      </c>
      <c r="AR35">
        <f t="shared" si="4"/>
        <v>106.87621837312739</v>
      </c>
      <c r="AS35" s="3">
        <f t="shared" si="5"/>
        <v>-0.83669709421499117</v>
      </c>
      <c r="AT35">
        <f t="shared" si="6"/>
        <v>11422.526053740412</v>
      </c>
      <c r="AU35" s="3">
        <f t="shared" si="7"/>
        <v>-3.5409108439629224E-2</v>
      </c>
    </row>
    <row r="36" spans="1:47">
      <c r="A36" s="25">
        <v>30</v>
      </c>
      <c r="B36" s="3">
        <v>0.67969208955764771</v>
      </c>
      <c r="C36" s="3">
        <v>-0.99403345584869385</v>
      </c>
      <c r="D36" s="3">
        <v>8.4105871617794037E-2</v>
      </c>
      <c r="E36" s="3">
        <v>0.69634759426116943</v>
      </c>
      <c r="F36" s="3">
        <v>0.25572925806045532</v>
      </c>
      <c r="G36" s="3">
        <v>0.40106484293937683</v>
      </c>
      <c r="H36" s="3">
        <v>1.1452790498733521</v>
      </c>
      <c r="I36" s="3">
        <v>0.34299036860466003</v>
      </c>
      <c r="J36" s="3">
        <v>-0.76235699653625488</v>
      </c>
      <c r="K36" s="3">
        <v>-0.24758122861385345</v>
      </c>
      <c r="L36" s="3">
        <v>-0.89771461486816406</v>
      </c>
      <c r="M36" s="3">
        <v>0.82977819442749023</v>
      </c>
      <c r="N36" s="3">
        <v>0.51053363084793091</v>
      </c>
      <c r="O36" s="3">
        <v>0.30410385131835938</v>
      </c>
      <c r="P36" s="3">
        <v>-1.0615806579589844</v>
      </c>
      <c r="Q36" s="3">
        <v>-0.44025340676307678</v>
      </c>
      <c r="R36" s="3">
        <v>-0.20254477858543396</v>
      </c>
      <c r="T36" s="1">
        <v>30</v>
      </c>
      <c r="U36" s="27">
        <f>snapshot20250225215948__104[[#This Row],[fcW.1]]*B$62</f>
        <v>-2.2437197303720051</v>
      </c>
      <c r="V36" s="27">
        <f>snapshot20250225215948__104[[#This Row],[fcW.2]]*C$62</f>
        <v>-5.6175288641946191</v>
      </c>
      <c r="W36" s="27">
        <f>snapshot20250225215948__104[[#This Row],[fcW.3]]*D$62</f>
        <v>-0.50181574729319078</v>
      </c>
      <c r="X36" s="27">
        <f>snapshot20250225215948__104[[#This Row],[fcW.4]]*E$62</f>
        <v>4.1629575260319767</v>
      </c>
      <c r="Y36" s="27">
        <f>snapshot20250225215948__104[[#This Row],[fcW.5]]*F$62</f>
        <v>0.73946081565597543</v>
      </c>
      <c r="Z36" s="27">
        <f>snapshot20250225215948__104[[#This Row],[fcW.6]]*G$62</f>
        <v>-1.8440682088396172</v>
      </c>
      <c r="AA36" s="27">
        <f>snapshot20250225215948__104[[#This Row],[fcW.7]]*H$62</f>
        <v>-1.2642618757285276</v>
      </c>
      <c r="AB36" s="27">
        <f>snapshot20250225215948__104[[#This Row],[fcW.8]]*I$62</f>
        <v>-0.81465922539630953</v>
      </c>
      <c r="AC36" s="27">
        <f>snapshot20250225215948__104[[#This Row],[fcW.9]]*J$62</f>
        <v>2.1134425287395158</v>
      </c>
      <c r="AD36" s="27">
        <f>snapshot20250225215948__104[[#This Row],[fcW.10]]*K$62</f>
        <v>1.150751410409435</v>
      </c>
      <c r="AE36" s="27">
        <f>snapshot20250225215948__104[[#This Row],[fcW.11]]*L$62</f>
        <v>-1.8852186854408695</v>
      </c>
      <c r="AF36" s="27">
        <f>snapshot20250225215948__104[[#This Row],[fcW.12]]*M$62</f>
        <v>0.44455578122551914</v>
      </c>
      <c r="AG36" s="27">
        <f>snapshot20250225215948__104[[#This Row],[fcW.13]]*N$62</f>
        <v>-2.3809244192691312</v>
      </c>
      <c r="AH36" s="27">
        <f>snapshot20250225215948__104[[#This Row],[fcW.14]]*O$62</f>
        <v>0.7790222428248369</v>
      </c>
      <c r="AI36" s="27">
        <f>snapshot20250225215948__104[[#This Row],[fcW.15]]*P$62</f>
        <v>-1.0827121758435827</v>
      </c>
      <c r="AJ36" s="27">
        <f>snapshot20250225215948__104[[#This Row],[fcW.16]]*Q$62</f>
        <v>-3.9158165649418377</v>
      </c>
      <c r="AK36" s="80">
        <f>snapshot20250225215948__105[[#This Row],[fcB]]*R$62</f>
        <v>-0.20254477858543396</v>
      </c>
      <c r="AL36" s="10">
        <f t="shared" si="8"/>
        <v>-12.363079971017864</v>
      </c>
      <c r="AM36" s="3">
        <f t="shared" si="1"/>
        <v>-1.0697959508301722</v>
      </c>
      <c r="AN36" s="85" t="str">
        <v>56</v>
      </c>
      <c r="AP36">
        <f t="shared" si="2"/>
        <v>3.6557201594308277</v>
      </c>
      <c r="AQ36" s="3">
        <f t="shared" si="3"/>
        <v>-7.9752877757066214</v>
      </c>
      <c r="AR36">
        <f t="shared" si="4"/>
        <v>178.60424410542782</v>
      </c>
      <c r="AS36" s="3">
        <f t="shared" si="5"/>
        <v>-1.0816172594261189</v>
      </c>
      <c r="AT36">
        <f t="shared" si="6"/>
        <v>31899.476012471248</v>
      </c>
      <c r="AU36" s="3">
        <f t="shared" si="7"/>
        <v>-4.5774155418965727E-2</v>
      </c>
    </row>
    <row r="37" spans="1:47">
      <c r="A37" s="25">
        <v>31</v>
      </c>
      <c r="B37" s="3">
        <v>-0.42669165134429932</v>
      </c>
      <c r="C37" s="3">
        <v>0.40844666957855225</v>
      </c>
      <c r="D37" s="3">
        <v>-0.57464587688446045</v>
      </c>
      <c r="E37" s="3">
        <v>-0.66526365280151367</v>
      </c>
      <c r="F37" s="3">
        <v>-0.61563652753829956</v>
      </c>
      <c r="G37" s="3">
        <v>-0.67182892560958862</v>
      </c>
      <c r="H37" s="3">
        <v>0.56976926326751709</v>
      </c>
      <c r="I37" s="3">
        <v>-0.53550875186920166</v>
      </c>
      <c r="J37" s="3">
        <v>-0.71311807632446289</v>
      </c>
      <c r="K37" s="3">
        <v>0.42705267667770386</v>
      </c>
      <c r="L37" s="3">
        <v>0.82751739025115967</v>
      </c>
      <c r="M37" s="3">
        <v>-0.6874161958694458</v>
      </c>
      <c r="N37" s="3">
        <v>0.25462374091148376</v>
      </c>
      <c r="O37" s="3">
        <v>0.95243746042251587</v>
      </c>
      <c r="P37" s="3">
        <v>0.5095781683921814</v>
      </c>
      <c r="Q37" s="3">
        <v>0.28124624490737915</v>
      </c>
      <c r="R37" s="3">
        <v>-5.8946136385202408E-2</v>
      </c>
      <c r="T37" s="1">
        <v>31</v>
      </c>
      <c r="U37" s="27">
        <f>snapshot20250225215948__104[[#This Row],[fcW.1]]*B$62</f>
        <v>1.4085443859281777</v>
      </c>
      <c r="V37" s="27">
        <f>snapshot20250225215948__104[[#This Row],[fcW.2]]*C$62</f>
        <v>2.3082331307276736</v>
      </c>
      <c r="W37" s="27">
        <f>snapshot20250225215948__104[[#This Row],[fcW.3]]*D$62</f>
        <v>3.4286113988350553</v>
      </c>
      <c r="X37" s="27">
        <f>snapshot20250225215948__104[[#This Row],[fcW.4]]*E$62</f>
        <v>-3.9771291709049561</v>
      </c>
      <c r="Y37" s="27">
        <f>snapshot20250225215948__104[[#This Row],[fcW.5]]*F$62</f>
        <v>-1.7801603627750062</v>
      </c>
      <c r="Z37" s="27">
        <f>snapshot20250225215948__104[[#This Row],[fcW.6]]*G$62</f>
        <v>3.0890225989785516</v>
      </c>
      <c r="AA37" s="27">
        <f>snapshot20250225215948__104[[#This Row],[fcW.7]]*H$62</f>
        <v>-0.62896248524821019</v>
      </c>
      <c r="AB37" s="27">
        <f>snapshot20250225215948__104[[#This Row],[fcW.8]]*I$62</f>
        <v>1.271922435505908</v>
      </c>
      <c r="AC37" s="27">
        <f>snapshot20250225215948__104[[#This Row],[fcW.9]]*J$62</f>
        <v>1.9769400390691609</v>
      </c>
      <c r="AD37" s="27">
        <f>snapshot20250225215948__104[[#This Row],[fcW.10]]*K$62</f>
        <v>-1.9849302499926844</v>
      </c>
      <c r="AE37" s="27">
        <f>snapshot20250225215948__104[[#This Row],[fcW.11]]*L$62</f>
        <v>1.7378031066786801</v>
      </c>
      <c r="AF37" s="27">
        <f>snapshot20250225215948__104[[#This Row],[fcW.12]]*M$62</f>
        <v>-0.36828497788214681</v>
      </c>
      <c r="AG37" s="27">
        <f>snapshot20250225215948__104[[#This Row],[fcW.13]]*N$62</f>
        <v>-1.1874631676172274</v>
      </c>
      <c r="AH37" s="27">
        <f>snapshot20250225215948__104[[#This Row],[fcW.14]]*O$62</f>
        <v>2.4398571848141071</v>
      </c>
      <c r="AI37" s="27">
        <f>snapshot20250225215948__104[[#This Row],[fcW.15]]*P$62</f>
        <v>0.51972168419406439</v>
      </c>
      <c r="AJ37" s="27">
        <f>snapshot20250225215948__104[[#This Row],[fcW.16]]*Q$62</f>
        <v>2.5015336343068335</v>
      </c>
      <c r="AK37" s="80">
        <f>snapshot20250225215948__105[[#This Row],[fcB]]*R$62</f>
        <v>-5.8946136385202408E-2</v>
      </c>
      <c r="AL37" s="10">
        <f t="shared" si="8"/>
        <v>10.696313048232778</v>
      </c>
      <c r="AM37" s="3">
        <f t="shared" si="1"/>
        <v>0.77608179460863591</v>
      </c>
      <c r="AN37" s="85" t="str">
        <v>6</v>
      </c>
      <c r="AP37">
        <f t="shared" si="2"/>
        <v>3.1136960569685805</v>
      </c>
      <c r="AQ37" s="3">
        <f t="shared" si="3"/>
        <v>5.7856600080488407</v>
      </c>
      <c r="AR37">
        <f t="shared" si="4"/>
        <v>93.995024801809748</v>
      </c>
      <c r="AS37" s="3">
        <f t="shared" si="5"/>
        <v>0.78465754438843782</v>
      </c>
      <c r="AT37">
        <f t="shared" si="6"/>
        <v>8835.0646874928298</v>
      </c>
      <c r="AU37" s="3">
        <f t="shared" si="7"/>
        <v>3.320678925422945E-2</v>
      </c>
    </row>
    <row r="38" spans="1:47">
      <c r="A38" s="25">
        <v>32</v>
      </c>
      <c r="B38" s="3">
        <v>0.5639808177947998</v>
      </c>
      <c r="C38" s="3">
        <v>-0.15542574226856232</v>
      </c>
      <c r="D38" s="3">
        <v>0.86887383460998535</v>
      </c>
      <c r="E38" s="3">
        <v>0.60318505764007568</v>
      </c>
      <c r="F38" s="3">
        <v>0.65964716672897339</v>
      </c>
      <c r="G38" s="3">
        <v>0.45222926139831543</v>
      </c>
      <c r="H38" s="3">
        <v>0.21337418258190155</v>
      </c>
      <c r="I38" s="3">
        <v>-0.38470524549484253</v>
      </c>
      <c r="J38" s="3">
        <v>-1.0935770273208618</v>
      </c>
      <c r="K38" s="3">
        <v>-0.23533278703689575</v>
      </c>
      <c r="L38" s="3">
        <v>-0.54182893037796021</v>
      </c>
      <c r="M38" s="3">
        <v>-0.38955432176589966</v>
      </c>
      <c r="N38" s="3">
        <v>-0.55855321884155273</v>
      </c>
      <c r="O38" s="3">
        <v>0.59805071353912354</v>
      </c>
      <c r="P38" s="3">
        <v>0.83900856971740723</v>
      </c>
      <c r="Q38" s="3">
        <v>-0.60714828968048096</v>
      </c>
      <c r="R38" s="3">
        <v>6.8494104780256748E-3</v>
      </c>
      <c r="T38" s="1">
        <v>32</v>
      </c>
      <c r="U38" s="27">
        <f>snapshot20250225215948__104[[#This Row],[fcW.1]]*B$62</f>
        <v>-1.8617472645019</v>
      </c>
      <c r="V38" s="27">
        <f>snapshot20250225215948__104[[#This Row],[fcW.2]]*C$62</f>
        <v>-0.8783493033311166</v>
      </c>
      <c r="W38" s="27">
        <f>snapshot20250225215948__104[[#This Row],[fcW.3]]*D$62</f>
        <v>-5.1841157368858859</v>
      </c>
      <c r="X38" s="27">
        <f>snapshot20250225215948__104[[#This Row],[fcW.4]]*E$62</f>
        <v>3.6060062474359698</v>
      </c>
      <c r="Y38" s="27">
        <f>snapshot20250225215948__104[[#This Row],[fcW.5]]*F$62</f>
        <v>1.9074205104808388</v>
      </c>
      <c r="Z38" s="27">
        <f>snapshot20250225215948__104[[#This Row],[fcW.6]]*G$62</f>
        <v>-2.0793186406959872</v>
      </c>
      <c r="AA38" s="27">
        <f>snapshot20250225215948__104[[#This Row],[fcW.7]]*H$62</f>
        <v>-0.23554158642198775</v>
      </c>
      <c r="AB38" s="27">
        <f>snapshot20250225215948__104[[#This Row],[fcW.8]]*I$62</f>
        <v>0.91373900257229401</v>
      </c>
      <c r="AC38" s="27">
        <f>snapshot20250225215948__104[[#This Row],[fcW.9]]*J$62</f>
        <v>3.0316665400768472</v>
      </c>
      <c r="AD38" s="27">
        <f>snapshot20250225215948__104[[#This Row],[fcW.10]]*K$62</f>
        <v>1.0938209577296596</v>
      </c>
      <c r="AE38" s="27">
        <f>snapshot20250225215948__104[[#This Row],[fcW.11]]*L$62</f>
        <v>-1.1378516144699062</v>
      </c>
      <c r="AF38" s="27">
        <f>snapshot20250225215948__104[[#This Row],[fcW.12]]*M$62</f>
        <v>-0.20870472013536373</v>
      </c>
      <c r="AG38" s="27">
        <f>snapshot20250225215948__104[[#This Row],[fcW.13]]*N$62</f>
        <v>2.6048685489974077</v>
      </c>
      <c r="AH38" s="27">
        <f>snapshot20250225215948__104[[#This Row],[fcW.14]]*O$62</f>
        <v>1.5320253464876623</v>
      </c>
      <c r="AI38" s="27">
        <f>snapshot20250225215948__104[[#This Row],[fcW.15]]*P$62</f>
        <v>0.85570963191498139</v>
      </c>
      <c r="AJ38" s="27">
        <f>snapshot20250225215948__104[[#This Row],[fcW.16]]*Q$62</f>
        <v>-5.4002565195057741</v>
      </c>
      <c r="AK38" s="80">
        <f>snapshot20250225215948__105[[#This Row],[fcB]]*R$62</f>
        <v>6.8494104780256748E-3</v>
      </c>
      <c r="AL38" s="10">
        <f t="shared" si="8"/>
        <v>-1.433779189774234</v>
      </c>
      <c r="AM38" s="3">
        <f t="shared" si="1"/>
        <v>-0.19491806187348379</v>
      </c>
      <c r="AN38" s="85" t="str">
        <v>60</v>
      </c>
      <c r="AP38">
        <f t="shared" si="2"/>
        <v>1.5604451617488277</v>
      </c>
      <c r="AQ38" s="3">
        <f t="shared" si="3"/>
        <v>-1.4531066741444418</v>
      </c>
      <c r="AR38">
        <f t="shared" si="4"/>
        <v>5.9291719308780815</v>
      </c>
      <c r="AS38" s="3">
        <f t="shared" si="5"/>
        <v>-0.19707191799767479</v>
      </c>
      <c r="AT38">
        <f t="shared" si="6"/>
        <v>35.15507978591252</v>
      </c>
      <c r="AU38" s="3">
        <f t="shared" si="7"/>
        <v>-8.3401041584020789E-3</v>
      </c>
    </row>
    <row r="39" spans="1:47">
      <c r="A39" s="25">
        <v>33</v>
      </c>
      <c r="B39" s="3">
        <v>0.6198347806930542</v>
      </c>
      <c r="C39" s="3">
        <v>-0.66311949491500854</v>
      </c>
      <c r="D39" s="3">
        <v>-0.51987797021865845</v>
      </c>
      <c r="E39" s="3">
        <v>0.64576989412307739</v>
      </c>
      <c r="F39" s="3">
        <v>0.54907435178756714</v>
      </c>
      <c r="G39" s="3">
        <v>-0.6013721227645874</v>
      </c>
      <c r="H39" s="3">
        <v>-0.27204370498657227</v>
      </c>
      <c r="I39" s="3">
        <v>0.54195958375930786</v>
      </c>
      <c r="J39" s="3">
        <v>0.90999799966812134</v>
      </c>
      <c r="K39" s="3">
        <v>-0.70304948091506958</v>
      </c>
      <c r="L39" s="3">
        <v>-9.8577521741390228E-2</v>
      </c>
      <c r="M39" s="3">
        <v>8.569500595331192E-2</v>
      </c>
      <c r="N39" s="3">
        <v>-0.84020465612411499</v>
      </c>
      <c r="O39" s="3">
        <v>0.32382220029830933</v>
      </c>
      <c r="P39" s="3">
        <v>-0.90012115240097046</v>
      </c>
      <c r="Q39" s="3">
        <v>0.49949470162391663</v>
      </c>
      <c r="R39" s="3">
        <v>-2.7191422879695892E-2</v>
      </c>
      <c r="T39" s="1">
        <v>33</v>
      </c>
      <c r="U39" s="27">
        <f>snapshot20250225215948__104[[#This Row],[fcW.1]]*B$62</f>
        <v>-2.0461258095808041</v>
      </c>
      <c r="V39" s="27">
        <f>snapshot20250225215948__104[[#This Row],[fcW.2]]*C$62</f>
        <v>-3.7474522423541345</v>
      </c>
      <c r="W39" s="27">
        <f>snapshot20250225215948__104[[#This Row],[fcW.3]]*D$62</f>
        <v>3.1018399442084732</v>
      </c>
      <c r="X39" s="27">
        <f>snapshot20250225215948__104[[#This Row],[fcW.4]]*E$62</f>
        <v>3.8605901176076585</v>
      </c>
      <c r="Y39" s="27">
        <f>snapshot20250225215948__104[[#This Row],[fcW.5]]*F$62</f>
        <v>1.5876907128578381</v>
      </c>
      <c r="Z39" s="27">
        <f>snapshot20250225215948__104[[#This Row],[fcW.6]]*G$62</f>
        <v>2.765067127661943</v>
      </c>
      <c r="AA39" s="27">
        <f>snapshot20250225215948__104[[#This Row],[fcW.7]]*H$62</f>
        <v>0.30030627451405417</v>
      </c>
      <c r="AB39" s="27">
        <f>snapshot20250225215948__104[[#This Row],[fcW.8]]*I$62</f>
        <v>-1.2872442351591604</v>
      </c>
      <c r="AC39" s="27">
        <f>snapshot20250225215948__104[[#This Row],[fcW.9]]*J$62</f>
        <v>-2.5227399791759288</v>
      </c>
      <c r="AD39" s="27">
        <f>snapshot20250225215948__104[[#This Row],[fcW.10]]*K$62</f>
        <v>3.2677565511740405</v>
      </c>
      <c r="AE39" s="27">
        <f>snapshot20250225215948__104[[#This Row],[fcW.11]]*L$62</f>
        <v>-0.20701477159154238</v>
      </c>
      <c r="AF39" s="27">
        <f>snapshot20250225215948__104[[#This Row],[fcW.12]]*M$62</f>
        <v>4.591131771663965E-2</v>
      </c>
      <c r="AG39" s="27">
        <f>snapshot20250225215948__104[[#This Row],[fcW.13]]*N$62</f>
        <v>3.9183780696817463</v>
      </c>
      <c r="AH39" s="27">
        <f>snapshot20250225215948__104[[#This Row],[fcW.14]]*O$62</f>
        <v>0.82953469894984111</v>
      </c>
      <c r="AI39" s="27">
        <f>snapshot20250225215948__104[[#This Row],[fcW.15]]*P$62</f>
        <v>-0.91803870401389864</v>
      </c>
      <c r="AJ39" s="27">
        <f>snapshot20250225215948__104[[#This Row],[fcW.16]]*Q$62</f>
        <v>4.442735925885068</v>
      </c>
      <c r="AK39" s="80">
        <f>snapshot20250225215948__105[[#This Row],[fcB]]*R$62</f>
        <v>-2.7191422879695892E-2</v>
      </c>
      <c r="AL39" s="10">
        <f t="shared" si="8"/>
        <v>13.364003575502139</v>
      </c>
      <c r="AM39" s="3">
        <f t="shared" si="1"/>
        <v>0.98962733641424827</v>
      </c>
      <c r="AN39" s="85" t="str">
        <v>63</v>
      </c>
      <c r="AP39">
        <f t="shared" si="2"/>
        <v>3.5160764585615949</v>
      </c>
      <c r="AQ39" s="3">
        <f t="shared" si="3"/>
        <v>7.3776338305309084</v>
      </c>
      <c r="AR39">
        <f t="shared" si="4"/>
        <v>152.83866714033977</v>
      </c>
      <c r="AS39" s="3">
        <f t="shared" si="5"/>
        <v>1.0005627770743659</v>
      </c>
      <c r="AT39">
        <f t="shared" si="6"/>
        <v>23359.658173235573</v>
      </c>
      <c r="AU39" s="3">
        <f t="shared" si="7"/>
        <v>4.2343921257815699E-2</v>
      </c>
    </row>
    <row r="40" spans="1:47">
      <c r="A40" s="25">
        <v>34</v>
      </c>
      <c r="B40" s="3">
        <v>-0.69536286592483521</v>
      </c>
      <c r="C40" s="3">
        <v>0.40040862560272217</v>
      </c>
      <c r="D40" s="3">
        <v>-0.45040276646614075</v>
      </c>
      <c r="E40" s="3">
        <v>0.33210775256156921</v>
      </c>
      <c r="F40" s="3">
        <v>0.23703178763389587</v>
      </c>
      <c r="G40" s="3">
        <v>0.55844485759735107</v>
      </c>
      <c r="H40" s="3">
        <v>-1.0843387842178345</v>
      </c>
      <c r="I40" s="3">
        <v>0.85455155372619629</v>
      </c>
      <c r="J40" s="3">
        <v>-0.77659976482391357</v>
      </c>
      <c r="K40" s="3">
        <v>0.59815114736557007</v>
      </c>
      <c r="L40" s="3">
        <v>-0.14729644358158112</v>
      </c>
      <c r="M40" s="3">
        <v>0.39408230781555176</v>
      </c>
      <c r="N40" s="3">
        <v>0.18388906121253967</v>
      </c>
      <c r="O40" s="3">
        <v>-0.79272729158401489</v>
      </c>
      <c r="P40" s="3">
        <v>3.703029453754425E-2</v>
      </c>
      <c r="Q40" s="3">
        <v>-0.69757926464080811</v>
      </c>
      <c r="R40" s="3">
        <v>0.17618124186992645</v>
      </c>
      <c r="T40" s="1">
        <v>34</v>
      </c>
      <c r="U40" s="27">
        <f>snapshot20250225215948__104[[#This Row],[fcW.1]]*B$62</f>
        <v>2.2954502575702675</v>
      </c>
      <c r="V40" s="27">
        <f>snapshot20250225215948__104[[#This Row],[fcW.2]]*C$62</f>
        <v>2.2628081565678864</v>
      </c>
      <c r="W40" s="27">
        <f>snapshot20250225215948__104[[#This Row],[fcW.3]]*D$62</f>
        <v>2.6873177400055464</v>
      </c>
      <c r="X40" s="27">
        <f>snapshot20250225215948__104[[#This Row],[fcW.4]]*E$62</f>
        <v>1.9854315278372545</v>
      </c>
      <c r="Y40" s="27">
        <f>snapshot20250225215948__104[[#This Row],[fcW.5]]*F$62</f>
        <v>0.68539564205327952</v>
      </c>
      <c r="Z40" s="27">
        <f>snapshot20250225215948__104[[#This Row],[fcW.6]]*G$62</f>
        <v>-2.5676905528239078</v>
      </c>
      <c r="AA40" s="27">
        <f>snapshot20250225215948__104[[#This Row],[fcW.7]]*H$62</f>
        <v>1.1969905372948426</v>
      </c>
      <c r="AB40" s="27">
        <f>snapshot20250225215948__104[[#This Row],[fcW.8]]*I$62</f>
        <v>-2.029702203160749</v>
      </c>
      <c r="AC40" s="27">
        <f>snapshot20250225215948__104[[#This Row],[fcW.9]]*J$62</f>
        <v>2.1529270122070834</v>
      </c>
      <c r="AD40" s="27">
        <f>snapshot20250225215948__104[[#This Row],[fcW.10]]*K$62</f>
        <v>-2.7801916983880588</v>
      </c>
      <c r="AE40" s="27">
        <f>snapshot20250225215948__104[[#This Row],[fcW.11]]*L$62</f>
        <v>-0.30932548400113075</v>
      </c>
      <c r="AF40" s="27">
        <f>snapshot20250225215948__104[[#This Row],[fcW.12]]*M$62</f>
        <v>0.21113060019487792</v>
      </c>
      <c r="AG40" s="27">
        <f>snapshot20250225215948__104[[#This Row],[fcW.13]]*N$62</f>
        <v>-0.85758494606954494</v>
      </c>
      <c r="AH40" s="27">
        <f>snapshot20250225215948__104[[#This Row],[fcW.14]]*O$62</f>
        <v>-2.0307279567851855</v>
      </c>
      <c r="AI40" s="27">
        <f>snapshot20250225215948__104[[#This Row],[fcW.15]]*P$62</f>
        <v>3.7767408882483922E-2</v>
      </c>
      <c r="AJ40" s="27">
        <f>snapshot20250225215948__104[[#This Row],[fcW.16]]*Q$62</f>
        <v>-6.2045912601204103</v>
      </c>
      <c r="AK40" s="80">
        <f>snapshot20250225215948__105[[#This Row],[fcB]]*R$62</f>
        <v>0.17618124186992645</v>
      </c>
      <c r="AL40" s="10">
        <f t="shared" si="8"/>
        <v>-3.0884139768655383</v>
      </c>
      <c r="AM40" s="3">
        <f t="shared" si="1"/>
        <v>-0.3273696631697946</v>
      </c>
      <c r="AN40" s="85" t="str">
        <v>64</v>
      </c>
      <c r="AP40">
        <f t="shared" si="2"/>
        <v>2.0222818522442982</v>
      </c>
      <c r="AQ40" s="3">
        <f t="shared" si="3"/>
        <v>-2.440528280920486</v>
      </c>
      <c r="AR40">
        <f t="shared" si="4"/>
        <v>16.725023560976819</v>
      </c>
      <c r="AS40" s="3">
        <f t="shared" si="5"/>
        <v>-0.33098711733035496</v>
      </c>
      <c r="AT40">
        <f t="shared" si="6"/>
        <v>279.72641311522972</v>
      </c>
      <c r="AU40" s="3">
        <f t="shared" si="7"/>
        <v>-1.4007409384714979E-2</v>
      </c>
    </row>
    <row r="41" spans="1:47">
      <c r="A41" s="25">
        <v>35</v>
      </c>
      <c r="B41" s="3">
        <v>-0.48304149508476257</v>
      </c>
      <c r="C41" s="3">
        <v>0.77335953712463379</v>
      </c>
      <c r="D41" s="3">
        <v>-0.37429520487785339</v>
      </c>
      <c r="E41" s="3">
        <v>-0.59759622812271118</v>
      </c>
      <c r="F41" s="3">
        <v>0.68548661470413208</v>
      </c>
      <c r="G41" s="3">
        <v>0.5076403021812439</v>
      </c>
      <c r="H41" s="3">
        <v>-0.22803789377212524</v>
      </c>
      <c r="I41" s="3">
        <v>-0.60029566287994385</v>
      </c>
      <c r="J41" s="3">
        <v>-0.81731486320495605</v>
      </c>
      <c r="K41" s="3">
        <v>-0.5393604040145874</v>
      </c>
      <c r="L41" s="3">
        <v>-0.15201848745346069</v>
      </c>
      <c r="M41" s="3">
        <v>0.68819242715835571</v>
      </c>
      <c r="N41" s="3">
        <v>0.42678079009056091</v>
      </c>
      <c r="O41" s="3">
        <v>0.88116365671157837</v>
      </c>
      <c r="P41" s="3">
        <v>1.15311598777771</v>
      </c>
      <c r="Q41" s="3">
        <v>0.46850448846817017</v>
      </c>
      <c r="R41" s="3">
        <v>-0.19888167083263397</v>
      </c>
      <c r="T41" s="1">
        <v>35</v>
      </c>
      <c r="U41" s="27">
        <f>snapshot20250225215948__104[[#This Row],[fcW.1]]*B$62</f>
        <v>1.594559874627099</v>
      </c>
      <c r="V41" s="27">
        <f>snapshot20250225215948__104[[#This Row],[fcW.2]]*C$62</f>
        <v>4.3704459811049814</v>
      </c>
      <c r="W41" s="27">
        <f>snapshot20250225215948__104[[#This Row],[fcW.3]]*D$62</f>
        <v>2.2332237254206144</v>
      </c>
      <c r="X41" s="27">
        <f>snapshot20250225215948__104[[#This Row],[fcW.4]]*E$62</f>
        <v>-3.5725946867545439</v>
      </c>
      <c r="Y41" s="27">
        <f>snapshot20250225215948__104[[#This Row],[fcW.5]]*F$62</f>
        <v>1.9821372613943928</v>
      </c>
      <c r="Z41" s="27">
        <f>snapshot20250225215948__104[[#This Row],[fcW.6]]*G$62</f>
        <v>-2.3340947461696828</v>
      </c>
      <c r="AA41" s="27">
        <f>snapshot20250225215948__104[[#This Row],[fcW.7]]*H$62</f>
        <v>0.25172870781964507</v>
      </c>
      <c r="AB41" s="27">
        <f>snapshot20250225215948__104[[#This Row],[fcW.8]]*I$62</f>
        <v>1.4258021346780609</v>
      </c>
      <c r="AC41" s="27">
        <f>snapshot20250225215948__104[[#This Row],[fcW.9]]*J$62</f>
        <v>2.2657993553104716</v>
      </c>
      <c r="AD41" s="27">
        <f>snapshot20250225215948__104[[#This Row],[fcW.10]]*K$62</f>
        <v>2.5069337813442751</v>
      </c>
      <c r="AE41" s="27">
        <f>snapshot20250225215948__104[[#This Row],[fcW.11]]*L$62</f>
        <v>-0.31924187078296595</v>
      </c>
      <c r="AF41" s="27">
        <f>snapshot20250225215948__104[[#This Row],[fcW.12]]*M$62</f>
        <v>0.36870084577234985</v>
      </c>
      <c r="AG41" s="27">
        <f>snapshot20250225215948__104[[#This Row],[fcW.13]]*N$62</f>
        <v>-1.9903347074587887</v>
      </c>
      <c r="AH41" s="27">
        <f>snapshot20250225215948__104[[#This Row],[fcW.14]]*O$62</f>
        <v>2.2572752208539564</v>
      </c>
      <c r="AI41" s="27">
        <f>snapshot20250225215948__104[[#This Row],[fcW.15]]*P$62</f>
        <v>1.1760695814929436</v>
      </c>
      <c r="AJ41" s="27">
        <f>snapshot20250225215948__104[[#This Row],[fcW.16]]*Q$62</f>
        <v>4.1670946970787313</v>
      </c>
      <c r="AK41" s="80">
        <f>snapshot20250225215948__105[[#This Row],[fcB]]*R$62</f>
        <v>-0.19888167083263397</v>
      </c>
      <c r="AL41" s="10">
        <f t="shared" si="8"/>
        <v>16.184623484898907</v>
      </c>
      <c r="AM41" s="3">
        <f t="shared" si="1"/>
        <v>1.2154146984124834</v>
      </c>
      <c r="AN41" s="85" t="str">
        <v>7</v>
      </c>
      <c r="AP41">
        <f t="shared" si="2"/>
        <v>3.8965899927818701</v>
      </c>
      <c r="AQ41" s="3">
        <f t="shared" si="3"/>
        <v>9.0608699529486412</v>
      </c>
      <c r="AR41">
        <f t="shared" si="4"/>
        <v>230.53604769377242</v>
      </c>
      <c r="AS41" s="3">
        <f t="shared" si="5"/>
        <v>1.2288451027908454</v>
      </c>
      <c r="AT41">
        <f t="shared" si="6"/>
        <v>53146.869286265312</v>
      </c>
      <c r="AU41" s="3">
        <f t="shared" si="7"/>
        <v>5.2004853131529798E-2</v>
      </c>
    </row>
    <row r="42" spans="1:47">
      <c r="A42" s="25">
        <v>36</v>
      </c>
      <c r="B42" s="3">
        <v>1.0020086765289307</v>
      </c>
      <c r="C42" s="3">
        <v>-1.0463130474090576</v>
      </c>
      <c r="D42" s="3">
        <v>0.56621730327606201</v>
      </c>
      <c r="E42" s="3">
        <v>-0.46926194429397583</v>
      </c>
      <c r="F42" s="3">
        <v>0.75866347551345825</v>
      </c>
      <c r="G42" s="3">
        <v>0.30949714779853821</v>
      </c>
      <c r="H42" s="3">
        <v>0.38168543577194214</v>
      </c>
      <c r="I42" s="3">
        <v>-0.73873144388198853</v>
      </c>
      <c r="J42" s="3">
        <v>-0.13512052595615387</v>
      </c>
      <c r="K42" s="3">
        <v>-0.54676264524459839</v>
      </c>
      <c r="L42" s="3">
        <v>-0.67481738328933716</v>
      </c>
      <c r="M42" s="3">
        <v>-0.10418262332677841</v>
      </c>
      <c r="N42" s="3">
        <v>-0.47025454044342041</v>
      </c>
      <c r="O42" s="3">
        <v>0.85698205232620239</v>
      </c>
      <c r="P42" s="3">
        <v>-0.3129270076751709</v>
      </c>
      <c r="Q42" s="3">
        <v>0.77470576763153076</v>
      </c>
      <c r="R42" s="3">
        <v>8.2075618207454681E-2</v>
      </c>
      <c r="T42" s="1">
        <v>36</v>
      </c>
      <c r="U42" s="27">
        <f>snapshot20250225215948__104[[#This Row],[fcW.1]]*B$62</f>
        <v>-3.3077134073975709</v>
      </c>
      <c r="V42" s="27">
        <f>snapshot20250225215948__104[[#This Row],[fcW.2]]*C$62</f>
        <v>-5.9129737638312276</v>
      </c>
      <c r="W42" s="27">
        <f>snapshot20250225215948__104[[#This Row],[fcW.3]]*D$62</f>
        <v>-3.3783225083859456</v>
      </c>
      <c r="X42" s="27">
        <f>snapshot20250225215948__104[[#This Row],[fcW.4]]*E$62</f>
        <v>-2.8053770254662878</v>
      </c>
      <c r="Y42" s="27">
        <f>snapshot20250225215948__104[[#This Row],[fcW.5]]*F$62</f>
        <v>2.1937337818379627</v>
      </c>
      <c r="Z42" s="27">
        <f>snapshot20250225215948__104[[#This Row],[fcW.6]]*G$62</f>
        <v>-1.4230463253745984</v>
      </c>
      <c r="AA42" s="27">
        <f>snapshot20250225215948__104[[#This Row],[fcW.7]]*H$62</f>
        <v>-0.42133866416281485</v>
      </c>
      <c r="AB42" s="27">
        <f>snapshot20250225215948__104[[#This Row],[fcW.8]]*I$62</f>
        <v>1.7546101609123188</v>
      </c>
      <c r="AC42" s="27">
        <f>snapshot20250225215948__104[[#This Row],[fcW.9]]*J$62</f>
        <v>0.37458758476522563</v>
      </c>
      <c r="AD42" s="27">
        <f>snapshot20250225215948__104[[#This Row],[fcW.10]]*K$62</f>
        <v>2.5413392150006029</v>
      </c>
      <c r="AE42" s="27">
        <f>snapshot20250225215948__104[[#This Row],[fcW.11]]*L$62</f>
        <v>-1.4171300312674537</v>
      </c>
      <c r="AF42" s="27">
        <f>snapshot20250225215948__104[[#This Row],[fcW.12]]*M$62</f>
        <v>-5.5816105815018717E-2</v>
      </c>
      <c r="AG42" s="27">
        <f>snapshot20250225215948__104[[#This Row],[fcW.13]]*N$62</f>
        <v>2.1930788707383364</v>
      </c>
      <c r="AH42" s="27">
        <f>snapshot20250225215948__104[[#This Row],[fcW.14]]*O$62</f>
        <v>2.195329252061613</v>
      </c>
      <c r="AI42" s="27">
        <f>snapshot20250225215948__104[[#This Row],[fcW.15]]*P$62</f>
        <v>-0.31915604228472688</v>
      </c>
      <c r="AJ42" s="27">
        <f>snapshot20250225215948__104[[#This Row],[fcW.16]]*Q$62</f>
        <v>6.890589899466856</v>
      </c>
      <c r="AK42" s="80">
        <f>snapshot20250225215948__105[[#This Row],[fcB]]*R$62</f>
        <v>8.2075618207454681E-2</v>
      </c>
      <c r="AL42" s="10">
        <f t="shared" si="8"/>
        <v>-0.81552949099526906</v>
      </c>
      <c r="AM42" s="3">
        <f t="shared" si="1"/>
        <v>-0.14542788842669704</v>
      </c>
      <c r="AN42" s="85" t="str">
        <v>70</v>
      </c>
      <c r="AP42">
        <f t="shared" si="2"/>
        <v>1.3478647573278115</v>
      </c>
      <c r="AQ42" s="3">
        <f t="shared" si="3"/>
        <v>-1.0841593295583372</v>
      </c>
      <c r="AR42">
        <f t="shared" si="4"/>
        <v>3.3005420622147232</v>
      </c>
      <c r="AS42" s="3">
        <f t="shared" si="5"/>
        <v>-0.1470348752041426</v>
      </c>
      <c r="AT42">
        <f t="shared" si="6"/>
        <v>10.893577904448618</v>
      </c>
      <c r="AU42" s="3">
        <f t="shared" si="7"/>
        <v>-6.222531279848148E-3</v>
      </c>
    </row>
    <row r="43" spans="1:47">
      <c r="A43" s="25">
        <v>37</v>
      </c>
      <c r="B43" s="3">
        <v>0.86940234899520874</v>
      </c>
      <c r="C43" s="3">
        <v>-0.78095614910125732</v>
      </c>
      <c r="D43" s="3">
        <v>-0.57945144176483154</v>
      </c>
      <c r="E43" s="3">
        <v>0.51050049066543579</v>
      </c>
      <c r="F43" s="3">
        <v>0.10942457616329193</v>
      </c>
      <c r="G43" s="3">
        <v>0.61566227674484253</v>
      </c>
      <c r="H43" s="3">
        <v>-0.17549630999565125</v>
      </c>
      <c r="I43" s="3">
        <v>0.2463461309671402</v>
      </c>
      <c r="J43" s="3">
        <v>-0.16552412509918213</v>
      </c>
      <c r="K43" s="3">
        <v>0.61635667085647583</v>
      </c>
      <c r="L43" s="3">
        <v>-0.1337423175573349</v>
      </c>
      <c r="M43" s="3">
        <v>1.0576364994049072</v>
      </c>
      <c r="N43" s="3">
        <v>-0.13133178651332855</v>
      </c>
      <c r="O43" s="3">
        <v>-0.19528636336326599</v>
      </c>
      <c r="P43" s="3">
        <v>0.83089351654052734</v>
      </c>
      <c r="Q43" s="3">
        <v>-0.87329304218292236</v>
      </c>
      <c r="R43" s="3">
        <v>-9.2861048877239241E-2</v>
      </c>
      <c r="T43" s="1">
        <v>37</v>
      </c>
      <c r="U43" s="27">
        <f>snapshot20250225215948__104[[#This Row],[fcW.1]]*B$62</f>
        <v>-2.8699689668918391</v>
      </c>
      <c r="V43" s="27">
        <f>snapshot20250225215948__104[[#This Row],[fcW.2]]*C$62</f>
        <v>-4.4133763138796818</v>
      </c>
      <c r="W43" s="27">
        <f>snapshot20250225215948__104[[#This Row],[fcW.3]]*D$62</f>
        <v>3.4572836910927003</v>
      </c>
      <c r="X43" s="27">
        <f>snapshot20250225215948__104[[#This Row],[fcW.4]]*E$62</f>
        <v>3.0519124029049589</v>
      </c>
      <c r="Y43" s="27">
        <f>snapshot20250225215948__104[[#This Row],[fcW.5]]*F$62</f>
        <v>0.31640957689475097</v>
      </c>
      <c r="Z43" s="27">
        <f>snapshot20250225215948__104[[#This Row],[fcW.6]]*G$62</f>
        <v>-2.8307722601818601</v>
      </c>
      <c r="AA43" s="27">
        <f>snapshot20250225215948__104[[#This Row],[fcW.7]]*H$62</f>
        <v>0.19372858875142482</v>
      </c>
      <c r="AB43" s="27">
        <f>snapshot20250225215948__104[[#This Row],[fcW.8]]*I$62</f>
        <v>-0.58511307197779316</v>
      </c>
      <c r="AC43" s="27">
        <f>snapshot20250225215948__104[[#This Row],[fcW.9]]*J$62</f>
        <v>0.45887389649000881</v>
      </c>
      <c r="AD43" s="27">
        <f>snapshot20250225215948__104[[#This Row],[fcW.10]]*K$62</f>
        <v>-2.8648105200640637</v>
      </c>
      <c r="AE43" s="27">
        <f>snapshot20250225215948__104[[#This Row],[fcW.11]]*L$62</f>
        <v>-0.28086154766487997</v>
      </c>
      <c r="AF43" s="27">
        <f>snapshot20250225215948__104[[#This Row],[fcW.12]]*M$62</f>
        <v>0.56663144850410763</v>
      </c>
      <c r="AG43" s="27">
        <f>snapshot20250225215948__104[[#This Row],[fcW.13]]*N$62</f>
        <v>0.61247886259027551</v>
      </c>
      <c r="AH43" s="27">
        <f>snapshot20250225215948__104[[#This Row],[fcW.14]]*O$62</f>
        <v>-0.50026469615833169</v>
      </c>
      <c r="AI43" s="27">
        <f>snapshot20250225215948__104[[#This Row],[fcW.15]]*P$62</f>
        <v>0.84743304283401732</v>
      </c>
      <c r="AJ43" s="27">
        <f>snapshot20250225215948__104[[#This Row],[fcW.16]]*Q$62</f>
        <v>-7.7674705251483322</v>
      </c>
      <c r="AK43" s="80">
        <f>snapshot20250225215948__105[[#This Row],[fcB]]*R$62</f>
        <v>-9.2861048877239241E-2</v>
      </c>
      <c r="AL43" s="10">
        <f t="shared" si="8"/>
        <v>-12.700747440781775</v>
      </c>
      <c r="AM43" s="3">
        <f t="shared" si="1"/>
        <v>-1.0968258413080132</v>
      </c>
      <c r="AN43" s="85" t="str">
        <v>72</v>
      </c>
      <c r="AP43">
        <f t="shared" si="2"/>
        <v>3.7016155059423537</v>
      </c>
      <c r="AQ43" s="3">
        <f t="shared" si="3"/>
        <v>-8.1767945723432405</v>
      </c>
      <c r="AR43">
        <f t="shared" si="4"/>
        <v>187.74363532625458</v>
      </c>
      <c r="AS43" s="3">
        <f t="shared" si="5"/>
        <v>-1.1089458317940952</v>
      </c>
      <c r="AT43">
        <f t="shared" si="6"/>
        <v>35247.672605517662</v>
      </c>
      <c r="AU43" s="3">
        <f t="shared" si="7"/>
        <v>-4.6930703456682807E-2</v>
      </c>
    </row>
    <row r="44" spans="1:47">
      <c r="A44" s="25">
        <v>38</v>
      </c>
      <c r="B44" s="3">
        <v>-0.8334081768989563</v>
      </c>
      <c r="C44" s="3">
        <v>0.56844383478164673</v>
      </c>
      <c r="D44" s="3">
        <v>0.73441946506500244</v>
      </c>
      <c r="E44" s="3">
        <v>-0.3233170211315155</v>
      </c>
      <c r="F44" s="3">
        <v>-0.36966496706008911</v>
      </c>
      <c r="G44" s="3">
        <v>0.17983180284500122</v>
      </c>
      <c r="H44" s="3">
        <v>-7.3294512927532196E-2</v>
      </c>
      <c r="I44" s="3">
        <v>-0.2568621039390564</v>
      </c>
      <c r="J44" s="3">
        <v>0.45245060324668884</v>
      </c>
      <c r="K44" s="3">
        <v>0.45774060487747192</v>
      </c>
      <c r="L44" s="3">
        <v>-9.8034732043743134E-2</v>
      </c>
      <c r="M44" s="3">
        <v>-0.89964133501052856</v>
      </c>
      <c r="N44" s="3">
        <v>0.64197045564651489</v>
      </c>
      <c r="O44" s="3">
        <v>-0.57178997993469238</v>
      </c>
      <c r="P44" s="3">
        <v>0.27131924033164978</v>
      </c>
      <c r="Q44" s="3">
        <v>-0.45880839228630066</v>
      </c>
      <c r="R44" s="3">
        <v>-0.22833393514156344</v>
      </c>
      <c r="T44" s="1">
        <v>38</v>
      </c>
      <c r="U44" s="27">
        <f>snapshot20250225215948__104[[#This Row],[fcW.1]]*B$62</f>
        <v>2.7511492316741948</v>
      </c>
      <c r="V44" s="27">
        <f>snapshot20250225215948__104[[#This Row],[fcW.2]]*C$62</f>
        <v>3.2124166754860575</v>
      </c>
      <c r="W44" s="27">
        <f>snapshot20250225215948__104[[#This Row],[fcW.3]]*D$62</f>
        <v>-4.3818968354914229</v>
      </c>
      <c r="X44" s="27">
        <f>snapshot20250225215948__104[[#This Row],[fcW.4]]*E$62</f>
        <v>-1.9328781164839834</v>
      </c>
      <c r="Y44" s="27">
        <f>snapshot20250225215948__104[[#This Row],[fcW.5]]*F$62</f>
        <v>-1.0689146800600782</v>
      </c>
      <c r="Z44" s="27">
        <f>snapshot20250225215948__104[[#This Row],[fcW.6]]*G$62</f>
        <v>-0.82685410203084564</v>
      </c>
      <c r="AA44" s="27">
        <f>snapshot20250225215948__104[[#This Row],[fcW.7]]*H$62</f>
        <v>8.0909066139485938E-2</v>
      </c>
      <c r="AB44" s="27">
        <f>snapshot20250225215948__104[[#This Row],[fcW.8]]*I$62</f>
        <v>0.61009025845227483</v>
      </c>
      <c r="AC44" s="27">
        <f>snapshot20250225215948__104[[#This Row],[fcW.9]]*J$62</f>
        <v>-1.2543052026806274</v>
      </c>
      <c r="AD44" s="27">
        <f>snapshot20250225215948__104[[#This Row],[fcW.10]]*K$62</f>
        <v>-2.1275669791831082</v>
      </c>
      <c r="AE44" s="27">
        <f>snapshot20250225215948__104[[#This Row],[fcW.11]]*L$62</f>
        <v>-0.20587490234654923</v>
      </c>
      <c r="AF44" s="27">
        <f>snapshot20250225215948__104[[#This Row],[fcW.12]]*M$62</f>
        <v>-0.48198513674406174</v>
      </c>
      <c r="AG44" s="27">
        <f>snapshot20250225215948__104[[#This Row],[fcW.13]]*N$62</f>
        <v>-2.9938931383609413</v>
      </c>
      <c r="AH44" s="27">
        <f>snapshot20250225215948__104[[#This Row],[fcW.14]]*O$62</f>
        <v>-1.4647532764298161</v>
      </c>
      <c r="AI44" s="27">
        <f>snapshot20250225215948__104[[#This Row],[fcW.15]]*P$62</f>
        <v>0.2767200427450312</v>
      </c>
      <c r="AJ44" s="27">
        <f>snapshot20250225215948__104[[#This Row],[fcW.16]]*Q$62</f>
        <v>-4.0808531519572719</v>
      </c>
      <c r="AK44" s="80">
        <f>snapshot20250225215948__105[[#This Row],[fcB]]*R$62</f>
        <v>-0.22833393514156344</v>
      </c>
      <c r="AL44" s="10">
        <f t="shared" si="8"/>
        <v>-14.116824182413225</v>
      </c>
      <c r="AM44" s="3">
        <f t="shared" si="1"/>
        <v>-1.2101811469324426</v>
      </c>
      <c r="AN44" s="85" t="str">
        <v>8</v>
      </c>
      <c r="AP44">
        <f t="shared" si="2"/>
        <v>3.8881916227809961</v>
      </c>
      <c r="AQ44" s="3">
        <f t="shared" si="3"/>
        <v>-9.0218540274257322</v>
      </c>
      <c r="AR44">
        <f t="shared" si="4"/>
        <v>228.55495491162159</v>
      </c>
      <c r="AS44" s="3">
        <f t="shared" si="5"/>
        <v>-1.2235537202570881</v>
      </c>
      <c r="AT44">
        <f t="shared" si="6"/>
        <v>52237.367414653381</v>
      </c>
      <c r="AU44" s="3">
        <f t="shared" si="7"/>
        <v>-5.1780921269893337E-2</v>
      </c>
    </row>
    <row r="45" spans="1:47">
      <c r="A45" s="25">
        <v>39</v>
      </c>
      <c r="B45" s="3">
        <v>-0.20907004177570343</v>
      </c>
      <c r="C45" s="3">
        <v>0.48555862903594971</v>
      </c>
      <c r="D45" s="3">
        <v>0.60019421577453613</v>
      </c>
      <c r="E45" s="3">
        <v>-0.27606648206710815</v>
      </c>
      <c r="F45" s="3">
        <v>1.1419730186462402</v>
      </c>
      <c r="G45" s="3">
        <v>0.81520670652389526</v>
      </c>
      <c r="H45" s="3">
        <v>0.5622093677520752</v>
      </c>
      <c r="I45" s="3">
        <v>-5.9744711965322495E-2</v>
      </c>
      <c r="J45" s="3">
        <v>-0.73031288385391235</v>
      </c>
      <c r="K45" s="3">
        <v>0.20500116050243378</v>
      </c>
      <c r="L45" s="3">
        <v>-0.52671748399734497</v>
      </c>
      <c r="M45" s="3">
        <v>0.78991693258285522</v>
      </c>
      <c r="N45" s="3">
        <v>-0.11627860367298126</v>
      </c>
      <c r="O45" s="3">
        <v>-0.20722648501396179</v>
      </c>
      <c r="P45" s="3">
        <v>-0.71904242038726807</v>
      </c>
      <c r="Q45" s="3">
        <v>-0.4787176251411438</v>
      </c>
      <c r="R45" s="3">
        <v>0.10015731304883956</v>
      </c>
      <c r="T45" s="1">
        <v>39</v>
      </c>
      <c r="U45" s="27">
        <f>snapshot20250225215948__104[[#This Row],[fcW.1]]*B$62</f>
        <v>0.69015747714106523</v>
      </c>
      <c r="V45" s="27">
        <f>snapshot20250225215948__104[[#This Row],[fcW.2]]*C$62</f>
        <v>2.7440118819133597</v>
      </c>
      <c r="W45" s="27">
        <f>snapshot20250225215948__104[[#This Row],[fcW.3]]*D$62</f>
        <v>-3.5810449748222832</v>
      </c>
      <c r="X45" s="27">
        <f>snapshot20250225215948__104[[#This Row],[fcW.4]]*E$62</f>
        <v>-1.6504013924623473</v>
      </c>
      <c r="Y45" s="27">
        <f>snapshot20250225215948__104[[#This Row],[fcW.5]]*F$62</f>
        <v>3.3021028029011665</v>
      </c>
      <c r="Z45" s="27">
        <f>snapshot20250225215948__104[[#This Row],[fcW.6]]*G$62</f>
        <v>-3.7482636476336437</v>
      </c>
      <c r="AA45" s="27">
        <f>snapshot20250225215948__104[[#This Row],[fcW.7]]*H$62</f>
        <v>-0.62061719360446521</v>
      </c>
      <c r="AB45" s="27">
        <f>snapshot20250225215948__104[[#This Row],[fcW.8]]*I$62</f>
        <v>0.1419036370298066</v>
      </c>
      <c r="AC45" s="27">
        <f>snapshot20250225215948__104[[#This Row],[fcW.9]]*J$62</f>
        <v>2.0246083069165599</v>
      </c>
      <c r="AD45" s="27">
        <f>snapshot20250225215948__104[[#This Row],[fcW.10]]*K$62</f>
        <v>-0.95284030984304791</v>
      </c>
      <c r="AE45" s="27">
        <f>snapshot20250225215948__104[[#This Row],[fcW.11]]*L$62</f>
        <v>-1.1061172741696124</v>
      </c>
      <c r="AF45" s="27">
        <f>snapshot20250225215948__104[[#This Row],[fcW.12]]*M$62</f>
        <v>0.42320000866005292</v>
      </c>
      <c r="AG45" s="27">
        <f>snapshot20250225215948__104[[#This Row],[fcW.13]]*N$62</f>
        <v>0.54227684562857315</v>
      </c>
      <c r="AH45" s="27">
        <f>snapshot20250225215948__104[[#This Row],[fcW.14]]*O$62</f>
        <v>-0.53085168250395609</v>
      </c>
      <c r="AI45" s="27">
        <f>snapshot20250225215948__104[[#This Row],[fcW.15]]*P$62</f>
        <v>-0.7333554710747322</v>
      </c>
      <c r="AJ45" s="27">
        <f>snapshot20250225215948__104[[#This Row],[fcW.16]]*Q$62</f>
        <v>-4.257935038458684</v>
      </c>
      <c r="AK45" s="80">
        <f>snapshot20250225215948__105[[#This Row],[fcB]]*R$62</f>
        <v>0.10015731304883956</v>
      </c>
      <c r="AL45" s="10">
        <f t="shared" si="8"/>
        <v>-7.2130087113333481</v>
      </c>
      <c r="AM45" s="3">
        <f t="shared" si="1"/>
        <v>-0.65753870200582365</v>
      </c>
      <c r="AN45" s="85" t="str">
        <v>80</v>
      </c>
      <c r="AP45">
        <f t="shared" si="2"/>
        <v>2.8660458168676297</v>
      </c>
      <c r="AQ45" s="3">
        <f t="shared" si="3"/>
        <v>-4.901925800047759</v>
      </c>
      <c r="AR45">
        <f t="shared" si="4"/>
        <v>67.473387609184201</v>
      </c>
      <c r="AS45" s="3">
        <f t="shared" si="5"/>
        <v>-0.66480454359379859</v>
      </c>
      <c r="AT45">
        <f t="shared" si="6"/>
        <v>4552.6580354592124</v>
      </c>
      <c r="AU45" s="3">
        <f t="shared" si="7"/>
        <v>-2.8134597739169796E-2</v>
      </c>
    </row>
    <row r="46" spans="1:47">
      <c r="A46" s="25">
        <v>40</v>
      </c>
      <c r="B46" s="3">
        <v>0.60163336992263794</v>
      </c>
      <c r="C46" s="3">
        <v>-0.95907211303710938</v>
      </c>
      <c r="D46" s="3">
        <v>-0.92729848623275757</v>
      </c>
      <c r="E46" s="3">
        <v>0.55307191610336304</v>
      </c>
      <c r="F46" s="3">
        <v>0.55010336637496948</v>
      </c>
      <c r="G46" s="3">
        <v>-0.16866375505924225</v>
      </c>
      <c r="H46" s="3">
        <v>-0.86771267652511597</v>
      </c>
      <c r="I46" s="3">
        <v>0.75917047262191772</v>
      </c>
      <c r="J46" s="3">
        <v>0.39044573903083801</v>
      </c>
      <c r="K46" s="3">
        <v>0.60592526197433472</v>
      </c>
      <c r="L46" s="3">
        <v>0.77747112512588501</v>
      </c>
      <c r="M46" s="3">
        <v>-0.30998748540878296</v>
      </c>
      <c r="N46" s="3">
        <v>-0.15132071077823639</v>
      </c>
      <c r="O46" s="3">
        <v>-0.55186969041824341</v>
      </c>
      <c r="P46" s="3">
        <v>3.4144196659326553E-2</v>
      </c>
      <c r="Q46" s="3">
        <v>-3.9103053510189056E-2</v>
      </c>
      <c r="R46" s="3">
        <v>0.10046935826539992</v>
      </c>
      <c r="T46" s="1">
        <v>40</v>
      </c>
      <c r="U46" s="27">
        <f>snapshot20250225215948__104[[#This Row],[fcW.1]]*B$62</f>
        <v>-1.9860414491864278</v>
      </c>
      <c r="V46" s="27">
        <f>snapshot20250225215948__104[[#This Row],[fcW.2]]*C$62</f>
        <v>-5.4199536707043778</v>
      </c>
      <c r="W46" s="27">
        <f>snapshot20250225215948__104[[#This Row],[fcW.3]]*D$62</f>
        <v>5.5327050761374741</v>
      </c>
      <c r="X46" s="27">
        <f>snapshot20250225215948__104[[#This Row],[fcW.4]]*E$62</f>
        <v>3.3064160981589987</v>
      </c>
      <c r="Y46" s="27">
        <f>snapshot20250225215948__104[[#This Row],[fcW.5]]*F$62</f>
        <v>1.59066618767012</v>
      </c>
      <c r="Z46" s="27">
        <f>snapshot20250225215948__104[[#This Row],[fcW.6]]*G$62</f>
        <v>0.77550419630093159</v>
      </c>
      <c r="AA46" s="27">
        <f>snapshot20250225215948__104[[#This Row],[fcW.7]]*H$62</f>
        <v>0.95785918387171676</v>
      </c>
      <c r="AB46" s="27">
        <f>snapshot20250225215948__104[[#This Row],[fcW.8]]*I$62</f>
        <v>-1.8031562567950163</v>
      </c>
      <c r="AC46" s="27">
        <f>snapshot20250225215948__104[[#This Row],[fcW.9]]*J$62</f>
        <v>-1.0824123524570561</v>
      </c>
      <c r="AD46" s="27">
        <f>snapshot20250225215948__104[[#This Row],[fcW.10]]*K$62</f>
        <v>-2.8163255902861133</v>
      </c>
      <c r="AE46" s="27">
        <f>snapshot20250225215948__104[[#This Row],[fcW.11]]*L$62</f>
        <v>1.6327049467645172</v>
      </c>
      <c r="AF46" s="27">
        <f>snapshot20250225215948__104[[#This Row],[fcW.12]]*M$62</f>
        <v>-0.1660765848891898</v>
      </c>
      <c r="AG46" s="27">
        <f>snapshot20250225215948__104[[#This Row],[fcW.13]]*N$62</f>
        <v>0.70569920111762374</v>
      </c>
      <c r="AH46" s="27">
        <f>snapshot20250225215948__104[[#This Row],[fcW.14]]*O$62</f>
        <v>-1.4137235096263094</v>
      </c>
      <c r="AI46" s="27">
        <f>snapshot20250225215948__104[[#This Row],[fcW.15]]*P$62</f>
        <v>3.4823861173701759E-2</v>
      </c>
      <c r="AJ46" s="27">
        <f>snapshot20250225215948__104[[#This Row],[fcW.16]]*Q$62</f>
        <v>-0.34780056740686938</v>
      </c>
      <c r="AK46" s="80">
        <f>snapshot20250225215948__105[[#This Row],[fcB]]*R$62</f>
        <v>0.10046935826539992</v>
      </c>
      <c r="AL46" s="10">
        <f t="shared" si="8"/>
        <v>-0.39864187189087597</v>
      </c>
      <c r="AM46" s="3">
        <f t="shared" si="1"/>
        <v>-0.11205651660388499</v>
      </c>
      <c r="AN46" s="85" t="str">
        <v>81</v>
      </c>
      <c r="AP46">
        <f t="shared" si="2"/>
        <v>1.1831533226686923</v>
      </c>
      <c r="AQ46" s="3">
        <f t="shared" si="3"/>
        <v>-0.83537703275631514</v>
      </c>
      <c r="AR46">
        <f t="shared" si="4"/>
        <v>1.9595850198052109</v>
      </c>
      <c r="AS46" s="3">
        <f t="shared" si="5"/>
        <v>-0.1132947477468739</v>
      </c>
      <c r="AT46">
        <f t="shared" si="6"/>
        <v>3.8399734498449889</v>
      </c>
      <c r="AU46" s="3">
        <f t="shared" si="7"/>
        <v>-4.7946455609163266E-3</v>
      </c>
    </row>
    <row r="47" spans="1:47">
      <c r="A47" s="25">
        <v>41</v>
      </c>
      <c r="B47" s="3">
        <v>-0.71137607097625732</v>
      </c>
      <c r="C47" s="3">
        <v>0.42999327182769775</v>
      </c>
      <c r="D47" s="3">
        <v>-0.46394374966621399</v>
      </c>
      <c r="E47" s="3">
        <v>0.35046839714050293</v>
      </c>
      <c r="F47" s="3">
        <v>-0.54517614841461182</v>
      </c>
      <c r="G47" s="3">
        <v>-0.11189594864845276</v>
      </c>
      <c r="H47" s="3">
        <v>-1.14951491355896</v>
      </c>
      <c r="I47" s="3">
        <v>1.0781534910202026</v>
      </c>
      <c r="J47" s="3">
        <v>-0.47445926070213318</v>
      </c>
      <c r="K47" s="3">
        <v>0.83114379644393921</v>
      </c>
      <c r="L47" s="3">
        <v>0.42015185952186584</v>
      </c>
      <c r="M47" s="3">
        <v>-0.34668272733688354</v>
      </c>
      <c r="N47" s="3">
        <v>-0.78020179271697998</v>
      </c>
      <c r="O47" s="3">
        <v>-0.16346414387226105</v>
      </c>
      <c r="P47" s="3">
        <v>0.32441741228103638</v>
      </c>
      <c r="Q47" s="3">
        <v>0.8445284366607666</v>
      </c>
      <c r="R47" s="3">
        <v>-0.12991321086883545</v>
      </c>
      <c r="T47" s="1">
        <v>41</v>
      </c>
      <c r="U47" s="27">
        <f>snapshot20250225215948__104[[#This Row],[fcW.1]]*B$62</f>
        <v>2.3483111701398869</v>
      </c>
      <c r="V47" s="27">
        <f>snapshot20250225215948__104[[#This Row],[fcW.2]]*C$62</f>
        <v>2.4299983080944196</v>
      </c>
      <c r="W47" s="27">
        <f>snapshot20250225215948__104[[#This Row],[fcW.3]]*D$62</f>
        <v>2.7681097046201986</v>
      </c>
      <c r="X47" s="27">
        <f>snapshot20250225215948__104[[#This Row],[fcW.4]]*E$62</f>
        <v>2.0951965132591801</v>
      </c>
      <c r="Y47" s="27">
        <f>snapshot20250225215948__104[[#This Row],[fcW.5]]*F$62</f>
        <v>-1.5764187580270892</v>
      </c>
      <c r="Z47" s="27">
        <f>snapshot20250225215948__104[[#This Row],[fcW.6]]*G$62</f>
        <v>0.514489776985394</v>
      </c>
      <c r="AA47" s="27">
        <f>snapshot20250225215948__104[[#This Row],[fcW.7]]*H$62</f>
        <v>1.2689378024985922</v>
      </c>
      <c r="AB47" s="27">
        <f>snapshot20250225215948__104[[#This Row],[fcW.8]]*I$62</f>
        <v>-2.5607940287828592</v>
      </c>
      <c r="AC47" s="27">
        <f>snapshot20250225215948__104[[#This Row],[fcW.9]]*J$62</f>
        <v>1.3153186555355643</v>
      </c>
      <c r="AD47" s="27">
        <f>snapshot20250225215948__104[[#This Row],[fcW.10]]*K$62</f>
        <v>-3.8631357529235459</v>
      </c>
      <c r="AE47" s="27">
        <f>snapshot20250225215948__104[[#This Row],[fcW.11]]*L$62</f>
        <v>0.88232732671916148</v>
      </c>
      <c r="AF47" s="27">
        <f>snapshot20250225215948__104[[#This Row],[fcW.12]]*M$62</f>
        <v>-0.18573615422007766</v>
      </c>
      <c r="AG47" s="27">
        <f>snapshot20250225215948__104[[#This Row],[fcW.13]]*N$62</f>
        <v>3.6385487419353213</v>
      </c>
      <c r="AH47" s="27">
        <f>snapshot20250225215948__104[[#This Row],[fcW.14]]*O$62</f>
        <v>-0.41874577855148232</v>
      </c>
      <c r="AI47" s="27">
        <f>snapshot20250225215948__104[[#This Row],[fcW.15]]*P$62</f>
        <v>0.33087517156507629</v>
      </c>
      <c r="AJ47" s="27">
        <f>snapshot20250225215948__104[[#This Row],[fcW.16]]*Q$62</f>
        <v>7.5116248756715285</v>
      </c>
      <c r="AK47" s="80">
        <f>snapshot20250225215948__105[[#This Row],[fcB]]*R$62</f>
        <v>-0.12991321086883545</v>
      </c>
      <c r="AL47" s="10">
        <f t="shared" si="8"/>
        <v>16.368994363650437</v>
      </c>
      <c r="AM47" s="3">
        <f t="shared" si="1"/>
        <v>1.2301733740510976</v>
      </c>
      <c r="AN47" s="85" t="str">
        <v>9</v>
      </c>
      <c r="AP47">
        <f t="shared" si="2"/>
        <v>3.9201765841093619</v>
      </c>
      <c r="AQ47" s="3">
        <f t="shared" si="3"/>
        <v>9.1708953136867528</v>
      </c>
      <c r="AR47">
        <f t="shared" si="4"/>
        <v>236.16879892008302</v>
      </c>
      <c r="AS47" s="3">
        <f t="shared" si="5"/>
        <v>1.2437668626690814</v>
      </c>
      <c r="AT47">
        <f t="shared" si="6"/>
        <v>55775.70158335461</v>
      </c>
      <c r="AU47" s="3">
        <f t="shared" si="7"/>
        <v>5.2636343568501248E-2</v>
      </c>
    </row>
    <row r="48" spans="1:47">
      <c r="A48" s="25">
        <v>42</v>
      </c>
      <c r="B48" s="3">
        <v>0.87064522504806519</v>
      </c>
      <c r="C48" s="3">
        <v>-1.2159547805786133</v>
      </c>
      <c r="D48" s="3">
        <v>0.38121950626373291</v>
      </c>
      <c r="E48" s="3">
        <v>-0.31085589528083801</v>
      </c>
      <c r="F48" s="3">
        <v>1.122559666633606</v>
      </c>
      <c r="G48" s="3">
        <v>-0.34481373429298401</v>
      </c>
      <c r="H48" s="3">
        <v>-0.34641432762145996</v>
      </c>
      <c r="I48" s="3">
        <v>1.0738275051116943</v>
      </c>
      <c r="J48" s="3">
        <v>0.26989185810089111</v>
      </c>
      <c r="K48" s="3">
        <v>-0.84857726097106934</v>
      </c>
      <c r="L48" s="3">
        <v>-2.2491607815027237E-2</v>
      </c>
      <c r="M48" s="3">
        <v>-0.4993039071559906</v>
      </c>
      <c r="N48" s="3">
        <v>0.53444629907608032</v>
      </c>
      <c r="O48" s="3">
        <v>-0.55356544256210327</v>
      </c>
      <c r="P48" s="3">
        <v>-0.20910739898681641</v>
      </c>
      <c r="Q48" s="3">
        <v>-0.56427890062332153</v>
      </c>
      <c r="R48" s="3">
        <v>9.7003482282161727E-2</v>
      </c>
      <c r="T48" s="1">
        <v>42</v>
      </c>
      <c r="U48" s="27">
        <f>snapshot20250225215948__104[[#This Row],[fcW.1]]*B$62</f>
        <v>-2.8740718034042012</v>
      </c>
      <c r="V48" s="27">
        <f>snapshot20250225215948__104[[#This Row],[fcW.2]]*C$62</f>
        <v>-6.8716611470826781</v>
      </c>
      <c r="W48" s="27">
        <f>snapshot20250225215948__104[[#This Row],[fcW.3]]*D$62</f>
        <v>-2.2745374102752076</v>
      </c>
      <c r="X48" s="27">
        <f>snapshot20250225215948__104[[#This Row],[fcW.4]]*E$62</f>
        <v>-1.8583820773356763</v>
      </c>
      <c r="Y48" s="27">
        <f>snapshot20250225215948__104[[#This Row],[fcW.5]]*F$62</f>
        <v>3.2459676026399373</v>
      </c>
      <c r="Z48" s="27">
        <f>snapshot20250225215948__104[[#This Row],[fcW.6]]*G$62</f>
        <v>1.5854295298505545</v>
      </c>
      <c r="AA48" s="27">
        <f>snapshot20250225215948__104[[#This Row],[fcW.7]]*H$62</f>
        <v>0.38240324719671964</v>
      </c>
      <c r="AB48" s="27">
        <f>snapshot20250225215948__104[[#This Row],[fcW.8]]*I$62</f>
        <v>-2.5505190920735932</v>
      </c>
      <c r="AC48" s="27">
        <f>snapshot20250225215948__104[[#This Row],[fcW.9]]*J$62</f>
        <v>-0.748207117744774</v>
      </c>
      <c r="AD48" s="27">
        <f>snapshot20250225215948__104[[#This Row],[fcW.10]]*K$62</f>
        <v>3.9441660636835243</v>
      </c>
      <c r="AE48" s="27">
        <f>snapshot20250225215948__104[[#This Row],[fcW.11]]*L$62</f>
        <v>-4.7232827244016985E-2</v>
      </c>
      <c r="AF48" s="27">
        <f>snapshot20250225215948__104[[#This Row],[fcW.12]]*M$62</f>
        <v>-0.26750334005563231</v>
      </c>
      <c r="AG48" s="27">
        <f>snapshot20250225215948__104[[#This Row],[fcW.13]]*N$62</f>
        <v>-2.4924435284406887</v>
      </c>
      <c r="AH48" s="27">
        <f>snapshot20250225215948__104[[#This Row],[fcW.14]]*O$62</f>
        <v>-1.4180675145859893</v>
      </c>
      <c r="AI48" s="27">
        <f>snapshot20250225215948__104[[#This Row],[fcW.15]]*P$62</f>
        <v>-0.21326983045951048</v>
      </c>
      <c r="AJ48" s="27">
        <f>snapshot20250225215948__104[[#This Row],[fcW.16]]*Q$62</f>
        <v>-5.0189564291028388</v>
      </c>
      <c r="AK48" s="80">
        <f>snapshot20250225215948__105[[#This Row],[fcB]]*R$62</f>
        <v>9.7003482282161727E-2</v>
      </c>
      <c r="AL48" s="10">
        <f t="shared" si="8"/>
        <v>-17.379882192151911</v>
      </c>
      <c r="AM48" s="3">
        <f t="shared" si="1"/>
        <v>-1.471385167230121</v>
      </c>
      <c r="AN48" s="85" t="str">
        <v>90</v>
      </c>
      <c r="AP48">
        <f t="shared" si="2"/>
        <v>4.2873175885631571</v>
      </c>
      <c r="AQ48" s="3">
        <f t="shared" si="3"/>
        <v>-10.969119978870896</v>
      </c>
      <c r="AR48">
        <f t="shared" si="4"/>
        <v>337.86454697995617</v>
      </c>
      <c r="AS48" s="3">
        <f t="shared" si="5"/>
        <v>-1.487644060444129</v>
      </c>
      <c r="AT48">
        <f t="shared" si="6"/>
        <v>114152.45210597101</v>
      </c>
      <c r="AU48" s="3">
        <f t="shared" si="7"/>
        <v>-6.2957252056980662E-2</v>
      </c>
    </row>
    <row r="49" spans="1:47">
      <c r="A49" s="25">
        <v>43</v>
      </c>
      <c r="B49" s="3">
        <v>6.078290194272995E-2</v>
      </c>
      <c r="C49" s="3">
        <v>-0.24553035199642181</v>
      </c>
      <c r="D49" s="3">
        <v>0.10683742165565491</v>
      </c>
      <c r="E49" s="3">
        <v>0.22594550251960754</v>
      </c>
      <c r="F49" s="3">
        <v>0.17998722195625305</v>
      </c>
      <c r="G49" s="3">
        <v>0.43090468645095825</v>
      </c>
      <c r="H49" s="3">
        <v>-0.38931924104690552</v>
      </c>
      <c r="I49" s="3">
        <v>0.15914495289325714</v>
      </c>
      <c r="J49" s="3">
        <v>-0.1130337193608284</v>
      </c>
      <c r="K49" s="3">
        <v>-0.14725154638290405</v>
      </c>
      <c r="L49" s="3">
        <v>0.38349691033363342</v>
      </c>
      <c r="M49" s="3">
        <v>-7.6815120875835419E-2</v>
      </c>
      <c r="N49" s="3">
        <v>0.44600012898445129</v>
      </c>
      <c r="O49" s="3">
        <v>0.24532675743103027</v>
      </c>
      <c r="P49" s="3">
        <v>-0.2552449107170105</v>
      </c>
      <c r="Q49" s="3">
        <v>0.17383545637130737</v>
      </c>
      <c r="R49" s="3">
        <v>0.13955245912075043</v>
      </c>
      <c r="T49" s="1">
        <v>43</v>
      </c>
      <c r="U49" s="27">
        <f>snapshot20250225215948__104[[#This Row],[fcW.1]]*B$62</f>
        <v>-0.20064937999635654</v>
      </c>
      <c r="V49" s="27">
        <f>snapshot20250225215948__104[[#This Row],[fcW.2]]*C$62</f>
        <v>-1.3875527340255938</v>
      </c>
      <c r="W49" s="27">
        <f>snapshot20250225215948__104[[#This Row],[fcW.3]]*D$62</f>
        <v>-0.63744301742266829</v>
      </c>
      <c r="X49" s="27">
        <f>snapshot20250225215948__104[[#This Row],[fcW.4]]*E$62</f>
        <v>1.3507643854001725</v>
      </c>
      <c r="Y49" s="27">
        <f>snapshot20250225215948__104[[#This Row],[fcW.5]]*F$62</f>
        <v>0.52044689358133667</v>
      </c>
      <c r="Z49" s="27">
        <f>snapshot20250225215948__104[[#This Row],[fcW.6]]*G$62</f>
        <v>-1.9812697306014586</v>
      </c>
      <c r="AA49" s="27">
        <f>snapshot20250225215948__104[[#This Row],[fcW.7]]*H$62</f>
        <v>0.42976554403714662</v>
      </c>
      <c r="AB49" s="27">
        <f>snapshot20250225215948__104[[#This Row],[fcW.8]]*I$62</f>
        <v>-0.37799575707383742</v>
      </c>
      <c r="AC49" s="27">
        <f>snapshot20250225215948__104[[#This Row],[fcW.9]]*J$62</f>
        <v>0.31335748312689776</v>
      </c>
      <c r="AD49" s="27">
        <f>snapshot20250225215948__104[[#This Row],[fcW.10]]*K$62</f>
        <v>0.68442153564632391</v>
      </c>
      <c r="AE49" s="27">
        <f>snapshot20250225215948__104[[#This Row],[fcW.11]]*L$62</f>
        <v>0.80535119869467831</v>
      </c>
      <c r="AF49" s="27">
        <f>snapshot20250225215948__104[[#This Row],[fcW.12]]*M$62</f>
        <v>-4.1153896668073696E-2</v>
      </c>
      <c r="AG49" s="27">
        <f>snapshot20250225215948__104[[#This Row],[fcW.13]]*N$62</f>
        <v>-2.0799660079838325</v>
      </c>
      <c r="AH49" s="27">
        <f>snapshot20250225215948__104[[#This Row],[fcW.14]]*O$62</f>
        <v>0.62845307604734013</v>
      </c>
      <c r="AI49" s="27">
        <f>snapshot20250225215948__104[[#This Row],[fcW.15]]*P$62</f>
        <v>-0.26032574216898824</v>
      </c>
      <c r="AJ49" s="27">
        <f>snapshot20250225215948__104[[#This Row],[fcW.16]]*Q$62</f>
        <v>1.5461726114462839</v>
      </c>
      <c r="AK49" s="80">
        <f>snapshot20250225215948__105[[#This Row],[fcB]]*R$62</f>
        <v>0.13955245912075043</v>
      </c>
      <c r="AL49" s="10">
        <f t="shared" si="8"/>
        <v>-0.54807107883987816</v>
      </c>
      <c r="AM49" s="3">
        <f t="shared" si="1"/>
        <v>-0.12401815182105935</v>
      </c>
      <c r="AN49" s="85" t="str">
        <v>=</v>
      </c>
      <c r="AP49">
        <f t="shared" si="2"/>
        <v>1.2447011656984053</v>
      </c>
      <c r="AQ49" s="3">
        <f t="shared" si="3"/>
        <v>-0.92455056444800188</v>
      </c>
      <c r="AR49">
        <f t="shared" si="4"/>
        <v>2.4002715918346653</v>
      </c>
      <c r="AS49" s="3">
        <f t="shared" si="5"/>
        <v>-0.12538855974140906</v>
      </c>
      <c r="AT49">
        <f t="shared" si="6"/>
        <v>5.761303714568518</v>
      </c>
      <c r="AU49" s="3">
        <f t="shared" si="7"/>
        <v>-5.3064569480046975E-3</v>
      </c>
    </row>
    <row r="50" spans="1:47">
      <c r="A50" s="25">
        <v>44</v>
      </c>
      <c r="B50" s="3">
        <v>-6.0605227947235107E-2</v>
      </c>
      <c r="C50" s="3">
        <v>-0.13234394788742065</v>
      </c>
      <c r="D50" s="3">
        <v>0.1627625972032547</v>
      </c>
      <c r="E50" s="3">
        <v>0.16624504327774048</v>
      </c>
      <c r="F50" s="3">
        <v>0.26296961307525635</v>
      </c>
      <c r="G50" s="3">
        <v>0.13575373589992523</v>
      </c>
      <c r="H50" s="3">
        <v>-0.57152420282363892</v>
      </c>
      <c r="I50" s="3">
        <v>0.22436615824699402</v>
      </c>
      <c r="J50" s="3">
        <v>-0.10715773701667786</v>
      </c>
      <c r="K50" s="3">
        <v>-0.11065445840358734</v>
      </c>
      <c r="L50" s="3">
        <v>0.176838219165802</v>
      </c>
      <c r="M50" s="3">
        <v>-4.8814628273248672E-2</v>
      </c>
      <c r="N50" s="3">
        <v>0.32389998435974121</v>
      </c>
      <c r="O50" s="3">
        <v>0.27864184975624084</v>
      </c>
      <c r="P50" s="3">
        <v>-0.22118422389030457</v>
      </c>
      <c r="Q50" s="3">
        <v>8.8924974203109741E-2</v>
      </c>
      <c r="R50" s="3">
        <v>0.16137216985225675</v>
      </c>
      <c r="T50" s="1">
        <v>44</v>
      </c>
      <c r="U50" s="27">
        <f>snapshot20250225215948__104[[#This Row],[fcW.1]]*B$62</f>
        <v>0.20006286346131014</v>
      </c>
      <c r="V50" s="27">
        <f>snapshot20250225215948__104[[#This Row],[fcW.2]]*C$62</f>
        <v>-0.74790837560322232</v>
      </c>
      <c r="W50" s="27">
        <f>snapshot20250225215948__104[[#This Row],[fcW.3]]*D$62</f>
        <v>-0.97111929019770982</v>
      </c>
      <c r="X50" s="27">
        <f>snapshot20250225215948__104[[#This Row],[fcW.4]]*E$62</f>
        <v>0.99385861282808707</v>
      </c>
      <c r="Y50" s="27">
        <f>snapshot20250225215948__104[[#This Row],[fcW.5]]*F$62</f>
        <v>0.76039685897573472</v>
      </c>
      <c r="Z50" s="27">
        <f>snapshot20250225215948__104[[#This Row],[fcW.6]]*G$62</f>
        <v>-0.62418622078550456</v>
      </c>
      <c r="AA50" s="27">
        <f>snapshot20250225215948__104[[#This Row],[fcW.7]]*H$62</f>
        <v>0.63089974514592517</v>
      </c>
      <c r="AB50" s="27">
        <f>snapshot20250225215948__104[[#This Row],[fcW.8]]*I$62</f>
        <v>-0.53290697761056194</v>
      </c>
      <c r="AC50" s="27">
        <f>snapshot20250225215948__104[[#This Row],[fcW.9]]*J$62</f>
        <v>0.29706780382878206</v>
      </c>
      <c r="AD50" s="27">
        <f>snapshot20250225215948__104[[#This Row],[fcW.10]]*K$62</f>
        <v>0.51431917835185659</v>
      </c>
      <c r="AE50" s="27">
        <f>snapshot20250225215948__104[[#This Row],[fcW.11]]*L$62</f>
        <v>0.37136380487736265</v>
      </c>
      <c r="AF50" s="27">
        <f>snapshot20250225215948__104[[#This Row],[fcW.12]]*M$62</f>
        <v>-2.6152561435071182E-2</v>
      </c>
      <c r="AG50" s="27">
        <f>snapshot20250225215948__104[[#This Row],[fcW.13]]*N$62</f>
        <v>-1.5105398264991166</v>
      </c>
      <c r="AH50" s="27">
        <f>snapshot20250225215948__104[[#This Row],[fcW.14]]*O$62</f>
        <v>0.71379628308200616</v>
      </c>
      <c r="AI50" s="27">
        <f>snapshot20250225215948__104[[#This Row],[fcW.15]]*P$62</f>
        <v>-0.22558705315050909</v>
      </c>
      <c r="AJ50" s="27">
        <f>snapshot20250225215948__104[[#This Row],[fcW.16]]*Q$62</f>
        <v>0.79093967626911443</v>
      </c>
      <c r="AK50" s="80">
        <f>snapshot20250225215948__105[[#This Row],[fcB]]*R$62</f>
        <v>0.16137216985225675</v>
      </c>
      <c r="AL50" s="10">
        <f t="shared" si="8"/>
        <v>0.79567669139074049</v>
      </c>
      <c r="AM50" s="3">
        <f t="shared" si="1"/>
        <v>-1.6452696716451189E-2</v>
      </c>
      <c r="AN50" s="85" t="str">
        <v>equals</v>
      </c>
      <c r="AP50">
        <f t="shared" si="2"/>
        <v>0.45335771931263119</v>
      </c>
      <c r="AQ50" s="3">
        <f t="shared" si="3"/>
        <v>-0.12265422289016661</v>
      </c>
      <c r="AR50">
        <f t="shared" si="4"/>
        <v>4.2243905206082767E-2</v>
      </c>
      <c r="AS50" s="3">
        <f t="shared" si="5"/>
        <v>-1.6634499989280706E-2</v>
      </c>
      <c r="AT50">
        <f t="shared" si="6"/>
        <v>1.7845475270605068E-3</v>
      </c>
      <c r="AU50" s="3">
        <f t="shared" si="7"/>
        <v>-7.0397377740635911E-4</v>
      </c>
    </row>
    <row r="51" spans="1:47">
      <c r="A51" s="25">
        <v>45</v>
      </c>
      <c r="B51" s="3">
        <v>-0.11585170030593872</v>
      </c>
      <c r="C51" s="3">
        <v>-0.38824579119682312</v>
      </c>
      <c r="D51" s="3">
        <v>0.15896731615066528</v>
      </c>
      <c r="E51" s="3">
        <v>0.16711083054542542</v>
      </c>
      <c r="F51" s="3">
        <v>0.23661445081233978</v>
      </c>
      <c r="G51" s="3">
        <v>0.23150032758712769</v>
      </c>
      <c r="H51" s="3">
        <v>-0.48195186257362366</v>
      </c>
      <c r="I51" s="3">
        <v>0.21873678267002106</v>
      </c>
      <c r="J51" s="3">
        <v>-9.1288939118385315E-2</v>
      </c>
      <c r="K51" s="3">
        <v>-4.0564820170402527E-2</v>
      </c>
      <c r="L51" s="3">
        <v>0.24557684361934662</v>
      </c>
      <c r="M51" s="3">
        <v>-5.5343456566333771E-2</v>
      </c>
      <c r="N51" s="3">
        <v>0.25961512327194214</v>
      </c>
      <c r="O51" s="3">
        <v>0.35689842700958252</v>
      </c>
      <c r="P51" s="3">
        <v>-0.33306071162223816</v>
      </c>
      <c r="Q51" s="3">
        <v>0.13807408511638641</v>
      </c>
      <c r="R51" s="3">
        <v>0.20193050801754001</v>
      </c>
      <c r="T51" s="1">
        <v>45</v>
      </c>
      <c r="U51" s="27">
        <f>snapshot20250225215948__104[[#This Row],[fcW.1]]*B$62</f>
        <v>0.38243603209028165</v>
      </c>
      <c r="V51" s="27">
        <f>snapshot20250225215948__104[[#This Row],[fcW.2]]*C$62</f>
        <v>-2.1940729717071088</v>
      </c>
      <c r="W51" s="27">
        <f>snapshot20250225215948__104[[#This Row],[fcW.3]]*D$62</f>
        <v>-0.94847483314662917</v>
      </c>
      <c r="X51" s="27">
        <f>snapshot20250225215948__104[[#This Row],[fcW.4]]*E$62</f>
        <v>0.99903452734499698</v>
      </c>
      <c r="Y51" s="27">
        <f>snapshot20250225215948__104[[#This Row],[fcW.5]]*F$62</f>
        <v>0.68418888053990512</v>
      </c>
      <c r="Z51" s="27">
        <f>snapshot20250225215948__104[[#This Row],[fcW.6]]*G$62</f>
        <v>-1.0644223794602405</v>
      </c>
      <c r="AA51" s="27">
        <f>snapshot20250225215948__104[[#This Row],[fcW.7]]*H$62</f>
        <v>0.53202175125404283</v>
      </c>
      <c r="AB51" s="27">
        <f>snapshot20250225215948__104[[#This Row],[fcW.8]]*I$62</f>
        <v>-0.5195362734544704</v>
      </c>
      <c r="AC51" s="27">
        <f>snapshot20250225215948__104[[#This Row],[fcW.9]]*J$62</f>
        <v>0.25307556330288461</v>
      </c>
      <c r="AD51" s="27">
        <f>snapshot20250225215948__104[[#This Row],[fcW.10]]*K$62</f>
        <v>0.1885442781160987</v>
      </c>
      <c r="AE51" s="27">
        <f>snapshot20250225215948__104[[#This Row],[fcW.11]]*L$62</f>
        <v>0.51571629405941277</v>
      </c>
      <c r="AF51" s="27">
        <f>snapshot20250225215948__104[[#This Row],[fcW.12]]*M$62</f>
        <v>-2.9650397822929341E-2</v>
      </c>
      <c r="AG51" s="27">
        <f>snapshot20250225215948__104[[#This Row],[fcW.13]]*N$62</f>
        <v>-1.2107409762273802</v>
      </c>
      <c r="AH51" s="27">
        <f>snapshot20250225215948__104[[#This Row],[fcW.14]]*O$62</f>
        <v>0.91426600440714634</v>
      </c>
      <c r="AI51" s="27">
        <f>snapshot20250225215948__104[[#This Row],[fcW.15]]*P$62</f>
        <v>-0.33969052192589794</v>
      </c>
      <c r="AJ51" s="27">
        <f>snapshot20250225215948__104[[#This Row],[fcW.16]]*Q$62</f>
        <v>1.2280945050787517</v>
      </c>
      <c r="AK51" s="80">
        <f>snapshot20250225215948__105[[#This Row],[fcB]]*R$62</f>
        <v>0.20193050801754001</v>
      </c>
      <c r="AL51" s="10">
        <f t="shared" si="8"/>
        <v>-0.40728000953359511</v>
      </c>
      <c r="AM51" s="3">
        <f t="shared" si="1"/>
        <v>-0.11274798953309094</v>
      </c>
      <c r="AN51" s="85" t="str">
        <v>times</v>
      </c>
      <c r="AP51">
        <f t="shared" si="2"/>
        <v>1.1867981810673145</v>
      </c>
      <c r="AQ51" s="3">
        <f t="shared" si="3"/>
        <v>-0.84053193691841155</v>
      </c>
      <c r="AR51">
        <f t="shared" si="4"/>
        <v>1.9838438620226151</v>
      </c>
      <c r="AS51" s="3">
        <f t="shared" si="5"/>
        <v>-0.11399386149288752</v>
      </c>
      <c r="AT51">
        <f t="shared" si="6"/>
        <v>3.9356364688848045</v>
      </c>
      <c r="AU51" s="3">
        <f t="shared" si="7"/>
        <v>-4.8242321276862968E-3</v>
      </c>
    </row>
    <row r="52" spans="1:47">
      <c r="AL52" s="5">
        <f>AVERAGEA(AL6:AL51)</f>
        <v>1.001209913051091</v>
      </c>
      <c r="AM52" s="5">
        <f>AVERAGEA(AM6:AM51)</f>
        <v>-2.3230210026124201E-17</v>
      </c>
      <c r="AN52" s="1" t="s">
        <v>160</v>
      </c>
      <c r="AQ52" s="3">
        <f>AVERAGEA(AQ6:AQ51)</f>
        <v>-1.0860877414811314E-16</v>
      </c>
      <c r="AS52" s="3">
        <f>AVERAGEA(AS6:AS51)</f>
        <v>-2.5643738340526713E-17</v>
      </c>
      <c r="AU52" s="3">
        <f>AVERAGEA(AU6:AU51)</f>
        <v>-6.410934585131678E-19</v>
      </c>
    </row>
    <row r="53" spans="1:47">
      <c r="U53" t="s">
        <v>474</v>
      </c>
      <c r="W53">
        <v>7.4999999999999997E-2</v>
      </c>
      <c r="AL53" s="3">
        <f>_xlfn.STDEV.S(AL6:AL51)</f>
        <v>12.492372843342823</v>
      </c>
      <c r="AM53" s="3">
        <f>_xlfn.STDEV.S(AM6:AM51)</f>
        <v>1</v>
      </c>
      <c r="AN53" s="1" t="s">
        <v>161</v>
      </c>
      <c r="AP53">
        <f>SQRT(SUM(AP6:AP51)/46)</f>
        <v>1.6757125585834878</v>
      </c>
      <c r="AR53">
        <f>SQRT(SUM(AR6:AR51)/46)</f>
        <v>12.355840078920098</v>
      </c>
      <c r="AT53">
        <f>SQRT(SUM(AT6:AT51)/46)</f>
        <v>291.96147393102297</v>
      </c>
    </row>
    <row r="55" spans="1:47">
      <c r="B55" t="s">
        <v>146</v>
      </c>
      <c r="T55" s="1">
        <v>11</v>
      </c>
      <c r="U55" s="74" t="str">
        <f t="shared" ref="U55:AK55" si="9">IF(ABS(U17)&gt;$AL$17*$W$53,U17,"")</f>
        <v/>
      </c>
      <c r="V55" s="74">
        <f t="shared" si="9"/>
        <v>4.0393801894250263</v>
      </c>
      <c r="W55" s="74">
        <f t="shared" si="9"/>
        <v>4.8572496847481332</v>
      </c>
      <c r="X55" s="74">
        <f t="shared" si="9"/>
        <v>3.9885225612022728</v>
      </c>
      <c r="Y55" s="74" t="str">
        <f t="shared" si="9"/>
        <v/>
      </c>
      <c r="Z55" s="74" t="str">
        <f t="shared" si="9"/>
        <v/>
      </c>
      <c r="AA55" s="74" t="str">
        <f t="shared" si="9"/>
        <v/>
      </c>
      <c r="AB55" s="74" t="str">
        <f t="shared" si="9"/>
        <v/>
      </c>
      <c r="AC55" s="74" t="str">
        <f t="shared" si="9"/>
        <v/>
      </c>
      <c r="AD55" s="74">
        <f t="shared" si="9"/>
        <v>3.645876946278062</v>
      </c>
      <c r="AE55" s="74" t="str">
        <f t="shared" si="9"/>
        <v/>
      </c>
      <c r="AF55" s="74" t="str">
        <f t="shared" si="9"/>
        <v/>
      </c>
      <c r="AG55" s="74">
        <f t="shared" si="9"/>
        <v>3.4712600711789467</v>
      </c>
      <c r="AH55" s="74" t="str">
        <f t="shared" si="9"/>
        <v/>
      </c>
      <c r="AI55" s="74" t="str">
        <f t="shared" si="9"/>
        <v/>
      </c>
      <c r="AJ55" s="74">
        <f t="shared" si="9"/>
        <v>9.0277744966382727</v>
      </c>
      <c r="AK55" s="74" t="str">
        <f t="shared" si="9"/>
        <v/>
      </c>
      <c r="AL55" s="84">
        <f t="shared" ref="AL55" si="10">SUM(U55:AK55)</f>
        <v>29.030063949470712</v>
      </c>
    </row>
    <row r="57" spans="1:47">
      <c r="A57" t="s">
        <v>170</v>
      </c>
      <c r="B57" s="1" t="e" cm="1">
        <f t="array" ref="B57">pipeline!#REF!</f>
        <v>#REF!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 t="s">
        <v>152</v>
      </c>
      <c r="T57" s="1">
        <v>11</v>
      </c>
      <c r="U57" t="s">
        <v>475</v>
      </c>
      <c r="V57">
        <v>4.0393801894250263</v>
      </c>
      <c r="W57">
        <v>4.8572496847481332</v>
      </c>
      <c r="X57">
        <v>3.9885225612022728</v>
      </c>
      <c r="Y57" t="s">
        <v>475</v>
      </c>
      <c r="Z57" t="s">
        <v>475</v>
      </c>
      <c r="AA57" t="s">
        <v>475</v>
      </c>
      <c r="AB57" t="s">
        <v>475</v>
      </c>
      <c r="AC57" t="s">
        <v>475</v>
      </c>
      <c r="AD57">
        <v>3.645876946278062</v>
      </c>
      <c r="AE57" t="s">
        <v>475</v>
      </c>
      <c r="AF57" t="s">
        <v>475</v>
      </c>
      <c r="AG57">
        <v>3.4712600711789467</v>
      </c>
      <c r="AH57" t="s">
        <v>475</v>
      </c>
      <c r="AI57" t="s">
        <v>475</v>
      </c>
      <c r="AJ57">
        <v>9.0277744966382727</v>
      </c>
      <c r="AK57" t="s">
        <v>475</v>
      </c>
      <c r="AL57">
        <v>29.030063949470712</v>
      </c>
      <c r="AN57" t="s">
        <v>477</v>
      </c>
    </row>
    <row r="58" spans="1:47">
      <c r="A58" s="1" cm="1">
        <f t="array" ref="A58:A62">pipeline!U12:U16</f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  <c r="T58" s="1">
        <v>11</v>
      </c>
      <c r="U58" t="s">
        <v>475</v>
      </c>
      <c r="V58">
        <v>4.0393801894250254</v>
      </c>
      <c r="W58">
        <v>4.8572496847481341</v>
      </c>
      <c r="X58">
        <v>3.9885225612022728</v>
      </c>
      <c r="Y58" t="s">
        <v>475</v>
      </c>
      <c r="Z58" t="s">
        <v>475</v>
      </c>
      <c r="AA58" t="s">
        <v>475</v>
      </c>
      <c r="AB58" t="s">
        <v>475</v>
      </c>
      <c r="AC58" t="s">
        <v>475</v>
      </c>
      <c r="AD58">
        <v>3.645876946278062</v>
      </c>
      <c r="AE58" t="s">
        <v>475</v>
      </c>
      <c r="AF58" t="s">
        <v>475</v>
      </c>
      <c r="AG58">
        <v>3.471260071178949</v>
      </c>
      <c r="AH58" t="s">
        <v>475</v>
      </c>
      <c r="AI58" t="s">
        <v>475</v>
      </c>
      <c r="AJ58">
        <v>9.0277744966382745</v>
      </c>
      <c r="AK58" t="s">
        <v>475</v>
      </c>
      <c r="AL58">
        <v>29.030063949470716</v>
      </c>
      <c r="AN58" t="s">
        <v>476</v>
      </c>
    </row>
    <row r="59" spans="1:47">
      <c r="A59" s="1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</row>
    <row r="60" spans="1:47">
      <c r="A60" s="1">
        <v>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</row>
    <row r="61" spans="1:47">
      <c r="A61" s="1">
        <v>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</row>
    <row r="62" spans="1:47">
      <c r="A62" s="31">
        <v>4</v>
      </c>
      <c r="B62" s="5" cm="1">
        <f t="array" ref="B62:Q62">_xlfn.ANCHORARRAY(pipeline!V16)</f>
        <v>-3.3010826002583706</v>
      </c>
      <c r="C62" s="5">
        <v>5.6512472806042933</v>
      </c>
      <c r="D62" s="79">
        <v>-5.9664769847890504</v>
      </c>
      <c r="E62" s="5">
        <v>5.9782751607678195</v>
      </c>
      <c r="F62" s="5">
        <v>2.8915769015415678</v>
      </c>
      <c r="G62" s="5">
        <v>-4.5979303379587382</v>
      </c>
      <c r="H62" s="79">
        <v>-1.1038898125905061</v>
      </c>
      <c r="I62" s="79">
        <v>-2.3751664768619429</v>
      </c>
      <c r="J62" s="5">
        <v>-2.7722478292215795</v>
      </c>
      <c r="K62" s="5">
        <v>-4.6479751993000828</v>
      </c>
      <c r="L62" s="79">
        <v>2.1000200444745212</v>
      </c>
      <c r="M62" s="5">
        <v>0.5357525471397121</v>
      </c>
      <c r="N62" s="5">
        <v>-4.6635995660358773</v>
      </c>
      <c r="O62" s="5">
        <v>2.5616980496879544</v>
      </c>
      <c r="P62" s="5">
        <v>1.0199057110980396</v>
      </c>
      <c r="Q62" s="5">
        <v>8.8944605647291262</v>
      </c>
      <c r="R62" s="32">
        <v>1</v>
      </c>
    </row>
    <row r="64" spans="1:47">
      <c r="B64" t="s">
        <v>401</v>
      </c>
    </row>
    <row r="66" spans="1:49">
      <c r="A66" t="s">
        <v>171</v>
      </c>
      <c r="B66" s="1" cm="1">
        <f t="array" ref="B66:AU66">TRANSPOSE(A6:A51)</f>
        <v>0</v>
      </c>
      <c r="C66" s="1">
        <v>1</v>
      </c>
      <c r="D66" s="1">
        <v>2</v>
      </c>
      <c r="E66" s="1">
        <v>3</v>
      </c>
      <c r="F66" s="1">
        <v>4</v>
      </c>
      <c r="G66" s="1">
        <v>5</v>
      </c>
      <c r="H66" s="1">
        <v>6</v>
      </c>
      <c r="I66" s="1">
        <v>7</v>
      </c>
      <c r="J66" s="1">
        <v>8</v>
      </c>
      <c r="K66" s="1">
        <v>9</v>
      </c>
      <c r="L66" s="1">
        <v>10</v>
      </c>
      <c r="M66" s="1">
        <v>11</v>
      </c>
      <c r="N66" s="1">
        <v>12</v>
      </c>
      <c r="O66" s="1">
        <v>13</v>
      </c>
      <c r="P66" s="1">
        <v>14</v>
      </c>
      <c r="Q66" s="1">
        <v>15</v>
      </c>
      <c r="R66" s="1">
        <v>16</v>
      </c>
      <c r="S66" s="1">
        <v>17</v>
      </c>
      <c r="T66" s="1">
        <v>18</v>
      </c>
      <c r="U66" s="1">
        <v>19</v>
      </c>
      <c r="V66" s="1">
        <v>20</v>
      </c>
      <c r="W66" s="1">
        <v>21</v>
      </c>
      <c r="X66" s="1">
        <v>22</v>
      </c>
      <c r="Y66" s="1">
        <v>23</v>
      </c>
      <c r="Z66" s="1">
        <v>24</v>
      </c>
      <c r="AA66" s="1">
        <v>25</v>
      </c>
      <c r="AB66" s="1">
        <v>26</v>
      </c>
      <c r="AC66" s="1">
        <v>27</v>
      </c>
      <c r="AD66" s="1">
        <v>28</v>
      </c>
      <c r="AE66" s="1">
        <v>29</v>
      </c>
      <c r="AF66" s="1">
        <v>30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L66" s="1">
        <v>36</v>
      </c>
      <c r="AM66" s="1">
        <v>37</v>
      </c>
      <c r="AN66" s="1">
        <v>38</v>
      </c>
      <c r="AO66" s="1">
        <v>39</v>
      </c>
      <c r="AP66" s="1">
        <v>40</v>
      </c>
      <c r="AQ66" s="1">
        <v>41</v>
      </c>
      <c r="AR66" s="1">
        <v>42</v>
      </c>
      <c r="AS66" s="1">
        <v>43</v>
      </c>
      <c r="AT66" s="1">
        <v>44</v>
      </c>
      <c r="AU66" s="1">
        <v>45</v>
      </c>
      <c r="AV66" s="9" t="s">
        <v>154</v>
      </c>
    </row>
    <row r="67" spans="1:49">
      <c r="A67" s="1" cm="1">
        <f t="array" ref="A67:A71">_xlfn.ANCHORARRAY(A58)</f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73"/>
      <c r="N67" s="3"/>
      <c r="O67" s="3"/>
      <c r="P67" s="3"/>
      <c r="Q67" s="3"/>
      <c r="AV67" s="50"/>
    </row>
    <row r="68" spans="1:49">
      <c r="A68" s="1">
        <v>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73"/>
      <c r="N68" s="3"/>
      <c r="O68" s="3"/>
      <c r="P68" s="3"/>
      <c r="Q68" s="3"/>
      <c r="AV68" s="50"/>
    </row>
    <row r="69" spans="1:49">
      <c r="A69" s="1">
        <v>2</v>
      </c>
      <c r="M69" s="74"/>
      <c r="AV69" s="50"/>
    </row>
    <row r="70" spans="1:49">
      <c r="A70" s="1">
        <v>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73"/>
      <c r="N70" s="3"/>
      <c r="O70" s="3"/>
      <c r="P70" s="3"/>
      <c r="Q70" s="3"/>
      <c r="AV70" s="50"/>
    </row>
    <row r="71" spans="1:49">
      <c r="A71" s="31">
        <v>4</v>
      </c>
      <c r="B71" s="51" cm="1">
        <f t="array" ref="B71:AU71">EXP(MMULT(B62:R62,TRANSPOSE(B6:R51)))</f>
        <v>0.27003684671298295</v>
      </c>
      <c r="C71" s="51">
        <v>1.5145993410310771E-6</v>
      </c>
      <c r="D71" s="51">
        <v>2826.2125540863753</v>
      </c>
      <c r="E71" s="51">
        <v>4.1835504224962656E-6</v>
      </c>
      <c r="F71" s="51">
        <v>3.332277028879433</v>
      </c>
      <c r="G71" s="51">
        <v>6169646.1759699471</v>
      </c>
      <c r="H71" s="51">
        <v>463827.11926175928</v>
      </c>
      <c r="I71" s="51">
        <v>4.1701229557337701E-9</v>
      </c>
      <c r="J71" s="51">
        <v>1984175.5801331825</v>
      </c>
      <c r="K71" s="51">
        <v>2.3971789744929209E-2</v>
      </c>
      <c r="L71" s="51">
        <v>4.6623787763545268</v>
      </c>
      <c r="M71" s="77">
        <v>3.6338996396532666E+17</v>
      </c>
      <c r="N71" s="51">
        <v>2.4608106953702074E-9</v>
      </c>
      <c r="O71" s="51">
        <v>1.7245246077898579</v>
      </c>
      <c r="P71" s="51">
        <v>5.0918993381687733E-2</v>
      </c>
      <c r="Q71" s="51">
        <v>2.4947845999418993E-6</v>
      </c>
      <c r="R71" s="51">
        <v>308.47711609009991</v>
      </c>
      <c r="S71" s="51">
        <v>3249383.3697242537</v>
      </c>
      <c r="T71" s="51">
        <v>957.22848247009881</v>
      </c>
      <c r="U71" s="51">
        <v>4919533.0218212828</v>
      </c>
      <c r="V71" s="51">
        <v>1.3188446441675316E-2</v>
      </c>
      <c r="W71" s="51">
        <v>0.43037337734851511</v>
      </c>
      <c r="X71" s="51">
        <v>3.148325487294044E-11</v>
      </c>
      <c r="Y71" s="51">
        <v>581259.18759312737</v>
      </c>
      <c r="Z71" s="51">
        <v>107832.09075715984</v>
      </c>
      <c r="AA71" s="51">
        <v>242.89657412675109</v>
      </c>
      <c r="AB71" s="51">
        <v>242049.4094579574</v>
      </c>
      <c r="AC71" s="51">
        <v>77.258337256655125</v>
      </c>
      <c r="AD71" s="51">
        <v>0.26564484893274448</v>
      </c>
      <c r="AE71" s="51">
        <v>8.8113431644627635E-5</v>
      </c>
      <c r="AF71" s="51">
        <v>4.27348898858278E-6</v>
      </c>
      <c r="AG71" s="51">
        <v>44192.618339839864</v>
      </c>
      <c r="AH71" s="51">
        <v>0.23840623519912066</v>
      </c>
      <c r="AI71" s="51">
        <v>636667.98084189044</v>
      </c>
      <c r="AJ71" s="51">
        <v>4.5574178816624816E-2</v>
      </c>
      <c r="AK71" s="51">
        <v>10687907.12318353</v>
      </c>
      <c r="AL71" s="51">
        <v>0.44240501586175018</v>
      </c>
      <c r="AM71" s="51">
        <v>3.048845874434406E-6</v>
      </c>
      <c r="AN71" s="51">
        <v>7.398457026563783E-7</v>
      </c>
      <c r="AO71" s="51">
        <v>7.3693658715168751E-4</v>
      </c>
      <c r="AP71" s="51">
        <v>0.67123104501890385</v>
      </c>
      <c r="AQ71" s="51">
        <v>12851799.053258102</v>
      </c>
      <c r="AR71" s="51">
        <v>2.8314771930070077E-8</v>
      </c>
      <c r="AS71" s="51">
        <v>0.57806377510772744</v>
      </c>
      <c r="AT71" s="51">
        <v>2.2159399970850062</v>
      </c>
      <c r="AU71" s="51">
        <v>0.66545782967484834</v>
      </c>
      <c r="AV71" s="52">
        <f>SUM(_xlfn.ANCHORARRAY(B71))</f>
        <v>3.6338996400726944E+17</v>
      </c>
    </row>
    <row r="72" spans="1:49">
      <c r="A72" s="28">
        <v>4</v>
      </c>
      <c r="B72" s="75" cm="1">
        <f t="array" ref="B72:AU72">EXP(TRANSPOSE(AM6:AM51))</f>
        <v>0.83114967133036488</v>
      </c>
      <c r="C72" s="75">
        <v>0.31574227397536125</v>
      </c>
      <c r="D72" s="75">
        <v>1.7436452120185872</v>
      </c>
      <c r="E72" s="75">
        <v>0.34249486463663192</v>
      </c>
      <c r="F72" s="75">
        <v>1.0163375865240112</v>
      </c>
      <c r="G72" s="75">
        <v>3.2266038528006074</v>
      </c>
      <c r="H72" s="75">
        <v>2.6228800079965664</v>
      </c>
      <c r="I72" s="75">
        <v>0.1969680445072273</v>
      </c>
      <c r="J72" s="75">
        <v>2.9465049235876255</v>
      </c>
      <c r="K72" s="75">
        <v>0.68468381539886969</v>
      </c>
      <c r="L72" s="75">
        <v>1.0440334853518141</v>
      </c>
      <c r="M72" s="78">
        <v>23.489875385008258</v>
      </c>
      <c r="N72" s="75">
        <v>0.18882475603937732</v>
      </c>
      <c r="O72" s="75">
        <v>0.9641359527143436</v>
      </c>
      <c r="P72" s="75">
        <v>0.72724440830857073</v>
      </c>
      <c r="Q72" s="75">
        <v>0.32861103391948709</v>
      </c>
      <c r="R72" s="75">
        <v>1.4603353068824396</v>
      </c>
      <c r="S72" s="75">
        <v>3.0651751974019965</v>
      </c>
      <c r="T72" s="75">
        <v>1.5988952751616123</v>
      </c>
      <c r="U72" s="75">
        <v>3.1686475468397792</v>
      </c>
      <c r="V72" s="75">
        <v>0.65270485223209918</v>
      </c>
      <c r="W72" s="75">
        <v>0.8627459199768196</v>
      </c>
      <c r="X72" s="75">
        <v>0.13320685812083574</v>
      </c>
      <c r="Y72" s="75">
        <v>2.6706950756153702</v>
      </c>
      <c r="Z72" s="75">
        <v>2.3337741561049681</v>
      </c>
      <c r="AA72" s="75">
        <v>1.4326608405732975</v>
      </c>
      <c r="AB72" s="75">
        <v>2.4898229059988495</v>
      </c>
      <c r="AC72" s="75">
        <v>1.3071367025884084</v>
      </c>
      <c r="AD72" s="75">
        <v>0.8300593755668737</v>
      </c>
      <c r="AE72" s="75">
        <v>0.43711778508850907</v>
      </c>
      <c r="AF72" s="75">
        <v>0.34307851516317778</v>
      </c>
      <c r="AG72" s="75">
        <v>2.1729415326021129</v>
      </c>
      <c r="AH72" s="75">
        <v>0.82290208234860451</v>
      </c>
      <c r="AI72" s="75">
        <v>2.6902317341143158</v>
      </c>
      <c r="AJ72" s="75">
        <v>0.72081723418675858</v>
      </c>
      <c r="AK72" s="75">
        <v>3.3716920097625267</v>
      </c>
      <c r="AL72" s="75">
        <v>0.86465223925921053</v>
      </c>
      <c r="AM72" s="75">
        <v>0.33392934800260526</v>
      </c>
      <c r="AN72" s="75">
        <v>0.29814326679971476</v>
      </c>
      <c r="AO72" s="75">
        <v>0.51812502646932512</v>
      </c>
      <c r="AP72" s="75">
        <v>0.89399373058301879</v>
      </c>
      <c r="AQ72" s="75">
        <v>3.4218227401357058</v>
      </c>
      <c r="AR72" s="75">
        <v>0.22960722041512713</v>
      </c>
      <c r="AS72" s="75">
        <v>0.8833638060754827</v>
      </c>
      <c r="AT72" s="75">
        <v>0.98368190967444125</v>
      </c>
      <c r="AU72" s="75">
        <v>0.89337577179494976</v>
      </c>
      <c r="AV72" s="76">
        <f>SUM(_xlfn.ANCHORARRAY(B72))</f>
        <v>82.555071239656641</v>
      </c>
      <c r="AW72" t="s">
        <v>465</v>
      </c>
    </row>
    <row r="74" spans="1:49">
      <c r="B74" t="s">
        <v>400</v>
      </c>
    </row>
    <row r="76" spans="1:49">
      <c r="A76" t="s">
        <v>171</v>
      </c>
      <c r="B76" s="1" cm="1">
        <f t="array" ref="B76:AU76">_xlfn.ANCHORARRAY(B66)</f>
        <v>0</v>
      </c>
      <c r="C76" s="1">
        <v>1</v>
      </c>
      <c r="D76" s="1">
        <v>2</v>
      </c>
      <c r="E76" s="1">
        <v>3</v>
      </c>
      <c r="F76" s="1">
        <v>4</v>
      </c>
      <c r="G76" s="1">
        <v>5</v>
      </c>
      <c r="H76" s="1">
        <v>6</v>
      </c>
      <c r="I76" s="1">
        <v>7</v>
      </c>
      <c r="J76" s="1">
        <v>8</v>
      </c>
      <c r="K76" s="1">
        <v>9</v>
      </c>
      <c r="L76" s="1">
        <v>10</v>
      </c>
      <c r="M76" s="1">
        <v>11</v>
      </c>
      <c r="N76" s="1">
        <v>12</v>
      </c>
      <c r="O76" s="1">
        <v>13</v>
      </c>
      <c r="P76" s="1">
        <v>14</v>
      </c>
      <c r="Q76" s="1">
        <v>15</v>
      </c>
      <c r="R76" s="1">
        <v>16</v>
      </c>
      <c r="S76" s="1">
        <v>17</v>
      </c>
      <c r="T76" s="1">
        <v>18</v>
      </c>
      <c r="U76" s="1">
        <v>19</v>
      </c>
      <c r="V76" s="1">
        <v>20</v>
      </c>
      <c r="W76" s="1">
        <v>21</v>
      </c>
      <c r="X76" s="1">
        <v>22</v>
      </c>
      <c r="Y76" s="1">
        <v>23</v>
      </c>
      <c r="Z76" s="1">
        <v>24</v>
      </c>
      <c r="AA76" s="1">
        <v>25</v>
      </c>
      <c r="AB76" s="1">
        <v>26</v>
      </c>
      <c r="AC76" s="1">
        <v>27</v>
      </c>
      <c r="AD76" s="1">
        <v>28</v>
      </c>
      <c r="AE76" s="1">
        <v>29</v>
      </c>
      <c r="AF76" s="1">
        <v>30</v>
      </c>
      <c r="AG76" s="1">
        <v>31</v>
      </c>
      <c r="AH76" s="1">
        <v>32</v>
      </c>
      <c r="AI76" s="1">
        <v>33</v>
      </c>
      <c r="AJ76" s="1">
        <v>34</v>
      </c>
      <c r="AK76" s="1">
        <v>35</v>
      </c>
      <c r="AL76" s="1">
        <v>36</v>
      </c>
      <c r="AM76" s="1">
        <v>37</v>
      </c>
      <c r="AN76" s="1">
        <v>38</v>
      </c>
      <c r="AO76" s="1">
        <v>39</v>
      </c>
      <c r="AP76" s="1">
        <v>40</v>
      </c>
      <c r="AQ76" s="1">
        <v>41</v>
      </c>
      <c r="AR76" s="1">
        <v>42</v>
      </c>
      <c r="AS76" s="1">
        <v>43</v>
      </c>
      <c r="AT76" s="1">
        <v>44</v>
      </c>
      <c r="AU76" s="1">
        <v>45</v>
      </c>
      <c r="AV76" s="9" t="s">
        <v>154</v>
      </c>
    </row>
    <row r="77" spans="1:49">
      <c r="A77" s="1" cm="1">
        <f t="array" ref="A77:A81">_xlfn.ANCHORARRAY(A67)</f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73"/>
      <c r="N77" s="3"/>
      <c r="O77" s="3"/>
      <c r="P77" s="3"/>
      <c r="Q77" s="3"/>
      <c r="R77" s="7"/>
      <c r="AV77" s="50"/>
    </row>
    <row r="78" spans="1:49">
      <c r="A78" s="1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73"/>
      <c r="N78" s="3"/>
      <c r="O78" s="3"/>
      <c r="P78" s="3"/>
      <c r="Q78" s="3"/>
      <c r="R78" s="7"/>
      <c r="AV78" s="50"/>
    </row>
    <row r="79" spans="1:49">
      <c r="A79" s="1">
        <v>2</v>
      </c>
      <c r="M79" s="74"/>
      <c r="AV79" s="50"/>
    </row>
    <row r="80" spans="1:49">
      <c r="A80" s="1">
        <v>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73"/>
      <c r="N80" s="3"/>
      <c r="O80" s="3"/>
      <c r="P80" s="3"/>
      <c r="Q80" s="3"/>
      <c r="R80" s="7"/>
      <c r="AV80" s="50"/>
    </row>
    <row r="81" spans="1:49">
      <c r="A81" s="31">
        <v>4</v>
      </c>
      <c r="B81" s="5">
        <f>B71/$AV71</f>
        <v>7.4310485555286552E-19</v>
      </c>
      <c r="C81" s="5">
        <f t="shared" ref="C81:AU81" si="11">C71/$AV71</f>
        <v>4.1679724016835489E-24</v>
      </c>
      <c r="D81" s="5">
        <f t="shared" si="11"/>
        <v>7.7773544511808215E-15</v>
      </c>
      <c r="E81" s="5">
        <f t="shared" si="11"/>
        <v>1.1512564563870497E-23</v>
      </c>
      <c r="F81" s="5">
        <f t="shared" si="11"/>
        <v>9.1699753953930675E-18</v>
      </c>
      <c r="G81" s="5">
        <f t="shared" si="11"/>
        <v>1.6978031280595648E-11</v>
      </c>
      <c r="H81" s="5">
        <f t="shared" si="11"/>
        <v>1.2763894581647848E-12</v>
      </c>
      <c r="I81" s="5">
        <f t="shared" si="11"/>
        <v>1.1475613992604234E-26</v>
      </c>
      <c r="J81" s="5">
        <f t="shared" si="11"/>
        <v>5.4601826595670371E-12</v>
      </c>
      <c r="K81" s="5">
        <f t="shared" si="11"/>
        <v>6.5967121052494631E-20</v>
      </c>
      <c r="L81" s="5">
        <f t="shared" si="11"/>
        <v>1.2830235389388073E-17</v>
      </c>
      <c r="M81" s="79">
        <f t="shared" si="11"/>
        <v>0.9999999998845791</v>
      </c>
      <c r="N81" s="5">
        <f t="shared" si="11"/>
        <v>6.7718179892303789E-27</v>
      </c>
      <c r="O81" s="5">
        <f t="shared" si="11"/>
        <v>4.7456583246623721E-18</v>
      </c>
      <c r="P81" s="5">
        <f t="shared" si="11"/>
        <v>1.4012217844483212E-19</v>
      </c>
      <c r="Q81" s="5">
        <f t="shared" si="11"/>
        <v>6.8653095766067785E-24</v>
      </c>
      <c r="R81" s="5">
        <f t="shared" si="11"/>
        <v>8.4888727439905017E-16</v>
      </c>
      <c r="S81" s="5">
        <f t="shared" si="11"/>
        <v>8.9418632641688784E-12</v>
      </c>
      <c r="T81" s="5">
        <f t="shared" si="11"/>
        <v>2.6341632331127063E-15</v>
      </c>
      <c r="U81" s="5">
        <f t="shared" si="11"/>
        <v>1.3537889069833722E-11</v>
      </c>
      <c r="V81" s="5">
        <f t="shared" si="11"/>
        <v>3.6292819692212214E-20</v>
      </c>
      <c r="W81" s="5">
        <f t="shared" si="11"/>
        <v>1.1843292880259777E-18</v>
      </c>
      <c r="X81" s="5">
        <f t="shared" si="11"/>
        <v>8.6637656488253019E-29</v>
      </c>
      <c r="Y81" s="5">
        <f t="shared" si="11"/>
        <v>1.5995466170372816E-12</v>
      </c>
      <c r="Z81" s="5">
        <f t="shared" si="11"/>
        <v>2.9673931984264351E-13</v>
      </c>
      <c r="AA81" s="5">
        <f t="shared" si="11"/>
        <v>6.6841849854139628E-16</v>
      </c>
      <c r="AB81" s="5">
        <f t="shared" si="11"/>
        <v>6.6608721602756024E-13</v>
      </c>
      <c r="AC81" s="5">
        <f t="shared" si="11"/>
        <v>2.1260448804004286E-16</v>
      </c>
      <c r="AD81" s="5">
        <f t="shared" si="11"/>
        <v>7.3101867207161059E-19</v>
      </c>
      <c r="AE81" s="5">
        <f t="shared" si="11"/>
        <v>2.4247623867472844E-22</v>
      </c>
      <c r="AF81" s="5">
        <f t="shared" si="11"/>
        <v>1.1760063325516857E-23</v>
      </c>
      <c r="AG81" s="5">
        <f t="shared" si="11"/>
        <v>1.2161210467264256E-13</v>
      </c>
      <c r="AH81" s="5">
        <f t="shared" si="11"/>
        <v>6.5606169353194204E-19</v>
      </c>
      <c r="AI81" s="5">
        <f t="shared" si="11"/>
        <v>1.7520241170698764E-12</v>
      </c>
      <c r="AJ81" s="5">
        <f t="shared" si="11"/>
        <v>1.2541397212530924E-19</v>
      </c>
      <c r="AK81" s="5">
        <f t="shared" si="11"/>
        <v>2.9411673908995801E-11</v>
      </c>
      <c r="AL81" s="5">
        <f t="shared" si="11"/>
        <v>1.2174387288607124E-18</v>
      </c>
      <c r="AM81" s="5">
        <f t="shared" si="11"/>
        <v>8.390011217738021E-24</v>
      </c>
      <c r="AN81" s="5">
        <f t="shared" si="11"/>
        <v>2.0359552435013809E-24</v>
      </c>
      <c r="AO81" s="5">
        <f t="shared" si="11"/>
        <v>2.0279497513501651E-21</v>
      </c>
      <c r="AP81" s="5">
        <f t="shared" si="11"/>
        <v>1.8471369919436637E-18</v>
      </c>
      <c r="AQ81" s="5">
        <f t="shared" si="11"/>
        <v>3.5366411640914246E-11</v>
      </c>
      <c r="AR81" s="5">
        <f t="shared" si="11"/>
        <v>7.7918420249777876E-26</v>
      </c>
      <c r="AS81" s="5">
        <f t="shared" si="11"/>
        <v>1.5907532743423909E-18</v>
      </c>
      <c r="AT81" s="5">
        <f t="shared" si="11"/>
        <v>6.0979669681815359E-18</v>
      </c>
      <c r="AU81" s="5">
        <f t="shared" si="11"/>
        <v>1.8312498846598202E-18</v>
      </c>
      <c r="AV81" s="52">
        <f>SUM(B81:AU81)</f>
        <v>0.99999999999999967</v>
      </c>
    </row>
    <row r="82" spans="1:49">
      <c r="A82" s="28">
        <v>4</v>
      </c>
      <c r="B82" s="3" t="str">
        <f>IF(B81=MAX($B81:$AU81),B81,"")</f>
        <v/>
      </c>
      <c r="C82" s="3" t="str">
        <f t="shared" ref="C82:AU82" si="12">IF(C81=MAX($B81:$AU81),C81,"")</f>
        <v/>
      </c>
      <c r="D82" s="3" t="str">
        <f t="shared" si="12"/>
        <v/>
      </c>
      <c r="E82" s="3" t="str">
        <f t="shared" si="12"/>
        <v/>
      </c>
      <c r="F82" s="3" t="str">
        <f t="shared" si="12"/>
        <v/>
      </c>
      <c r="G82" s="3" t="str">
        <f t="shared" si="12"/>
        <v/>
      </c>
      <c r="H82" s="3" t="str">
        <f t="shared" si="12"/>
        <v/>
      </c>
      <c r="I82" s="3" t="str">
        <f t="shared" si="12"/>
        <v/>
      </c>
      <c r="J82" s="3" t="str">
        <f t="shared" si="12"/>
        <v/>
      </c>
      <c r="K82" s="3" t="str">
        <f t="shared" si="12"/>
        <v/>
      </c>
      <c r="L82" s="3" t="str">
        <f t="shared" si="12"/>
        <v/>
      </c>
      <c r="M82" s="73">
        <f t="shared" si="12"/>
        <v>0.9999999998845791</v>
      </c>
      <c r="N82" s="3" t="str">
        <f t="shared" si="12"/>
        <v/>
      </c>
      <c r="O82" s="3" t="str">
        <f t="shared" si="12"/>
        <v/>
      </c>
      <c r="P82" s="3" t="str">
        <f t="shared" si="12"/>
        <v/>
      </c>
      <c r="Q82" s="3" t="str">
        <f t="shared" si="12"/>
        <v/>
      </c>
      <c r="R82" s="3" t="str">
        <f t="shared" si="12"/>
        <v/>
      </c>
      <c r="S82" s="3" t="str">
        <f t="shared" si="12"/>
        <v/>
      </c>
      <c r="T82" s="3" t="str">
        <f t="shared" si="12"/>
        <v/>
      </c>
      <c r="U82" s="3" t="str">
        <f t="shared" si="12"/>
        <v/>
      </c>
      <c r="V82" s="3" t="str">
        <f t="shared" si="12"/>
        <v/>
      </c>
      <c r="W82" s="3" t="str">
        <f t="shared" si="12"/>
        <v/>
      </c>
      <c r="X82" s="3" t="str">
        <f t="shared" si="12"/>
        <v/>
      </c>
      <c r="Y82" s="3" t="str">
        <f t="shared" si="12"/>
        <v/>
      </c>
      <c r="Z82" s="3" t="str">
        <f t="shared" si="12"/>
        <v/>
      </c>
      <c r="AA82" s="3" t="str">
        <f t="shared" si="12"/>
        <v/>
      </c>
      <c r="AB82" s="3" t="str">
        <f t="shared" si="12"/>
        <v/>
      </c>
      <c r="AC82" s="3" t="str">
        <f t="shared" si="12"/>
        <v/>
      </c>
      <c r="AD82" s="3" t="str">
        <f t="shared" si="12"/>
        <v/>
      </c>
      <c r="AE82" s="3" t="str">
        <f t="shared" si="12"/>
        <v/>
      </c>
      <c r="AF82" s="3" t="str">
        <f t="shared" si="12"/>
        <v/>
      </c>
      <c r="AG82" s="3" t="str">
        <f t="shared" si="12"/>
        <v/>
      </c>
      <c r="AH82" s="3" t="str">
        <f t="shared" si="12"/>
        <v/>
      </c>
      <c r="AI82" s="3" t="str">
        <f t="shared" si="12"/>
        <v/>
      </c>
      <c r="AJ82" s="3" t="str">
        <f t="shared" si="12"/>
        <v/>
      </c>
      <c r="AK82" s="3" t="str">
        <f t="shared" si="12"/>
        <v/>
      </c>
      <c r="AL82" s="3" t="str">
        <f t="shared" si="12"/>
        <v/>
      </c>
      <c r="AM82" s="3" t="str">
        <f t="shared" si="12"/>
        <v/>
      </c>
      <c r="AN82" s="3" t="str">
        <f t="shared" si="12"/>
        <v/>
      </c>
      <c r="AO82" s="3" t="str">
        <f t="shared" si="12"/>
        <v/>
      </c>
      <c r="AP82" s="3" t="str">
        <f t="shared" si="12"/>
        <v/>
      </c>
      <c r="AQ82" s="3" t="str">
        <f t="shared" si="12"/>
        <v/>
      </c>
      <c r="AR82" s="3" t="str">
        <f t="shared" si="12"/>
        <v/>
      </c>
      <c r="AS82" s="3" t="str">
        <f t="shared" si="12"/>
        <v/>
      </c>
      <c r="AT82" s="3" t="str">
        <f t="shared" si="12"/>
        <v/>
      </c>
      <c r="AU82" s="3" t="str">
        <f t="shared" si="12"/>
        <v/>
      </c>
      <c r="AV82" s="76"/>
      <c r="AW82" t="s">
        <v>471</v>
      </c>
    </row>
    <row r="83" spans="1:49">
      <c r="A83" s="31">
        <v>4</v>
      </c>
      <c r="B83" s="5">
        <f>B72/$AV$72</f>
        <v>1.0067820896399505E-2</v>
      </c>
      <c r="C83" s="5">
        <f t="shared" ref="C83:AU83" si="13">C72/$AV$72</f>
        <v>3.8246260251991572E-3</v>
      </c>
      <c r="D83" s="5">
        <f t="shared" si="13"/>
        <v>2.1120994577750418E-2</v>
      </c>
      <c r="E83" s="5">
        <f t="shared" si="13"/>
        <v>4.1486835332304704E-3</v>
      </c>
      <c r="F83" s="5">
        <f t="shared" si="13"/>
        <v>1.2311025491984522E-2</v>
      </c>
      <c r="G83" s="5">
        <f t="shared" si="13"/>
        <v>3.9084259808023242E-2</v>
      </c>
      <c r="H83" s="5">
        <f t="shared" si="13"/>
        <v>3.1771276659460071E-2</v>
      </c>
      <c r="I83" s="5">
        <f t="shared" si="13"/>
        <v>2.3858987891298743E-3</v>
      </c>
      <c r="J83" s="5">
        <f t="shared" si="13"/>
        <v>3.5691386117685582E-2</v>
      </c>
      <c r="K83" s="5">
        <f t="shared" si="13"/>
        <v>8.2936614930806448E-3</v>
      </c>
      <c r="L83" s="5">
        <f t="shared" si="13"/>
        <v>1.2646509410923941E-2</v>
      </c>
      <c r="M83" s="79">
        <f t="shared" si="13"/>
        <v>0.2845358259920503</v>
      </c>
      <c r="N83" s="5">
        <f t="shared" si="13"/>
        <v>2.2872581078783242E-3</v>
      </c>
      <c r="O83" s="5">
        <f t="shared" si="13"/>
        <v>1.1678700511510256E-2</v>
      </c>
      <c r="P83" s="5">
        <f t="shared" si="13"/>
        <v>8.8092033280110279E-3</v>
      </c>
      <c r="Q83" s="5">
        <f t="shared" si="13"/>
        <v>3.9805069390047784E-3</v>
      </c>
      <c r="R83" s="5">
        <f t="shared" si="13"/>
        <v>1.7689225930689334E-2</v>
      </c>
      <c r="S83" s="5">
        <f t="shared" si="13"/>
        <v>3.712885412579707E-2</v>
      </c>
      <c r="T83" s="5">
        <f t="shared" si="13"/>
        <v>1.9367620318805533E-2</v>
      </c>
      <c r="U83" s="5">
        <f t="shared" si="13"/>
        <v>3.8382227757289715E-2</v>
      </c>
      <c r="V83" s="5">
        <f t="shared" si="13"/>
        <v>7.9062962750925721E-3</v>
      </c>
      <c r="W83" s="5">
        <f t="shared" si="13"/>
        <v>1.045055024508762E-2</v>
      </c>
      <c r="X83" s="5">
        <f t="shared" si="13"/>
        <v>1.6135514889707673E-3</v>
      </c>
      <c r="Y83" s="5">
        <f t="shared" si="13"/>
        <v>3.2350466609887191E-2</v>
      </c>
      <c r="Z83" s="5">
        <f t="shared" si="13"/>
        <v>2.8269300977647301E-2</v>
      </c>
      <c r="AA83" s="5">
        <f t="shared" si="13"/>
        <v>1.7354001626554177E-2</v>
      </c>
      <c r="AB83" s="5">
        <f t="shared" si="13"/>
        <v>3.015953918531444E-2</v>
      </c>
      <c r="AC83" s="5">
        <f t="shared" si="13"/>
        <v>1.5833511896486675E-2</v>
      </c>
      <c r="AD83" s="5">
        <f t="shared" si="13"/>
        <v>1.0054614006173149E-2</v>
      </c>
      <c r="AE83" s="5">
        <f t="shared" si="13"/>
        <v>5.2948629142304292E-3</v>
      </c>
      <c r="AF83" s="5">
        <f t="shared" si="13"/>
        <v>4.1557533657408385E-3</v>
      </c>
      <c r="AG83" s="5">
        <f t="shared" si="13"/>
        <v>2.6321115105019808E-2</v>
      </c>
      <c r="AH83" s="5">
        <f t="shared" si="13"/>
        <v>9.967916809855655E-3</v>
      </c>
      <c r="AI83" s="5">
        <f t="shared" si="13"/>
        <v>3.2587116620668849E-2</v>
      </c>
      <c r="AJ83" s="5">
        <f t="shared" si="13"/>
        <v>8.7313501564819981E-3</v>
      </c>
      <c r="AK83" s="5">
        <f t="shared" si="13"/>
        <v>4.0841730969797541E-2</v>
      </c>
      <c r="AL83" s="5">
        <f t="shared" si="13"/>
        <v>1.0473641731216399E-2</v>
      </c>
      <c r="AM83" s="5">
        <f t="shared" si="13"/>
        <v>4.0449283488982928E-3</v>
      </c>
      <c r="AN83" s="5">
        <f t="shared" si="13"/>
        <v>3.6114470295132749E-3</v>
      </c>
      <c r="AO83" s="5">
        <f t="shared" si="13"/>
        <v>6.2761138557462176E-3</v>
      </c>
      <c r="AP83" s="5">
        <f t="shared" si="13"/>
        <v>1.0829058919805942E-2</v>
      </c>
      <c r="AQ83" s="5">
        <f t="shared" si="13"/>
        <v>4.1448970835506693E-2</v>
      </c>
      <c r="AR83" s="5">
        <f t="shared" si="13"/>
        <v>2.7812612473990775E-3</v>
      </c>
      <c r="AS83" s="5">
        <f t="shared" si="13"/>
        <v>1.0700297302283047E-2</v>
      </c>
      <c r="AT83" s="5">
        <f t="shared" si="13"/>
        <v>1.1915463155725727E-2</v>
      </c>
      <c r="AU83" s="5">
        <f t="shared" si="13"/>
        <v>1.0821573506992536E-2</v>
      </c>
      <c r="AV83" s="52">
        <f>SUM(B83:AU83)</f>
        <v>0.99999999999999989</v>
      </c>
      <c r="AW83" t="s">
        <v>465</v>
      </c>
    </row>
    <row r="84" spans="1:49">
      <c r="A84" s="28">
        <v>4</v>
      </c>
      <c r="B84" s="3" t="str">
        <f>IF(B83=MAX($B83:$AU83),B83,"")</f>
        <v/>
      </c>
      <c r="C84" s="3" t="str">
        <f t="shared" ref="C84:AU84" si="14">IF(C83=MAX($B83:$AU83),C83,"")</f>
        <v/>
      </c>
      <c r="D84" s="3" t="str">
        <f t="shared" si="14"/>
        <v/>
      </c>
      <c r="E84" s="3" t="str">
        <f t="shared" si="14"/>
        <v/>
      </c>
      <c r="F84" s="3" t="str">
        <f t="shared" si="14"/>
        <v/>
      </c>
      <c r="G84" s="3" t="str">
        <f t="shared" si="14"/>
        <v/>
      </c>
      <c r="H84" s="3" t="str">
        <f t="shared" si="14"/>
        <v/>
      </c>
      <c r="I84" s="3" t="str">
        <f t="shared" si="14"/>
        <v/>
      </c>
      <c r="J84" s="3" t="str">
        <f t="shared" si="14"/>
        <v/>
      </c>
      <c r="K84" s="3" t="str">
        <f t="shared" si="14"/>
        <v/>
      </c>
      <c r="L84" s="3" t="str">
        <f t="shared" si="14"/>
        <v/>
      </c>
      <c r="M84" s="73">
        <f t="shared" si="14"/>
        <v>0.2845358259920503</v>
      </c>
      <c r="N84" s="3" t="str">
        <f t="shared" si="14"/>
        <v/>
      </c>
      <c r="O84" s="3" t="str">
        <f t="shared" si="14"/>
        <v/>
      </c>
      <c r="P84" s="3" t="str">
        <f t="shared" si="14"/>
        <v/>
      </c>
      <c r="Q84" s="3" t="str">
        <f t="shared" si="14"/>
        <v/>
      </c>
      <c r="R84" s="3" t="str">
        <f t="shared" si="14"/>
        <v/>
      </c>
      <c r="S84" s="3" t="str">
        <f t="shared" si="14"/>
        <v/>
      </c>
      <c r="T84" s="3" t="str">
        <f t="shared" si="14"/>
        <v/>
      </c>
      <c r="U84" s="3" t="str">
        <f t="shared" si="14"/>
        <v/>
      </c>
      <c r="V84" s="3" t="str">
        <f t="shared" si="14"/>
        <v/>
      </c>
      <c r="W84" s="3" t="str">
        <f t="shared" si="14"/>
        <v/>
      </c>
      <c r="X84" s="3" t="str">
        <f t="shared" si="14"/>
        <v/>
      </c>
      <c r="Y84" s="3" t="str">
        <f t="shared" si="14"/>
        <v/>
      </c>
      <c r="Z84" s="3" t="str">
        <f t="shared" si="14"/>
        <v/>
      </c>
      <c r="AA84" s="3" t="str">
        <f t="shared" si="14"/>
        <v/>
      </c>
      <c r="AB84" s="3" t="str">
        <f t="shared" si="14"/>
        <v/>
      </c>
      <c r="AC84" s="3" t="str">
        <f t="shared" si="14"/>
        <v/>
      </c>
      <c r="AD84" s="3" t="str">
        <f t="shared" si="14"/>
        <v/>
      </c>
      <c r="AE84" s="3" t="str">
        <f t="shared" si="14"/>
        <v/>
      </c>
      <c r="AF84" s="3" t="str">
        <f t="shared" si="14"/>
        <v/>
      </c>
      <c r="AG84" s="3" t="str">
        <f t="shared" si="14"/>
        <v/>
      </c>
      <c r="AH84" s="3" t="str">
        <f t="shared" si="14"/>
        <v/>
      </c>
      <c r="AI84" s="3" t="str">
        <f t="shared" si="14"/>
        <v/>
      </c>
      <c r="AJ84" s="3" t="str">
        <f t="shared" si="14"/>
        <v/>
      </c>
      <c r="AK84" s="3" t="str">
        <f t="shared" si="14"/>
        <v/>
      </c>
      <c r="AL84" s="3" t="str">
        <f t="shared" si="14"/>
        <v/>
      </c>
      <c r="AM84" s="3" t="str">
        <f t="shared" si="14"/>
        <v/>
      </c>
      <c r="AN84" s="3" t="str">
        <f t="shared" si="14"/>
        <v/>
      </c>
      <c r="AO84" s="3" t="str">
        <f t="shared" si="14"/>
        <v/>
      </c>
      <c r="AP84" s="3" t="str">
        <f t="shared" si="14"/>
        <v/>
      </c>
      <c r="AQ84" s="3" t="str">
        <f t="shared" si="14"/>
        <v/>
      </c>
      <c r="AR84" s="3" t="str">
        <f t="shared" si="14"/>
        <v/>
      </c>
      <c r="AS84" s="3" t="str">
        <f t="shared" si="14"/>
        <v/>
      </c>
      <c r="AT84" s="3" t="str">
        <f t="shared" si="14"/>
        <v/>
      </c>
      <c r="AU84" s="3" t="str">
        <f t="shared" si="14"/>
        <v/>
      </c>
      <c r="AV84" s="83"/>
      <c r="AW84" t="s">
        <v>471</v>
      </c>
    </row>
    <row r="86" spans="1:49">
      <c r="B86" t="s">
        <v>399</v>
      </c>
      <c r="D86" s="11">
        <v>2.3662924899783913</v>
      </c>
      <c r="E86" s="11" t="s">
        <v>402</v>
      </c>
      <c r="F86" t="s">
        <v>403</v>
      </c>
      <c r="I86" t="s">
        <v>404</v>
      </c>
      <c r="K86" s="11" t="s">
        <v>464</v>
      </c>
    </row>
    <row r="88" spans="1:49">
      <c r="A88" t="s">
        <v>171</v>
      </c>
      <c r="B88" s="1" cm="1">
        <f t="array" ref="B88:AU88">_xlfn.ANCHORARRAY(B76)</f>
        <v>0</v>
      </c>
      <c r="C88" s="1">
        <v>1</v>
      </c>
      <c r="D88" s="1">
        <v>2</v>
      </c>
      <c r="E88" s="1">
        <v>3</v>
      </c>
      <c r="F88" s="1">
        <v>4</v>
      </c>
      <c r="G88" s="1">
        <v>5</v>
      </c>
      <c r="H88" s="1">
        <v>6</v>
      </c>
      <c r="I88" s="1">
        <v>7</v>
      </c>
      <c r="J88" s="1">
        <v>8</v>
      </c>
      <c r="K88" s="1">
        <v>9</v>
      </c>
      <c r="L88" s="1">
        <v>10</v>
      </c>
      <c r="M88" s="1">
        <v>11</v>
      </c>
      <c r="N88" s="1">
        <v>12</v>
      </c>
      <c r="O88" s="1">
        <v>13</v>
      </c>
      <c r="P88" s="1">
        <v>14</v>
      </c>
      <c r="Q88" s="1">
        <v>15</v>
      </c>
      <c r="R88" s="1">
        <v>16</v>
      </c>
      <c r="S88" s="1">
        <v>17</v>
      </c>
      <c r="T88" s="1">
        <v>18</v>
      </c>
      <c r="U88" s="1">
        <v>19</v>
      </c>
      <c r="V88" s="1">
        <v>20</v>
      </c>
      <c r="W88" s="1">
        <v>21</v>
      </c>
      <c r="X88" s="1">
        <v>22</v>
      </c>
      <c r="Y88" s="1">
        <v>23</v>
      </c>
      <c r="Z88" s="1">
        <v>24</v>
      </c>
      <c r="AA88" s="1">
        <v>25</v>
      </c>
      <c r="AB88" s="1">
        <v>26</v>
      </c>
      <c r="AC88" s="1">
        <v>27</v>
      </c>
      <c r="AD88" s="1">
        <v>28</v>
      </c>
      <c r="AE88" s="1">
        <v>29</v>
      </c>
      <c r="AF88" s="1">
        <v>30</v>
      </c>
      <c r="AG88" s="1">
        <v>31</v>
      </c>
      <c r="AH88" s="1">
        <v>32</v>
      </c>
      <c r="AI88" s="1">
        <v>33</v>
      </c>
      <c r="AJ88" s="1">
        <v>34</v>
      </c>
      <c r="AK88" s="1">
        <v>35</v>
      </c>
      <c r="AL88" s="1">
        <v>36</v>
      </c>
      <c r="AM88" s="1">
        <v>37</v>
      </c>
      <c r="AN88" s="1">
        <v>38</v>
      </c>
      <c r="AO88" s="1">
        <v>39</v>
      </c>
      <c r="AP88" s="1">
        <v>40</v>
      </c>
      <c r="AQ88" s="1">
        <v>41</v>
      </c>
      <c r="AR88" s="1">
        <v>42</v>
      </c>
      <c r="AS88" s="1">
        <v>43</v>
      </c>
      <c r="AT88" s="1">
        <v>44</v>
      </c>
      <c r="AU88" s="1">
        <v>45</v>
      </c>
    </row>
    <row r="89" spans="1:49">
      <c r="A89" s="1" cm="1">
        <f t="array" ref="A89:A93">_xlfn.ANCHORARRAY(A77)</f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73"/>
      <c r="N89" s="3"/>
      <c r="O89" s="3"/>
      <c r="P89" s="3"/>
      <c r="Q89" s="3"/>
      <c r="R89" s="7"/>
    </row>
    <row r="90" spans="1:49">
      <c r="A90" s="1">
        <v>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73"/>
      <c r="N90" s="3"/>
      <c r="O90" s="3"/>
      <c r="P90" s="3"/>
      <c r="Q90" s="3"/>
      <c r="R90" s="7"/>
    </row>
    <row r="91" spans="1:49">
      <c r="A91" s="1">
        <v>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73"/>
      <c r="N91" s="3"/>
      <c r="O91" s="3"/>
      <c r="P91" s="3"/>
      <c r="Q91" s="3"/>
      <c r="R91" s="7"/>
    </row>
    <row r="92" spans="1:49">
      <c r="A92" s="1">
        <v>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73"/>
      <c r="N92" s="3"/>
      <c r="O92" s="3"/>
      <c r="P92" s="3"/>
      <c r="Q92" s="3"/>
      <c r="R92" s="7"/>
    </row>
    <row r="93" spans="1:49">
      <c r="A93" s="31">
        <v>4</v>
      </c>
      <c r="B93" s="5" cm="1">
        <f t="array" ref="B93:AU93">LOG(B81:AU81)*D86</f>
        <v>-42.8983980017966</v>
      </c>
      <c r="C93" s="5">
        <v>-55.324096278990304</v>
      </c>
      <c r="D93" s="5">
        <v>-33.386418533141523</v>
      </c>
      <c r="E93" s="5">
        <v>-54.279976238869828</v>
      </c>
      <c r="F93" s="5">
        <v>-40.31602024543367</v>
      </c>
      <c r="G93" s="5">
        <v>-25.485236728667314</v>
      </c>
      <c r="H93" s="5">
        <v>-28.144722609042866</v>
      </c>
      <c r="I93" s="5">
        <v>-61.382157401946138</v>
      </c>
      <c r="J93" s="5">
        <v>-26.651062086481762</v>
      </c>
      <c r="K93" s="5">
        <v>-45.387081216258423</v>
      </c>
      <c r="L93" s="5">
        <v>-39.970857551199558</v>
      </c>
      <c r="M93" s="79">
        <v>-1.1861433396002189E-10</v>
      </c>
      <c r="N93" s="5">
        <v>-61.924205571622508</v>
      </c>
      <c r="O93" s="5">
        <v>-40.992949568967724</v>
      </c>
      <c r="P93" s="5">
        <v>-44.612879178373639</v>
      </c>
      <c r="Q93" s="5">
        <v>-54.811237187598088</v>
      </c>
      <c r="R93" s="5">
        <v>-35.662749005541563</v>
      </c>
      <c r="S93" s="5">
        <v>-26.144152890601497</v>
      </c>
      <c r="T93" s="5">
        <v>-34.49902372626677</v>
      </c>
      <c r="U93" s="5">
        <v>-25.71792936202009</v>
      </c>
      <c r="V93" s="5">
        <v>-46.001150255198226</v>
      </c>
      <c r="W93" s="5">
        <v>-42.419407467156596</v>
      </c>
      <c r="X93" s="5">
        <v>-66.403593896127603</v>
      </c>
      <c r="Y93" s="5">
        <v>-27.912793543405414</v>
      </c>
      <c r="Z93" s="5">
        <v>-29.644024725461822</v>
      </c>
      <c r="AA93" s="5">
        <v>-35.908373863643149</v>
      </c>
      <c r="AB93" s="5">
        <v>-28.813086916124554</v>
      </c>
      <c r="AC93" s="5">
        <v>-37.085547662981377</v>
      </c>
      <c r="AD93" s="5">
        <v>-42.915249858954731</v>
      </c>
      <c r="AE93" s="5">
        <v>-51.14819497220568</v>
      </c>
      <c r="AF93" s="5">
        <v>-54.258117419035848</v>
      </c>
      <c r="AG93" s="5">
        <v>-30.560722395096974</v>
      </c>
      <c r="AH93" s="5">
        <v>-43.026427246950362</v>
      </c>
      <c r="AI93" s="5">
        <v>-27.819222817309036</v>
      </c>
      <c r="AJ93" s="5">
        <v>-44.726842090364478</v>
      </c>
      <c r="AK93" s="5">
        <v>-24.920562642274906</v>
      </c>
      <c r="AL93" s="5">
        <v>-42.391071957105346</v>
      </c>
      <c r="AM93" s="5">
        <v>-54.605127395016105</v>
      </c>
      <c r="AN93" s="5">
        <v>-56.060383823606315</v>
      </c>
      <c r="AO93" s="5">
        <v>-48.965555167276094</v>
      </c>
      <c r="AP93" s="5">
        <v>-41.962649986836709</v>
      </c>
      <c r="AQ93" s="5">
        <v>-24.731090632277144</v>
      </c>
      <c r="AR93" s="5">
        <v>-59.413723375009575</v>
      </c>
      <c r="AS93" s="5">
        <v>-42.116213566859315</v>
      </c>
      <c r="AT93" s="5">
        <v>-40.735287291084909</v>
      </c>
      <c r="AU93" s="5">
        <v>-41.971527122493299</v>
      </c>
      <c r="AW93" t="s">
        <v>472</v>
      </c>
    </row>
    <row r="94" spans="1:49">
      <c r="A94" s="31"/>
      <c r="B94" s="5">
        <v>-11.124000000000001</v>
      </c>
      <c r="C94" s="5">
        <v>-18.957999999999998</v>
      </c>
      <c r="D94" s="5">
        <v>-6.3968999999999996</v>
      </c>
      <c r="E94" s="5">
        <v>-14.708</v>
      </c>
      <c r="F94" s="5">
        <v>-7.8513000000000002</v>
      </c>
      <c r="G94" s="5">
        <v>-13.409000000000001</v>
      </c>
      <c r="H94" s="5">
        <v>-8.3688000000000002</v>
      </c>
      <c r="I94" s="5">
        <v>-15.936999999999999</v>
      </c>
      <c r="J94" s="5">
        <v>-15.840999999999999</v>
      </c>
      <c r="K94" s="5">
        <v>-11.073</v>
      </c>
      <c r="L94" s="5">
        <v>-5.6172000000000001E-3</v>
      </c>
      <c r="M94" s="79">
        <v>-6.3829000000000002</v>
      </c>
      <c r="N94" s="5">
        <v>-9.2597000000000005</v>
      </c>
      <c r="O94" s="5">
        <v>-24.606000000000002</v>
      </c>
      <c r="P94" s="5">
        <v>-15.718999999999999</v>
      </c>
      <c r="Q94" s="5">
        <v>-20.033999999999999</v>
      </c>
      <c r="R94" s="5">
        <v>-16.771000000000001</v>
      </c>
      <c r="S94" s="5">
        <v>-17.132999999999999</v>
      </c>
      <c r="T94" s="5">
        <v>-23.123000000000001</v>
      </c>
      <c r="U94" s="5">
        <v>-20.986999999999998</v>
      </c>
      <c r="V94" s="5">
        <v>-20.462</v>
      </c>
      <c r="W94" s="5">
        <v>-13.852</v>
      </c>
      <c r="X94" s="5">
        <v>-8.0458999999999996</v>
      </c>
      <c r="Y94" s="5">
        <v>-15.372</v>
      </c>
      <c r="Z94" s="5">
        <v>-13.173999999999999</v>
      </c>
      <c r="AA94" s="5">
        <v>-15.97</v>
      </c>
      <c r="AB94" s="5">
        <v>-15.872</v>
      </c>
      <c r="AC94" s="5">
        <v>-15.815</v>
      </c>
      <c r="AD94" s="5">
        <v>-12.807</v>
      </c>
      <c r="AE94" s="5">
        <v>-18.548999999999999</v>
      </c>
      <c r="AF94" s="5">
        <v>-6.9695</v>
      </c>
      <c r="AG94" s="5">
        <v>-22.332000000000001</v>
      </c>
      <c r="AH94" s="5">
        <v>-8.4588999999999999</v>
      </c>
      <c r="AI94" s="5">
        <v>-23.88</v>
      </c>
      <c r="AJ94" s="5">
        <v>-21.04</v>
      </c>
      <c r="AK94" s="5">
        <v>-14.71</v>
      </c>
      <c r="AL94" s="5">
        <v>-18.561</v>
      </c>
      <c r="AM94" s="5">
        <v>-18.773</v>
      </c>
      <c r="AN94" s="5">
        <v>-21.643999999999998</v>
      </c>
      <c r="AO94" s="5">
        <v>-24.495999999999999</v>
      </c>
      <c r="AP94" s="5">
        <v>-17.091999999999999</v>
      </c>
      <c r="AQ94" s="5">
        <v>-16.640999999999998</v>
      </c>
      <c r="AR94" s="5">
        <v>-17.498999999999999</v>
      </c>
      <c r="AS94" s="5">
        <v>-20.472000000000001</v>
      </c>
      <c r="AT94" s="5">
        <v>-13.154999999999999</v>
      </c>
      <c r="AU94" s="5">
        <v>-11.167999999999999</v>
      </c>
      <c r="AW94" t="s">
        <v>473</v>
      </c>
    </row>
    <row r="95" spans="1:49">
      <c r="B95">
        <f>B94/B93</f>
        <v>0.25931038262860362</v>
      </c>
      <c r="C95">
        <f>C94/C93</f>
        <v>0.34267166162819773</v>
      </c>
      <c r="D95">
        <f t="shared" ref="D95:AB95" si="15">D94/D93</f>
        <v>0.19160186330408643</v>
      </c>
      <c r="E95">
        <f t="shared" si="15"/>
        <v>0.27096548339068022</v>
      </c>
      <c r="F95">
        <f t="shared" si="15"/>
        <v>0.19474392443012192</v>
      </c>
      <c r="G95">
        <f t="shared" si="15"/>
        <v>0.52614775145159853</v>
      </c>
      <c r="H95">
        <f t="shared" si="15"/>
        <v>0.29734881797382201</v>
      </c>
      <c r="I95">
        <f t="shared" si="15"/>
        <v>0.25963570970046601</v>
      </c>
      <c r="J95">
        <f t="shared" si="15"/>
        <v>0.59438531750053747</v>
      </c>
      <c r="K95">
        <f t="shared" si="15"/>
        <v>0.24396810068574015</v>
      </c>
      <c r="L95">
        <f t="shared" si="15"/>
        <v>1.4053238644692084E-4</v>
      </c>
      <c r="M95" s="74">
        <f t="shared" si="15"/>
        <v>53812214653.174301</v>
      </c>
      <c r="N95">
        <f t="shared" si="15"/>
        <v>0.14953280247237224</v>
      </c>
      <c r="O95">
        <f t="shared" si="15"/>
        <v>0.60024956141792518</v>
      </c>
      <c r="P95">
        <f t="shared" si="15"/>
        <v>0.35234220004388056</v>
      </c>
      <c r="Q95">
        <f t="shared" si="15"/>
        <v>0.3655089910018125</v>
      </c>
      <c r="R95">
        <f t="shared" si="15"/>
        <v>0.47026660780956592</v>
      </c>
      <c r="S95">
        <f t="shared" si="15"/>
        <v>0.65532817497250417</v>
      </c>
      <c r="T95">
        <f t="shared" si="15"/>
        <v>0.67025085067536783</v>
      </c>
      <c r="U95">
        <f t="shared" si="15"/>
        <v>0.81604547957866824</v>
      </c>
      <c r="V95">
        <f t="shared" si="15"/>
        <v>0.44481496411467997</v>
      </c>
      <c r="W95">
        <f t="shared" si="15"/>
        <v>0.32654864429035152</v>
      </c>
      <c r="X95">
        <f t="shared" si="15"/>
        <v>0.12116663463405111</v>
      </c>
      <c r="Y95">
        <f t="shared" si="15"/>
        <v>0.55071521150672287</v>
      </c>
      <c r="Z95">
        <f t="shared" si="15"/>
        <v>0.44440659195256299</v>
      </c>
      <c r="AA95">
        <f t="shared" si="15"/>
        <v>0.4447430580021185</v>
      </c>
      <c r="AB95">
        <f t="shared" si="15"/>
        <v>0.55086079621401529</v>
      </c>
      <c r="AC95">
        <f t="shared" ref="AC95:AU95" si="16">AC94/AC93</f>
        <v>0.42644644603122472</v>
      </c>
      <c r="AD95">
        <f t="shared" si="16"/>
        <v>0.29842538589642353</v>
      </c>
      <c r="AE95">
        <f t="shared" si="16"/>
        <v>0.3626520937851212</v>
      </c>
      <c r="AF95">
        <f t="shared" si="16"/>
        <v>0.12845082600589511</v>
      </c>
      <c r="AG95">
        <f t="shared" si="16"/>
        <v>0.73074188860086786</v>
      </c>
      <c r="AH95">
        <f t="shared" si="16"/>
        <v>0.19659777818525595</v>
      </c>
      <c r="AI95">
        <f t="shared" si="16"/>
        <v>0.85839924992951044</v>
      </c>
      <c r="AJ95">
        <f t="shared" si="16"/>
        <v>0.47041103321114314</v>
      </c>
      <c r="AK95">
        <f t="shared" si="16"/>
        <v>0.59027559735132773</v>
      </c>
      <c r="AL95">
        <f t="shared" si="16"/>
        <v>0.43785163108829833</v>
      </c>
      <c r="AM95">
        <f t="shared" si="16"/>
        <v>0.34379555356029518</v>
      </c>
      <c r="AN95">
        <f t="shared" si="16"/>
        <v>0.3860836926857783</v>
      </c>
      <c r="AO95">
        <f t="shared" si="16"/>
        <v>0.50027003505457623</v>
      </c>
      <c r="AP95">
        <f t="shared" si="16"/>
        <v>0.4073146001351583</v>
      </c>
      <c r="AQ95">
        <f t="shared" si="16"/>
        <v>0.67287772494276599</v>
      </c>
      <c r="AR95">
        <f t="shared" si="16"/>
        <v>0.29452791385500637</v>
      </c>
      <c r="AS95">
        <f t="shared" si="16"/>
        <v>0.48608358316686723</v>
      </c>
      <c r="AT95">
        <f t="shared" si="16"/>
        <v>0.32293868227803141</v>
      </c>
      <c r="AU95">
        <f t="shared" si="16"/>
        <v>0.26608514785288495</v>
      </c>
      <c r="AV95">
        <f>AVERAGE(B95:AU95)</f>
        <v>1169830753.7282221</v>
      </c>
      <c r="AW95">
        <f>STDEV(B95:AU95)</f>
        <v>7934178193.431201</v>
      </c>
    </row>
  </sheetData>
  <pageMargins left="0.7" right="0.7" top="0.75" bottom="0.75" header="0.3" footer="0.3"/>
  <pageSetup paperSize="9" orientation="portrait" r:id="rId1"/>
  <ignoredErrors>
    <ignoredError sqref="B83:AU83" formula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05084B-539F-41C6-B3B9-B1406B8A92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pipeline</vt:lpstr>
      <vt:lpstr>emb</vt:lpstr>
      <vt:lpstr>enc0</vt:lpstr>
      <vt:lpstr>dec0</vt:lpstr>
      <vt:lpstr>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Варанкин</dc:creator>
  <cp:lastModifiedBy>Николай Варанкин</cp:lastModifiedBy>
  <dcterms:created xsi:type="dcterms:W3CDTF">2015-06-05T18:19:34Z</dcterms:created>
  <dcterms:modified xsi:type="dcterms:W3CDTF">2025-03-10T22:22:14Z</dcterms:modified>
</cp:coreProperties>
</file>