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ptiteduvn-my.sharepoint.com/personal/bangnv_b23cn067_stu_ptit_edu_vn/Documents/kì 1/tin học cơ sở 1/"/>
    </mc:Choice>
  </mc:AlternateContent>
  <xr:revisionPtr revIDLastSave="9" documentId="13_ncr:1_{45C3C8C6-5981-4075-85FC-836CE40832DB}" xr6:coauthVersionLast="47" xr6:coauthVersionMax="47" xr10:uidLastSave="{5973EE75-E572-40ED-BFA8-132954BC4F23}"/>
  <bookViews>
    <workbookView xWindow="-108" yWindow="-108" windowWidth="23256" windowHeight="12456" firstSheet="1" activeTab="2" xr2:uid="{00000000-000D-0000-FFFF-FFFF00000000}"/>
  </bookViews>
  <sheets>
    <sheet name="Các hàm cơ bản cần nhớ" sheetId="1" r:id="rId1"/>
    <sheet name="Tính toán cơ bản 1" sheetId="2" r:id="rId2"/>
    <sheet name="Luyện tập hàm 1" sheetId="3" r:id="rId3"/>
    <sheet name="Luyện tập hàm 2" sheetId="4" r:id="rId4"/>
    <sheet name="Luyện tập hàm 3" sheetId="5" r:id="rId5"/>
    <sheet name="Luyện tập hàm 4" sheetId="6" r:id="rId6"/>
    <sheet name="Tổng hợp" sheetId="7" r:id="rId7"/>
    <sheet name="Nâng cao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2" roundtripDataChecksum="NKlmmKFD8BB3xn3zrTlisT9eUeliRGc/7ByUR6yHTy8="/>
    </ext>
  </extLst>
</workbook>
</file>

<file path=xl/calcChain.xml><?xml version="1.0" encoding="utf-8"?>
<calcChain xmlns="http://schemas.openxmlformats.org/spreadsheetml/2006/main">
  <c r="F45" i="2" l="1"/>
  <c r="E45" i="2"/>
  <c r="I45" i="2" s="1"/>
  <c r="F44" i="2"/>
  <c r="E44" i="2"/>
  <c r="I44" i="2" s="1"/>
  <c r="F43" i="2"/>
  <c r="E43" i="2"/>
  <c r="H43" i="2" s="1"/>
  <c r="F42" i="2"/>
  <c r="E42" i="2"/>
  <c r="I42" i="2" s="1"/>
  <c r="I39" i="2"/>
  <c r="H39" i="2"/>
  <c r="G39" i="2"/>
  <c r="F39" i="2"/>
  <c r="E39" i="2"/>
  <c r="D39" i="2"/>
  <c r="I38" i="2"/>
  <c r="H38" i="2"/>
  <c r="G38" i="2"/>
  <c r="F38" i="2"/>
  <c r="E38" i="2"/>
  <c r="D38" i="2"/>
  <c r="I37" i="2"/>
  <c r="H37" i="2"/>
  <c r="G37" i="2"/>
  <c r="F37" i="2"/>
  <c r="E37" i="2"/>
  <c r="D37" i="2"/>
  <c r="I36" i="2"/>
  <c r="H36" i="2"/>
  <c r="G36" i="2"/>
  <c r="F36" i="2"/>
  <c r="E36" i="2"/>
  <c r="D36" i="2"/>
  <c r="G33" i="2"/>
  <c r="F33" i="2"/>
  <c r="E33" i="2"/>
  <c r="D33" i="2"/>
  <c r="G32" i="2"/>
  <c r="F32" i="2"/>
  <c r="E32" i="2"/>
  <c r="D32" i="2"/>
  <c r="G31" i="2"/>
  <c r="F31" i="2"/>
  <c r="E31" i="2"/>
  <c r="D31" i="2"/>
  <c r="G30" i="2"/>
  <c r="F30" i="2"/>
  <c r="E30" i="2"/>
  <c r="D30" i="2"/>
  <c r="G27" i="2"/>
  <c r="F27" i="2"/>
  <c r="E27" i="2"/>
  <c r="D27" i="2"/>
  <c r="G26" i="2"/>
  <c r="F26" i="2"/>
  <c r="E26" i="2"/>
  <c r="D26" i="2"/>
  <c r="G25" i="2"/>
  <c r="F25" i="2"/>
  <c r="E25" i="2"/>
  <c r="D25" i="2"/>
  <c r="G24" i="2"/>
  <c r="F24" i="2"/>
  <c r="E24" i="2"/>
  <c r="D24" i="2"/>
  <c r="H21" i="2"/>
  <c r="G21" i="2"/>
  <c r="F21" i="2"/>
  <c r="E21" i="2"/>
  <c r="H20" i="2"/>
  <c r="F20" i="2"/>
  <c r="E20" i="2"/>
  <c r="G20" i="2" s="1"/>
  <c r="H19" i="2"/>
  <c r="F19" i="2"/>
  <c r="E19" i="2"/>
  <c r="G19" i="2" s="1"/>
  <c r="H18" i="2"/>
  <c r="F18" i="2"/>
  <c r="E18" i="2"/>
  <c r="G18" i="2" s="1"/>
  <c r="H17" i="2"/>
  <c r="F17" i="2"/>
  <c r="E17" i="2"/>
  <c r="G17" i="2" s="1"/>
  <c r="H16" i="2"/>
  <c r="F16" i="2"/>
  <c r="E16" i="2"/>
  <c r="G16" i="2" s="1"/>
  <c r="H15" i="2"/>
  <c r="G15" i="2"/>
  <c r="F15" i="2"/>
  <c r="E15" i="2"/>
  <c r="H14" i="2"/>
  <c r="G14" i="2"/>
  <c r="F14" i="2"/>
  <c r="E14" i="2"/>
  <c r="I9" i="8"/>
  <c r="I10" i="8"/>
  <c r="I8" i="8"/>
  <c r="F8" i="8"/>
  <c r="F9" i="8"/>
  <c r="F10" i="8"/>
  <c r="F11" i="8"/>
  <c r="F12" i="8"/>
  <c r="F13" i="8"/>
  <c r="F14" i="8"/>
  <c r="F15" i="8"/>
  <c r="F16" i="8"/>
  <c r="F7" i="8"/>
  <c r="D8" i="8"/>
  <c r="D9" i="8"/>
  <c r="D10" i="8"/>
  <c r="D11" i="8"/>
  <c r="D12" i="8"/>
  <c r="D13" i="8"/>
  <c r="D14" i="8"/>
  <c r="D15" i="8"/>
  <c r="D16" i="8"/>
  <c r="D7" i="8"/>
  <c r="C8" i="8"/>
  <c r="C9" i="8"/>
  <c r="C10" i="8"/>
  <c r="C11" i="8"/>
  <c r="C12" i="8"/>
  <c r="C13" i="8"/>
  <c r="C14" i="8"/>
  <c r="C15" i="8"/>
  <c r="C16" i="8"/>
  <c r="C7" i="8"/>
  <c r="I9" i="5"/>
  <c r="H22" i="7"/>
  <c r="H23" i="7"/>
  <c r="H24" i="7"/>
  <c r="H25" i="7"/>
  <c r="H26" i="7"/>
  <c r="H27" i="7"/>
  <c r="H28" i="7"/>
  <c r="H29" i="7"/>
  <c r="H30" i="7"/>
  <c r="H31" i="7"/>
  <c r="H32" i="7"/>
  <c r="H33" i="7"/>
  <c r="H21" i="7"/>
  <c r="F22" i="7"/>
  <c r="F23" i="7"/>
  <c r="F24" i="7"/>
  <c r="F25" i="7"/>
  <c r="F26" i="7"/>
  <c r="F27" i="7"/>
  <c r="F28" i="7"/>
  <c r="F29" i="7"/>
  <c r="F30" i="7"/>
  <c r="F31" i="7"/>
  <c r="F32" i="7"/>
  <c r="F33" i="7"/>
  <c r="F21" i="7"/>
  <c r="L38" i="7"/>
  <c r="M38" i="7"/>
  <c r="N38" i="7"/>
  <c r="O38" i="7"/>
  <c r="K38" i="7"/>
  <c r="D22" i="7"/>
  <c r="D23" i="7"/>
  <c r="D24" i="7"/>
  <c r="D25" i="7"/>
  <c r="D26" i="7"/>
  <c r="D27" i="7"/>
  <c r="D28" i="7"/>
  <c r="D29" i="7"/>
  <c r="D30" i="7"/>
  <c r="D31" i="7"/>
  <c r="D32" i="7"/>
  <c r="D33" i="7"/>
  <c r="D21" i="7"/>
  <c r="M7" i="7"/>
  <c r="M8" i="7"/>
  <c r="M6" i="7"/>
  <c r="I43" i="2" l="1"/>
  <c r="G45" i="2"/>
  <c r="H45" i="2"/>
  <c r="G42" i="2"/>
  <c r="H42" i="2"/>
  <c r="G43" i="2"/>
  <c r="G44" i="2"/>
  <c r="H44" i="2"/>
  <c r="G6" i="7" l="1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5" i="7" a="1"/>
  <c r="G5" i="7" s="1"/>
  <c r="E6" i="7"/>
  <c r="E7" i="7"/>
  <c r="E8" i="7"/>
  <c r="E9" i="7"/>
  <c r="E10" i="7"/>
  <c r="E11" i="7"/>
  <c r="E12" i="7"/>
  <c r="E13" i="7"/>
  <c r="E14" i="7"/>
  <c r="E15" i="7"/>
  <c r="H15" i="7" s="1"/>
  <c r="H12" i="7" l="1"/>
  <c r="H11" i="7"/>
  <c r="H10" i="7"/>
  <c r="H9" i="7"/>
  <c r="H8" i="7"/>
  <c r="H13" i="7"/>
  <c r="H7" i="7"/>
  <c r="H14" i="7"/>
  <c r="H6" i="7"/>
  <c r="I15" i="7" a="1"/>
  <c r="I15" i="7" s="1"/>
  <c r="J15" i="7" s="1"/>
  <c r="I14" i="7" a="1"/>
  <c r="I14" i="7" s="1"/>
  <c r="J14" i="7" s="1"/>
  <c r="I12" i="7" a="1"/>
  <c r="I12" i="7" s="1"/>
  <c r="J12" i="7" s="1"/>
  <c r="I10" i="7" a="1"/>
  <c r="I10" i="7" s="1"/>
  <c r="J10" i="7" s="1"/>
  <c r="I8" i="7" a="1"/>
  <c r="I8" i="7" s="1"/>
  <c r="J8" i="7" s="1"/>
  <c r="I7" i="7" a="1"/>
  <c r="I7" i="7" s="1"/>
  <c r="J7" i="7" s="1"/>
  <c r="I13" i="7" a="1"/>
  <c r="I13" i="7" s="1"/>
  <c r="J13" i="7" s="1"/>
  <c r="I11" i="7" a="1"/>
  <c r="I11" i="7" s="1"/>
  <c r="J11" i="7" s="1"/>
  <c r="I9" i="7" a="1"/>
  <c r="I9" i="7" s="1"/>
  <c r="J9" i="7" s="1"/>
  <c r="I6" i="7" a="1"/>
  <c r="I6" i="7" s="1"/>
  <c r="J6" i="7" s="1"/>
  <c r="E5" i="7"/>
  <c r="H5" i="7" s="1"/>
  <c r="M6" i="6"/>
  <c r="M7" i="6"/>
  <c r="M8" i="6"/>
  <c r="M9" i="6"/>
  <c r="M10" i="6"/>
  <c r="M11" i="6"/>
  <c r="M12" i="6"/>
  <c r="M5" i="6"/>
  <c r="O16" i="6"/>
  <c r="N16" i="6"/>
  <c r="M16" i="6"/>
  <c r="K6" i="6"/>
  <c r="K7" i="6"/>
  <c r="K8" i="6"/>
  <c r="K9" i="6"/>
  <c r="K10" i="6"/>
  <c r="K11" i="6"/>
  <c r="K12" i="6"/>
  <c r="K5" i="6"/>
  <c r="L6" i="6"/>
  <c r="L7" i="6"/>
  <c r="L8" i="6"/>
  <c r="L9" i="6"/>
  <c r="L10" i="6"/>
  <c r="L11" i="6"/>
  <c r="L12" i="6"/>
  <c r="L5" i="6"/>
  <c r="J6" i="6"/>
  <c r="J7" i="6"/>
  <c r="J8" i="6"/>
  <c r="J9" i="6"/>
  <c r="J10" i="6"/>
  <c r="J11" i="6"/>
  <c r="J12" i="6"/>
  <c r="J5" i="6"/>
  <c r="I6" i="6"/>
  <c r="I7" i="6"/>
  <c r="I8" i="6"/>
  <c r="I9" i="6"/>
  <c r="I10" i="6"/>
  <c r="I11" i="6"/>
  <c r="I12" i="6"/>
  <c r="I5" i="6"/>
  <c r="E6" i="6"/>
  <c r="E7" i="6"/>
  <c r="E8" i="6"/>
  <c r="E9" i="6"/>
  <c r="E10" i="6"/>
  <c r="E11" i="6"/>
  <c r="E12" i="6"/>
  <c r="E5" i="6"/>
  <c r="H3" i="4"/>
  <c r="H6" i="4"/>
  <c r="H7" i="4"/>
  <c r="H8" i="4"/>
  <c r="H9" i="4"/>
  <c r="G6" i="4" a="1"/>
  <c r="G6" i="4"/>
  <c r="G7" i="4" a="1"/>
  <c r="G7" i="4" s="1"/>
  <c r="G8" i="4" a="1"/>
  <c r="G8" i="4"/>
  <c r="G9" i="4" a="1"/>
  <c r="G9" i="4" s="1"/>
  <c r="G5" i="4" a="1"/>
  <c r="G5" i="4" s="1"/>
  <c r="H5" i="4" s="1"/>
  <c r="F6" i="4"/>
  <c r="F7" i="4"/>
  <c r="F8" i="4"/>
  <c r="F9" i="4"/>
  <c r="F5" i="4"/>
  <c r="E6" i="4"/>
  <c r="E7" i="4"/>
  <c r="E8" i="4"/>
  <c r="E9" i="4"/>
  <c r="E5" i="4"/>
  <c r="D6" i="4"/>
  <c r="D7" i="4"/>
  <c r="D8" i="4"/>
  <c r="D9" i="4"/>
  <c r="D5" i="4"/>
  <c r="I17" i="3"/>
  <c r="J17" i="3"/>
  <c r="K17" i="3"/>
  <c r="H17" i="3"/>
  <c r="I16" i="3"/>
  <c r="J16" i="3"/>
  <c r="K16" i="3"/>
  <c r="H16" i="3"/>
  <c r="I15" i="3"/>
  <c r="J15" i="3"/>
  <c r="K15" i="3"/>
  <c r="H15" i="3"/>
  <c r="I14" i="3"/>
  <c r="J14" i="3"/>
  <c r="K14" i="3"/>
  <c r="H14" i="3"/>
  <c r="K6" i="3"/>
  <c r="K7" i="3"/>
  <c r="K8" i="3"/>
  <c r="K9" i="3"/>
  <c r="K10" i="3"/>
  <c r="K11" i="3"/>
  <c r="K12" i="3"/>
  <c r="K13" i="3"/>
  <c r="J6" i="3"/>
  <c r="J7" i="3"/>
  <c r="J8" i="3"/>
  <c r="J9" i="3"/>
  <c r="J10" i="3"/>
  <c r="J11" i="3"/>
  <c r="J12" i="3"/>
  <c r="J13" i="3"/>
  <c r="J5" i="3"/>
  <c r="K5" i="3"/>
  <c r="I6" i="3"/>
  <c r="I7" i="3"/>
  <c r="I8" i="3"/>
  <c r="I9" i="3"/>
  <c r="I10" i="3"/>
  <c r="I11" i="3"/>
  <c r="I12" i="3"/>
  <c r="I13" i="3"/>
  <c r="I5" i="3"/>
  <c r="H6" i="3" a="1"/>
  <c r="H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5" i="3" a="1"/>
  <c r="H5" i="3" s="1"/>
  <c r="K3" i="3"/>
  <c r="I11" i="5"/>
  <c r="I10" i="5"/>
  <c r="I6" i="5"/>
  <c r="I7" i="5"/>
  <c r="I8" i="5"/>
  <c r="I5" i="5"/>
  <c r="H6" i="5"/>
  <c r="H7" i="5"/>
  <c r="H8" i="5"/>
  <c r="H5" i="5"/>
  <c r="G6" i="5"/>
  <c r="G7" i="5"/>
  <c r="G8" i="5"/>
  <c r="G5" i="5"/>
  <c r="F6" i="5"/>
  <c r="F7" i="5"/>
  <c r="F8" i="5"/>
  <c r="F5" i="5"/>
  <c r="E6" i="5"/>
  <c r="E7" i="5"/>
  <c r="E8" i="5"/>
  <c r="E5" i="5"/>
  <c r="N8" i="7" l="1"/>
  <c r="N7" i="7"/>
  <c r="I5" i="7" a="1"/>
  <c r="I5" i="7" s="1"/>
  <c r="J5" i="7" s="1"/>
  <c r="N6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<sst xmlns="http://schemas.openxmlformats.org/spreadsheetml/2006/main" count="406" uniqueCount="315">
  <si>
    <t>Các hàm cơ bản cần nhớ</t>
  </si>
  <si>
    <t>STT</t>
  </si>
  <si>
    <t>Hàm</t>
  </si>
  <si>
    <t>Chức năng</t>
  </si>
  <si>
    <t>Sum</t>
  </si>
  <si>
    <t>Tính tổng</t>
  </si>
  <si>
    <t>Average</t>
  </si>
  <si>
    <t>Tính trung bình</t>
  </si>
  <si>
    <t>Min</t>
  </si>
  <si>
    <t>Tìm GTNN</t>
  </si>
  <si>
    <t>Max</t>
  </si>
  <si>
    <t>Tìm GTLN</t>
  </si>
  <si>
    <t>Count</t>
  </si>
  <si>
    <t>Đếm</t>
  </si>
  <si>
    <t>Countif</t>
  </si>
  <si>
    <t>Đếm (có điều kiện)</t>
  </si>
  <si>
    <t>if</t>
  </si>
  <si>
    <t>Điều kiện</t>
  </si>
  <si>
    <t>sumif</t>
  </si>
  <si>
    <t>Tính tổng (có điều kiện)</t>
  </si>
  <si>
    <t>vlookup</t>
  </si>
  <si>
    <t>Tìm giá trị theo hàng</t>
  </si>
  <si>
    <t>hlookup</t>
  </si>
  <si>
    <t>Tìm giá trị theo cột</t>
  </si>
  <si>
    <t>index + match</t>
  </si>
  <si>
    <t>Kết hợp để tìm giá trị theo cả hàng và cột</t>
  </si>
  <si>
    <t>And</t>
  </si>
  <si>
    <t>Và (cần thỏa mãn 2 điều kiện)</t>
  </si>
  <si>
    <t>Or</t>
  </si>
  <si>
    <t>Hoặc (thỏa mãn 1 trong 2 điều kiện)</t>
  </si>
  <si>
    <t>Left</t>
  </si>
  <si>
    <t>Lấy n ký tự của 1 đoạn text từ bên trái</t>
  </si>
  <si>
    <t>Right</t>
  </si>
  <si>
    <t>Lấy n ký tự của 1 đoạn text từ bên phải</t>
  </si>
  <si>
    <t>Sheet này gồm các bài tập tính toán cơ bản. Thực hiện tính toán các giá trị trong ô màu vàng</t>
  </si>
  <si>
    <t>A</t>
  </si>
  <si>
    <t>B</t>
  </si>
  <si>
    <t>C</t>
  </si>
  <si>
    <t>x</t>
  </si>
  <si>
    <t>y</t>
  </si>
  <si>
    <t>x/y</t>
  </si>
  <si>
    <t>3xy</t>
  </si>
  <si>
    <t>a</t>
  </si>
  <si>
    <t>b</t>
  </si>
  <si>
    <t>a&gt;b</t>
  </si>
  <si>
    <t>a&lt;b</t>
  </si>
  <si>
    <t>a&gt;=b</t>
  </si>
  <si>
    <t>a&lt;=b</t>
  </si>
  <si>
    <t>Int(x/y)</t>
  </si>
  <si>
    <t>Sqrt(x+y)</t>
  </si>
  <si>
    <t>Round(x/y,2)</t>
  </si>
  <si>
    <t>Power(x,4)</t>
  </si>
  <si>
    <t>Product(x,y)</t>
  </si>
  <si>
    <t>c</t>
  </si>
  <si>
    <t>m=a&gt;b</t>
  </si>
  <si>
    <t>n=b&gt;c</t>
  </si>
  <si>
    <t>And(m,n)</t>
  </si>
  <si>
    <t>Or(m,n)</t>
  </si>
  <si>
    <t>Sheet này luyện tập về các hàm tổng, trung bình, min, max. Thực hiện điền vào các ô trống theo yêu cầu</t>
  </si>
  <si>
    <t>Cty TNHH Thái Dương</t>
  </si>
  <si>
    <t xml:space="preserve">Tháng : </t>
  </si>
  <si>
    <t>HỌ</t>
  </si>
  <si>
    <t>TÊN</t>
  </si>
  <si>
    <t>CHỨC
 VỤ</t>
  </si>
  <si>
    <t>LƯƠNG
CĂN 
BẢN</t>
  </si>
  <si>
    <t>NGÀY 
CÔNG</t>
  </si>
  <si>
    <t>PHỤ
CẤP 
CHỨC
VỤ</t>
  </si>
  <si>
    <t>LƯƠNG</t>
  </si>
  <si>
    <t>TẠM ỨNG</t>
  </si>
  <si>
    <t>CÒN
LẠI</t>
  </si>
  <si>
    <t>Nguyễn Trần</t>
  </si>
  <si>
    <t>Thanh</t>
  </si>
  <si>
    <t>GĐ</t>
  </si>
  <si>
    <t>Trần Xuân</t>
  </si>
  <si>
    <t>Đức</t>
  </si>
  <si>
    <t>PGĐ</t>
  </si>
  <si>
    <t xml:space="preserve">Lê  </t>
  </si>
  <si>
    <t>Nam</t>
  </si>
  <si>
    <t>TP</t>
  </si>
  <si>
    <t>Lê Quý</t>
  </si>
  <si>
    <t>An</t>
  </si>
  <si>
    <t>Hoàng</t>
  </si>
  <si>
    <t>Sơn</t>
  </si>
  <si>
    <t>Trần Văn</t>
  </si>
  <si>
    <t>Thành</t>
  </si>
  <si>
    <t>BV</t>
  </si>
  <si>
    <t>Nguyễn Văn</t>
  </si>
  <si>
    <t>KT</t>
  </si>
  <si>
    <t>Bùi Xuân</t>
  </si>
  <si>
    <t>Dũng</t>
  </si>
  <si>
    <t>NV</t>
  </si>
  <si>
    <t>Đặng</t>
  </si>
  <si>
    <t>Ly</t>
  </si>
  <si>
    <t>TỔNG CỘNG:</t>
  </si>
  <si>
    <t>TRUNG BÌNH:</t>
  </si>
  <si>
    <t>CAO NHẤT:</t>
  </si>
  <si>
    <t>THẤP NHẤT:</t>
  </si>
  <si>
    <t>Sheet này luyện tập về hàm điều kiện kết hợp các hàm lấy ký tự và vẽ đồ thị. Hoàn thành các ô trống theo yêu cầu sau:</t>
  </si>
  <si>
    <t>BẢNG THEO DÕI XUẤT NHẬP HÀNG</t>
  </si>
  <si>
    <t>Tháng:</t>
  </si>
  <si>
    <t>Mã hàng</t>
  </si>
  <si>
    <t>Nhập</t>
  </si>
  <si>
    <t xml:space="preserve">Xuất </t>
  </si>
  <si>
    <t>Đơn giá</t>
  </si>
  <si>
    <t xml:space="preserve">Thuế </t>
  </si>
  <si>
    <t>Thành tiền</t>
  </si>
  <si>
    <t>L506I</t>
  </si>
  <si>
    <t>S908A</t>
  </si>
  <si>
    <t>S909I</t>
  </si>
  <si>
    <t>L507A</t>
  </si>
  <si>
    <t>L508I</t>
  </si>
  <si>
    <t>Sheet này luyện tập về các hàm Vlookup, Sumif kết hợp với hàm lấy ký tự và vẽ biểu đồ. Hoàn thiện bảng sau theo yêu cầu</t>
  </si>
  <si>
    <t>BẢNG THU TIỀN THUÊ XE MÁY</t>
  </si>
  <si>
    <t>Tên hàng</t>
  </si>
  <si>
    <t>Ngày 
thuê</t>
  </si>
  <si>
    <t>Ngày
trả</t>
  </si>
  <si>
    <t>Số 
tuần</t>
  </si>
  <si>
    <t>Số 
ngày dư</t>
  </si>
  <si>
    <t>Tiền 
tuần</t>
  </si>
  <si>
    <t>Tiền 
ngày</t>
  </si>
  <si>
    <t>Tiền 
thu</t>
  </si>
  <si>
    <t>XMG01</t>
  </si>
  <si>
    <t>XMS01</t>
  </si>
  <si>
    <t>XMG02</t>
  </si>
  <si>
    <t>XMS02</t>
  </si>
  <si>
    <t>Tổng thu từ xe máy ga</t>
  </si>
  <si>
    <t>Tổng thu từ xe máy số</t>
  </si>
  <si>
    <t>Tổng thu</t>
  </si>
  <si>
    <t>Mã xe</t>
  </si>
  <si>
    <t>Loại xe</t>
  </si>
  <si>
    <t>Tiền thuê theo ngày</t>
  </si>
  <si>
    <t>Tiền thuê theo tuần</t>
  </si>
  <si>
    <t>XMG</t>
  </si>
  <si>
    <t>Xe máy ga</t>
  </si>
  <si>
    <t>XMS</t>
  </si>
  <si>
    <t>Xe máy số</t>
  </si>
  <si>
    <t>Sheet này luyện tập các hàm Vlookup, Hlookup, các hàm điều kiện và vẽ đồ thị. Hoàn thiện bảng theo yêu cầu sau:</t>
  </si>
  <si>
    <t>KẾT QUẢ TUYỂN SINH NĂM 2019</t>
  </si>
  <si>
    <t>Mã 
số</t>
  </si>
  <si>
    <t>Họ</t>
  </si>
  <si>
    <t>Tên</t>
  </si>
  <si>
    <t>Ngành thi</t>
  </si>
  <si>
    <t xml:space="preserve">Toán </t>
  </si>
  <si>
    <t xml:space="preserve">Lý </t>
  </si>
  <si>
    <t>Hóa</t>
  </si>
  <si>
    <t>Điểm 
chuẩn</t>
  </si>
  <si>
    <t>Tổng 
điểm</t>
  </si>
  <si>
    <t>Kết 
quả</t>
  </si>
  <si>
    <t>Điểm HB</t>
  </si>
  <si>
    <t>HB</t>
  </si>
  <si>
    <t>C100</t>
  </si>
  <si>
    <t>Phạm</t>
  </si>
  <si>
    <t>Anh</t>
  </si>
  <si>
    <t>A201</t>
  </si>
  <si>
    <t>Lê</t>
  </si>
  <si>
    <t>Đại</t>
  </si>
  <si>
    <t>A202</t>
  </si>
  <si>
    <t>Nguyễn</t>
  </si>
  <si>
    <t>Hải</t>
  </si>
  <si>
    <t>A203</t>
  </si>
  <si>
    <t>B101</t>
  </si>
  <si>
    <t>Nga</t>
  </si>
  <si>
    <t>D201</t>
  </si>
  <si>
    <t>Hoa</t>
  </si>
  <si>
    <t>D202</t>
  </si>
  <si>
    <t>C102</t>
  </si>
  <si>
    <t>Trần</t>
  </si>
  <si>
    <t>Thắng</t>
  </si>
  <si>
    <t>BẢNG ĐIỂM CHUẨN</t>
  </si>
  <si>
    <t>BẢNG ĐIỂM XÉT HỌC BỔNG</t>
  </si>
  <si>
    <t>BẢNG KẾT QUẢ</t>
  </si>
  <si>
    <t>Mã ngành</t>
  </si>
  <si>
    <t>Điểm chuẩn</t>
  </si>
  <si>
    <t>D</t>
  </si>
  <si>
    <t>Đỗ</t>
  </si>
  <si>
    <t>Trượt</t>
  </si>
  <si>
    <t>Số lượng 
có học bổng</t>
  </si>
  <si>
    <t>CNTT</t>
  </si>
  <si>
    <t>Điện</t>
  </si>
  <si>
    <t>Cơ Khí</t>
  </si>
  <si>
    <t>Vật Lý</t>
  </si>
  <si>
    <t>Từ sheet này trở đi là các bài luyện tập tổng hợp các hàm. Hoàn thiện các bảng theo yêu cầu:</t>
  </si>
  <si>
    <t>BẢNG TÍNH TIỀN KHÁCH SẠN</t>
  </si>
  <si>
    <t>Khách</t>
  </si>
  <si>
    <t>Quốc</t>
  </si>
  <si>
    <t>Ngày</t>
  </si>
  <si>
    <t>Số</t>
  </si>
  <si>
    <t>Loại</t>
  </si>
  <si>
    <t>Đơn</t>
  </si>
  <si>
    <t>Tiền</t>
  </si>
  <si>
    <t>Phải</t>
  </si>
  <si>
    <t>Hàng</t>
  </si>
  <si>
    <t>Tịch</t>
  </si>
  <si>
    <t>Đến</t>
  </si>
  <si>
    <t>Đi</t>
  </si>
  <si>
    <t>Ngày Ở</t>
  </si>
  <si>
    <t>Phòng</t>
  </si>
  <si>
    <t>Giá</t>
  </si>
  <si>
    <t>Giảm</t>
  </si>
  <si>
    <t>Trả</t>
  </si>
  <si>
    <t>VN</t>
  </si>
  <si>
    <t>Quốc tịch</t>
  </si>
  <si>
    <t>Số lượng</t>
  </si>
  <si>
    <t>Tổng tiền phải trả</t>
  </si>
  <si>
    <t>Rooney</t>
  </si>
  <si>
    <t>Ngọc</t>
  </si>
  <si>
    <t>Mỹ</t>
  </si>
  <si>
    <t>Bacbara</t>
  </si>
  <si>
    <t>Jean</t>
  </si>
  <si>
    <t>Jovani</t>
  </si>
  <si>
    <t>Madona</t>
  </si>
  <si>
    <t>Daniela</t>
  </si>
  <si>
    <t>Adam</t>
  </si>
  <si>
    <t>DANH SÁCH HỌC BỔNG NĂM 2016</t>
  </si>
  <si>
    <t>TT</t>
  </si>
  <si>
    <t>Mã SV</t>
  </si>
  <si>
    <t>Họ tên SV</t>
  </si>
  <si>
    <t>Chuyên ngành</t>
  </si>
  <si>
    <t>Mã học bổng</t>
  </si>
  <si>
    <t>Tiền học bổng</t>
  </si>
  <si>
    <t>Học phí</t>
  </si>
  <si>
    <t>Thực lĩnh</t>
  </si>
  <si>
    <t>DT01</t>
  </si>
  <si>
    <t>Cường</t>
  </si>
  <si>
    <t>BẢNG MÃ HỌC BỔNG</t>
  </si>
  <si>
    <t>QT01</t>
  </si>
  <si>
    <t>Mã</t>
  </si>
  <si>
    <t>DT03</t>
  </si>
  <si>
    <t>Duy</t>
  </si>
  <si>
    <t>MR01</t>
  </si>
  <si>
    <t>Hằng</t>
  </si>
  <si>
    <t>VT03</t>
  </si>
  <si>
    <t>MR02</t>
  </si>
  <si>
    <t>Nhung</t>
  </si>
  <si>
    <t>AT04</t>
  </si>
  <si>
    <t>Hà</t>
  </si>
  <si>
    <t>AT01</t>
  </si>
  <si>
    <t>Mai</t>
  </si>
  <si>
    <t>VT02</t>
  </si>
  <si>
    <t>Ngọc Anh</t>
  </si>
  <si>
    <t>BẢNG THỐNG KÊ</t>
  </si>
  <si>
    <t>QT04</t>
  </si>
  <si>
    <t>Hương</t>
  </si>
  <si>
    <t>AT</t>
  </si>
  <si>
    <t>DT</t>
  </si>
  <si>
    <t>MR</t>
  </si>
  <si>
    <t>QT</t>
  </si>
  <si>
    <t>VT</t>
  </si>
  <si>
    <t>VT07</t>
  </si>
  <si>
    <t>Vân</t>
  </si>
  <si>
    <t>VT05</t>
  </si>
  <si>
    <t>Minh</t>
  </si>
  <si>
    <t>An toàn</t>
  </si>
  <si>
    <t>Điện tử</t>
  </si>
  <si>
    <t>Marketing</t>
  </si>
  <si>
    <t>Quản trị</t>
  </si>
  <si>
    <t>Viễn thông</t>
  </si>
  <si>
    <t>AT05</t>
  </si>
  <si>
    <t>Quang</t>
  </si>
  <si>
    <t>Sheet này là bài tập nâng cao tương đối khó gồm Vlookup, Hlookup và Index kết hợp match. Hoàn thiện bảng theo yêu cầu sau:</t>
  </si>
  <si>
    <t>BẢNG THỐNG KÊ TIÊU THỤ SẢN PHẨM</t>
  </si>
  <si>
    <t>Mã SP</t>
  </si>
  <si>
    <t>Đại lý</t>
  </si>
  <si>
    <t>Tên hàng - Tên hãng</t>
  </si>
  <si>
    <t>BẢNG THỐNG KÊ DOANH THU</t>
  </si>
  <si>
    <t>HDD-SS</t>
  </si>
  <si>
    <t>SGN</t>
  </si>
  <si>
    <t>Doanh thu</t>
  </si>
  <si>
    <t>KEY-TC</t>
  </si>
  <si>
    <t>HAN</t>
  </si>
  <si>
    <t>RAM-TC</t>
  </si>
  <si>
    <t>DNA</t>
  </si>
  <si>
    <t>KEY-SS</t>
  </si>
  <si>
    <t>HDD-TB</t>
  </si>
  <si>
    <t>RAM-SS</t>
  </si>
  <si>
    <t>BẢNG ĐƠN GIÁ</t>
  </si>
  <si>
    <t>HDD-TC</t>
  </si>
  <si>
    <t>SS</t>
  </si>
  <si>
    <t>TC</t>
  </si>
  <si>
    <t>TB</t>
  </si>
  <si>
    <t>KEY-TB</t>
  </si>
  <si>
    <t>Tên hãng</t>
  </si>
  <si>
    <t>Samsung</t>
  </si>
  <si>
    <t>Transcend</t>
  </si>
  <si>
    <t>Toshiba</t>
  </si>
  <si>
    <t>RAM-TB</t>
  </si>
  <si>
    <t>HDD</t>
  </si>
  <si>
    <t>Ổ cứng</t>
  </si>
  <si>
    <t>RAM</t>
  </si>
  <si>
    <t>Bộ nhớ</t>
  </si>
  <si>
    <t>KEY</t>
  </si>
  <si>
    <t>Bàn phím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</si>
  <si>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</si>
  <si>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</si>
  <si>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</si>
  <si>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</si>
  <si>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</si>
  <si>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</si>
  <si>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</si>
  <si>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</si>
  <si>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</si>
  <si>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Trị giá (Tiền)</t>
  </si>
  <si>
    <t>Tên khoa</t>
  </si>
  <si>
    <t>Số lượng SV</t>
  </si>
  <si>
    <t>Mã khoa</t>
  </si>
  <si>
    <t>GIÁ TRỊ</t>
  </si>
  <si>
    <t>TÍNH</t>
  </si>
  <si>
    <r>
      <t>A</t>
    </r>
    <r>
      <rPr>
        <b/>
        <vertAlign val="superscript"/>
        <sz val="12"/>
        <color indexed="9"/>
        <rFont val="Times New Roman"/>
        <family val="1"/>
      </rPr>
      <t>2</t>
    </r>
  </si>
  <si>
    <r>
      <t>C</t>
    </r>
    <r>
      <rPr>
        <b/>
        <vertAlign val="superscript"/>
        <sz val="12"/>
        <color indexed="9"/>
        <rFont val="Times New Roman"/>
        <family val="1"/>
      </rPr>
      <t>2</t>
    </r>
  </si>
  <si>
    <r>
      <t>A</t>
    </r>
    <r>
      <rPr>
        <b/>
        <vertAlign val="superscript"/>
        <sz val="12"/>
        <color indexed="9"/>
        <rFont val="Times New Roman"/>
        <family val="1"/>
      </rPr>
      <t>2</t>
    </r>
    <r>
      <rPr>
        <b/>
        <sz val="12"/>
        <color indexed="9"/>
        <rFont val="Times New Roman"/>
        <family val="1"/>
      </rPr>
      <t xml:space="preserve"> + B</t>
    </r>
    <r>
      <rPr>
        <b/>
        <vertAlign val="superscript"/>
        <sz val="12"/>
        <color indexed="9"/>
        <rFont val="Times New Roman"/>
        <family val="1"/>
      </rPr>
      <t>2</t>
    </r>
  </si>
  <si>
    <r>
      <t>D</t>
    </r>
    <r>
      <rPr>
        <b/>
        <sz val="12"/>
        <color indexed="9"/>
        <rFont val="Times New Roman"/>
        <family val="1"/>
      </rPr>
      <t xml:space="preserve"> = B</t>
    </r>
    <r>
      <rPr>
        <b/>
        <vertAlign val="superscript"/>
        <sz val="12"/>
        <color indexed="9"/>
        <rFont val="Times New Roman"/>
        <family val="1"/>
      </rPr>
      <t xml:space="preserve">2 </t>
    </r>
    <r>
      <rPr>
        <b/>
        <sz val="12"/>
        <color indexed="9"/>
        <rFont val="Times New Roman"/>
        <family val="1"/>
      </rPr>
      <t>- 4AC</t>
    </r>
  </si>
  <si>
    <r>
      <t>(x + y)</t>
    </r>
    <r>
      <rPr>
        <b/>
        <vertAlign val="superscript"/>
        <sz val="12"/>
        <rFont val="Times New Roman"/>
        <family val="1"/>
      </rPr>
      <t>2</t>
    </r>
  </si>
  <si>
    <r>
      <t>x</t>
    </r>
    <r>
      <rPr>
        <b/>
        <vertAlign val="superscript"/>
        <sz val="12"/>
        <rFont val="Times New Roman"/>
        <family val="1"/>
      </rPr>
      <t>2</t>
    </r>
    <r>
      <rPr>
        <b/>
        <sz val="12"/>
        <rFont val="Times New Roman"/>
        <family val="1"/>
      </rPr>
      <t xml:space="preserve"> + 2xy + y</t>
    </r>
    <r>
      <rPr>
        <b/>
        <vertAlign val="superscript"/>
        <sz val="12"/>
        <rFont val="Times New Roman"/>
        <family val="1"/>
      </rPr>
      <t>2</t>
    </r>
  </si>
  <si>
    <t>Mod(x,y)</t>
  </si>
  <si>
    <t>And(m,Or(m,n))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</si>
</sst>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\ [$VND]_-;\-* #,##0\ [$VND]_-;_-* &quot;-&quot;\ [$VND]_-;_-@"/>
  </numFmts>
  <fonts count="37">
    <font>
      <sz val="11"/>
      <color theme="1"/>
      <name val="Arial"/>
      <scheme val="minor"/>
    </font>
    <font>
      <b/>
      <sz val="12"/>
      <color rgb="FFFF0000"/>
      <name val="Times New Roman"/>
    </font>
    <font>
      <sz val="11"/>
      <name val="Arial"/>
    </font>
    <font>
      <sz val="12"/>
      <color theme="1"/>
      <name val="Times New Roman"/>
    </font>
    <font>
      <b/>
      <sz val="12"/>
      <color theme="1"/>
      <name val="Times New Roman"/>
    </font>
    <font>
      <b/>
      <sz val="14"/>
      <color theme="4"/>
      <name val="Times New Roman"/>
    </font>
    <font>
      <sz val="11"/>
      <color theme="1"/>
      <name val="Arial"/>
    </font>
    <font>
      <sz val="11"/>
      <color theme="1"/>
      <name val="Times New Roman"/>
    </font>
    <font>
      <sz val="12"/>
      <color theme="1"/>
      <name val="Arial"/>
    </font>
    <font>
      <b/>
      <sz val="11"/>
      <color rgb="FFFF0000"/>
      <name val="Times New Roman"/>
    </font>
    <font>
      <b/>
      <sz val="11"/>
      <color theme="1"/>
      <name val="Times New Roman"/>
    </font>
    <font>
      <sz val="11"/>
      <color theme="1"/>
      <name val="Arial"/>
      <scheme val="minor"/>
    </font>
    <font>
      <b/>
      <sz val="11"/>
      <color theme="4"/>
      <name val="Times New Roman"/>
    </font>
    <font>
      <b/>
      <sz val="11"/>
      <color rgb="FFFF0000"/>
      <name val="Arial"/>
    </font>
    <font>
      <sz val="12"/>
      <color rgb="FFFF0000"/>
      <name val="Times New Roman"/>
    </font>
    <font>
      <b/>
      <sz val="16"/>
      <color theme="1"/>
      <name val="Times New Roman"/>
    </font>
    <font>
      <b/>
      <sz val="10"/>
      <color rgb="FF000080"/>
      <name val="Times New Roman"/>
    </font>
    <font>
      <sz val="10"/>
      <color theme="1"/>
      <name val="Times New Roman"/>
    </font>
    <font>
      <b/>
      <sz val="14"/>
      <color theme="1"/>
      <name val="Times New Roman"/>
    </font>
    <font>
      <b/>
      <i/>
      <sz val="12"/>
      <color theme="1"/>
      <name val="Times New Roman"/>
    </font>
    <font>
      <sz val="9"/>
      <color theme="1"/>
      <name val="Times New Roman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ajor"/>
    </font>
    <font>
      <b/>
      <sz val="11"/>
      <color rgb="FFFF0000"/>
      <name val="Arial"/>
      <family val="2"/>
      <scheme val="major"/>
    </font>
    <font>
      <sz val="11"/>
      <name val="Arial"/>
      <family val="2"/>
      <scheme val="major"/>
    </font>
    <font>
      <b/>
      <sz val="11"/>
      <color theme="1"/>
      <name val="Arial"/>
      <family val="2"/>
      <scheme val="major"/>
    </font>
    <font>
      <sz val="8"/>
      <name val="Arial"/>
      <family val="2"/>
      <scheme val="minor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sz val="8"/>
      <color rgb="FF000000"/>
      <name val="Inherit"/>
    </font>
    <font>
      <b/>
      <sz val="12"/>
      <name val="Times New Roman"/>
      <family val="1"/>
    </font>
    <font>
      <b/>
      <sz val="12"/>
      <color indexed="9"/>
      <name val="Times New Roman"/>
      <family val="1"/>
    </font>
    <font>
      <b/>
      <vertAlign val="superscript"/>
      <sz val="12"/>
      <color indexed="9"/>
      <name val="Times New Roman"/>
      <family val="1"/>
    </font>
    <font>
      <b/>
      <sz val="12"/>
      <color indexed="9"/>
      <name val="Symbol"/>
      <family val="1"/>
      <charset val="2"/>
    </font>
    <font>
      <sz val="12"/>
      <name val="Times New Roman"/>
      <family val="1"/>
    </font>
    <font>
      <b/>
      <vertAlign val="superscript"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80">
    <xf numFmtId="0" fontId="0" fillId="0" borderId="0" xfId="0"/>
    <xf numFmtId="0" fontId="3" fillId="0" borderId="2" xfId="0" applyFont="1" applyBorder="1" applyAlignment="1">
      <alignment horizontal="center" vertical="center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 vertical="center"/>
    </xf>
    <xf numFmtId="0" fontId="8" fillId="0" borderId="0" xfId="0" applyFont="1"/>
    <xf numFmtId="2" fontId="6" fillId="0" borderId="0" xfId="0" applyNumberFormat="1" applyFont="1"/>
    <xf numFmtId="0" fontId="7" fillId="0" borderId="0" xfId="0" applyFont="1"/>
    <xf numFmtId="0" fontId="11" fillId="0" borderId="0" xfId="0" applyFont="1"/>
    <xf numFmtId="0" fontId="10" fillId="0" borderId="22" xfId="0" applyFont="1" applyBorder="1" applyAlignment="1">
      <alignment horizontal="center" vertical="center" wrapText="1"/>
    </xf>
    <xf numFmtId="0" fontId="4" fillId="0" borderId="23" xfId="0" applyFont="1" applyBorder="1" applyAlignment="1">
      <alignment vertical="center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3" fillId="0" borderId="10" xfId="0" applyFont="1" applyBorder="1"/>
    <xf numFmtId="14" fontId="3" fillId="0" borderId="2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3" fontId="3" fillId="0" borderId="11" xfId="0" applyNumberFormat="1" applyFont="1" applyBorder="1"/>
    <xf numFmtId="0" fontId="3" fillId="0" borderId="12" xfId="0" applyFont="1" applyBorder="1"/>
    <xf numFmtId="14" fontId="3" fillId="0" borderId="13" xfId="0" applyNumberFormat="1" applyFont="1" applyBorder="1"/>
    <xf numFmtId="0" fontId="3" fillId="0" borderId="13" xfId="0" applyFont="1" applyBorder="1"/>
    <xf numFmtId="3" fontId="3" fillId="0" borderId="14" xfId="0" applyNumberFormat="1" applyFont="1" applyBorder="1"/>
    <xf numFmtId="0" fontId="3" fillId="0" borderId="0" xfId="0" applyFont="1"/>
    <xf numFmtId="3" fontId="3" fillId="0" borderId="9" xfId="0" applyNumberFormat="1" applyFont="1" applyBorder="1"/>
    <xf numFmtId="0" fontId="3" fillId="0" borderId="23" xfId="0" applyFont="1" applyBorder="1"/>
    <xf numFmtId="0" fontId="3" fillId="0" borderId="8" xfId="0" applyFont="1" applyBorder="1"/>
    <xf numFmtId="0" fontId="3" fillId="0" borderId="9" xfId="0" applyFont="1" applyBorder="1"/>
    <xf numFmtId="164" fontId="3" fillId="0" borderId="2" xfId="0" applyNumberFormat="1" applyFont="1" applyBorder="1"/>
    <xf numFmtId="164" fontId="3" fillId="0" borderId="11" xfId="0" applyNumberFormat="1" applyFont="1" applyBorder="1"/>
    <xf numFmtId="164" fontId="3" fillId="0" borderId="13" xfId="0" applyNumberFormat="1" applyFont="1" applyBorder="1"/>
    <xf numFmtId="164" fontId="3" fillId="0" borderId="14" xfId="0" applyNumberFormat="1" applyFont="1" applyBorder="1"/>
    <xf numFmtId="0" fontId="4" fillId="0" borderId="10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16" fillId="0" borderId="25" xfId="0" applyFont="1" applyBorder="1" applyAlignment="1">
      <alignment horizontal="left" vertical="center" wrapText="1"/>
    </xf>
    <xf numFmtId="0" fontId="16" fillId="0" borderId="26" xfId="0" applyFont="1" applyBorder="1" applyAlignment="1">
      <alignment horizontal="left" vertical="center" wrapText="1"/>
    </xf>
    <xf numFmtId="0" fontId="16" fillId="0" borderId="27" xfId="0" applyFont="1" applyBorder="1" applyAlignment="1">
      <alignment horizontal="center" vertical="center" wrapText="1"/>
    </xf>
    <xf numFmtId="0" fontId="16" fillId="0" borderId="27" xfId="0" applyFont="1" applyBorder="1" applyAlignment="1">
      <alignment horizontal="left" vertical="center" wrapText="1"/>
    </xf>
    <xf numFmtId="0" fontId="16" fillId="0" borderId="28" xfId="0" applyFont="1" applyBorder="1" applyAlignment="1">
      <alignment horizontal="left" vertical="center" wrapText="1"/>
    </xf>
    <xf numFmtId="0" fontId="16" fillId="0" borderId="29" xfId="0" applyFont="1" applyBorder="1" applyAlignment="1">
      <alignment horizontal="left" vertical="center" wrapText="1"/>
    </xf>
    <xf numFmtId="0" fontId="16" fillId="0" borderId="30" xfId="0" applyFont="1" applyBorder="1" applyAlignment="1">
      <alignment horizontal="center" vertical="center" wrapText="1"/>
    </xf>
    <xf numFmtId="0" fontId="16" fillId="0" borderId="30" xfId="0" applyFont="1" applyBorder="1" applyAlignment="1">
      <alignment horizontal="left" vertical="center" wrapText="1"/>
    </xf>
    <xf numFmtId="0" fontId="17" fillId="0" borderId="28" xfId="0" applyFont="1" applyBorder="1" applyAlignment="1">
      <alignment horizontal="left" vertical="center" wrapText="1"/>
    </xf>
    <xf numFmtId="0" fontId="17" fillId="0" borderId="29" xfId="0" applyFont="1" applyBorder="1" applyAlignment="1">
      <alignment horizontal="left" vertical="center" wrapText="1"/>
    </xf>
    <xf numFmtId="14" fontId="17" fillId="0" borderId="29" xfId="0" applyNumberFormat="1" applyFont="1" applyBorder="1" applyAlignment="1">
      <alignment horizontal="right" vertical="center" wrapText="1"/>
    </xf>
    <xf numFmtId="14" fontId="17" fillId="0" borderId="30" xfId="0" applyNumberFormat="1" applyFont="1" applyBorder="1" applyAlignment="1">
      <alignment horizontal="right" vertical="center" wrapText="1"/>
    </xf>
    <xf numFmtId="0" fontId="17" fillId="0" borderId="30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3" fontId="4" fillId="0" borderId="30" xfId="0" applyNumberFormat="1" applyFont="1" applyBorder="1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0" fontId="7" fillId="0" borderId="22" xfId="0" applyFont="1" applyBorder="1" applyAlignment="1">
      <alignment horizontal="left" vertical="center" wrapText="1"/>
    </xf>
    <xf numFmtId="0" fontId="3" fillId="0" borderId="30" xfId="0" applyFont="1" applyBorder="1" applyAlignment="1">
      <alignment horizontal="left" vertical="center" wrapText="1"/>
    </xf>
    <xf numFmtId="0" fontId="7" fillId="0" borderId="31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3" fontId="3" fillId="0" borderId="30" xfId="0" applyNumberFormat="1" applyFont="1" applyBorder="1" applyAlignment="1">
      <alignment horizontal="center" vertical="center" wrapText="1"/>
    </xf>
    <xf numFmtId="0" fontId="7" fillId="0" borderId="31" xfId="0" applyFont="1" applyBorder="1" applyAlignment="1">
      <alignment horizontal="left" vertical="center" wrapText="1"/>
    </xf>
    <xf numFmtId="0" fontId="10" fillId="0" borderId="31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left" vertical="center" wrapText="1"/>
    </xf>
    <xf numFmtId="3" fontId="10" fillId="0" borderId="30" xfId="0" applyNumberFormat="1" applyFont="1" applyBorder="1" applyAlignment="1">
      <alignment horizontal="right" vertical="center" wrapText="1"/>
    </xf>
    <xf numFmtId="3" fontId="3" fillId="0" borderId="0" xfId="0" applyNumberFormat="1" applyFont="1"/>
    <xf numFmtId="0" fontId="19" fillId="0" borderId="22" xfId="0" applyFont="1" applyBorder="1" applyAlignment="1">
      <alignment horizontal="left" vertical="center" wrapText="1"/>
    </xf>
    <xf numFmtId="0" fontId="19" fillId="0" borderId="21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19" fillId="0" borderId="22" xfId="0" applyFont="1" applyBorder="1" applyAlignment="1">
      <alignment horizontal="center" vertical="center" wrapText="1"/>
    </xf>
    <xf numFmtId="0" fontId="19" fillId="0" borderId="30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0" fillId="0" borderId="32" xfId="0" applyFont="1" applyBorder="1" applyAlignment="1">
      <alignment horizontal="left" vertical="center" wrapText="1"/>
    </xf>
    <xf numFmtId="0" fontId="20" fillId="0" borderId="30" xfId="0" applyFont="1" applyBorder="1" applyAlignment="1">
      <alignment horizontal="left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34" xfId="0" applyFont="1" applyBorder="1" applyAlignment="1">
      <alignment horizontal="left" vertical="center" wrapText="1"/>
    </xf>
    <xf numFmtId="0" fontId="7" fillId="0" borderId="30" xfId="0" applyFont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8" xfId="0" applyFont="1" applyBorder="1"/>
    <xf numFmtId="0" fontId="25" fillId="0" borderId="10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2" fillId="0" borderId="2" xfId="0" applyFont="1" applyBorder="1"/>
    <xf numFmtId="0" fontId="22" fillId="0" borderId="2" xfId="0" applyFont="1" applyBorder="1" applyAlignment="1">
      <alignment horizontal="center"/>
    </xf>
    <xf numFmtId="3" fontId="22" fillId="0" borderId="2" xfId="0" applyNumberFormat="1" applyFont="1" applyBorder="1"/>
    <xf numFmtId="0" fontId="22" fillId="0" borderId="13" xfId="0" applyFont="1" applyBorder="1"/>
    <xf numFmtId="0" fontId="22" fillId="0" borderId="13" xfId="0" applyFont="1" applyBorder="1" applyAlignment="1">
      <alignment horizontal="center"/>
    </xf>
    <xf numFmtId="3" fontId="22" fillId="0" borderId="13" xfId="0" applyNumberFormat="1" applyFont="1" applyBorder="1"/>
    <xf numFmtId="0" fontId="22" fillId="0" borderId="0" xfId="0" applyFont="1"/>
    <xf numFmtId="3" fontId="22" fillId="0" borderId="8" xfId="0" applyNumberFormat="1" applyFont="1" applyBorder="1"/>
    <xf numFmtId="0" fontId="25" fillId="0" borderId="10" xfId="0" quotePrefix="1" applyFont="1" applyBorder="1" applyAlignment="1">
      <alignment horizont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1" xfId="0" applyNumberFormat="1" applyFont="1" applyBorder="1" applyAlignment="1">
      <alignment horizontal="center" vertical="center"/>
    </xf>
    <xf numFmtId="0" fontId="21" fillId="0" borderId="0" xfId="0" applyFont="1"/>
    <xf numFmtId="0" fontId="12" fillId="0" borderId="35" xfId="0" applyFont="1" applyBorder="1" applyAlignment="1">
      <alignment horizontal="center"/>
    </xf>
    <xf numFmtId="0" fontId="7" fillId="0" borderId="35" xfId="0" applyFont="1" applyBorder="1"/>
    <xf numFmtId="0" fontId="10" fillId="0" borderId="35" xfId="0" applyFont="1" applyBorder="1" applyAlignment="1">
      <alignment horizontal="center" vertical="center" wrapText="1"/>
    </xf>
    <xf numFmtId="3" fontId="10" fillId="0" borderId="35" xfId="0" applyNumberFormat="1" applyFont="1" applyBorder="1" applyAlignment="1">
      <alignment horizontal="center" vertical="center"/>
    </xf>
    <xf numFmtId="3" fontId="27" fillId="0" borderId="35" xfId="0" applyNumberFormat="1" applyFont="1" applyBorder="1" applyAlignment="1">
      <alignment horizontal="center" vertical="center" wrapText="1"/>
    </xf>
    <xf numFmtId="3" fontId="7" fillId="0" borderId="35" xfId="0" applyNumberFormat="1" applyFont="1" applyBorder="1"/>
    <xf numFmtId="0" fontId="7" fillId="0" borderId="3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28" fillId="0" borderId="30" xfId="0" applyFont="1" applyBorder="1" applyAlignment="1">
      <alignment horizontal="center" vertical="center" wrapText="1"/>
    </xf>
    <xf numFmtId="3" fontId="28" fillId="0" borderId="30" xfId="0" applyNumberFormat="1" applyFont="1" applyBorder="1" applyAlignment="1">
      <alignment horizontal="center" vertical="center" wrapText="1"/>
    </xf>
    <xf numFmtId="0" fontId="28" fillId="0" borderId="29" xfId="0" applyFont="1" applyBorder="1" applyAlignment="1">
      <alignment horizontal="left" vertical="center" wrapText="1"/>
    </xf>
    <xf numFmtId="3" fontId="3" fillId="0" borderId="39" xfId="0" applyNumberFormat="1" applyFont="1" applyBorder="1" applyAlignment="1">
      <alignment horizontal="center" vertical="center" wrapText="1"/>
    </xf>
    <xf numFmtId="3" fontId="29" fillId="0" borderId="39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31" fillId="2" borderId="35" xfId="0" applyFont="1" applyFill="1" applyBorder="1" applyAlignment="1">
      <alignment horizontal="center" vertical="center"/>
    </xf>
    <xf numFmtId="0" fontId="32" fillId="3" borderId="35" xfId="0" applyFont="1" applyFill="1" applyBorder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35" fillId="4" borderId="35" xfId="0" applyFont="1" applyFill="1" applyBorder="1" applyAlignment="1">
      <alignment vertical="center"/>
    </xf>
    <xf numFmtId="0" fontId="35" fillId="5" borderId="35" xfId="0" applyFont="1" applyFill="1" applyBorder="1" applyAlignment="1">
      <alignment horizontal="center" vertical="center"/>
    </xf>
    <xf numFmtId="0" fontId="31" fillId="4" borderId="35" xfId="0" applyFont="1" applyFill="1" applyBorder="1" applyAlignment="1">
      <alignment vertical="center"/>
    </xf>
    <xf numFmtId="2" fontId="35" fillId="5" borderId="35" xfId="0" applyNumberFormat="1" applyFont="1" applyFill="1" applyBorder="1" applyAlignment="1">
      <alignment horizontal="center" vertical="center"/>
    </xf>
    <xf numFmtId="0" fontId="31" fillId="2" borderId="40" xfId="0" applyFont="1" applyFill="1" applyBorder="1" applyAlignment="1">
      <alignment horizontal="center" vertical="center"/>
    </xf>
    <xf numFmtId="0" fontId="31" fillId="2" borderId="41" xfId="0" applyFont="1" applyFill="1" applyBorder="1" applyAlignment="1">
      <alignment horizontal="center" vertical="center"/>
    </xf>
    <xf numFmtId="0" fontId="31" fillId="2" borderId="42" xfId="0" applyFont="1" applyFill="1" applyBorder="1" applyAlignment="1">
      <alignment horizontal="center" vertical="center"/>
    </xf>
    <xf numFmtId="0" fontId="31" fillId="4" borderId="43" xfId="0" applyFont="1" applyFill="1" applyBorder="1" applyAlignment="1">
      <alignment vertical="center"/>
    </xf>
    <xf numFmtId="0" fontId="35" fillId="5" borderId="44" xfId="0" applyFont="1" applyFill="1" applyBorder="1" applyAlignment="1">
      <alignment horizontal="center" vertical="center"/>
    </xf>
    <xf numFmtId="0" fontId="31" fillId="4" borderId="45" xfId="0" applyFont="1" applyFill="1" applyBorder="1" applyAlignment="1">
      <alignment vertical="center"/>
    </xf>
    <xf numFmtId="0" fontId="31" fillId="4" borderId="46" xfId="0" applyFont="1" applyFill="1" applyBorder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5" fillId="0" borderId="0" xfId="0" applyFont="1" applyAlignment="1">
      <alignment horizontal="center"/>
    </xf>
    <xf numFmtId="0" fontId="0" fillId="0" borderId="0" xfId="0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31" fillId="2" borderId="35" xfId="0" applyFont="1" applyFill="1" applyBorder="1" applyAlignment="1">
      <alignment horizontal="center" vertical="center"/>
    </xf>
    <xf numFmtId="0" fontId="31" fillId="2" borderId="36" xfId="0" applyFont="1" applyFill="1" applyBorder="1" applyAlignment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1" fillId="2" borderId="38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center"/>
    </xf>
    <xf numFmtId="0" fontId="24" fillId="0" borderId="6" xfId="0" applyFont="1" applyBorder="1"/>
    <xf numFmtId="0" fontId="24" fillId="0" borderId="7" xfId="0" applyFont="1" applyBorder="1"/>
    <xf numFmtId="0" fontId="23" fillId="0" borderId="15" xfId="0" applyFont="1" applyBorder="1" applyAlignment="1">
      <alignment horizontal="center"/>
    </xf>
    <xf numFmtId="0" fontId="24" fillId="0" borderId="3" xfId="0" applyFont="1" applyBorder="1"/>
    <xf numFmtId="0" fontId="24" fillId="0" borderId="4" xfId="0" applyFont="1" applyBorder="1"/>
    <xf numFmtId="0" fontId="23" fillId="0" borderId="16" xfId="0" applyFont="1" applyBorder="1" applyAlignment="1">
      <alignment horizontal="center"/>
    </xf>
    <xf numFmtId="0" fontId="24" fillId="0" borderId="17" xfId="0" applyFont="1" applyBorder="1"/>
    <xf numFmtId="0" fontId="24" fillId="0" borderId="18" xfId="0" applyFont="1" applyBorder="1"/>
    <xf numFmtId="0" fontId="9" fillId="0" borderId="35" xfId="0" applyFont="1" applyBorder="1" applyAlignment="1">
      <alignment horizontal="center"/>
    </xf>
    <xf numFmtId="0" fontId="2" fillId="0" borderId="35" xfId="0" applyFont="1" applyBorder="1"/>
    <xf numFmtId="0" fontId="13" fillId="0" borderId="19" xfId="0" applyFont="1" applyBorder="1" applyAlignment="1">
      <alignment horizontal="center"/>
    </xf>
    <xf numFmtId="0" fontId="2" fillId="0" borderId="20" xfId="0" applyFont="1" applyBorder="1"/>
    <xf numFmtId="0" fontId="2" fillId="0" borderId="21" xfId="0" applyFont="1" applyBorder="1"/>
    <xf numFmtId="0" fontId="14" fillId="0" borderId="5" xfId="0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14" fillId="0" borderId="15" xfId="0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0" fontId="14" fillId="0" borderId="16" xfId="0" applyFont="1" applyBorder="1" applyAlignment="1">
      <alignment horizontal="center"/>
    </xf>
    <xf numFmtId="0" fontId="2" fillId="0" borderId="17" xfId="0" applyFont="1" applyBorder="1"/>
    <xf numFmtId="0" fontId="2" fillId="0" borderId="18" xfId="0" applyFont="1" applyBorder="1"/>
    <xf numFmtId="0" fontId="1" fillId="0" borderId="5" xfId="0" applyFont="1" applyBorder="1" applyAlignment="1">
      <alignment horizontal="center" vertical="center"/>
    </xf>
    <xf numFmtId="0" fontId="2" fillId="0" borderId="24" xfId="0" applyFont="1" applyBorder="1"/>
    <xf numFmtId="0" fontId="1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9" fillId="0" borderId="39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/>
    </xf>
    <xf numFmtId="0" fontId="2" fillId="0" borderId="32" xfId="0" applyFont="1" applyBorder="1"/>
    <xf numFmtId="0" fontId="10" fillId="0" borderId="19" xfId="0" applyFont="1" applyBorder="1" applyAlignment="1">
      <alignment horizontal="left" vertical="center" wrapText="1"/>
    </xf>
    <xf numFmtId="0" fontId="7" fillId="0" borderId="33" xfId="0" applyFont="1" applyBorder="1" applyAlignment="1">
      <alignment horizontal="center" vertical="center" wrapText="1"/>
    </xf>
    <xf numFmtId="0" fontId="2" fillId="0" borderId="31" xfId="0" applyFont="1" applyBorder="1"/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Tổng</a:t>
            </a:r>
            <a:r>
              <a:rPr lang="en-US" baseline="0"/>
              <a:t> số lượng suất tháng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2.365266841644794E-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68000874890638"/>
          <c:y val="0.1763888888888889"/>
          <c:w val="0.47764020122484691"/>
          <c:h val="0.79606700204141145"/>
        </c:manualLayout>
      </c:layout>
      <c:pieChart>
        <c:varyColors val="1"/>
        <c:ser>
          <c:idx val="0"/>
          <c:order val="0"/>
          <c:tx>
            <c:strRef>
              <c:f>'Luyện tập hàm 2'!$D$4</c:f>
              <c:strCache>
                <c:ptCount val="1"/>
                <c:pt idx="0">
                  <c:v>Xuất 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AC-4F82-9906-EC7999875B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AC-4F82-9906-EC7999875B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AAC-4F82-9906-EC7999875B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AC-4F82-9906-EC7999875B7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AAC-4F82-9906-EC7999875B7E}"/>
              </c:ext>
            </c:extLst>
          </c:dPt>
          <c:dLbls>
            <c:dLbl>
              <c:idx val="0"/>
              <c:layout>
                <c:manualLayout>
                  <c:x val="-4.8873359580052546E-2"/>
                  <c:y val="0.174326698745990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AC-4F82-9906-EC7999875B7E}"/>
                </c:ext>
              </c:extLst>
            </c:dLbl>
            <c:dLbl>
              <c:idx val="1"/>
              <c:layout>
                <c:manualLayout>
                  <c:x val="-0.13766666666666666"/>
                  <c:y val="6.702792359288421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AC-4F82-9906-EC7999875B7E}"/>
                </c:ext>
              </c:extLst>
            </c:dLbl>
            <c:dLbl>
              <c:idx val="2"/>
              <c:layout>
                <c:manualLayout>
                  <c:x val="5.1765748031496063E-2"/>
                  <c:y val="-0.1553703703703703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AAC-4F82-9906-EC7999875B7E}"/>
                </c:ext>
              </c:extLst>
            </c:dLbl>
            <c:dLbl>
              <c:idx val="3"/>
              <c:layout>
                <c:manualLayout>
                  <c:x val="0.11713068678915135"/>
                  <c:y val="7.584499854184893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AC-4F82-9906-EC7999875B7E}"/>
                </c:ext>
              </c:extLst>
            </c:dLbl>
            <c:dLbl>
              <c:idx val="4"/>
              <c:layout>
                <c:manualLayout>
                  <c:x val="7.7284995625546804E-2"/>
                  <c:y val="0.1813877952755905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AAC-4F82-9906-EC7999875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'Luyện tập hàm 2'!$B$5:$B$9</c:f>
              <c:strCache>
                <c:ptCount val="5"/>
                <c:pt idx="0">
                  <c:v>L506I</c:v>
                </c:pt>
                <c:pt idx="1">
                  <c:v>S908A</c:v>
                </c:pt>
                <c:pt idx="2">
                  <c:v>S909I</c:v>
                </c:pt>
                <c:pt idx="3">
                  <c:v>L507A</c:v>
                </c:pt>
                <c:pt idx="4">
                  <c:v>L508I</c:v>
                </c:pt>
              </c:strCache>
            </c:strRef>
          </c:cat>
          <c:val>
            <c:numRef>
              <c:f>'Luyện tập hàm 2'!$D$5:$D$9</c:f>
              <c:numCache>
                <c:formatCode>#,##0</c:formatCode>
                <c:ptCount val="5"/>
                <c:pt idx="0">
                  <c:v>500</c:v>
                </c:pt>
                <c:pt idx="1">
                  <c:v>1500</c:v>
                </c:pt>
                <c:pt idx="2">
                  <c:v>2700</c:v>
                </c:pt>
                <c:pt idx="3">
                  <c:v>700</c:v>
                </c:pt>
                <c:pt idx="4">
                  <c:v>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C-4F82-9906-EC7999875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138429571303599"/>
          <c:y val="5.1159594634004081E-2"/>
          <c:w val="0.18112007874015751"/>
          <c:h val="0.61087744240303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Tổng</a:t>
            </a:r>
            <a:r>
              <a:rPr lang="en-US" baseline="0"/>
              <a:t> thu theo loại xe</a:t>
            </a:r>
            <a:endParaRPr lang="en-US"/>
          </a:p>
        </c:rich>
      </c:tx>
      <c:layout>
        <c:manualLayout>
          <c:xMode val="edge"/>
          <c:yMode val="edge"/>
          <c:x val="4.5207786526684328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79111986001749"/>
          <c:y val="0.13009259259259259"/>
          <c:w val="0.50541797900262464"/>
          <c:h val="0.8423632983377077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C6-478C-962D-DBA37C66D2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7C6-478C-962D-DBA37C66D2BD}"/>
              </c:ext>
            </c:extLst>
          </c:dPt>
          <c:dLbls>
            <c:dLbl>
              <c:idx val="0"/>
              <c:layout>
                <c:manualLayout>
                  <c:x val="-0.17739982502187226"/>
                  <c:y val="0.2296573344998541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7C6-478C-962D-DBA37C66D2BD}"/>
                </c:ext>
              </c:extLst>
            </c:dLbl>
            <c:dLbl>
              <c:idx val="1"/>
              <c:layout>
                <c:manualLayout>
                  <c:x val="0.21452449693788275"/>
                  <c:y val="-0.1933202099737532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7C6-478C-962D-DBA37C66D2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'Luyện tập hàm 3'!$C$9:$H$10</c:f>
              <c:strCache>
                <c:ptCount val="2"/>
                <c:pt idx="0">
                  <c:v>Tổng thu từ xe máy ga</c:v>
                </c:pt>
                <c:pt idx="1">
                  <c:v>Tổng thu từ xe máy số</c:v>
                </c:pt>
              </c:strCache>
            </c:strRef>
          </c:cat>
          <c:val>
            <c:numRef>
              <c:f>'Luyện tập hàm 3'!$I$9:$I$10</c:f>
              <c:numCache>
                <c:formatCode>#,##0</c:formatCode>
                <c:ptCount val="2"/>
                <c:pt idx="0">
                  <c:v>1520000</c:v>
                </c:pt>
                <c:pt idx="1">
                  <c:v>3730000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6-478C-962D-DBA37C66D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825262467191599"/>
          <c:y val="5.578922426363371E-2"/>
          <c:w val="0.22627252843394577"/>
          <c:h val="0.384025590551181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Tỉ</a:t>
            </a:r>
            <a:r>
              <a:rPr lang="en-US" baseline="0"/>
              <a:t> lệ Đỗ/Trượt của thí sinh</a:t>
            </a:r>
          </a:p>
        </c:rich>
      </c:tx>
      <c:layout>
        <c:manualLayout>
          <c:xMode val="edge"/>
          <c:yMode val="edge"/>
          <c:x val="2.3979002624671914E-2"/>
          <c:y val="6.4814814814814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22268518518518524"/>
          <c:w val="0.88333333333333341"/>
          <c:h val="0.64328922426363366"/>
        </c:manualLayout>
      </c:layout>
      <c:pie3DChart>
        <c:varyColors val="1"/>
        <c:ser>
          <c:idx val="0"/>
          <c:order val="0"/>
          <c:explosion val="5"/>
          <c:dPt>
            <c:idx val="0"/>
            <c:bubble3D val="0"/>
            <c:explosion val="12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E80-4D80-8608-29D863C89F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8E80-4D80-8608-29D863C89F50}"/>
              </c:ext>
            </c:extLst>
          </c:dPt>
          <c:dLbls>
            <c:dLbl>
              <c:idx val="0"/>
              <c:layout>
                <c:manualLayout>
                  <c:x val="-0.21320669291338581"/>
                  <c:y val="-0.1401735199766695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80-4D80-8608-29D863C89F50}"/>
                </c:ext>
              </c:extLst>
            </c:dLbl>
            <c:dLbl>
              <c:idx val="1"/>
              <c:layout>
                <c:manualLayout>
                  <c:x val="0.17857786526684161"/>
                  <c:y val="4.655037911927675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80-4D80-8608-29D863C89F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'Luyện tập hàm 4'!$M$15:$N$15</c:f>
              <c:strCache>
                <c:ptCount val="2"/>
                <c:pt idx="0">
                  <c:v>Đỗ</c:v>
                </c:pt>
                <c:pt idx="1">
                  <c:v>Trượt</c:v>
                </c:pt>
              </c:strCache>
            </c:strRef>
          </c:cat>
          <c:val>
            <c:numRef>
              <c:f>'Luyện tập hàm 4'!$M$16:$N$16</c:f>
              <c:numCache>
                <c:formatCode>General</c:formatCode>
                <c:ptCount val="2"/>
                <c:pt idx="0">
                  <c:v>5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0-4D80-8608-29D863C89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0969706911636052"/>
          <c:y val="7.4307742782152242E-2"/>
          <c:w val="0.15419181977252844"/>
          <c:h val="0.23835010207057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accent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22</xdr:row>
      <xdr:rowOff>0</xdr:rowOff>
    </xdr:from>
    <xdr:ext cx="53340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5081472" y="3695586"/>
          <a:ext cx="529056" cy="168829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1123950</xdr:colOff>
      <xdr:row>22</xdr:row>
      <xdr:rowOff>38100</xdr:rowOff>
    </xdr:from>
    <xdr:ext cx="38100" cy="1619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345968" y="3698888"/>
          <a:ext cx="65" cy="162224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123825</xdr:colOff>
      <xdr:row>12</xdr:row>
      <xdr:rowOff>0</xdr:rowOff>
    </xdr:from>
    <xdr:ext cx="628650" cy="1905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5034056" y="3689513"/>
          <a:ext cx="623888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050" i="0"/>
        </a:p>
      </xdr:txBody>
    </xdr:sp>
    <xdr:clientData fLocksWithSheet="0"/>
  </xdr:oneCellAnchor>
  <xdr:oneCellAnchor>
    <xdr:from>
      <xdr:col>7</xdr:col>
      <xdr:colOff>47625</xdr:colOff>
      <xdr:row>12</xdr:row>
      <xdr:rowOff>19050</xdr:rowOff>
    </xdr:from>
    <xdr:ext cx="1085850" cy="1524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4807838" y="3703801"/>
          <a:ext cx="1076325" cy="152399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</xdr:txBody>
    </xdr:sp>
    <xdr:clientData fLocksWithSheet="0"/>
  </xdr:oneCellAnchor>
  <xdr:oneCellAnchor>
    <xdr:from>
      <xdr:col>5</xdr:col>
      <xdr:colOff>285750</xdr:colOff>
      <xdr:row>12</xdr:row>
      <xdr:rowOff>9525</xdr:rowOff>
    </xdr:from>
    <xdr:ext cx="190500" cy="1714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5251775" y="3695586"/>
          <a:ext cx="188450" cy="168829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180975</xdr:colOff>
      <xdr:row>12</xdr:row>
      <xdr:rowOff>19050</xdr:rowOff>
    </xdr:from>
    <xdr:ext cx="514350" cy="1524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5090225" y="3703801"/>
          <a:ext cx="511550" cy="152399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51777</xdr:colOff>
      <xdr:row>1</xdr:row>
      <xdr:rowOff>253511</xdr:rowOff>
    </xdr:from>
    <xdr:ext cx="4457700" cy="2867758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99315" y="424473"/>
          <a:ext cx="4457700" cy="2867758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400050</xdr:colOff>
      <xdr:row>2</xdr:row>
      <xdr:rowOff>0</xdr:rowOff>
    </xdr:from>
    <xdr:ext cx="4991100" cy="24003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2</xdr:col>
      <xdr:colOff>68385</xdr:colOff>
      <xdr:row>9</xdr:row>
      <xdr:rowOff>62034</xdr:rowOff>
    </xdr:from>
    <xdr:to>
      <xdr:col>7</xdr:col>
      <xdr:colOff>815731</xdr:colOff>
      <xdr:row>25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94C13-D183-89A6-187E-6CCD40113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152112</xdr:colOff>
      <xdr:row>12</xdr:row>
      <xdr:rowOff>47047</xdr:rowOff>
    </xdr:from>
    <xdr:ext cx="6734175" cy="1485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849794" y="2413865"/>
          <a:ext cx="6734175" cy="1485900"/>
        </a:xfrm>
        <a:prstGeom prst="rect">
          <a:avLst/>
        </a:prstGeom>
        <a:noFill/>
      </xdr:spPr>
    </xdr:pic>
    <xdr:clientData fLocksWithSheet="0"/>
  </xdr:oneCellAnchor>
  <xdr:twoCellAnchor>
    <xdr:from>
      <xdr:col>1</xdr:col>
      <xdr:colOff>349250</xdr:colOff>
      <xdr:row>15</xdr:row>
      <xdr:rowOff>121227</xdr:rowOff>
    </xdr:from>
    <xdr:to>
      <xdr:col>6</xdr:col>
      <xdr:colOff>5773</xdr:colOff>
      <xdr:row>31</xdr:row>
      <xdr:rowOff>165099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6C0C8-EAFA-823C-5E33-A5B50BF39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20</xdr:row>
      <xdr:rowOff>19050</xdr:rowOff>
    </xdr:from>
    <xdr:ext cx="6629888" cy="14478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1" y="3799742"/>
          <a:ext cx="6629888" cy="1447800"/>
        </a:xfrm>
        <a:prstGeom prst="rect">
          <a:avLst/>
        </a:prstGeom>
        <a:noFill/>
      </xdr:spPr>
    </xdr:pic>
    <xdr:clientData fLocksWithSheet="0"/>
  </xdr:oneCellAnchor>
  <xdr:twoCellAnchor>
    <xdr:from>
      <xdr:col>9</xdr:col>
      <xdr:colOff>688730</xdr:colOff>
      <xdr:row>16</xdr:row>
      <xdr:rowOff>117231</xdr:rowOff>
    </xdr:from>
    <xdr:to>
      <xdr:col>15</xdr:col>
      <xdr:colOff>307730</xdr:colOff>
      <xdr:row>30</xdr:row>
      <xdr:rowOff>79618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D37293-10A2-7918-5176-4D14F143B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324907</xdr:colOff>
      <xdr:row>34</xdr:row>
      <xdr:rowOff>222251</xdr:rowOff>
    </xdr:from>
    <xdr:ext cx="5622925" cy="1582207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4907" y="6164793"/>
          <a:ext cx="5622925" cy="1582207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287866</xdr:colOff>
      <xdr:row>8</xdr:row>
      <xdr:rowOff>123824</xdr:rowOff>
    </xdr:from>
    <xdr:ext cx="5109634" cy="1818217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738533" y="1568449"/>
          <a:ext cx="5109634" cy="1818217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168275</xdr:colOff>
      <xdr:row>4</xdr:row>
      <xdr:rowOff>0</xdr:rowOff>
    </xdr:from>
    <xdr:ext cx="6772275" cy="2266950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096375" y="1104900"/>
          <a:ext cx="6772275" cy="22669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F1000"/>
  <sheetViews>
    <sheetView workbookViewId="0">
      <selection activeCell="F15" sqref="F15"/>
    </sheetView>
  </sheetViews>
  <sheetFormatPr defaultColWidth="12.69921875" defaultRowHeight="15" customHeight="1"/>
  <cols>
    <col min="1" max="4" width="8.69921875" customWidth="1"/>
    <col min="5" max="5" width="15" customWidth="1"/>
    <col min="6" max="6" width="36.5" customWidth="1"/>
    <col min="7" max="26" width="8.69921875" customWidth="1"/>
  </cols>
  <sheetData>
    <row r="1" spans="4:6" ht="13.5" customHeight="1"/>
    <row r="2" spans="4:6" ht="13.5" customHeight="1"/>
    <row r="3" spans="4:6" ht="13.5" customHeight="1">
      <c r="D3" s="130" t="s">
        <v>0</v>
      </c>
      <c r="E3" s="131"/>
      <c r="F3" s="131"/>
    </row>
    <row r="4" spans="4:6" ht="13.5" customHeight="1">
      <c r="D4" s="1" t="s">
        <v>1</v>
      </c>
      <c r="E4" s="1" t="s">
        <v>2</v>
      </c>
      <c r="F4" s="1" t="s">
        <v>3</v>
      </c>
    </row>
    <row r="5" spans="4:6" ht="13.5" customHeight="1">
      <c r="D5" s="1">
        <v>1</v>
      </c>
      <c r="E5" s="1" t="s">
        <v>4</v>
      </c>
      <c r="F5" s="1" t="s">
        <v>5</v>
      </c>
    </row>
    <row r="6" spans="4:6" ht="13.5" customHeight="1">
      <c r="D6" s="1">
        <v>2</v>
      </c>
      <c r="E6" s="1" t="s">
        <v>6</v>
      </c>
      <c r="F6" s="1" t="s">
        <v>7</v>
      </c>
    </row>
    <row r="7" spans="4:6" ht="13.5" customHeight="1">
      <c r="D7" s="1">
        <v>3</v>
      </c>
      <c r="E7" s="1" t="s">
        <v>8</v>
      </c>
      <c r="F7" s="1" t="s">
        <v>9</v>
      </c>
    </row>
    <row r="8" spans="4:6" ht="13.5" customHeight="1">
      <c r="D8" s="1">
        <v>4</v>
      </c>
      <c r="E8" s="1" t="s">
        <v>10</v>
      </c>
      <c r="F8" s="1" t="s">
        <v>11</v>
      </c>
    </row>
    <row r="9" spans="4:6" ht="13.5" customHeight="1">
      <c r="D9" s="1">
        <v>5</v>
      </c>
      <c r="E9" s="1" t="s">
        <v>12</v>
      </c>
      <c r="F9" s="1" t="s">
        <v>13</v>
      </c>
    </row>
    <row r="10" spans="4:6" ht="13.5" customHeight="1">
      <c r="D10" s="1">
        <v>6</v>
      </c>
      <c r="E10" s="1" t="s">
        <v>14</v>
      </c>
      <c r="F10" s="1" t="s">
        <v>15</v>
      </c>
    </row>
    <row r="11" spans="4:6" ht="13.5" customHeight="1">
      <c r="D11" s="1">
        <v>7</v>
      </c>
      <c r="E11" s="1" t="s">
        <v>16</v>
      </c>
      <c r="F11" s="1" t="s">
        <v>17</v>
      </c>
    </row>
    <row r="12" spans="4:6" ht="13.5" customHeight="1">
      <c r="D12" s="1">
        <v>8</v>
      </c>
      <c r="E12" s="1" t="s">
        <v>18</v>
      </c>
      <c r="F12" s="1" t="s">
        <v>19</v>
      </c>
    </row>
    <row r="13" spans="4:6" ht="13.5" customHeight="1">
      <c r="D13" s="1">
        <v>9</v>
      </c>
      <c r="E13" s="1" t="s">
        <v>20</v>
      </c>
      <c r="F13" s="1" t="s">
        <v>21</v>
      </c>
    </row>
    <row r="14" spans="4:6" ht="13.5" customHeight="1">
      <c r="D14" s="1">
        <v>10</v>
      </c>
      <c r="E14" s="1" t="s">
        <v>22</v>
      </c>
      <c r="F14" s="1" t="s">
        <v>23</v>
      </c>
    </row>
    <row r="15" spans="4:6" ht="13.5" customHeight="1">
      <c r="D15" s="1">
        <v>11</v>
      </c>
      <c r="E15" s="1" t="s">
        <v>24</v>
      </c>
      <c r="F15" s="1" t="s">
        <v>25</v>
      </c>
    </row>
    <row r="16" spans="4:6" ht="13.5" customHeight="1">
      <c r="D16" s="1">
        <v>12</v>
      </c>
      <c r="E16" s="1" t="s">
        <v>26</v>
      </c>
      <c r="F16" s="1" t="s">
        <v>27</v>
      </c>
    </row>
    <row r="17" spans="4:6" ht="13.5" customHeight="1">
      <c r="D17" s="1">
        <v>13</v>
      </c>
      <c r="E17" s="1" t="s">
        <v>28</v>
      </c>
      <c r="F17" s="1" t="s">
        <v>29</v>
      </c>
    </row>
    <row r="18" spans="4:6" ht="13.5" customHeight="1">
      <c r="D18" s="1">
        <v>14</v>
      </c>
      <c r="E18" s="1" t="s">
        <v>30</v>
      </c>
      <c r="F18" s="1" t="s">
        <v>31</v>
      </c>
    </row>
    <row r="19" spans="4:6" ht="13.5" customHeight="1">
      <c r="D19" s="1">
        <v>15</v>
      </c>
      <c r="E19" s="1" t="s">
        <v>32</v>
      </c>
      <c r="F19" s="1" t="s">
        <v>33</v>
      </c>
    </row>
    <row r="20" spans="4:6" ht="13.5" customHeight="1"/>
    <row r="21" spans="4:6" ht="13.5" customHeight="1"/>
    <row r="22" spans="4:6" ht="13.5" customHeight="1"/>
    <row r="23" spans="4:6" ht="13.5" customHeight="1"/>
    <row r="24" spans="4:6" ht="13.5" customHeight="1"/>
    <row r="25" spans="4:6" ht="13.5" customHeight="1"/>
    <row r="26" spans="4:6" ht="13.5" customHeight="1"/>
    <row r="27" spans="4:6" ht="13.5" customHeight="1"/>
    <row r="28" spans="4:6" ht="13.5" customHeight="1"/>
    <row r="29" spans="4:6" ht="13.5" customHeight="1"/>
    <row r="30" spans="4:6" ht="13.5" customHeight="1"/>
    <row r="31" spans="4:6" ht="13.5" customHeight="1"/>
    <row r="32" spans="4:6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D3:F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topLeftCell="A10" workbookViewId="0">
      <selection activeCell="J29" sqref="J29"/>
    </sheetView>
  </sheetViews>
  <sheetFormatPr defaultColWidth="12.69921875" defaultRowHeight="15" customHeight="1"/>
  <cols>
    <col min="1" max="1" width="8.69921875" customWidth="1"/>
    <col min="2" max="2" width="9.69921875" customWidth="1"/>
    <col min="3" max="3" width="9" customWidth="1"/>
    <col min="4" max="4" width="10" customWidth="1"/>
    <col min="5" max="5" width="12.8984375" customWidth="1"/>
    <col min="6" max="6" width="9" customWidth="1"/>
    <col min="7" max="7" width="11.5" customWidth="1"/>
    <col min="8" max="8" width="16.5" customWidth="1"/>
    <col min="9" max="9" width="14.8984375" customWidth="1"/>
    <col min="10" max="26" width="8.69921875" customWidth="1"/>
  </cols>
  <sheetData>
    <row r="1" spans="1:8" ht="18" customHeight="1">
      <c r="A1" s="2" t="s">
        <v>34</v>
      </c>
      <c r="B1" s="2"/>
      <c r="C1" s="2"/>
      <c r="D1" s="2"/>
      <c r="E1" s="2"/>
      <c r="F1" s="2"/>
      <c r="G1" s="2"/>
    </row>
    <row r="2" spans="1:8" ht="34.5" customHeight="1">
      <c r="B2" s="3"/>
      <c r="C2" s="4"/>
    </row>
    <row r="3" spans="1:8" ht="21.75" customHeight="1">
      <c r="B3" s="132"/>
      <c r="C3" s="133"/>
      <c r="D3" s="133"/>
      <c r="E3" s="133"/>
      <c r="F3" s="133"/>
      <c r="G3" s="133"/>
      <c r="H3" s="133"/>
    </row>
    <row r="4" spans="1:8" ht="31.5" customHeight="1"/>
    <row r="5" spans="1:8" ht="18" customHeight="1"/>
    <row r="6" spans="1:8" ht="13.5" customHeight="1"/>
    <row r="7" spans="1:8" ht="13.5" customHeight="1"/>
    <row r="8" spans="1:8" ht="13.5" customHeight="1"/>
    <row r="9" spans="1:8" ht="13.5" customHeight="1"/>
    <row r="10" spans="1:8" ht="13.5" customHeight="1"/>
    <row r="11" spans="1:8" ht="13.5" customHeight="1">
      <c r="B11" s="134"/>
      <c r="C11" s="131"/>
      <c r="D11" s="131"/>
      <c r="E11" s="131"/>
      <c r="F11" s="135"/>
      <c r="G11" s="131"/>
      <c r="H11" s="131"/>
    </row>
    <row r="12" spans="1:8" ht="13.5" customHeight="1">
      <c r="B12" s="136" t="s">
        <v>305</v>
      </c>
      <c r="C12" s="136"/>
      <c r="D12" s="136"/>
      <c r="E12" s="136"/>
      <c r="F12" s="137" t="s">
        <v>306</v>
      </c>
      <c r="G12" s="138"/>
      <c r="H12" s="139"/>
    </row>
    <row r="13" spans="1:8" ht="13.5" customHeight="1">
      <c r="B13" s="117" t="s">
        <v>35</v>
      </c>
      <c r="C13" s="117" t="s">
        <v>36</v>
      </c>
      <c r="D13" s="117" t="s">
        <v>37</v>
      </c>
      <c r="E13" s="117" t="s">
        <v>307</v>
      </c>
      <c r="F13" s="117" t="s">
        <v>308</v>
      </c>
      <c r="G13" s="117" t="s">
        <v>309</v>
      </c>
      <c r="H13" s="118" t="s">
        <v>310</v>
      </c>
    </row>
    <row r="14" spans="1:8" ht="13.5" customHeight="1">
      <c r="B14" s="119">
        <v>1</v>
      </c>
      <c r="C14" s="119">
        <v>-9</v>
      </c>
      <c r="D14" s="119">
        <v>1</v>
      </c>
      <c r="E14" s="120">
        <f>B14^2</f>
        <v>1</v>
      </c>
      <c r="F14" s="120">
        <f>D14^2</f>
        <v>1</v>
      </c>
      <c r="G14" s="120">
        <f>E14+(C14)^2</f>
        <v>82</v>
      </c>
      <c r="H14" s="120">
        <f>(C14)^2-4*B14*D14</f>
        <v>77</v>
      </c>
    </row>
    <row r="15" spans="1:8" ht="13.5" customHeight="1">
      <c r="B15" s="119">
        <v>2</v>
      </c>
      <c r="C15" s="119">
        <v>-7</v>
      </c>
      <c r="D15" s="119">
        <v>2.5</v>
      </c>
      <c r="E15" s="120">
        <f t="shared" ref="E15:E21" si="0">B15^2</f>
        <v>4</v>
      </c>
      <c r="F15" s="120">
        <f t="shared" ref="F15:F21" si="1">D15^2</f>
        <v>6.25</v>
      </c>
      <c r="G15" s="120">
        <f t="shared" ref="G15:G21" si="2">E15+(C15)^2</f>
        <v>53</v>
      </c>
      <c r="H15" s="120">
        <f t="shared" ref="H15:H21" si="3">(C15)^2-4*B15*D15</f>
        <v>29</v>
      </c>
    </row>
    <row r="16" spans="1:8" ht="13.5" customHeight="1">
      <c r="B16" s="119">
        <v>3</v>
      </c>
      <c r="C16" s="119">
        <v>-5</v>
      </c>
      <c r="D16" s="119">
        <v>4</v>
      </c>
      <c r="E16" s="120">
        <f t="shared" si="0"/>
        <v>9</v>
      </c>
      <c r="F16" s="120">
        <f t="shared" si="1"/>
        <v>16</v>
      </c>
      <c r="G16" s="120">
        <f t="shared" si="2"/>
        <v>34</v>
      </c>
      <c r="H16" s="120">
        <f t="shared" si="3"/>
        <v>-23</v>
      </c>
    </row>
    <row r="17" spans="2:8" ht="13.5" customHeight="1">
      <c r="B17" s="119">
        <v>4</v>
      </c>
      <c r="C17" s="119">
        <v>-3</v>
      </c>
      <c r="D17" s="119">
        <v>5.5</v>
      </c>
      <c r="E17" s="120">
        <f t="shared" si="0"/>
        <v>16</v>
      </c>
      <c r="F17" s="120">
        <f t="shared" si="1"/>
        <v>30.25</v>
      </c>
      <c r="G17" s="120">
        <f t="shared" si="2"/>
        <v>25</v>
      </c>
      <c r="H17" s="120">
        <f t="shared" si="3"/>
        <v>-79</v>
      </c>
    </row>
    <row r="18" spans="2:8" ht="13.5" customHeight="1">
      <c r="B18" s="119">
        <v>5</v>
      </c>
      <c r="C18" s="119">
        <v>-1</v>
      </c>
      <c r="D18" s="119">
        <v>7</v>
      </c>
      <c r="E18" s="120">
        <f t="shared" si="0"/>
        <v>25</v>
      </c>
      <c r="F18" s="120">
        <f t="shared" si="1"/>
        <v>49</v>
      </c>
      <c r="G18" s="120">
        <f t="shared" si="2"/>
        <v>26</v>
      </c>
      <c r="H18" s="120">
        <f t="shared" si="3"/>
        <v>-139</v>
      </c>
    </row>
    <row r="19" spans="2:8" ht="13.5" customHeight="1">
      <c r="B19" s="119">
        <v>6</v>
      </c>
      <c r="C19" s="119">
        <v>1</v>
      </c>
      <c r="D19" s="119">
        <v>8.5</v>
      </c>
      <c r="E19" s="120">
        <f t="shared" si="0"/>
        <v>36</v>
      </c>
      <c r="F19" s="120">
        <f t="shared" si="1"/>
        <v>72.25</v>
      </c>
      <c r="G19" s="120">
        <f t="shared" si="2"/>
        <v>37</v>
      </c>
      <c r="H19" s="120">
        <f t="shared" si="3"/>
        <v>-203</v>
      </c>
    </row>
    <row r="20" spans="2:8" ht="13.5" customHeight="1">
      <c r="B20" s="119">
        <v>7</v>
      </c>
      <c r="C20" s="119">
        <v>3</v>
      </c>
      <c r="D20" s="119">
        <v>10</v>
      </c>
      <c r="E20" s="120">
        <f t="shared" si="0"/>
        <v>49</v>
      </c>
      <c r="F20" s="120">
        <f t="shared" si="1"/>
        <v>100</v>
      </c>
      <c r="G20" s="120">
        <f t="shared" si="2"/>
        <v>58</v>
      </c>
      <c r="H20" s="120">
        <f t="shared" si="3"/>
        <v>-271</v>
      </c>
    </row>
    <row r="21" spans="2:8" ht="13.5" customHeight="1">
      <c r="B21" s="119">
        <v>8</v>
      </c>
      <c r="C21" s="119">
        <v>5</v>
      </c>
      <c r="D21" s="119">
        <v>11.5</v>
      </c>
      <c r="E21" s="120">
        <f t="shared" si="0"/>
        <v>64</v>
      </c>
      <c r="F21" s="120">
        <f t="shared" si="1"/>
        <v>132.25</v>
      </c>
      <c r="G21" s="120">
        <f t="shared" si="2"/>
        <v>89</v>
      </c>
      <c r="H21" s="120">
        <f t="shared" si="3"/>
        <v>-343</v>
      </c>
    </row>
    <row r="22" spans="2:8" ht="13.5" customHeight="1">
      <c r="F22" s="5"/>
      <c r="G22" s="5"/>
      <c r="H22" s="5"/>
    </row>
    <row r="23" spans="2:8" ht="19.95" customHeight="1">
      <c r="B23" s="116" t="s">
        <v>38</v>
      </c>
      <c r="C23" s="116" t="s">
        <v>39</v>
      </c>
      <c r="D23" s="116" t="s">
        <v>311</v>
      </c>
      <c r="E23" s="116" t="s">
        <v>312</v>
      </c>
      <c r="F23" s="116" t="s">
        <v>40</v>
      </c>
      <c r="G23" s="116" t="s">
        <v>41</v>
      </c>
      <c r="H23" s="5"/>
    </row>
    <row r="24" spans="2:8" ht="13.5" customHeight="1">
      <c r="B24" s="121">
        <v>9</v>
      </c>
      <c r="C24" s="121">
        <v>5</v>
      </c>
      <c r="D24" s="120">
        <f>(B24+C24)^2</f>
        <v>196</v>
      </c>
      <c r="E24" s="120">
        <f>B24^2+2*B24*C24+C24^2</f>
        <v>196</v>
      </c>
      <c r="F24" s="122">
        <f>B24/C24</f>
        <v>1.8</v>
      </c>
      <c r="G24" s="120">
        <f>3*B24*C24</f>
        <v>135</v>
      </c>
      <c r="H24" s="5"/>
    </row>
    <row r="25" spans="2:8" ht="13.5" customHeight="1">
      <c r="B25" s="121">
        <v>125</v>
      </c>
      <c r="C25" s="121">
        <v>48</v>
      </c>
      <c r="D25" s="120">
        <f>(B25+C25)^2</f>
        <v>29929</v>
      </c>
      <c r="E25" s="120">
        <f>B25^2+2*B25*C25+C25^2</f>
        <v>29929</v>
      </c>
      <c r="F25" s="122">
        <f>B25/C25</f>
        <v>2.6041666666666665</v>
      </c>
      <c r="G25" s="120">
        <f>3*B25*C25</f>
        <v>18000</v>
      </c>
      <c r="H25" s="5"/>
    </row>
    <row r="26" spans="2:8" ht="13.5" customHeight="1">
      <c r="B26" s="121">
        <v>32</v>
      </c>
      <c r="C26" s="121">
        <v>18</v>
      </c>
      <c r="D26" s="120">
        <f>(B26+C26)^2</f>
        <v>2500</v>
      </c>
      <c r="E26" s="120">
        <f>B26^2+2*B26*C26+C26^2</f>
        <v>2500</v>
      </c>
      <c r="F26" s="122">
        <f>B26/C26</f>
        <v>1.7777777777777777</v>
      </c>
      <c r="G26" s="120">
        <f>3*B26*C26</f>
        <v>1728</v>
      </c>
      <c r="H26" s="5"/>
    </row>
    <row r="27" spans="2:8" ht="13.5" customHeight="1">
      <c r="B27" s="121">
        <v>29</v>
      </c>
      <c r="C27" s="121">
        <v>12</v>
      </c>
      <c r="D27" s="120">
        <f>(B27+C27)^2</f>
        <v>1681</v>
      </c>
      <c r="E27" s="120">
        <f>B27^2+2*B27*C27+C27^2</f>
        <v>1681</v>
      </c>
      <c r="F27" s="122">
        <f>B27/C27</f>
        <v>2.4166666666666665</v>
      </c>
      <c r="G27" s="120">
        <f>3*B27*C27</f>
        <v>1044</v>
      </c>
      <c r="H27" s="5"/>
    </row>
    <row r="28" spans="2:8" ht="13.5" customHeight="1" thickBot="1">
      <c r="E28" s="5"/>
      <c r="F28" s="5"/>
      <c r="G28" s="5"/>
      <c r="H28" s="5"/>
    </row>
    <row r="29" spans="2:8" ht="13.5" customHeight="1" thickTop="1">
      <c r="B29" s="123" t="s">
        <v>42</v>
      </c>
      <c r="C29" s="124" t="s">
        <v>43</v>
      </c>
      <c r="D29" s="124" t="s">
        <v>44</v>
      </c>
      <c r="E29" s="124" t="s">
        <v>45</v>
      </c>
      <c r="F29" s="124" t="s">
        <v>46</v>
      </c>
      <c r="G29" s="125" t="s">
        <v>47</v>
      </c>
      <c r="H29" s="5"/>
    </row>
    <row r="30" spans="2:8" ht="13.5" customHeight="1">
      <c r="B30" s="126">
        <v>47</v>
      </c>
      <c r="C30" s="121">
        <v>23</v>
      </c>
      <c r="D30" s="120" t="b">
        <f>B30&gt;C30</f>
        <v>1</v>
      </c>
      <c r="E30" s="120" t="b">
        <f>B30&lt;C30</f>
        <v>0</v>
      </c>
      <c r="F30" s="120" t="b">
        <f>B30&gt;=C30</f>
        <v>1</v>
      </c>
      <c r="G30" s="127" t="b">
        <f>B30&lt;=C30</f>
        <v>0</v>
      </c>
      <c r="H30" s="5"/>
    </row>
    <row r="31" spans="2:8" ht="13.5" customHeight="1">
      <c r="B31" s="126">
        <v>58</v>
      </c>
      <c r="C31" s="121">
        <v>58</v>
      </c>
      <c r="D31" s="120" t="b">
        <f>B31&gt;C31</f>
        <v>0</v>
      </c>
      <c r="E31" s="120" t="b">
        <f>B31&lt;C31</f>
        <v>0</v>
      </c>
      <c r="F31" s="120" t="b">
        <f>B31&gt;=C31</f>
        <v>1</v>
      </c>
      <c r="G31" s="127" t="b">
        <f>B31&lt;=C31</f>
        <v>1</v>
      </c>
      <c r="H31" s="5"/>
    </row>
    <row r="32" spans="2:8" ht="13.5" customHeight="1">
      <c r="B32" s="126">
        <v>12</v>
      </c>
      <c r="C32" s="121">
        <v>49</v>
      </c>
      <c r="D32" s="120" t="b">
        <f>B32&gt;C32</f>
        <v>0</v>
      </c>
      <c r="E32" s="120" t="b">
        <f>B32&lt;C32</f>
        <v>1</v>
      </c>
      <c r="F32" s="120" t="b">
        <f>B32&gt;=C32</f>
        <v>0</v>
      </c>
      <c r="G32" s="127" t="b">
        <f>B32&lt;=C32</f>
        <v>1</v>
      </c>
      <c r="H32" s="5"/>
    </row>
    <row r="33" spans="2:9" ht="13.5" customHeight="1" thickBot="1">
      <c r="B33" s="128">
        <v>35</v>
      </c>
      <c r="C33" s="129">
        <v>75</v>
      </c>
      <c r="D33" s="120" t="b">
        <f>B33&gt;C33</f>
        <v>0</v>
      </c>
      <c r="E33" s="120" t="b">
        <f>B33&lt;C33</f>
        <v>1</v>
      </c>
      <c r="F33" s="120" t="b">
        <f>B33&gt;=C33</f>
        <v>0</v>
      </c>
      <c r="G33" s="127" t="b">
        <f>B33&lt;=C33</f>
        <v>1</v>
      </c>
      <c r="H33" s="5"/>
    </row>
    <row r="34" spans="2:9" ht="13.5" customHeight="1" thickTop="1" thickBot="1">
      <c r="E34" s="5"/>
      <c r="F34" s="5"/>
      <c r="G34" s="5"/>
      <c r="H34" s="5"/>
    </row>
    <row r="35" spans="2:9" ht="13.5" customHeight="1" thickTop="1">
      <c r="B35" s="123" t="s">
        <v>38</v>
      </c>
      <c r="C35" s="124" t="s">
        <v>39</v>
      </c>
      <c r="D35" s="124" t="s">
        <v>313</v>
      </c>
      <c r="E35" s="124" t="s">
        <v>48</v>
      </c>
      <c r="F35" s="124" t="s">
        <v>49</v>
      </c>
      <c r="G35" s="124" t="s">
        <v>50</v>
      </c>
      <c r="H35" s="124" t="s">
        <v>51</v>
      </c>
      <c r="I35" s="125" t="s">
        <v>52</v>
      </c>
    </row>
    <row r="36" spans="2:9" ht="13.5" customHeight="1">
      <c r="B36" s="126">
        <v>7</v>
      </c>
      <c r="C36" s="121">
        <v>2</v>
      </c>
      <c r="D36" s="120">
        <f>MOD(B36,C36)</f>
        <v>1</v>
      </c>
      <c r="E36" s="120">
        <f>INT(B36/C36)</f>
        <v>3</v>
      </c>
      <c r="F36" s="120">
        <f>SQRT(B36+C36)</f>
        <v>3</v>
      </c>
      <c r="G36" s="120">
        <f>ROUND(B36/C36,2)</f>
        <v>3.5</v>
      </c>
      <c r="H36" s="120">
        <f>POWER(B36,4)</f>
        <v>2401</v>
      </c>
      <c r="I36" s="127">
        <f>PRODUCT(B36,C36)</f>
        <v>14</v>
      </c>
    </row>
    <row r="37" spans="2:9" ht="13.5" customHeight="1">
      <c r="B37" s="126">
        <v>13</v>
      </c>
      <c r="C37" s="121">
        <v>-4</v>
      </c>
      <c r="D37" s="120">
        <f>MOD(B37,C37)</f>
        <v>-3</v>
      </c>
      <c r="E37" s="120">
        <f>INT(B37/C37)</f>
        <v>-4</v>
      </c>
      <c r="F37" s="120">
        <f>SQRT(B37+C37)</f>
        <v>3</v>
      </c>
      <c r="G37" s="120">
        <f>ROUND(B37/C37,2)</f>
        <v>-3.25</v>
      </c>
      <c r="H37" s="120">
        <f>POWER(B37,4)</f>
        <v>28561</v>
      </c>
      <c r="I37" s="127">
        <f>PRODUCT(B37,C37)</f>
        <v>-52</v>
      </c>
    </row>
    <row r="38" spans="2:9" ht="13.5" customHeight="1">
      <c r="B38" s="126">
        <v>15</v>
      </c>
      <c r="C38" s="121">
        <v>66</v>
      </c>
      <c r="D38" s="120">
        <f>MOD(B38,C38)</f>
        <v>15</v>
      </c>
      <c r="E38" s="120">
        <f>INT(B38/C38)</f>
        <v>0</v>
      </c>
      <c r="F38" s="120">
        <f>SQRT(B38+C38)</f>
        <v>9</v>
      </c>
      <c r="G38" s="120">
        <f>ROUND(B38/C38,2)</f>
        <v>0.23</v>
      </c>
      <c r="H38" s="120">
        <f>POWER(B38,4)</f>
        <v>50625</v>
      </c>
      <c r="I38" s="127">
        <f>PRODUCT(B38,C38)</f>
        <v>990</v>
      </c>
    </row>
    <row r="39" spans="2:9" ht="13.5" customHeight="1" thickBot="1">
      <c r="B39" s="128">
        <v>8</v>
      </c>
      <c r="C39" s="129">
        <v>8</v>
      </c>
      <c r="D39" s="120">
        <f>MOD(B39,C39)</f>
        <v>0</v>
      </c>
      <c r="E39" s="120">
        <f>INT(B39/C39)</f>
        <v>1</v>
      </c>
      <c r="F39" s="120">
        <f>SQRT(B39+C39)</f>
        <v>4</v>
      </c>
      <c r="G39" s="120">
        <f>ROUND(B39/C39,2)</f>
        <v>1</v>
      </c>
      <c r="H39" s="120">
        <f>POWER(B39,4)</f>
        <v>4096</v>
      </c>
      <c r="I39" s="127">
        <f>PRODUCT(B39,C39)</f>
        <v>64</v>
      </c>
    </row>
    <row r="40" spans="2:9" ht="13.5" customHeight="1" thickTop="1" thickBot="1">
      <c r="E40" s="5"/>
      <c r="F40" s="5"/>
      <c r="G40" s="5"/>
      <c r="H40" s="5"/>
    </row>
    <row r="41" spans="2:9" ht="13.5" customHeight="1" thickTop="1">
      <c r="B41" s="123" t="s">
        <v>42</v>
      </c>
      <c r="C41" s="124" t="s">
        <v>43</v>
      </c>
      <c r="D41" s="124" t="s">
        <v>53</v>
      </c>
      <c r="E41" s="124" t="s">
        <v>54</v>
      </c>
      <c r="F41" s="124" t="s">
        <v>55</v>
      </c>
      <c r="G41" s="124" t="s">
        <v>56</v>
      </c>
      <c r="H41" s="124" t="s">
        <v>57</v>
      </c>
      <c r="I41" s="125" t="s">
        <v>314</v>
      </c>
    </row>
    <row r="42" spans="2:9" ht="13.5" customHeight="1">
      <c r="B42" s="126">
        <v>4</v>
      </c>
      <c r="C42" s="121">
        <v>5</v>
      </c>
      <c r="D42" s="121">
        <v>14</v>
      </c>
      <c r="E42" s="120" t="b">
        <f t="shared" ref="E42:F45" si="4">B42&gt;C42</f>
        <v>0</v>
      </c>
      <c r="F42" s="120" t="b">
        <f t="shared" si="4"/>
        <v>0</v>
      </c>
      <c r="G42" s="120" t="b">
        <f>AND(E42,F42)</f>
        <v>0</v>
      </c>
      <c r="H42" s="120" t="b">
        <f>OR(E42,F42)</f>
        <v>0</v>
      </c>
      <c r="I42" s="127" t="b">
        <f>AND(E42,OR(E42,F42))</f>
        <v>0</v>
      </c>
    </row>
    <row r="43" spans="2:9" ht="13.5" customHeight="1">
      <c r="B43" s="126">
        <v>2</v>
      </c>
      <c r="C43" s="121">
        <v>12</v>
      </c>
      <c r="D43" s="121">
        <v>32</v>
      </c>
      <c r="E43" s="120" t="b">
        <f t="shared" si="4"/>
        <v>0</v>
      </c>
      <c r="F43" s="120" t="b">
        <f t="shared" si="4"/>
        <v>0</v>
      </c>
      <c r="G43" s="120" t="b">
        <f>AND(E43,F43)</f>
        <v>0</v>
      </c>
      <c r="H43" s="120" t="b">
        <f>OR(E43,F43)</f>
        <v>0</v>
      </c>
      <c r="I43" s="127" t="b">
        <f>AND(E43,OR(E43,F43))</f>
        <v>0</v>
      </c>
    </row>
    <row r="44" spans="2:9" ht="13.5" customHeight="1">
      <c r="B44" s="126">
        <v>24</v>
      </c>
      <c r="C44" s="121">
        <v>14</v>
      </c>
      <c r="D44" s="121">
        <v>16</v>
      </c>
      <c r="E44" s="120" t="b">
        <f t="shared" si="4"/>
        <v>1</v>
      </c>
      <c r="F44" s="120" t="b">
        <f t="shared" si="4"/>
        <v>0</v>
      </c>
      <c r="G44" s="120" t="b">
        <f>AND(E44,F44)</f>
        <v>0</v>
      </c>
      <c r="H44" s="120" t="b">
        <f>OR(E44,F44)</f>
        <v>1</v>
      </c>
      <c r="I44" s="127" t="b">
        <f>AND(E44,OR(E44,F44))</f>
        <v>1</v>
      </c>
    </row>
    <row r="45" spans="2:9" ht="13.5" customHeight="1" thickBot="1">
      <c r="B45" s="128">
        <v>24</v>
      </c>
      <c r="C45" s="129">
        <v>24</v>
      </c>
      <c r="D45" s="129">
        <v>16</v>
      </c>
      <c r="E45" s="120" t="b">
        <f t="shared" si="4"/>
        <v>0</v>
      </c>
      <c r="F45" s="120" t="b">
        <f t="shared" si="4"/>
        <v>1</v>
      </c>
      <c r="G45" s="120" t="b">
        <f>AND(E45,F45)</f>
        <v>0</v>
      </c>
      <c r="H45" s="120" t="b">
        <f>OR(E45,F45)</f>
        <v>1</v>
      </c>
      <c r="I45" s="127" t="b">
        <f>AND(E45,OR(E45,F45))</f>
        <v>0</v>
      </c>
    </row>
    <row r="46" spans="2:9" ht="13.5" customHeight="1" thickTop="1">
      <c r="E46" s="5"/>
      <c r="F46" s="5"/>
      <c r="G46" s="5"/>
      <c r="H46" s="5"/>
    </row>
    <row r="47" spans="2:9" ht="13.5" customHeight="1">
      <c r="E47" s="5"/>
      <c r="F47" s="5"/>
      <c r="G47" s="5"/>
      <c r="H47" s="5"/>
    </row>
    <row r="48" spans="2:9" ht="13.5" customHeight="1">
      <c r="E48" s="5"/>
      <c r="F48" s="5"/>
      <c r="G48" s="5"/>
      <c r="H48" s="5"/>
    </row>
    <row r="49" spans="5:8" ht="13.5" customHeight="1">
      <c r="E49" s="5"/>
      <c r="F49" s="5"/>
      <c r="G49" s="5"/>
      <c r="H49" s="5"/>
    </row>
    <row r="50" spans="5:8" ht="13.5" customHeight="1">
      <c r="E50" s="5"/>
      <c r="F50" s="5"/>
      <c r="G50" s="5"/>
      <c r="H50" s="5"/>
    </row>
    <row r="51" spans="5:8" ht="13.5" customHeight="1">
      <c r="E51" s="5"/>
      <c r="F51" s="5"/>
      <c r="G51" s="5"/>
      <c r="H51" s="5"/>
    </row>
    <row r="52" spans="5:8" ht="13.5" customHeight="1">
      <c r="E52" s="5"/>
      <c r="F52" s="5"/>
      <c r="G52" s="5"/>
      <c r="H52" s="5"/>
    </row>
    <row r="53" spans="5:8" ht="13.5" customHeight="1">
      <c r="E53" s="5"/>
      <c r="F53" s="5"/>
      <c r="G53" s="5"/>
      <c r="H53" s="5"/>
    </row>
    <row r="54" spans="5:8" ht="13.5" customHeight="1">
      <c r="E54" s="5"/>
      <c r="F54" s="5"/>
      <c r="G54" s="5"/>
      <c r="H54" s="5"/>
    </row>
    <row r="55" spans="5:8" ht="13.5" customHeight="1">
      <c r="E55" s="5"/>
      <c r="F55" s="5"/>
      <c r="G55" s="5"/>
      <c r="H55" s="5"/>
    </row>
    <row r="56" spans="5:8" ht="13.5" customHeight="1">
      <c r="E56" s="5"/>
      <c r="F56" s="5"/>
      <c r="G56" s="5"/>
      <c r="H56" s="5"/>
    </row>
    <row r="57" spans="5:8" ht="13.5" customHeight="1">
      <c r="E57" s="5"/>
      <c r="F57" s="5"/>
      <c r="G57" s="5"/>
      <c r="H57" s="5"/>
    </row>
    <row r="58" spans="5:8" ht="13.5" customHeight="1">
      <c r="E58" s="5"/>
      <c r="F58" s="5"/>
      <c r="G58" s="5"/>
      <c r="H58" s="5"/>
    </row>
    <row r="59" spans="5:8" ht="13.5" customHeight="1">
      <c r="E59" s="5"/>
      <c r="F59" s="5"/>
      <c r="G59" s="5"/>
      <c r="H59" s="5"/>
    </row>
    <row r="60" spans="5:8" ht="13.5" customHeight="1">
      <c r="E60" s="5"/>
      <c r="F60" s="5"/>
      <c r="G60" s="5"/>
      <c r="H60" s="5"/>
    </row>
    <row r="61" spans="5:8" ht="13.5" customHeight="1">
      <c r="E61" s="5"/>
      <c r="F61" s="5"/>
      <c r="G61" s="5"/>
      <c r="H61" s="5"/>
    </row>
    <row r="62" spans="5:8" ht="13.5" customHeight="1">
      <c r="E62" s="5"/>
      <c r="F62" s="5"/>
      <c r="G62" s="5"/>
      <c r="H62" s="5"/>
    </row>
    <row r="63" spans="5:8" ht="13.5" customHeight="1">
      <c r="E63" s="5"/>
      <c r="F63" s="5"/>
      <c r="G63" s="5"/>
      <c r="H63" s="5"/>
    </row>
    <row r="64" spans="5:8" ht="13.5" customHeight="1">
      <c r="E64" s="5"/>
      <c r="F64" s="5"/>
      <c r="G64" s="5"/>
      <c r="H64" s="5"/>
    </row>
    <row r="65" spans="5:8" ht="13.5" customHeight="1">
      <c r="E65" s="5"/>
      <c r="F65" s="5"/>
      <c r="G65" s="5"/>
      <c r="H65" s="5"/>
    </row>
    <row r="66" spans="5:8" ht="13.5" customHeight="1">
      <c r="E66" s="5"/>
      <c r="F66" s="5"/>
      <c r="G66" s="5"/>
      <c r="H66" s="5"/>
    </row>
    <row r="67" spans="5:8" ht="13.5" customHeight="1">
      <c r="E67" s="5"/>
      <c r="F67" s="5"/>
      <c r="G67" s="5"/>
      <c r="H67" s="5"/>
    </row>
    <row r="68" spans="5:8" ht="13.5" customHeight="1">
      <c r="E68" s="5"/>
      <c r="F68" s="5"/>
      <c r="G68" s="5"/>
      <c r="H68" s="5"/>
    </row>
    <row r="69" spans="5:8" ht="13.5" customHeight="1">
      <c r="E69" s="5"/>
      <c r="F69" s="5"/>
      <c r="G69" s="5"/>
      <c r="H69" s="5"/>
    </row>
    <row r="70" spans="5:8" ht="13.5" customHeight="1">
      <c r="E70" s="5"/>
      <c r="F70" s="5"/>
      <c r="G70" s="5"/>
      <c r="H70" s="5"/>
    </row>
    <row r="71" spans="5:8" ht="13.5" customHeight="1">
      <c r="E71" s="5"/>
      <c r="F71" s="5"/>
      <c r="G71" s="5"/>
      <c r="H71" s="5"/>
    </row>
    <row r="72" spans="5:8" ht="13.5" customHeight="1">
      <c r="E72" s="5"/>
      <c r="F72" s="5"/>
      <c r="G72" s="5"/>
      <c r="H72" s="5"/>
    </row>
    <row r="73" spans="5:8" ht="13.5" customHeight="1">
      <c r="E73" s="5"/>
      <c r="F73" s="5"/>
      <c r="G73" s="5"/>
      <c r="H73" s="5"/>
    </row>
    <row r="74" spans="5:8" ht="13.5" customHeight="1">
      <c r="E74" s="5"/>
      <c r="F74" s="5"/>
      <c r="G74" s="5"/>
      <c r="H74" s="5"/>
    </row>
    <row r="75" spans="5:8" ht="13.5" customHeight="1">
      <c r="E75" s="5"/>
      <c r="F75" s="5"/>
      <c r="G75" s="5"/>
      <c r="H75" s="5"/>
    </row>
    <row r="76" spans="5:8" ht="13.5" customHeight="1">
      <c r="E76" s="5"/>
      <c r="F76" s="5"/>
      <c r="G76" s="5"/>
      <c r="H76" s="5"/>
    </row>
    <row r="77" spans="5:8" ht="13.5" customHeight="1">
      <c r="E77" s="5"/>
      <c r="F77" s="5"/>
      <c r="G77" s="5"/>
      <c r="H77" s="5"/>
    </row>
    <row r="78" spans="5:8" ht="13.5" customHeight="1">
      <c r="E78" s="5"/>
      <c r="F78" s="5"/>
      <c r="G78" s="5"/>
      <c r="H78" s="5"/>
    </row>
    <row r="79" spans="5:8" ht="13.5" customHeight="1">
      <c r="E79" s="5"/>
      <c r="F79" s="5"/>
      <c r="G79" s="5"/>
      <c r="H79" s="5"/>
    </row>
    <row r="80" spans="5:8" ht="13.5" customHeight="1">
      <c r="E80" s="5"/>
      <c r="F80" s="5"/>
      <c r="G80" s="5"/>
      <c r="H80" s="5"/>
    </row>
    <row r="81" spans="5:8" ht="13.5" customHeight="1">
      <c r="E81" s="5"/>
      <c r="F81" s="5"/>
      <c r="G81" s="5"/>
      <c r="H81" s="5"/>
    </row>
    <row r="82" spans="5:8" ht="13.5" customHeight="1">
      <c r="E82" s="5"/>
      <c r="F82" s="5"/>
      <c r="G82" s="5"/>
      <c r="H82" s="5"/>
    </row>
    <row r="83" spans="5:8" ht="13.5" customHeight="1">
      <c r="E83" s="5"/>
      <c r="F83" s="5"/>
      <c r="G83" s="5"/>
      <c r="H83" s="5"/>
    </row>
    <row r="84" spans="5:8" ht="13.5" customHeight="1">
      <c r="E84" s="5"/>
      <c r="F84" s="5"/>
      <c r="G84" s="5"/>
      <c r="H84" s="5"/>
    </row>
    <row r="85" spans="5:8" ht="13.5" customHeight="1">
      <c r="E85" s="5"/>
      <c r="F85" s="5"/>
      <c r="G85" s="5"/>
      <c r="H85" s="5"/>
    </row>
    <row r="86" spans="5:8" ht="13.5" customHeight="1">
      <c r="E86" s="5"/>
      <c r="F86" s="5"/>
      <c r="G86" s="5"/>
      <c r="H86" s="5"/>
    </row>
    <row r="87" spans="5:8" ht="13.5" customHeight="1">
      <c r="E87" s="5"/>
      <c r="F87" s="5"/>
      <c r="G87" s="5"/>
      <c r="H87" s="5"/>
    </row>
    <row r="88" spans="5:8" ht="13.5" customHeight="1">
      <c r="E88" s="5"/>
      <c r="F88" s="5"/>
      <c r="G88" s="5"/>
      <c r="H88" s="5"/>
    </row>
    <row r="89" spans="5:8" ht="13.5" customHeight="1">
      <c r="E89" s="5"/>
      <c r="F89" s="5"/>
      <c r="G89" s="5"/>
      <c r="H89" s="5"/>
    </row>
    <row r="90" spans="5:8" ht="13.5" customHeight="1">
      <c r="E90" s="5"/>
      <c r="F90" s="5"/>
      <c r="G90" s="5"/>
      <c r="H90" s="5"/>
    </row>
    <row r="91" spans="5:8" ht="13.5" customHeight="1">
      <c r="E91" s="5"/>
      <c r="F91" s="5"/>
      <c r="G91" s="5"/>
      <c r="H91" s="5"/>
    </row>
    <row r="92" spans="5:8" ht="13.5" customHeight="1">
      <c r="E92" s="5"/>
      <c r="F92" s="5"/>
      <c r="G92" s="5"/>
      <c r="H92" s="5"/>
    </row>
    <row r="93" spans="5:8" ht="13.5" customHeight="1">
      <c r="E93" s="5"/>
      <c r="F93" s="5"/>
      <c r="G93" s="5"/>
      <c r="H93" s="5"/>
    </row>
    <row r="94" spans="5:8" ht="13.5" customHeight="1">
      <c r="E94" s="5"/>
      <c r="F94" s="5"/>
      <c r="G94" s="5"/>
      <c r="H94" s="5"/>
    </row>
    <row r="95" spans="5:8" ht="13.5" customHeight="1">
      <c r="E95" s="5"/>
      <c r="F95" s="5"/>
      <c r="G95" s="5"/>
      <c r="H95" s="5"/>
    </row>
    <row r="96" spans="5:8" ht="13.5" customHeight="1">
      <c r="E96" s="5"/>
      <c r="F96" s="5"/>
      <c r="G96" s="5"/>
      <c r="H96" s="5"/>
    </row>
    <row r="97" spans="5:8" ht="13.5" customHeight="1">
      <c r="E97" s="5"/>
      <c r="F97" s="5"/>
      <c r="G97" s="5"/>
      <c r="H97" s="5"/>
    </row>
    <row r="98" spans="5:8" ht="13.5" customHeight="1">
      <c r="E98" s="5"/>
      <c r="F98" s="5"/>
      <c r="G98" s="5"/>
      <c r="H98" s="5"/>
    </row>
    <row r="99" spans="5:8" ht="13.5" customHeight="1">
      <c r="E99" s="5"/>
      <c r="F99" s="5"/>
      <c r="G99" s="5"/>
      <c r="H99" s="5"/>
    </row>
    <row r="100" spans="5:8" ht="13.5" customHeight="1">
      <c r="E100" s="5"/>
      <c r="F100" s="5"/>
      <c r="G100" s="5"/>
      <c r="H100" s="5"/>
    </row>
    <row r="101" spans="5:8" ht="13.5" customHeight="1">
      <c r="E101" s="5"/>
      <c r="F101" s="5"/>
      <c r="G101" s="5"/>
      <c r="H101" s="5"/>
    </row>
    <row r="102" spans="5:8" ht="13.5" customHeight="1">
      <c r="E102" s="5"/>
      <c r="F102" s="5"/>
      <c r="G102" s="5"/>
      <c r="H102" s="5"/>
    </row>
    <row r="103" spans="5:8" ht="13.5" customHeight="1">
      <c r="E103" s="5"/>
      <c r="F103" s="5"/>
      <c r="G103" s="5"/>
      <c r="H103" s="5"/>
    </row>
    <row r="104" spans="5:8" ht="13.5" customHeight="1">
      <c r="E104" s="5"/>
      <c r="F104" s="5"/>
      <c r="G104" s="5"/>
      <c r="H104" s="5"/>
    </row>
    <row r="105" spans="5:8" ht="13.5" customHeight="1">
      <c r="E105" s="5"/>
      <c r="F105" s="5"/>
      <c r="G105" s="5"/>
      <c r="H105" s="5"/>
    </row>
    <row r="106" spans="5:8" ht="13.5" customHeight="1">
      <c r="E106" s="5"/>
      <c r="F106" s="5"/>
      <c r="G106" s="5"/>
      <c r="H106" s="5"/>
    </row>
    <row r="107" spans="5:8" ht="13.5" customHeight="1">
      <c r="E107" s="5"/>
      <c r="F107" s="5"/>
      <c r="G107" s="5"/>
      <c r="H107" s="5"/>
    </row>
    <row r="108" spans="5:8" ht="13.5" customHeight="1">
      <c r="E108" s="5"/>
      <c r="F108" s="5"/>
      <c r="G108" s="5"/>
      <c r="H108" s="5"/>
    </row>
    <row r="109" spans="5:8" ht="13.5" customHeight="1">
      <c r="E109" s="5"/>
      <c r="F109" s="5"/>
      <c r="G109" s="5"/>
      <c r="H109" s="5"/>
    </row>
    <row r="110" spans="5:8" ht="13.5" customHeight="1">
      <c r="E110" s="5"/>
      <c r="F110" s="5"/>
      <c r="G110" s="5"/>
      <c r="H110" s="5"/>
    </row>
    <row r="111" spans="5:8" ht="13.5" customHeight="1">
      <c r="E111" s="5"/>
      <c r="F111" s="5"/>
      <c r="G111" s="5"/>
      <c r="H111" s="5"/>
    </row>
    <row r="112" spans="5:8" ht="13.5" customHeight="1">
      <c r="E112" s="5"/>
      <c r="F112" s="5"/>
      <c r="G112" s="5"/>
      <c r="H112" s="5"/>
    </row>
    <row r="113" spans="5:8" ht="13.5" customHeight="1">
      <c r="E113" s="5"/>
      <c r="F113" s="5"/>
      <c r="G113" s="5"/>
      <c r="H113" s="5"/>
    </row>
    <row r="114" spans="5:8" ht="13.5" customHeight="1">
      <c r="E114" s="5"/>
      <c r="F114" s="5"/>
      <c r="G114" s="5"/>
      <c r="H114" s="5"/>
    </row>
    <row r="115" spans="5:8" ht="13.5" customHeight="1">
      <c r="E115" s="5"/>
      <c r="F115" s="5"/>
      <c r="G115" s="5"/>
      <c r="H115" s="5"/>
    </row>
    <row r="116" spans="5:8" ht="13.5" customHeight="1">
      <c r="E116" s="5"/>
      <c r="F116" s="5"/>
      <c r="G116" s="5"/>
      <c r="H116" s="5"/>
    </row>
    <row r="117" spans="5:8" ht="13.5" customHeight="1">
      <c r="E117" s="5"/>
      <c r="F117" s="5"/>
      <c r="G117" s="5"/>
      <c r="H117" s="5"/>
    </row>
    <row r="118" spans="5:8" ht="13.5" customHeight="1">
      <c r="E118" s="5"/>
      <c r="F118" s="5"/>
      <c r="G118" s="5"/>
      <c r="H118" s="5"/>
    </row>
    <row r="119" spans="5:8" ht="13.5" customHeight="1">
      <c r="E119" s="5"/>
      <c r="F119" s="5"/>
      <c r="G119" s="5"/>
      <c r="H119" s="5"/>
    </row>
    <row r="120" spans="5:8" ht="13.5" customHeight="1">
      <c r="E120" s="5"/>
      <c r="F120" s="5"/>
      <c r="G120" s="5"/>
      <c r="H120" s="5"/>
    </row>
    <row r="121" spans="5:8" ht="13.5" customHeight="1">
      <c r="E121" s="5"/>
      <c r="F121" s="5"/>
      <c r="G121" s="5"/>
      <c r="H121" s="5"/>
    </row>
    <row r="122" spans="5:8" ht="13.5" customHeight="1">
      <c r="E122" s="5"/>
      <c r="F122" s="5"/>
      <c r="G122" s="5"/>
      <c r="H122" s="5"/>
    </row>
    <row r="123" spans="5:8" ht="13.5" customHeight="1">
      <c r="E123" s="5"/>
      <c r="F123" s="5"/>
      <c r="G123" s="5"/>
      <c r="H123" s="5"/>
    </row>
    <row r="124" spans="5:8" ht="13.5" customHeight="1">
      <c r="E124" s="5"/>
      <c r="F124" s="5"/>
      <c r="G124" s="5"/>
      <c r="H124" s="5"/>
    </row>
    <row r="125" spans="5:8" ht="13.5" customHeight="1">
      <c r="E125" s="5"/>
      <c r="F125" s="5"/>
      <c r="G125" s="5"/>
      <c r="H125" s="5"/>
    </row>
    <row r="126" spans="5:8" ht="13.5" customHeight="1">
      <c r="E126" s="5"/>
      <c r="F126" s="5"/>
      <c r="G126" s="5"/>
      <c r="H126" s="5"/>
    </row>
    <row r="127" spans="5:8" ht="13.5" customHeight="1">
      <c r="E127" s="5"/>
      <c r="F127" s="5"/>
      <c r="G127" s="5"/>
      <c r="H127" s="5"/>
    </row>
    <row r="128" spans="5:8" ht="13.5" customHeight="1">
      <c r="E128" s="5"/>
      <c r="F128" s="5"/>
      <c r="G128" s="5"/>
      <c r="H128" s="5"/>
    </row>
    <row r="129" spans="5:8" ht="13.5" customHeight="1">
      <c r="E129" s="5"/>
      <c r="F129" s="5"/>
      <c r="G129" s="5"/>
      <c r="H129" s="5"/>
    </row>
    <row r="130" spans="5:8" ht="13.5" customHeight="1">
      <c r="E130" s="5"/>
      <c r="F130" s="5"/>
      <c r="G130" s="5"/>
      <c r="H130" s="5"/>
    </row>
    <row r="131" spans="5:8" ht="13.5" customHeight="1">
      <c r="E131" s="5"/>
      <c r="F131" s="5"/>
      <c r="G131" s="5"/>
      <c r="H131" s="5"/>
    </row>
    <row r="132" spans="5:8" ht="13.5" customHeight="1">
      <c r="E132" s="5"/>
      <c r="F132" s="5"/>
      <c r="G132" s="5"/>
      <c r="H132" s="5"/>
    </row>
    <row r="133" spans="5:8" ht="13.5" customHeight="1">
      <c r="E133" s="5"/>
      <c r="F133" s="5"/>
      <c r="G133" s="5"/>
      <c r="H133" s="5"/>
    </row>
    <row r="134" spans="5:8" ht="13.5" customHeight="1">
      <c r="E134" s="5"/>
      <c r="F134" s="5"/>
      <c r="G134" s="5"/>
      <c r="H134" s="5"/>
    </row>
    <row r="135" spans="5:8" ht="13.5" customHeight="1">
      <c r="E135" s="5"/>
      <c r="F135" s="5"/>
      <c r="G135" s="5"/>
      <c r="H135" s="5"/>
    </row>
    <row r="136" spans="5:8" ht="13.5" customHeight="1">
      <c r="E136" s="5"/>
      <c r="F136" s="5"/>
      <c r="G136" s="5"/>
      <c r="H136" s="5"/>
    </row>
    <row r="137" spans="5:8" ht="13.5" customHeight="1">
      <c r="E137" s="5"/>
      <c r="F137" s="5"/>
      <c r="G137" s="5"/>
      <c r="H137" s="5"/>
    </row>
    <row r="138" spans="5:8" ht="13.5" customHeight="1">
      <c r="E138" s="5"/>
      <c r="F138" s="5"/>
      <c r="G138" s="5"/>
      <c r="H138" s="5"/>
    </row>
    <row r="139" spans="5:8" ht="13.5" customHeight="1">
      <c r="E139" s="5"/>
      <c r="F139" s="5"/>
      <c r="G139" s="5"/>
      <c r="H139" s="5"/>
    </row>
    <row r="140" spans="5:8" ht="13.5" customHeight="1">
      <c r="E140" s="5"/>
      <c r="F140" s="5"/>
      <c r="G140" s="5"/>
      <c r="H140" s="5"/>
    </row>
    <row r="141" spans="5:8" ht="13.5" customHeight="1">
      <c r="E141" s="5"/>
      <c r="F141" s="5"/>
      <c r="G141" s="5"/>
      <c r="H141" s="5"/>
    </row>
    <row r="142" spans="5:8" ht="13.5" customHeight="1">
      <c r="E142" s="5"/>
      <c r="F142" s="5"/>
      <c r="G142" s="5"/>
      <c r="H142" s="5"/>
    </row>
    <row r="143" spans="5:8" ht="13.5" customHeight="1">
      <c r="E143" s="5"/>
      <c r="F143" s="5"/>
      <c r="G143" s="5"/>
      <c r="H143" s="5"/>
    </row>
    <row r="144" spans="5:8" ht="13.5" customHeight="1">
      <c r="E144" s="5"/>
      <c r="F144" s="5"/>
      <c r="G144" s="5"/>
      <c r="H144" s="5"/>
    </row>
    <row r="145" spans="5:8" ht="13.5" customHeight="1">
      <c r="E145" s="5"/>
      <c r="F145" s="5"/>
      <c r="G145" s="5"/>
      <c r="H145" s="5"/>
    </row>
    <row r="146" spans="5:8" ht="13.5" customHeight="1">
      <c r="E146" s="5"/>
      <c r="F146" s="5"/>
      <c r="G146" s="5"/>
      <c r="H146" s="5"/>
    </row>
    <row r="147" spans="5:8" ht="13.5" customHeight="1">
      <c r="E147" s="5"/>
      <c r="F147" s="5"/>
      <c r="G147" s="5"/>
      <c r="H147" s="5"/>
    </row>
    <row r="148" spans="5:8" ht="13.5" customHeight="1">
      <c r="E148" s="5"/>
      <c r="F148" s="5"/>
      <c r="G148" s="5"/>
      <c r="H148" s="5"/>
    </row>
    <row r="149" spans="5:8" ht="13.5" customHeight="1">
      <c r="E149" s="5"/>
      <c r="F149" s="5"/>
      <c r="G149" s="5"/>
      <c r="H149" s="5"/>
    </row>
    <row r="150" spans="5:8" ht="13.5" customHeight="1">
      <c r="E150" s="5"/>
      <c r="F150" s="5"/>
      <c r="G150" s="5"/>
      <c r="H150" s="5"/>
    </row>
    <row r="151" spans="5:8" ht="13.5" customHeight="1">
      <c r="E151" s="5"/>
      <c r="F151" s="5"/>
      <c r="G151" s="5"/>
      <c r="H151" s="5"/>
    </row>
    <row r="152" spans="5:8" ht="13.5" customHeight="1">
      <c r="E152" s="5"/>
      <c r="F152" s="5"/>
      <c r="G152" s="5"/>
      <c r="H152" s="5"/>
    </row>
    <row r="153" spans="5:8" ht="13.5" customHeight="1">
      <c r="E153" s="5"/>
      <c r="F153" s="5"/>
      <c r="G153" s="5"/>
      <c r="H153" s="5"/>
    </row>
    <row r="154" spans="5:8" ht="13.5" customHeight="1">
      <c r="E154" s="5"/>
      <c r="F154" s="5"/>
      <c r="G154" s="5"/>
      <c r="H154" s="5"/>
    </row>
    <row r="155" spans="5:8" ht="13.5" customHeight="1">
      <c r="E155" s="5"/>
      <c r="F155" s="5"/>
      <c r="G155" s="5"/>
      <c r="H155" s="5"/>
    </row>
    <row r="156" spans="5:8" ht="13.5" customHeight="1">
      <c r="E156" s="5"/>
      <c r="F156" s="5"/>
      <c r="G156" s="5"/>
      <c r="H156" s="5"/>
    </row>
    <row r="157" spans="5:8" ht="13.5" customHeight="1">
      <c r="E157" s="5"/>
      <c r="F157" s="5"/>
      <c r="G157" s="5"/>
      <c r="H157" s="5"/>
    </row>
    <row r="158" spans="5:8" ht="13.5" customHeight="1">
      <c r="E158" s="5"/>
      <c r="F158" s="5"/>
      <c r="G158" s="5"/>
      <c r="H158" s="5"/>
    </row>
    <row r="159" spans="5:8" ht="13.5" customHeight="1">
      <c r="E159" s="5"/>
      <c r="F159" s="5"/>
      <c r="G159" s="5"/>
      <c r="H159" s="5"/>
    </row>
    <row r="160" spans="5:8" ht="13.5" customHeight="1">
      <c r="E160" s="5"/>
      <c r="F160" s="5"/>
      <c r="G160" s="5"/>
      <c r="H160" s="5"/>
    </row>
    <row r="161" spans="5:8" ht="13.5" customHeight="1">
      <c r="E161" s="5"/>
      <c r="F161" s="5"/>
      <c r="G161" s="5"/>
      <c r="H161" s="5"/>
    </row>
    <row r="162" spans="5:8" ht="13.5" customHeight="1">
      <c r="E162" s="5"/>
      <c r="F162" s="5"/>
      <c r="G162" s="5"/>
      <c r="H162" s="5"/>
    </row>
    <row r="163" spans="5:8" ht="13.5" customHeight="1">
      <c r="E163" s="5"/>
      <c r="F163" s="5"/>
      <c r="G163" s="5"/>
      <c r="H163" s="5"/>
    </row>
    <row r="164" spans="5:8" ht="13.5" customHeight="1">
      <c r="E164" s="5"/>
      <c r="F164" s="5"/>
      <c r="G164" s="5"/>
      <c r="H164" s="5"/>
    </row>
    <row r="165" spans="5:8" ht="13.5" customHeight="1">
      <c r="E165" s="5"/>
      <c r="F165" s="5"/>
      <c r="G165" s="5"/>
      <c r="H165" s="5"/>
    </row>
    <row r="166" spans="5:8" ht="13.5" customHeight="1">
      <c r="E166" s="5"/>
      <c r="F166" s="5"/>
      <c r="G166" s="5"/>
      <c r="H166" s="5"/>
    </row>
    <row r="167" spans="5:8" ht="13.5" customHeight="1">
      <c r="E167" s="5"/>
      <c r="F167" s="5"/>
      <c r="G167" s="5"/>
      <c r="H167" s="5"/>
    </row>
    <row r="168" spans="5:8" ht="13.5" customHeight="1">
      <c r="E168" s="5"/>
      <c r="F168" s="5"/>
      <c r="G168" s="5"/>
      <c r="H168" s="5"/>
    </row>
    <row r="169" spans="5:8" ht="13.5" customHeight="1">
      <c r="E169" s="5"/>
      <c r="F169" s="5"/>
      <c r="G169" s="5"/>
      <c r="H169" s="5"/>
    </row>
    <row r="170" spans="5:8" ht="13.5" customHeight="1">
      <c r="E170" s="5"/>
      <c r="F170" s="5"/>
      <c r="G170" s="5"/>
      <c r="H170" s="5"/>
    </row>
    <row r="171" spans="5:8" ht="13.5" customHeight="1">
      <c r="E171" s="5"/>
      <c r="F171" s="5"/>
      <c r="G171" s="5"/>
      <c r="H171" s="5"/>
    </row>
    <row r="172" spans="5:8" ht="13.5" customHeight="1">
      <c r="E172" s="5"/>
      <c r="F172" s="5"/>
      <c r="G172" s="5"/>
      <c r="H172" s="5"/>
    </row>
    <row r="173" spans="5:8" ht="13.5" customHeight="1">
      <c r="E173" s="5"/>
      <c r="F173" s="5"/>
      <c r="G173" s="5"/>
      <c r="H173" s="5"/>
    </row>
    <row r="174" spans="5:8" ht="13.5" customHeight="1">
      <c r="E174" s="5"/>
      <c r="F174" s="5"/>
      <c r="G174" s="5"/>
      <c r="H174" s="5"/>
    </row>
    <row r="175" spans="5:8" ht="13.5" customHeight="1">
      <c r="E175" s="5"/>
      <c r="F175" s="5"/>
      <c r="G175" s="5"/>
      <c r="H175" s="5"/>
    </row>
    <row r="176" spans="5:8" ht="13.5" customHeight="1">
      <c r="E176" s="5"/>
      <c r="F176" s="5"/>
      <c r="G176" s="5"/>
      <c r="H176" s="5"/>
    </row>
    <row r="177" spans="5:8" ht="13.5" customHeight="1">
      <c r="E177" s="5"/>
      <c r="F177" s="5"/>
      <c r="G177" s="5"/>
      <c r="H177" s="5"/>
    </row>
    <row r="178" spans="5:8" ht="13.5" customHeight="1">
      <c r="E178" s="5"/>
      <c r="F178" s="5"/>
      <c r="G178" s="5"/>
      <c r="H178" s="5"/>
    </row>
    <row r="179" spans="5:8" ht="13.5" customHeight="1">
      <c r="E179" s="5"/>
      <c r="F179" s="5"/>
      <c r="G179" s="5"/>
      <c r="H179" s="5"/>
    </row>
    <row r="180" spans="5:8" ht="13.5" customHeight="1">
      <c r="E180" s="5"/>
      <c r="F180" s="5"/>
      <c r="G180" s="5"/>
      <c r="H180" s="5"/>
    </row>
    <row r="181" spans="5:8" ht="13.5" customHeight="1">
      <c r="E181" s="5"/>
      <c r="F181" s="5"/>
      <c r="G181" s="5"/>
      <c r="H181" s="5"/>
    </row>
    <row r="182" spans="5:8" ht="13.5" customHeight="1">
      <c r="E182" s="5"/>
      <c r="F182" s="5"/>
      <c r="G182" s="5"/>
      <c r="H182" s="5"/>
    </row>
    <row r="183" spans="5:8" ht="13.5" customHeight="1">
      <c r="E183" s="5"/>
      <c r="F183" s="5"/>
      <c r="G183" s="5"/>
      <c r="H183" s="5"/>
    </row>
    <row r="184" spans="5:8" ht="13.5" customHeight="1">
      <c r="E184" s="5"/>
      <c r="F184" s="5"/>
      <c r="G184" s="5"/>
      <c r="H184" s="5"/>
    </row>
    <row r="185" spans="5:8" ht="13.5" customHeight="1">
      <c r="E185" s="5"/>
      <c r="F185" s="5"/>
      <c r="G185" s="5"/>
      <c r="H185" s="5"/>
    </row>
    <row r="186" spans="5:8" ht="13.5" customHeight="1">
      <c r="E186" s="5"/>
      <c r="F186" s="5"/>
      <c r="G186" s="5"/>
      <c r="H186" s="5"/>
    </row>
    <row r="187" spans="5:8" ht="13.5" customHeight="1">
      <c r="E187" s="5"/>
      <c r="F187" s="5"/>
      <c r="G187" s="5"/>
      <c r="H187" s="5"/>
    </row>
    <row r="188" spans="5:8" ht="13.5" customHeight="1">
      <c r="E188" s="5"/>
      <c r="F188" s="5"/>
      <c r="G188" s="5"/>
      <c r="H188" s="5"/>
    </row>
    <row r="189" spans="5:8" ht="13.5" customHeight="1">
      <c r="E189" s="5"/>
      <c r="F189" s="5"/>
      <c r="G189" s="5"/>
      <c r="H189" s="5"/>
    </row>
    <row r="190" spans="5:8" ht="13.5" customHeight="1">
      <c r="E190" s="5"/>
      <c r="F190" s="5"/>
      <c r="G190" s="5"/>
      <c r="H190" s="5"/>
    </row>
    <row r="191" spans="5:8" ht="13.5" customHeight="1">
      <c r="E191" s="5"/>
      <c r="F191" s="5"/>
      <c r="G191" s="5"/>
      <c r="H191" s="5"/>
    </row>
    <row r="192" spans="5:8" ht="13.5" customHeight="1">
      <c r="E192" s="5"/>
      <c r="F192" s="5"/>
      <c r="G192" s="5"/>
      <c r="H192" s="5"/>
    </row>
    <row r="193" spans="5:8" ht="13.5" customHeight="1">
      <c r="E193" s="5"/>
      <c r="F193" s="5"/>
      <c r="G193" s="5"/>
      <c r="H193" s="5"/>
    </row>
    <row r="194" spans="5:8" ht="13.5" customHeight="1">
      <c r="E194" s="5"/>
      <c r="F194" s="5"/>
      <c r="G194" s="5"/>
      <c r="H194" s="5"/>
    </row>
    <row r="195" spans="5:8" ht="13.5" customHeight="1">
      <c r="E195" s="5"/>
      <c r="F195" s="5"/>
      <c r="G195" s="5"/>
      <c r="H195" s="5"/>
    </row>
    <row r="196" spans="5:8" ht="13.5" customHeight="1">
      <c r="E196" s="5"/>
      <c r="F196" s="5"/>
      <c r="G196" s="5"/>
      <c r="H196" s="5"/>
    </row>
    <row r="197" spans="5:8" ht="13.5" customHeight="1">
      <c r="E197" s="5"/>
      <c r="F197" s="5"/>
      <c r="G197" s="5"/>
      <c r="H197" s="5"/>
    </row>
    <row r="198" spans="5:8" ht="13.5" customHeight="1">
      <c r="E198" s="5"/>
      <c r="F198" s="5"/>
      <c r="G198" s="5"/>
      <c r="H198" s="5"/>
    </row>
    <row r="199" spans="5:8" ht="13.5" customHeight="1">
      <c r="E199" s="5"/>
      <c r="F199" s="5"/>
      <c r="G199" s="5"/>
      <c r="H199" s="5"/>
    </row>
    <row r="200" spans="5:8" ht="13.5" customHeight="1">
      <c r="E200" s="5"/>
      <c r="F200" s="5"/>
      <c r="G200" s="5"/>
      <c r="H200" s="5"/>
    </row>
    <row r="201" spans="5:8" ht="13.5" customHeight="1">
      <c r="E201" s="5"/>
      <c r="F201" s="5"/>
      <c r="G201" s="5"/>
      <c r="H201" s="5"/>
    </row>
    <row r="202" spans="5:8" ht="13.5" customHeight="1">
      <c r="E202" s="5"/>
      <c r="F202" s="5"/>
      <c r="G202" s="5"/>
      <c r="H202" s="5"/>
    </row>
    <row r="203" spans="5:8" ht="13.5" customHeight="1">
      <c r="E203" s="5"/>
      <c r="F203" s="5"/>
      <c r="G203" s="5"/>
      <c r="H203" s="5"/>
    </row>
    <row r="204" spans="5:8" ht="13.5" customHeight="1">
      <c r="E204" s="5"/>
      <c r="F204" s="5"/>
      <c r="G204" s="5"/>
      <c r="H204" s="5"/>
    </row>
    <row r="205" spans="5:8" ht="13.5" customHeight="1">
      <c r="E205" s="5"/>
      <c r="F205" s="5"/>
      <c r="G205" s="5"/>
      <c r="H205" s="5"/>
    </row>
    <row r="206" spans="5:8" ht="13.5" customHeight="1">
      <c r="E206" s="5"/>
      <c r="F206" s="5"/>
      <c r="G206" s="5"/>
      <c r="H206" s="5"/>
    </row>
    <row r="207" spans="5:8" ht="13.5" customHeight="1">
      <c r="E207" s="5"/>
      <c r="F207" s="5"/>
      <c r="G207" s="5"/>
      <c r="H207" s="5"/>
    </row>
    <row r="208" spans="5:8" ht="13.5" customHeight="1">
      <c r="E208" s="5"/>
      <c r="F208" s="5"/>
      <c r="G208" s="5"/>
      <c r="H208" s="5"/>
    </row>
    <row r="209" spans="5:8" ht="13.5" customHeight="1">
      <c r="E209" s="5"/>
      <c r="F209" s="5"/>
      <c r="G209" s="5"/>
      <c r="H209" s="5"/>
    </row>
    <row r="210" spans="5:8" ht="13.5" customHeight="1">
      <c r="E210" s="5"/>
      <c r="F210" s="5"/>
      <c r="G210" s="5"/>
      <c r="H210" s="5"/>
    </row>
    <row r="211" spans="5:8" ht="13.5" customHeight="1">
      <c r="E211" s="5"/>
      <c r="F211" s="5"/>
      <c r="G211" s="5"/>
      <c r="H211" s="5"/>
    </row>
    <row r="212" spans="5:8" ht="13.5" customHeight="1">
      <c r="E212" s="5"/>
      <c r="F212" s="5"/>
      <c r="G212" s="5"/>
      <c r="H212" s="5"/>
    </row>
    <row r="213" spans="5:8" ht="13.5" customHeight="1">
      <c r="E213" s="5"/>
      <c r="F213" s="5"/>
      <c r="G213" s="5"/>
      <c r="H213" s="5"/>
    </row>
    <row r="214" spans="5:8" ht="13.5" customHeight="1">
      <c r="E214" s="5"/>
      <c r="F214" s="5"/>
      <c r="G214" s="5"/>
      <c r="H214" s="5"/>
    </row>
    <row r="215" spans="5:8" ht="13.5" customHeight="1">
      <c r="E215" s="5"/>
      <c r="F215" s="5"/>
      <c r="G215" s="5"/>
      <c r="H215" s="5"/>
    </row>
    <row r="216" spans="5:8" ht="13.5" customHeight="1">
      <c r="E216" s="5"/>
      <c r="F216" s="5"/>
      <c r="G216" s="5"/>
      <c r="H216" s="5"/>
    </row>
    <row r="217" spans="5:8" ht="13.5" customHeight="1">
      <c r="E217" s="5"/>
      <c r="F217" s="5"/>
      <c r="G217" s="5"/>
      <c r="H217" s="5"/>
    </row>
    <row r="218" spans="5:8" ht="13.5" customHeight="1">
      <c r="E218" s="5"/>
      <c r="F218" s="5"/>
      <c r="G218" s="5"/>
      <c r="H218" s="5"/>
    </row>
    <row r="219" spans="5:8" ht="13.5" customHeight="1">
      <c r="E219" s="5"/>
      <c r="F219" s="5"/>
      <c r="G219" s="5"/>
      <c r="H219" s="5"/>
    </row>
    <row r="220" spans="5:8" ht="13.5" customHeight="1">
      <c r="E220" s="5"/>
      <c r="F220" s="5"/>
      <c r="G220" s="5"/>
      <c r="H220" s="5"/>
    </row>
    <row r="221" spans="5:8" ht="13.5" customHeight="1">
      <c r="E221" s="5"/>
      <c r="F221" s="5"/>
      <c r="G221" s="5"/>
      <c r="H221" s="5"/>
    </row>
    <row r="222" spans="5:8" ht="13.5" customHeight="1">
      <c r="E222" s="5"/>
      <c r="F222" s="5"/>
      <c r="G222" s="5"/>
      <c r="H222" s="5"/>
    </row>
    <row r="223" spans="5:8" ht="13.5" customHeight="1">
      <c r="E223" s="5"/>
      <c r="F223" s="5"/>
      <c r="G223" s="5"/>
      <c r="H223" s="5"/>
    </row>
    <row r="224" spans="5:8" ht="13.5" customHeight="1">
      <c r="E224" s="5"/>
      <c r="F224" s="5"/>
      <c r="G224" s="5"/>
      <c r="H224" s="5"/>
    </row>
    <row r="225" spans="5:8" ht="13.5" customHeight="1">
      <c r="E225" s="5"/>
      <c r="F225" s="5"/>
      <c r="G225" s="5"/>
      <c r="H225" s="5"/>
    </row>
    <row r="226" spans="5:8" ht="13.5" customHeight="1">
      <c r="E226" s="5"/>
      <c r="F226" s="5"/>
      <c r="G226" s="5"/>
      <c r="H226" s="5"/>
    </row>
    <row r="227" spans="5:8" ht="13.5" customHeight="1">
      <c r="E227" s="5"/>
      <c r="F227" s="5"/>
      <c r="G227" s="5"/>
      <c r="H227" s="5"/>
    </row>
    <row r="228" spans="5:8" ht="13.5" customHeight="1">
      <c r="E228" s="5"/>
      <c r="F228" s="5"/>
      <c r="G228" s="5"/>
      <c r="H228" s="5"/>
    </row>
    <row r="229" spans="5:8" ht="13.5" customHeight="1">
      <c r="E229" s="5"/>
      <c r="F229" s="5"/>
      <c r="G229" s="5"/>
      <c r="H229" s="5"/>
    </row>
    <row r="230" spans="5:8" ht="13.5" customHeight="1">
      <c r="E230" s="5"/>
      <c r="F230" s="5"/>
      <c r="G230" s="5"/>
      <c r="H230" s="5"/>
    </row>
    <row r="231" spans="5:8" ht="13.5" customHeight="1">
      <c r="E231" s="5"/>
      <c r="F231" s="5"/>
      <c r="G231" s="5"/>
      <c r="H231" s="5"/>
    </row>
    <row r="232" spans="5:8" ht="13.5" customHeight="1">
      <c r="E232" s="5"/>
      <c r="F232" s="5"/>
      <c r="G232" s="5"/>
      <c r="H232" s="5"/>
    </row>
    <row r="233" spans="5:8" ht="13.5" customHeight="1">
      <c r="E233" s="5"/>
      <c r="F233" s="5"/>
      <c r="G233" s="5"/>
      <c r="H233" s="5"/>
    </row>
    <row r="234" spans="5:8" ht="13.5" customHeight="1">
      <c r="E234" s="5"/>
      <c r="F234" s="5"/>
      <c r="G234" s="5"/>
      <c r="H234" s="5"/>
    </row>
    <row r="235" spans="5:8" ht="13.5" customHeight="1">
      <c r="E235" s="5"/>
      <c r="F235" s="5"/>
      <c r="G235" s="5"/>
      <c r="H235" s="5"/>
    </row>
    <row r="236" spans="5:8" ht="13.5" customHeight="1">
      <c r="E236" s="5"/>
      <c r="F236" s="5"/>
      <c r="G236" s="5"/>
      <c r="H236" s="5"/>
    </row>
    <row r="237" spans="5:8" ht="13.5" customHeight="1">
      <c r="E237" s="5"/>
      <c r="F237" s="5"/>
      <c r="G237" s="5"/>
      <c r="H237" s="5"/>
    </row>
    <row r="238" spans="5:8" ht="13.5" customHeight="1">
      <c r="E238" s="5"/>
      <c r="F238" s="5"/>
      <c r="G238" s="5"/>
      <c r="H238" s="5"/>
    </row>
    <row r="239" spans="5:8" ht="13.5" customHeight="1">
      <c r="E239" s="5"/>
      <c r="F239" s="5"/>
      <c r="G239" s="5"/>
      <c r="H239" s="5"/>
    </row>
    <row r="240" spans="5:8" ht="13.5" customHeight="1">
      <c r="E240" s="5"/>
      <c r="F240" s="5"/>
      <c r="G240" s="5"/>
      <c r="H240" s="5"/>
    </row>
    <row r="241" spans="5:8" ht="13.5" customHeight="1">
      <c r="E241" s="5"/>
      <c r="F241" s="5"/>
      <c r="G241" s="5"/>
      <c r="H241" s="5"/>
    </row>
    <row r="242" spans="5:8" ht="13.5" customHeight="1">
      <c r="E242" s="5"/>
      <c r="F242" s="5"/>
      <c r="G242" s="5"/>
      <c r="H242" s="5"/>
    </row>
    <row r="243" spans="5:8" ht="13.5" customHeight="1">
      <c r="E243" s="5"/>
      <c r="F243" s="5"/>
      <c r="G243" s="5"/>
      <c r="H243" s="5"/>
    </row>
    <row r="244" spans="5:8" ht="13.5" customHeight="1">
      <c r="E244" s="5"/>
      <c r="F244" s="5"/>
      <c r="G244" s="5"/>
      <c r="H244" s="5"/>
    </row>
    <row r="245" spans="5:8" ht="13.5" customHeight="1">
      <c r="E245" s="5"/>
      <c r="F245" s="5"/>
      <c r="G245" s="5"/>
      <c r="H245" s="5"/>
    </row>
    <row r="246" spans="5:8" ht="13.5" customHeight="1">
      <c r="E246" s="5"/>
      <c r="F246" s="5"/>
      <c r="G246" s="5"/>
      <c r="H246" s="5"/>
    </row>
    <row r="247" spans="5:8" ht="13.5" customHeight="1">
      <c r="E247" s="5"/>
      <c r="F247" s="5"/>
      <c r="G247" s="5"/>
      <c r="H247" s="5"/>
    </row>
    <row r="248" spans="5:8" ht="13.5" customHeight="1">
      <c r="E248" s="5"/>
      <c r="F248" s="5"/>
      <c r="G248" s="5"/>
      <c r="H248" s="5"/>
    </row>
    <row r="249" spans="5:8" ht="13.5" customHeight="1">
      <c r="E249" s="5"/>
      <c r="F249" s="5"/>
      <c r="G249" s="5"/>
      <c r="H249" s="5"/>
    </row>
    <row r="250" spans="5:8" ht="13.5" customHeight="1">
      <c r="E250" s="5"/>
      <c r="F250" s="5"/>
      <c r="G250" s="5"/>
      <c r="H250" s="5"/>
    </row>
    <row r="251" spans="5:8" ht="13.5" customHeight="1">
      <c r="E251" s="5"/>
      <c r="F251" s="5"/>
      <c r="G251" s="5"/>
      <c r="H251" s="5"/>
    </row>
    <row r="252" spans="5:8" ht="13.5" customHeight="1">
      <c r="E252" s="5"/>
      <c r="F252" s="5"/>
      <c r="G252" s="5"/>
      <c r="H252" s="5"/>
    </row>
    <row r="253" spans="5:8" ht="13.5" customHeight="1">
      <c r="E253" s="5"/>
      <c r="F253" s="5"/>
      <c r="G253" s="5"/>
      <c r="H253" s="5"/>
    </row>
    <row r="254" spans="5:8" ht="13.5" customHeight="1">
      <c r="E254" s="5"/>
      <c r="F254" s="5"/>
      <c r="G254" s="5"/>
      <c r="H254" s="5"/>
    </row>
    <row r="255" spans="5:8" ht="13.5" customHeight="1">
      <c r="E255" s="5"/>
      <c r="F255" s="5"/>
      <c r="G255" s="5"/>
      <c r="H255" s="5"/>
    </row>
    <row r="256" spans="5:8" ht="13.5" customHeight="1">
      <c r="E256" s="5"/>
      <c r="F256" s="5"/>
      <c r="G256" s="5"/>
      <c r="H256" s="5"/>
    </row>
    <row r="257" spans="5:8" ht="13.5" customHeight="1">
      <c r="E257" s="5"/>
      <c r="F257" s="5"/>
      <c r="G257" s="5"/>
      <c r="H257" s="5"/>
    </row>
    <row r="258" spans="5:8" ht="13.5" customHeight="1">
      <c r="E258" s="5"/>
      <c r="F258" s="5"/>
      <c r="G258" s="5"/>
      <c r="H258" s="5"/>
    </row>
    <row r="259" spans="5:8" ht="13.5" customHeight="1">
      <c r="E259" s="5"/>
      <c r="F259" s="5"/>
      <c r="G259" s="5"/>
      <c r="H259" s="5"/>
    </row>
    <row r="260" spans="5:8" ht="13.5" customHeight="1">
      <c r="E260" s="5"/>
      <c r="F260" s="5"/>
      <c r="G260" s="5"/>
      <c r="H260" s="5"/>
    </row>
    <row r="261" spans="5:8" ht="13.5" customHeight="1">
      <c r="E261" s="5"/>
      <c r="F261" s="5"/>
      <c r="G261" s="5"/>
      <c r="H261" s="5"/>
    </row>
    <row r="262" spans="5:8" ht="13.5" customHeight="1">
      <c r="E262" s="5"/>
      <c r="F262" s="5"/>
      <c r="G262" s="5"/>
      <c r="H262" s="5"/>
    </row>
    <row r="263" spans="5:8" ht="13.5" customHeight="1">
      <c r="E263" s="5"/>
      <c r="F263" s="5"/>
      <c r="G263" s="5"/>
      <c r="H263" s="5"/>
    </row>
    <row r="264" spans="5:8" ht="13.5" customHeight="1">
      <c r="E264" s="5"/>
      <c r="F264" s="5"/>
      <c r="G264" s="5"/>
      <c r="H264" s="5"/>
    </row>
    <row r="265" spans="5:8" ht="13.5" customHeight="1">
      <c r="E265" s="5"/>
      <c r="F265" s="5"/>
      <c r="G265" s="5"/>
      <c r="H265" s="5"/>
    </row>
    <row r="266" spans="5:8" ht="13.5" customHeight="1">
      <c r="E266" s="5"/>
      <c r="F266" s="5"/>
      <c r="G266" s="5"/>
      <c r="H266" s="5"/>
    </row>
    <row r="267" spans="5:8" ht="13.5" customHeight="1">
      <c r="E267" s="5"/>
      <c r="F267" s="5"/>
      <c r="G267" s="5"/>
      <c r="H267" s="5"/>
    </row>
    <row r="268" spans="5:8" ht="13.5" customHeight="1">
      <c r="E268" s="5"/>
      <c r="F268" s="5"/>
      <c r="G268" s="5"/>
      <c r="H268" s="5"/>
    </row>
    <row r="269" spans="5:8" ht="13.5" customHeight="1">
      <c r="E269" s="5"/>
      <c r="F269" s="5"/>
      <c r="G269" s="5"/>
      <c r="H269" s="5"/>
    </row>
    <row r="270" spans="5:8" ht="13.5" customHeight="1">
      <c r="E270" s="5"/>
      <c r="F270" s="5"/>
      <c r="G270" s="5"/>
      <c r="H270" s="5"/>
    </row>
    <row r="271" spans="5:8" ht="13.5" customHeight="1">
      <c r="E271" s="5"/>
      <c r="F271" s="5"/>
      <c r="G271" s="5"/>
      <c r="H271" s="5"/>
    </row>
    <row r="272" spans="5:8" ht="13.5" customHeight="1">
      <c r="E272" s="5"/>
      <c r="F272" s="5"/>
      <c r="G272" s="5"/>
      <c r="H272" s="5"/>
    </row>
    <row r="273" spans="5:8" ht="13.5" customHeight="1">
      <c r="E273" s="5"/>
      <c r="F273" s="5"/>
      <c r="G273" s="5"/>
      <c r="H273" s="5"/>
    </row>
    <row r="274" spans="5:8" ht="13.5" customHeight="1">
      <c r="E274" s="5"/>
      <c r="F274" s="5"/>
      <c r="G274" s="5"/>
      <c r="H274" s="5"/>
    </row>
    <row r="275" spans="5:8" ht="13.5" customHeight="1">
      <c r="E275" s="5"/>
      <c r="F275" s="5"/>
      <c r="G275" s="5"/>
      <c r="H275" s="5"/>
    </row>
    <row r="276" spans="5:8" ht="13.5" customHeight="1">
      <c r="E276" s="5"/>
      <c r="F276" s="5"/>
      <c r="G276" s="5"/>
      <c r="H276" s="5"/>
    </row>
    <row r="277" spans="5:8" ht="13.5" customHeight="1">
      <c r="E277" s="5"/>
      <c r="F277" s="5"/>
      <c r="G277" s="5"/>
      <c r="H277" s="5"/>
    </row>
    <row r="278" spans="5:8" ht="13.5" customHeight="1">
      <c r="E278" s="5"/>
      <c r="F278" s="5"/>
      <c r="G278" s="5"/>
      <c r="H278" s="5"/>
    </row>
    <row r="279" spans="5:8" ht="13.5" customHeight="1">
      <c r="E279" s="5"/>
      <c r="F279" s="5"/>
      <c r="G279" s="5"/>
      <c r="H279" s="5"/>
    </row>
    <row r="280" spans="5:8" ht="13.5" customHeight="1">
      <c r="E280" s="5"/>
      <c r="F280" s="5"/>
      <c r="G280" s="5"/>
      <c r="H280" s="5"/>
    </row>
    <row r="281" spans="5:8" ht="13.5" customHeight="1">
      <c r="E281" s="5"/>
      <c r="F281" s="5"/>
      <c r="G281" s="5"/>
      <c r="H281" s="5"/>
    </row>
    <row r="282" spans="5:8" ht="13.5" customHeight="1">
      <c r="E282" s="5"/>
      <c r="F282" s="5"/>
      <c r="G282" s="5"/>
      <c r="H282" s="5"/>
    </row>
    <row r="283" spans="5:8" ht="13.5" customHeight="1">
      <c r="E283" s="5"/>
      <c r="F283" s="5"/>
      <c r="G283" s="5"/>
      <c r="H283" s="5"/>
    </row>
    <row r="284" spans="5:8" ht="13.5" customHeight="1">
      <c r="E284" s="5"/>
      <c r="F284" s="5"/>
      <c r="G284" s="5"/>
      <c r="H284" s="5"/>
    </row>
    <row r="285" spans="5:8" ht="13.5" customHeight="1">
      <c r="E285" s="5"/>
      <c r="F285" s="5"/>
      <c r="G285" s="5"/>
      <c r="H285" s="5"/>
    </row>
    <row r="286" spans="5:8" ht="13.5" customHeight="1">
      <c r="E286" s="5"/>
      <c r="F286" s="5"/>
      <c r="G286" s="5"/>
      <c r="H286" s="5"/>
    </row>
    <row r="287" spans="5:8" ht="13.5" customHeight="1">
      <c r="E287" s="5"/>
      <c r="F287" s="5"/>
      <c r="G287" s="5"/>
      <c r="H287" s="5"/>
    </row>
    <row r="288" spans="5:8" ht="13.5" customHeight="1">
      <c r="E288" s="5"/>
      <c r="F288" s="5"/>
      <c r="G288" s="5"/>
      <c r="H288" s="5"/>
    </row>
    <row r="289" spans="5:8" ht="13.5" customHeight="1">
      <c r="E289" s="5"/>
      <c r="F289" s="5"/>
      <c r="G289" s="5"/>
      <c r="H289" s="5"/>
    </row>
    <row r="290" spans="5:8" ht="13.5" customHeight="1">
      <c r="E290" s="5"/>
      <c r="F290" s="5"/>
      <c r="G290" s="5"/>
      <c r="H290" s="5"/>
    </row>
    <row r="291" spans="5:8" ht="13.5" customHeight="1">
      <c r="E291" s="5"/>
      <c r="F291" s="5"/>
      <c r="G291" s="5"/>
      <c r="H291" s="5"/>
    </row>
    <row r="292" spans="5:8" ht="13.5" customHeight="1">
      <c r="E292" s="5"/>
      <c r="F292" s="5"/>
      <c r="G292" s="5"/>
      <c r="H292" s="5"/>
    </row>
    <row r="293" spans="5:8" ht="13.5" customHeight="1">
      <c r="E293" s="5"/>
      <c r="F293" s="5"/>
      <c r="G293" s="5"/>
      <c r="H293" s="5"/>
    </row>
    <row r="294" spans="5:8" ht="13.5" customHeight="1">
      <c r="E294" s="5"/>
      <c r="F294" s="5"/>
      <c r="G294" s="5"/>
      <c r="H294" s="5"/>
    </row>
    <row r="295" spans="5:8" ht="13.5" customHeight="1">
      <c r="E295" s="5"/>
      <c r="F295" s="5"/>
      <c r="G295" s="5"/>
      <c r="H295" s="5"/>
    </row>
    <row r="296" spans="5:8" ht="13.5" customHeight="1">
      <c r="E296" s="5"/>
      <c r="F296" s="5"/>
      <c r="G296" s="5"/>
      <c r="H296" s="5"/>
    </row>
    <row r="297" spans="5:8" ht="13.5" customHeight="1">
      <c r="E297" s="5"/>
      <c r="F297" s="5"/>
      <c r="G297" s="5"/>
      <c r="H297" s="5"/>
    </row>
    <row r="298" spans="5:8" ht="13.5" customHeight="1">
      <c r="E298" s="5"/>
      <c r="F298" s="5"/>
      <c r="G298" s="5"/>
      <c r="H298" s="5"/>
    </row>
    <row r="299" spans="5:8" ht="13.5" customHeight="1">
      <c r="E299" s="5"/>
      <c r="F299" s="5"/>
      <c r="G299" s="5"/>
      <c r="H299" s="5"/>
    </row>
    <row r="300" spans="5:8" ht="13.5" customHeight="1">
      <c r="E300" s="5"/>
      <c r="F300" s="5"/>
      <c r="G300" s="5"/>
      <c r="H300" s="5"/>
    </row>
    <row r="301" spans="5:8" ht="13.5" customHeight="1">
      <c r="E301" s="5"/>
      <c r="F301" s="5"/>
      <c r="G301" s="5"/>
      <c r="H301" s="5"/>
    </row>
    <row r="302" spans="5:8" ht="13.5" customHeight="1">
      <c r="E302" s="5"/>
      <c r="F302" s="5"/>
      <c r="G302" s="5"/>
      <c r="H302" s="5"/>
    </row>
    <row r="303" spans="5:8" ht="13.5" customHeight="1">
      <c r="E303" s="5"/>
      <c r="F303" s="5"/>
      <c r="G303" s="5"/>
      <c r="H303" s="5"/>
    </row>
    <row r="304" spans="5:8" ht="13.5" customHeight="1">
      <c r="E304" s="5"/>
      <c r="F304" s="5"/>
      <c r="G304" s="5"/>
      <c r="H304" s="5"/>
    </row>
    <row r="305" spans="5:8" ht="13.5" customHeight="1">
      <c r="E305" s="5"/>
      <c r="F305" s="5"/>
      <c r="G305" s="5"/>
      <c r="H305" s="5"/>
    </row>
    <row r="306" spans="5:8" ht="13.5" customHeight="1">
      <c r="E306" s="5"/>
      <c r="F306" s="5"/>
      <c r="G306" s="5"/>
      <c r="H306" s="5"/>
    </row>
    <row r="307" spans="5:8" ht="13.5" customHeight="1">
      <c r="E307" s="5"/>
      <c r="F307" s="5"/>
      <c r="G307" s="5"/>
      <c r="H307" s="5"/>
    </row>
    <row r="308" spans="5:8" ht="13.5" customHeight="1">
      <c r="E308" s="5"/>
      <c r="F308" s="5"/>
      <c r="G308" s="5"/>
      <c r="H308" s="5"/>
    </row>
    <row r="309" spans="5:8" ht="13.5" customHeight="1">
      <c r="E309" s="5"/>
      <c r="F309" s="5"/>
      <c r="G309" s="5"/>
      <c r="H309" s="5"/>
    </row>
    <row r="310" spans="5:8" ht="13.5" customHeight="1">
      <c r="E310" s="5"/>
      <c r="F310" s="5"/>
      <c r="G310" s="5"/>
      <c r="H310" s="5"/>
    </row>
    <row r="311" spans="5:8" ht="13.5" customHeight="1">
      <c r="E311" s="5"/>
      <c r="F311" s="5"/>
      <c r="G311" s="5"/>
      <c r="H311" s="5"/>
    </row>
    <row r="312" spans="5:8" ht="13.5" customHeight="1">
      <c r="E312" s="5"/>
      <c r="F312" s="5"/>
      <c r="G312" s="5"/>
      <c r="H312" s="5"/>
    </row>
    <row r="313" spans="5:8" ht="13.5" customHeight="1">
      <c r="E313" s="5"/>
      <c r="F313" s="5"/>
      <c r="G313" s="5"/>
      <c r="H313" s="5"/>
    </row>
    <row r="314" spans="5:8" ht="13.5" customHeight="1">
      <c r="E314" s="5"/>
      <c r="F314" s="5"/>
      <c r="G314" s="5"/>
      <c r="H314" s="5"/>
    </row>
    <row r="315" spans="5:8" ht="13.5" customHeight="1">
      <c r="E315" s="5"/>
      <c r="F315" s="5"/>
      <c r="G315" s="5"/>
      <c r="H315" s="5"/>
    </row>
    <row r="316" spans="5:8" ht="13.5" customHeight="1">
      <c r="E316" s="5"/>
      <c r="F316" s="5"/>
      <c r="G316" s="5"/>
      <c r="H316" s="5"/>
    </row>
    <row r="317" spans="5:8" ht="13.5" customHeight="1">
      <c r="E317" s="5"/>
      <c r="F317" s="5"/>
      <c r="G317" s="5"/>
      <c r="H317" s="5"/>
    </row>
    <row r="318" spans="5:8" ht="13.5" customHeight="1">
      <c r="E318" s="5"/>
      <c r="F318" s="5"/>
      <c r="G318" s="5"/>
      <c r="H318" s="5"/>
    </row>
    <row r="319" spans="5:8" ht="13.5" customHeight="1">
      <c r="E319" s="5"/>
      <c r="F319" s="5"/>
      <c r="G319" s="5"/>
      <c r="H319" s="5"/>
    </row>
    <row r="320" spans="5:8" ht="13.5" customHeight="1">
      <c r="E320" s="5"/>
      <c r="F320" s="5"/>
      <c r="G320" s="5"/>
      <c r="H320" s="5"/>
    </row>
    <row r="321" spans="5:8" ht="13.5" customHeight="1">
      <c r="E321" s="5"/>
      <c r="F321" s="5"/>
      <c r="G321" s="5"/>
      <c r="H321" s="5"/>
    </row>
    <row r="322" spans="5:8" ht="13.5" customHeight="1">
      <c r="E322" s="5"/>
      <c r="F322" s="5"/>
      <c r="G322" s="5"/>
      <c r="H322" s="5"/>
    </row>
    <row r="323" spans="5:8" ht="13.5" customHeight="1">
      <c r="E323" s="5"/>
      <c r="F323" s="5"/>
      <c r="G323" s="5"/>
      <c r="H323" s="5"/>
    </row>
    <row r="324" spans="5:8" ht="13.5" customHeight="1">
      <c r="E324" s="5"/>
      <c r="F324" s="5"/>
      <c r="G324" s="5"/>
      <c r="H324" s="5"/>
    </row>
    <row r="325" spans="5:8" ht="13.5" customHeight="1">
      <c r="E325" s="5"/>
      <c r="F325" s="5"/>
      <c r="G325" s="5"/>
      <c r="H325" s="5"/>
    </row>
    <row r="326" spans="5:8" ht="13.5" customHeight="1">
      <c r="E326" s="5"/>
      <c r="F326" s="5"/>
      <c r="G326" s="5"/>
      <c r="H326" s="5"/>
    </row>
    <row r="327" spans="5:8" ht="13.5" customHeight="1">
      <c r="E327" s="5"/>
      <c r="F327" s="5"/>
      <c r="G327" s="5"/>
      <c r="H327" s="5"/>
    </row>
    <row r="328" spans="5:8" ht="13.5" customHeight="1">
      <c r="E328" s="5"/>
      <c r="F328" s="5"/>
      <c r="G328" s="5"/>
      <c r="H328" s="5"/>
    </row>
    <row r="329" spans="5:8" ht="13.5" customHeight="1">
      <c r="E329" s="5"/>
      <c r="F329" s="5"/>
      <c r="G329" s="5"/>
      <c r="H329" s="5"/>
    </row>
    <row r="330" spans="5:8" ht="13.5" customHeight="1">
      <c r="E330" s="5"/>
      <c r="F330" s="5"/>
      <c r="G330" s="5"/>
      <c r="H330" s="5"/>
    </row>
    <row r="331" spans="5:8" ht="13.5" customHeight="1">
      <c r="E331" s="5"/>
      <c r="F331" s="5"/>
      <c r="G331" s="5"/>
      <c r="H331" s="5"/>
    </row>
    <row r="332" spans="5:8" ht="13.5" customHeight="1">
      <c r="E332" s="5"/>
      <c r="F332" s="5"/>
      <c r="G332" s="5"/>
      <c r="H332" s="5"/>
    </row>
    <row r="333" spans="5:8" ht="13.5" customHeight="1">
      <c r="E333" s="5"/>
      <c r="F333" s="5"/>
      <c r="G333" s="5"/>
      <c r="H333" s="5"/>
    </row>
    <row r="334" spans="5:8" ht="13.5" customHeight="1">
      <c r="E334" s="5"/>
      <c r="F334" s="5"/>
      <c r="G334" s="5"/>
      <c r="H334" s="5"/>
    </row>
    <row r="335" spans="5:8" ht="13.5" customHeight="1">
      <c r="E335" s="5"/>
      <c r="F335" s="5"/>
      <c r="G335" s="5"/>
      <c r="H335" s="5"/>
    </row>
    <row r="336" spans="5:8" ht="13.5" customHeight="1">
      <c r="E336" s="5"/>
      <c r="F336" s="5"/>
      <c r="G336" s="5"/>
      <c r="H336" s="5"/>
    </row>
    <row r="337" spans="5:8" ht="13.5" customHeight="1">
      <c r="E337" s="5"/>
      <c r="F337" s="5"/>
      <c r="G337" s="5"/>
      <c r="H337" s="5"/>
    </row>
    <row r="338" spans="5:8" ht="13.5" customHeight="1">
      <c r="E338" s="5"/>
      <c r="F338" s="5"/>
      <c r="G338" s="5"/>
      <c r="H338" s="5"/>
    </row>
    <row r="339" spans="5:8" ht="13.5" customHeight="1">
      <c r="E339" s="5"/>
      <c r="F339" s="5"/>
      <c r="G339" s="5"/>
      <c r="H339" s="5"/>
    </row>
    <row r="340" spans="5:8" ht="13.5" customHeight="1">
      <c r="E340" s="5"/>
      <c r="F340" s="5"/>
      <c r="G340" s="5"/>
      <c r="H340" s="5"/>
    </row>
    <row r="341" spans="5:8" ht="13.5" customHeight="1">
      <c r="E341" s="5"/>
      <c r="F341" s="5"/>
      <c r="G341" s="5"/>
      <c r="H341" s="5"/>
    </row>
    <row r="342" spans="5:8" ht="13.5" customHeight="1">
      <c r="E342" s="5"/>
      <c r="F342" s="5"/>
      <c r="G342" s="5"/>
      <c r="H342" s="5"/>
    </row>
    <row r="343" spans="5:8" ht="13.5" customHeight="1">
      <c r="E343" s="5"/>
      <c r="F343" s="5"/>
      <c r="G343" s="5"/>
      <c r="H343" s="5"/>
    </row>
    <row r="344" spans="5:8" ht="13.5" customHeight="1">
      <c r="E344" s="5"/>
      <c r="F344" s="5"/>
      <c r="G344" s="5"/>
      <c r="H344" s="5"/>
    </row>
    <row r="345" spans="5:8" ht="13.5" customHeight="1">
      <c r="E345" s="5"/>
      <c r="F345" s="5"/>
      <c r="G345" s="5"/>
      <c r="H345" s="5"/>
    </row>
    <row r="346" spans="5:8" ht="13.5" customHeight="1">
      <c r="E346" s="5"/>
      <c r="F346" s="5"/>
      <c r="G346" s="5"/>
      <c r="H346" s="5"/>
    </row>
    <row r="347" spans="5:8" ht="13.5" customHeight="1">
      <c r="E347" s="5"/>
      <c r="F347" s="5"/>
      <c r="G347" s="5"/>
      <c r="H347" s="5"/>
    </row>
    <row r="348" spans="5:8" ht="13.5" customHeight="1">
      <c r="E348" s="5"/>
      <c r="F348" s="5"/>
      <c r="G348" s="5"/>
      <c r="H348" s="5"/>
    </row>
    <row r="349" spans="5:8" ht="13.5" customHeight="1">
      <c r="E349" s="5"/>
      <c r="F349" s="5"/>
      <c r="G349" s="5"/>
      <c r="H349" s="5"/>
    </row>
    <row r="350" spans="5:8" ht="13.5" customHeight="1">
      <c r="E350" s="5"/>
      <c r="F350" s="5"/>
      <c r="G350" s="5"/>
      <c r="H350" s="5"/>
    </row>
    <row r="351" spans="5:8" ht="13.5" customHeight="1">
      <c r="E351" s="5"/>
      <c r="F351" s="5"/>
      <c r="G351" s="5"/>
      <c r="H351" s="5"/>
    </row>
    <row r="352" spans="5:8" ht="13.5" customHeight="1">
      <c r="E352" s="5"/>
      <c r="F352" s="5"/>
      <c r="G352" s="5"/>
      <c r="H352" s="5"/>
    </row>
    <row r="353" spans="5:8" ht="13.5" customHeight="1">
      <c r="E353" s="5"/>
      <c r="F353" s="5"/>
      <c r="G353" s="5"/>
      <c r="H353" s="5"/>
    </row>
    <row r="354" spans="5:8" ht="13.5" customHeight="1">
      <c r="E354" s="5"/>
      <c r="F354" s="5"/>
      <c r="G354" s="5"/>
      <c r="H354" s="5"/>
    </row>
    <row r="355" spans="5:8" ht="13.5" customHeight="1">
      <c r="E355" s="5"/>
      <c r="F355" s="5"/>
      <c r="G355" s="5"/>
      <c r="H355" s="5"/>
    </row>
    <row r="356" spans="5:8" ht="13.5" customHeight="1">
      <c r="E356" s="5"/>
      <c r="F356" s="5"/>
      <c r="G356" s="5"/>
      <c r="H356" s="5"/>
    </row>
    <row r="357" spans="5:8" ht="13.5" customHeight="1">
      <c r="E357" s="5"/>
      <c r="F357" s="5"/>
      <c r="G357" s="5"/>
      <c r="H357" s="5"/>
    </row>
    <row r="358" spans="5:8" ht="13.5" customHeight="1">
      <c r="E358" s="5"/>
      <c r="F358" s="5"/>
      <c r="G358" s="5"/>
      <c r="H358" s="5"/>
    </row>
    <row r="359" spans="5:8" ht="13.5" customHeight="1">
      <c r="E359" s="5"/>
      <c r="F359" s="5"/>
      <c r="G359" s="5"/>
      <c r="H359" s="5"/>
    </row>
    <row r="360" spans="5:8" ht="13.5" customHeight="1">
      <c r="E360" s="5"/>
      <c r="F360" s="5"/>
      <c r="G360" s="5"/>
      <c r="H360" s="5"/>
    </row>
    <row r="361" spans="5:8" ht="13.5" customHeight="1">
      <c r="E361" s="5"/>
      <c r="F361" s="5"/>
      <c r="G361" s="5"/>
      <c r="H361" s="5"/>
    </row>
    <row r="362" spans="5:8" ht="13.5" customHeight="1">
      <c r="E362" s="5"/>
      <c r="F362" s="5"/>
      <c r="G362" s="5"/>
      <c r="H362" s="5"/>
    </row>
    <row r="363" spans="5:8" ht="13.5" customHeight="1">
      <c r="E363" s="5"/>
      <c r="F363" s="5"/>
      <c r="G363" s="5"/>
      <c r="H363" s="5"/>
    </row>
    <row r="364" spans="5:8" ht="13.5" customHeight="1">
      <c r="E364" s="5"/>
      <c r="F364" s="5"/>
      <c r="G364" s="5"/>
      <c r="H364" s="5"/>
    </row>
    <row r="365" spans="5:8" ht="13.5" customHeight="1">
      <c r="E365" s="5"/>
      <c r="F365" s="5"/>
      <c r="G365" s="5"/>
      <c r="H365" s="5"/>
    </row>
    <row r="366" spans="5:8" ht="13.5" customHeight="1">
      <c r="E366" s="5"/>
      <c r="F366" s="5"/>
      <c r="G366" s="5"/>
      <c r="H366" s="5"/>
    </row>
    <row r="367" spans="5:8" ht="13.5" customHeight="1">
      <c r="E367" s="5"/>
      <c r="F367" s="5"/>
      <c r="G367" s="5"/>
      <c r="H367" s="5"/>
    </row>
    <row r="368" spans="5:8" ht="13.5" customHeight="1">
      <c r="E368" s="5"/>
      <c r="F368" s="5"/>
      <c r="G368" s="5"/>
      <c r="H368" s="5"/>
    </row>
    <row r="369" spans="5:8" ht="13.5" customHeight="1">
      <c r="E369" s="5"/>
      <c r="F369" s="5"/>
      <c r="G369" s="5"/>
      <c r="H369" s="5"/>
    </row>
    <row r="370" spans="5:8" ht="13.5" customHeight="1">
      <c r="E370" s="5"/>
      <c r="F370" s="5"/>
      <c r="G370" s="5"/>
      <c r="H370" s="5"/>
    </row>
    <row r="371" spans="5:8" ht="13.5" customHeight="1">
      <c r="E371" s="5"/>
      <c r="F371" s="5"/>
      <c r="G371" s="5"/>
      <c r="H371" s="5"/>
    </row>
    <row r="372" spans="5:8" ht="13.5" customHeight="1">
      <c r="E372" s="5"/>
      <c r="F372" s="5"/>
      <c r="G372" s="5"/>
      <c r="H372" s="5"/>
    </row>
    <row r="373" spans="5:8" ht="13.5" customHeight="1">
      <c r="E373" s="5"/>
      <c r="F373" s="5"/>
      <c r="G373" s="5"/>
      <c r="H373" s="5"/>
    </row>
    <row r="374" spans="5:8" ht="13.5" customHeight="1">
      <c r="E374" s="5"/>
      <c r="F374" s="5"/>
      <c r="G374" s="5"/>
      <c r="H374" s="5"/>
    </row>
    <row r="375" spans="5:8" ht="13.5" customHeight="1">
      <c r="E375" s="5"/>
      <c r="F375" s="5"/>
      <c r="G375" s="5"/>
      <c r="H375" s="5"/>
    </row>
    <row r="376" spans="5:8" ht="13.5" customHeight="1">
      <c r="E376" s="5"/>
      <c r="F376" s="5"/>
      <c r="G376" s="5"/>
      <c r="H376" s="5"/>
    </row>
    <row r="377" spans="5:8" ht="13.5" customHeight="1">
      <c r="E377" s="5"/>
      <c r="F377" s="5"/>
      <c r="G377" s="5"/>
      <c r="H377" s="5"/>
    </row>
    <row r="378" spans="5:8" ht="13.5" customHeight="1">
      <c r="E378" s="5"/>
      <c r="F378" s="5"/>
      <c r="G378" s="5"/>
      <c r="H378" s="5"/>
    </row>
    <row r="379" spans="5:8" ht="13.5" customHeight="1">
      <c r="E379" s="5"/>
      <c r="F379" s="5"/>
      <c r="G379" s="5"/>
      <c r="H379" s="5"/>
    </row>
    <row r="380" spans="5:8" ht="13.5" customHeight="1">
      <c r="E380" s="5"/>
      <c r="F380" s="5"/>
      <c r="G380" s="5"/>
      <c r="H380" s="5"/>
    </row>
    <row r="381" spans="5:8" ht="13.5" customHeight="1">
      <c r="E381" s="5"/>
      <c r="F381" s="5"/>
      <c r="G381" s="5"/>
      <c r="H381" s="5"/>
    </row>
    <row r="382" spans="5:8" ht="13.5" customHeight="1">
      <c r="E382" s="5"/>
      <c r="F382" s="5"/>
      <c r="G382" s="5"/>
      <c r="H382" s="5"/>
    </row>
    <row r="383" spans="5:8" ht="13.5" customHeight="1">
      <c r="E383" s="5"/>
      <c r="F383" s="5"/>
      <c r="G383" s="5"/>
      <c r="H383" s="5"/>
    </row>
    <row r="384" spans="5:8" ht="13.5" customHeight="1">
      <c r="E384" s="5"/>
      <c r="F384" s="5"/>
      <c r="G384" s="5"/>
      <c r="H384" s="5"/>
    </row>
    <row r="385" spans="5:8" ht="13.5" customHeight="1">
      <c r="E385" s="5"/>
      <c r="F385" s="5"/>
      <c r="G385" s="5"/>
      <c r="H385" s="5"/>
    </row>
    <row r="386" spans="5:8" ht="13.5" customHeight="1">
      <c r="E386" s="5"/>
      <c r="F386" s="5"/>
      <c r="G386" s="5"/>
      <c r="H386" s="5"/>
    </row>
    <row r="387" spans="5:8" ht="13.5" customHeight="1">
      <c r="E387" s="5"/>
      <c r="F387" s="5"/>
      <c r="G387" s="5"/>
      <c r="H387" s="5"/>
    </row>
    <row r="388" spans="5:8" ht="13.5" customHeight="1">
      <c r="E388" s="5"/>
      <c r="F388" s="5"/>
      <c r="G388" s="5"/>
      <c r="H388" s="5"/>
    </row>
    <row r="389" spans="5:8" ht="13.5" customHeight="1">
      <c r="E389" s="5"/>
      <c r="F389" s="5"/>
      <c r="G389" s="5"/>
      <c r="H389" s="5"/>
    </row>
    <row r="390" spans="5:8" ht="13.5" customHeight="1">
      <c r="E390" s="5"/>
      <c r="F390" s="5"/>
      <c r="G390" s="5"/>
      <c r="H390" s="5"/>
    </row>
    <row r="391" spans="5:8" ht="13.5" customHeight="1">
      <c r="E391" s="5"/>
      <c r="F391" s="5"/>
      <c r="G391" s="5"/>
      <c r="H391" s="5"/>
    </row>
    <row r="392" spans="5:8" ht="13.5" customHeight="1">
      <c r="E392" s="5"/>
      <c r="F392" s="5"/>
      <c r="G392" s="5"/>
      <c r="H392" s="5"/>
    </row>
    <row r="393" spans="5:8" ht="13.5" customHeight="1">
      <c r="E393" s="5"/>
      <c r="F393" s="5"/>
      <c r="G393" s="5"/>
      <c r="H393" s="5"/>
    </row>
    <row r="394" spans="5:8" ht="13.5" customHeight="1">
      <c r="E394" s="5"/>
      <c r="F394" s="5"/>
      <c r="G394" s="5"/>
      <c r="H394" s="5"/>
    </row>
    <row r="395" spans="5:8" ht="13.5" customHeight="1">
      <c r="E395" s="5"/>
      <c r="F395" s="5"/>
      <c r="G395" s="5"/>
      <c r="H395" s="5"/>
    </row>
    <row r="396" spans="5:8" ht="13.5" customHeight="1">
      <c r="E396" s="5"/>
      <c r="F396" s="5"/>
      <c r="G396" s="5"/>
      <c r="H396" s="5"/>
    </row>
    <row r="397" spans="5:8" ht="13.5" customHeight="1">
      <c r="E397" s="5"/>
      <c r="F397" s="5"/>
      <c r="G397" s="5"/>
      <c r="H397" s="5"/>
    </row>
    <row r="398" spans="5:8" ht="13.5" customHeight="1">
      <c r="E398" s="5"/>
      <c r="F398" s="5"/>
      <c r="G398" s="5"/>
      <c r="H398" s="5"/>
    </row>
    <row r="399" spans="5:8" ht="13.5" customHeight="1">
      <c r="E399" s="5"/>
      <c r="F399" s="5"/>
      <c r="G399" s="5"/>
      <c r="H399" s="5"/>
    </row>
    <row r="400" spans="5:8" ht="13.5" customHeight="1">
      <c r="E400" s="5"/>
      <c r="F400" s="5"/>
      <c r="G400" s="5"/>
      <c r="H400" s="5"/>
    </row>
    <row r="401" spans="5:8" ht="13.5" customHeight="1">
      <c r="E401" s="5"/>
      <c r="F401" s="5"/>
      <c r="G401" s="5"/>
      <c r="H401" s="5"/>
    </row>
    <row r="402" spans="5:8" ht="13.5" customHeight="1">
      <c r="E402" s="5"/>
      <c r="F402" s="5"/>
      <c r="G402" s="5"/>
      <c r="H402" s="5"/>
    </row>
    <row r="403" spans="5:8" ht="13.5" customHeight="1">
      <c r="E403" s="5"/>
      <c r="F403" s="5"/>
      <c r="G403" s="5"/>
      <c r="H403" s="5"/>
    </row>
    <row r="404" spans="5:8" ht="13.5" customHeight="1">
      <c r="E404" s="5"/>
      <c r="F404" s="5"/>
      <c r="G404" s="5"/>
      <c r="H404" s="5"/>
    </row>
    <row r="405" spans="5:8" ht="13.5" customHeight="1">
      <c r="E405" s="5"/>
      <c r="F405" s="5"/>
      <c r="G405" s="5"/>
      <c r="H405" s="5"/>
    </row>
    <row r="406" spans="5:8" ht="13.5" customHeight="1">
      <c r="E406" s="5"/>
      <c r="F406" s="5"/>
      <c r="G406" s="5"/>
      <c r="H406" s="5"/>
    </row>
    <row r="407" spans="5:8" ht="13.5" customHeight="1">
      <c r="E407" s="5"/>
      <c r="F407" s="5"/>
      <c r="G407" s="5"/>
      <c r="H407" s="5"/>
    </row>
    <row r="408" spans="5:8" ht="13.5" customHeight="1">
      <c r="E408" s="5"/>
      <c r="F408" s="5"/>
      <c r="G408" s="5"/>
      <c r="H408" s="5"/>
    </row>
    <row r="409" spans="5:8" ht="13.5" customHeight="1">
      <c r="E409" s="5"/>
      <c r="F409" s="5"/>
      <c r="G409" s="5"/>
      <c r="H409" s="5"/>
    </row>
    <row r="410" spans="5:8" ht="13.5" customHeight="1">
      <c r="E410" s="5"/>
      <c r="F410" s="5"/>
      <c r="G410" s="5"/>
      <c r="H410" s="5"/>
    </row>
    <row r="411" spans="5:8" ht="13.5" customHeight="1">
      <c r="E411" s="5"/>
      <c r="F411" s="5"/>
      <c r="G411" s="5"/>
      <c r="H411" s="5"/>
    </row>
    <row r="412" spans="5:8" ht="13.5" customHeight="1">
      <c r="E412" s="5"/>
      <c r="F412" s="5"/>
      <c r="G412" s="5"/>
      <c r="H412" s="5"/>
    </row>
    <row r="413" spans="5:8" ht="13.5" customHeight="1">
      <c r="E413" s="5"/>
      <c r="F413" s="5"/>
      <c r="G413" s="5"/>
      <c r="H413" s="5"/>
    </row>
    <row r="414" spans="5:8" ht="13.5" customHeight="1">
      <c r="E414" s="5"/>
      <c r="F414" s="5"/>
      <c r="G414" s="5"/>
      <c r="H414" s="5"/>
    </row>
    <row r="415" spans="5:8" ht="13.5" customHeight="1">
      <c r="E415" s="5"/>
      <c r="F415" s="5"/>
      <c r="G415" s="5"/>
      <c r="H415" s="5"/>
    </row>
    <row r="416" spans="5:8" ht="13.5" customHeight="1">
      <c r="E416" s="5"/>
      <c r="F416" s="5"/>
      <c r="G416" s="5"/>
      <c r="H416" s="5"/>
    </row>
    <row r="417" spans="5:8" ht="13.5" customHeight="1">
      <c r="E417" s="5"/>
      <c r="F417" s="5"/>
      <c r="G417" s="5"/>
      <c r="H417" s="5"/>
    </row>
    <row r="418" spans="5:8" ht="13.5" customHeight="1">
      <c r="E418" s="5"/>
      <c r="F418" s="5"/>
      <c r="G418" s="5"/>
      <c r="H418" s="5"/>
    </row>
    <row r="419" spans="5:8" ht="13.5" customHeight="1">
      <c r="E419" s="5"/>
      <c r="F419" s="5"/>
      <c r="G419" s="5"/>
      <c r="H419" s="5"/>
    </row>
    <row r="420" spans="5:8" ht="13.5" customHeight="1">
      <c r="E420" s="5"/>
      <c r="F420" s="5"/>
      <c r="G420" s="5"/>
      <c r="H420" s="5"/>
    </row>
    <row r="421" spans="5:8" ht="13.5" customHeight="1">
      <c r="E421" s="5"/>
      <c r="F421" s="5"/>
      <c r="G421" s="5"/>
      <c r="H421" s="5"/>
    </row>
    <row r="422" spans="5:8" ht="13.5" customHeight="1">
      <c r="E422" s="5"/>
      <c r="F422" s="5"/>
      <c r="G422" s="5"/>
      <c r="H422" s="5"/>
    </row>
    <row r="423" spans="5:8" ht="13.5" customHeight="1">
      <c r="E423" s="5"/>
      <c r="F423" s="5"/>
      <c r="G423" s="5"/>
      <c r="H423" s="5"/>
    </row>
    <row r="424" spans="5:8" ht="13.5" customHeight="1">
      <c r="E424" s="5"/>
      <c r="F424" s="5"/>
      <c r="G424" s="5"/>
      <c r="H424" s="5"/>
    </row>
    <row r="425" spans="5:8" ht="13.5" customHeight="1">
      <c r="E425" s="5"/>
      <c r="F425" s="5"/>
      <c r="G425" s="5"/>
      <c r="H425" s="5"/>
    </row>
    <row r="426" spans="5:8" ht="13.5" customHeight="1">
      <c r="E426" s="5"/>
      <c r="F426" s="5"/>
      <c r="G426" s="5"/>
      <c r="H426" s="5"/>
    </row>
    <row r="427" spans="5:8" ht="13.5" customHeight="1">
      <c r="E427" s="5"/>
      <c r="F427" s="5"/>
      <c r="G427" s="5"/>
      <c r="H427" s="5"/>
    </row>
    <row r="428" spans="5:8" ht="13.5" customHeight="1">
      <c r="E428" s="5"/>
      <c r="F428" s="5"/>
      <c r="G428" s="5"/>
      <c r="H428" s="5"/>
    </row>
    <row r="429" spans="5:8" ht="13.5" customHeight="1">
      <c r="E429" s="5"/>
      <c r="F429" s="5"/>
      <c r="G429" s="5"/>
      <c r="H429" s="5"/>
    </row>
    <row r="430" spans="5:8" ht="13.5" customHeight="1">
      <c r="E430" s="5"/>
      <c r="F430" s="5"/>
      <c r="G430" s="5"/>
      <c r="H430" s="5"/>
    </row>
    <row r="431" spans="5:8" ht="13.5" customHeight="1">
      <c r="E431" s="5"/>
      <c r="F431" s="5"/>
      <c r="G431" s="5"/>
      <c r="H431" s="5"/>
    </row>
    <row r="432" spans="5:8" ht="13.5" customHeight="1">
      <c r="E432" s="5"/>
      <c r="F432" s="5"/>
      <c r="G432" s="5"/>
      <c r="H432" s="5"/>
    </row>
    <row r="433" spans="5:8" ht="13.5" customHeight="1">
      <c r="E433" s="5"/>
      <c r="F433" s="5"/>
      <c r="G433" s="5"/>
      <c r="H433" s="5"/>
    </row>
    <row r="434" spans="5:8" ht="13.5" customHeight="1">
      <c r="E434" s="5"/>
      <c r="F434" s="5"/>
      <c r="G434" s="5"/>
      <c r="H434" s="5"/>
    </row>
    <row r="435" spans="5:8" ht="13.5" customHeight="1">
      <c r="E435" s="5"/>
      <c r="F435" s="5"/>
      <c r="G435" s="5"/>
      <c r="H435" s="5"/>
    </row>
    <row r="436" spans="5:8" ht="13.5" customHeight="1">
      <c r="E436" s="5"/>
      <c r="F436" s="5"/>
      <c r="G436" s="5"/>
      <c r="H436" s="5"/>
    </row>
    <row r="437" spans="5:8" ht="13.5" customHeight="1">
      <c r="E437" s="5"/>
      <c r="F437" s="5"/>
      <c r="G437" s="5"/>
      <c r="H437" s="5"/>
    </row>
    <row r="438" spans="5:8" ht="13.5" customHeight="1">
      <c r="E438" s="5"/>
      <c r="F438" s="5"/>
      <c r="G438" s="5"/>
      <c r="H438" s="5"/>
    </row>
    <row r="439" spans="5:8" ht="13.5" customHeight="1">
      <c r="E439" s="5"/>
      <c r="F439" s="5"/>
      <c r="G439" s="5"/>
      <c r="H439" s="5"/>
    </row>
    <row r="440" spans="5:8" ht="13.5" customHeight="1">
      <c r="E440" s="5"/>
      <c r="F440" s="5"/>
      <c r="G440" s="5"/>
      <c r="H440" s="5"/>
    </row>
    <row r="441" spans="5:8" ht="13.5" customHeight="1">
      <c r="E441" s="5"/>
      <c r="F441" s="5"/>
      <c r="G441" s="5"/>
      <c r="H441" s="5"/>
    </row>
    <row r="442" spans="5:8" ht="13.5" customHeight="1">
      <c r="E442" s="5"/>
      <c r="F442" s="5"/>
      <c r="G442" s="5"/>
      <c r="H442" s="5"/>
    </row>
    <row r="443" spans="5:8" ht="13.5" customHeight="1">
      <c r="E443" s="5"/>
      <c r="F443" s="5"/>
      <c r="G443" s="5"/>
      <c r="H443" s="5"/>
    </row>
    <row r="444" spans="5:8" ht="13.5" customHeight="1">
      <c r="E444" s="5"/>
      <c r="F444" s="5"/>
      <c r="G444" s="5"/>
      <c r="H444" s="5"/>
    </row>
    <row r="445" spans="5:8" ht="13.5" customHeight="1">
      <c r="E445" s="5"/>
      <c r="F445" s="5"/>
      <c r="G445" s="5"/>
      <c r="H445" s="5"/>
    </row>
    <row r="446" spans="5:8" ht="13.5" customHeight="1">
      <c r="E446" s="5"/>
      <c r="F446" s="5"/>
      <c r="G446" s="5"/>
      <c r="H446" s="5"/>
    </row>
    <row r="447" spans="5:8" ht="13.5" customHeight="1">
      <c r="E447" s="5"/>
      <c r="F447" s="5"/>
      <c r="G447" s="5"/>
      <c r="H447" s="5"/>
    </row>
    <row r="448" spans="5:8" ht="13.5" customHeight="1">
      <c r="E448" s="5"/>
      <c r="F448" s="5"/>
      <c r="G448" s="5"/>
      <c r="H448" s="5"/>
    </row>
    <row r="449" spans="5:8" ht="13.5" customHeight="1">
      <c r="E449" s="5"/>
      <c r="F449" s="5"/>
      <c r="G449" s="5"/>
      <c r="H449" s="5"/>
    </row>
    <row r="450" spans="5:8" ht="13.5" customHeight="1">
      <c r="E450" s="5"/>
      <c r="F450" s="5"/>
      <c r="G450" s="5"/>
      <c r="H450" s="5"/>
    </row>
    <row r="451" spans="5:8" ht="13.5" customHeight="1">
      <c r="E451" s="5"/>
      <c r="F451" s="5"/>
      <c r="G451" s="5"/>
      <c r="H451" s="5"/>
    </row>
    <row r="452" spans="5:8" ht="13.5" customHeight="1">
      <c r="E452" s="5"/>
      <c r="F452" s="5"/>
      <c r="G452" s="5"/>
      <c r="H452" s="5"/>
    </row>
    <row r="453" spans="5:8" ht="13.5" customHeight="1">
      <c r="E453" s="5"/>
      <c r="F453" s="5"/>
      <c r="G453" s="5"/>
      <c r="H453" s="5"/>
    </row>
    <row r="454" spans="5:8" ht="13.5" customHeight="1">
      <c r="E454" s="5"/>
      <c r="F454" s="5"/>
      <c r="G454" s="5"/>
      <c r="H454" s="5"/>
    </row>
    <row r="455" spans="5:8" ht="13.5" customHeight="1">
      <c r="E455" s="5"/>
      <c r="F455" s="5"/>
      <c r="G455" s="5"/>
      <c r="H455" s="5"/>
    </row>
    <row r="456" spans="5:8" ht="13.5" customHeight="1">
      <c r="E456" s="5"/>
      <c r="F456" s="5"/>
      <c r="G456" s="5"/>
      <c r="H456" s="5"/>
    </row>
    <row r="457" spans="5:8" ht="13.5" customHeight="1">
      <c r="E457" s="5"/>
      <c r="F457" s="5"/>
      <c r="G457" s="5"/>
      <c r="H457" s="5"/>
    </row>
    <row r="458" spans="5:8" ht="13.5" customHeight="1">
      <c r="E458" s="5"/>
      <c r="F458" s="5"/>
      <c r="G458" s="5"/>
      <c r="H458" s="5"/>
    </row>
    <row r="459" spans="5:8" ht="13.5" customHeight="1">
      <c r="E459" s="5"/>
      <c r="F459" s="5"/>
      <c r="G459" s="5"/>
      <c r="H459" s="5"/>
    </row>
    <row r="460" spans="5:8" ht="13.5" customHeight="1">
      <c r="E460" s="5"/>
      <c r="F460" s="5"/>
      <c r="G460" s="5"/>
      <c r="H460" s="5"/>
    </row>
    <row r="461" spans="5:8" ht="13.5" customHeight="1">
      <c r="E461" s="5"/>
      <c r="F461" s="5"/>
      <c r="G461" s="5"/>
      <c r="H461" s="5"/>
    </row>
    <row r="462" spans="5:8" ht="13.5" customHeight="1">
      <c r="E462" s="5"/>
      <c r="F462" s="5"/>
      <c r="G462" s="5"/>
      <c r="H462" s="5"/>
    </row>
    <row r="463" spans="5:8" ht="13.5" customHeight="1">
      <c r="E463" s="5"/>
      <c r="F463" s="5"/>
      <c r="G463" s="5"/>
      <c r="H463" s="5"/>
    </row>
    <row r="464" spans="5:8" ht="13.5" customHeight="1">
      <c r="E464" s="5"/>
      <c r="F464" s="5"/>
      <c r="G464" s="5"/>
      <c r="H464" s="5"/>
    </row>
    <row r="465" spans="5:8" ht="13.5" customHeight="1">
      <c r="E465" s="5"/>
      <c r="F465" s="5"/>
      <c r="G465" s="5"/>
      <c r="H465" s="5"/>
    </row>
    <row r="466" spans="5:8" ht="13.5" customHeight="1">
      <c r="E466" s="5"/>
      <c r="F466" s="5"/>
      <c r="G466" s="5"/>
      <c r="H466" s="5"/>
    </row>
    <row r="467" spans="5:8" ht="13.5" customHeight="1">
      <c r="E467" s="5"/>
      <c r="F467" s="5"/>
      <c r="G467" s="5"/>
      <c r="H467" s="5"/>
    </row>
    <row r="468" spans="5:8" ht="13.5" customHeight="1">
      <c r="E468" s="5"/>
      <c r="F468" s="5"/>
      <c r="G468" s="5"/>
      <c r="H468" s="5"/>
    </row>
    <row r="469" spans="5:8" ht="13.5" customHeight="1">
      <c r="E469" s="5"/>
      <c r="F469" s="5"/>
      <c r="G469" s="5"/>
      <c r="H469" s="5"/>
    </row>
    <row r="470" spans="5:8" ht="13.5" customHeight="1">
      <c r="E470" s="5"/>
      <c r="F470" s="5"/>
      <c r="G470" s="5"/>
      <c r="H470" s="5"/>
    </row>
    <row r="471" spans="5:8" ht="13.5" customHeight="1">
      <c r="E471" s="5"/>
      <c r="F471" s="5"/>
      <c r="G471" s="5"/>
      <c r="H471" s="5"/>
    </row>
    <row r="472" spans="5:8" ht="13.5" customHeight="1">
      <c r="E472" s="5"/>
      <c r="F472" s="5"/>
      <c r="G472" s="5"/>
      <c r="H472" s="5"/>
    </row>
    <row r="473" spans="5:8" ht="13.5" customHeight="1">
      <c r="E473" s="5"/>
      <c r="F473" s="5"/>
      <c r="G473" s="5"/>
      <c r="H473" s="5"/>
    </row>
    <row r="474" spans="5:8" ht="13.5" customHeight="1">
      <c r="E474" s="5"/>
      <c r="F474" s="5"/>
      <c r="G474" s="5"/>
      <c r="H474" s="5"/>
    </row>
    <row r="475" spans="5:8" ht="13.5" customHeight="1">
      <c r="E475" s="5"/>
      <c r="F475" s="5"/>
      <c r="G475" s="5"/>
      <c r="H475" s="5"/>
    </row>
    <row r="476" spans="5:8" ht="13.5" customHeight="1">
      <c r="E476" s="5"/>
      <c r="F476" s="5"/>
      <c r="G476" s="5"/>
      <c r="H476" s="5"/>
    </row>
    <row r="477" spans="5:8" ht="13.5" customHeight="1">
      <c r="E477" s="5"/>
      <c r="F477" s="5"/>
      <c r="G477" s="5"/>
      <c r="H477" s="5"/>
    </row>
    <row r="478" spans="5:8" ht="13.5" customHeight="1">
      <c r="E478" s="5"/>
      <c r="F478" s="5"/>
      <c r="G478" s="5"/>
      <c r="H478" s="5"/>
    </row>
    <row r="479" spans="5:8" ht="13.5" customHeight="1">
      <c r="E479" s="5"/>
      <c r="F479" s="5"/>
      <c r="G479" s="5"/>
      <c r="H479" s="5"/>
    </row>
    <row r="480" spans="5:8" ht="13.5" customHeight="1">
      <c r="E480" s="5"/>
      <c r="F480" s="5"/>
      <c r="G480" s="5"/>
      <c r="H480" s="5"/>
    </row>
    <row r="481" spans="5:8" ht="13.5" customHeight="1">
      <c r="E481" s="5"/>
      <c r="F481" s="5"/>
      <c r="G481" s="5"/>
      <c r="H481" s="5"/>
    </row>
    <row r="482" spans="5:8" ht="13.5" customHeight="1">
      <c r="E482" s="5"/>
      <c r="F482" s="5"/>
      <c r="G482" s="5"/>
      <c r="H482" s="5"/>
    </row>
    <row r="483" spans="5:8" ht="13.5" customHeight="1">
      <c r="E483" s="5"/>
      <c r="F483" s="5"/>
      <c r="G483" s="5"/>
      <c r="H483" s="5"/>
    </row>
    <row r="484" spans="5:8" ht="13.5" customHeight="1">
      <c r="E484" s="5"/>
      <c r="F484" s="5"/>
      <c r="G484" s="5"/>
      <c r="H484" s="5"/>
    </row>
    <row r="485" spans="5:8" ht="13.5" customHeight="1">
      <c r="E485" s="5"/>
      <c r="F485" s="5"/>
      <c r="G485" s="5"/>
      <c r="H485" s="5"/>
    </row>
    <row r="486" spans="5:8" ht="13.5" customHeight="1">
      <c r="E486" s="5"/>
      <c r="F486" s="5"/>
      <c r="G486" s="5"/>
      <c r="H486" s="5"/>
    </row>
    <row r="487" spans="5:8" ht="13.5" customHeight="1">
      <c r="E487" s="5"/>
      <c r="F487" s="5"/>
      <c r="G487" s="5"/>
      <c r="H487" s="5"/>
    </row>
    <row r="488" spans="5:8" ht="13.5" customHeight="1">
      <c r="E488" s="5"/>
      <c r="F488" s="5"/>
      <c r="G488" s="5"/>
      <c r="H488" s="5"/>
    </row>
    <row r="489" spans="5:8" ht="13.5" customHeight="1">
      <c r="E489" s="5"/>
      <c r="F489" s="5"/>
      <c r="G489" s="5"/>
      <c r="H489" s="5"/>
    </row>
    <row r="490" spans="5:8" ht="13.5" customHeight="1">
      <c r="E490" s="5"/>
      <c r="F490" s="5"/>
      <c r="G490" s="5"/>
      <c r="H490" s="5"/>
    </row>
    <row r="491" spans="5:8" ht="13.5" customHeight="1">
      <c r="E491" s="5"/>
      <c r="F491" s="5"/>
      <c r="G491" s="5"/>
      <c r="H491" s="5"/>
    </row>
    <row r="492" spans="5:8" ht="13.5" customHeight="1">
      <c r="E492" s="5"/>
      <c r="F492" s="5"/>
      <c r="G492" s="5"/>
      <c r="H492" s="5"/>
    </row>
    <row r="493" spans="5:8" ht="13.5" customHeight="1">
      <c r="E493" s="5"/>
      <c r="F493" s="5"/>
      <c r="G493" s="5"/>
      <c r="H493" s="5"/>
    </row>
    <row r="494" spans="5:8" ht="13.5" customHeight="1">
      <c r="E494" s="5"/>
      <c r="F494" s="5"/>
      <c r="G494" s="5"/>
      <c r="H494" s="5"/>
    </row>
    <row r="495" spans="5:8" ht="13.5" customHeight="1">
      <c r="E495" s="5"/>
      <c r="F495" s="5"/>
      <c r="G495" s="5"/>
      <c r="H495" s="5"/>
    </row>
    <row r="496" spans="5:8" ht="13.5" customHeight="1">
      <c r="E496" s="5"/>
      <c r="F496" s="5"/>
      <c r="G496" s="5"/>
      <c r="H496" s="5"/>
    </row>
    <row r="497" spans="5:8" ht="13.5" customHeight="1">
      <c r="E497" s="5"/>
      <c r="F497" s="5"/>
      <c r="G497" s="5"/>
      <c r="H497" s="5"/>
    </row>
    <row r="498" spans="5:8" ht="13.5" customHeight="1">
      <c r="E498" s="5"/>
      <c r="F498" s="5"/>
      <c r="G498" s="5"/>
      <c r="H498" s="5"/>
    </row>
    <row r="499" spans="5:8" ht="13.5" customHeight="1">
      <c r="E499" s="5"/>
      <c r="F499" s="5"/>
      <c r="G499" s="5"/>
      <c r="H499" s="5"/>
    </row>
    <row r="500" spans="5:8" ht="13.5" customHeight="1">
      <c r="E500" s="5"/>
      <c r="F500" s="5"/>
      <c r="G500" s="5"/>
      <c r="H500" s="5"/>
    </row>
    <row r="501" spans="5:8" ht="13.5" customHeight="1">
      <c r="E501" s="5"/>
      <c r="F501" s="5"/>
      <c r="G501" s="5"/>
      <c r="H501" s="5"/>
    </row>
    <row r="502" spans="5:8" ht="13.5" customHeight="1">
      <c r="E502" s="5"/>
      <c r="F502" s="5"/>
      <c r="G502" s="5"/>
      <c r="H502" s="5"/>
    </row>
    <row r="503" spans="5:8" ht="13.5" customHeight="1">
      <c r="E503" s="5"/>
      <c r="F503" s="5"/>
      <c r="G503" s="5"/>
      <c r="H503" s="5"/>
    </row>
    <row r="504" spans="5:8" ht="13.5" customHeight="1">
      <c r="E504" s="5"/>
      <c r="F504" s="5"/>
      <c r="G504" s="5"/>
      <c r="H504" s="5"/>
    </row>
    <row r="505" spans="5:8" ht="13.5" customHeight="1">
      <c r="E505" s="5"/>
      <c r="F505" s="5"/>
      <c r="G505" s="5"/>
      <c r="H505" s="5"/>
    </row>
    <row r="506" spans="5:8" ht="13.5" customHeight="1">
      <c r="E506" s="5"/>
      <c r="F506" s="5"/>
      <c r="G506" s="5"/>
      <c r="H506" s="5"/>
    </row>
    <row r="507" spans="5:8" ht="13.5" customHeight="1">
      <c r="E507" s="5"/>
      <c r="F507" s="5"/>
      <c r="G507" s="5"/>
      <c r="H507" s="5"/>
    </row>
    <row r="508" spans="5:8" ht="13.5" customHeight="1">
      <c r="E508" s="5"/>
      <c r="F508" s="5"/>
      <c r="G508" s="5"/>
      <c r="H508" s="5"/>
    </row>
    <row r="509" spans="5:8" ht="13.5" customHeight="1">
      <c r="E509" s="5"/>
      <c r="F509" s="5"/>
      <c r="G509" s="5"/>
      <c r="H509" s="5"/>
    </row>
    <row r="510" spans="5:8" ht="13.5" customHeight="1">
      <c r="E510" s="5"/>
      <c r="F510" s="5"/>
      <c r="G510" s="5"/>
      <c r="H510" s="5"/>
    </row>
    <row r="511" spans="5:8" ht="13.5" customHeight="1">
      <c r="E511" s="5"/>
      <c r="F511" s="5"/>
      <c r="G511" s="5"/>
      <c r="H511" s="5"/>
    </row>
    <row r="512" spans="5:8" ht="13.5" customHeight="1">
      <c r="E512" s="5"/>
      <c r="F512" s="5"/>
      <c r="G512" s="5"/>
      <c r="H512" s="5"/>
    </row>
    <row r="513" spans="5:8" ht="13.5" customHeight="1">
      <c r="E513" s="5"/>
      <c r="F513" s="5"/>
      <c r="G513" s="5"/>
      <c r="H513" s="5"/>
    </row>
    <row r="514" spans="5:8" ht="13.5" customHeight="1">
      <c r="E514" s="5"/>
      <c r="F514" s="5"/>
      <c r="G514" s="5"/>
      <c r="H514" s="5"/>
    </row>
    <row r="515" spans="5:8" ht="13.5" customHeight="1">
      <c r="E515" s="5"/>
      <c r="F515" s="5"/>
      <c r="G515" s="5"/>
      <c r="H515" s="5"/>
    </row>
    <row r="516" spans="5:8" ht="13.5" customHeight="1">
      <c r="E516" s="5"/>
      <c r="F516" s="5"/>
      <c r="G516" s="5"/>
      <c r="H516" s="5"/>
    </row>
    <row r="517" spans="5:8" ht="13.5" customHeight="1">
      <c r="E517" s="5"/>
      <c r="F517" s="5"/>
      <c r="G517" s="5"/>
      <c r="H517" s="5"/>
    </row>
    <row r="518" spans="5:8" ht="13.5" customHeight="1">
      <c r="E518" s="5"/>
      <c r="F518" s="5"/>
      <c r="G518" s="5"/>
      <c r="H518" s="5"/>
    </row>
    <row r="519" spans="5:8" ht="13.5" customHeight="1">
      <c r="E519" s="5"/>
      <c r="F519" s="5"/>
      <c r="G519" s="5"/>
      <c r="H519" s="5"/>
    </row>
    <row r="520" spans="5:8" ht="13.5" customHeight="1">
      <c r="E520" s="5"/>
      <c r="F520" s="5"/>
      <c r="G520" s="5"/>
      <c r="H520" s="5"/>
    </row>
    <row r="521" spans="5:8" ht="13.5" customHeight="1">
      <c r="E521" s="5"/>
      <c r="F521" s="5"/>
      <c r="G521" s="5"/>
      <c r="H521" s="5"/>
    </row>
    <row r="522" spans="5:8" ht="13.5" customHeight="1">
      <c r="E522" s="5"/>
      <c r="F522" s="5"/>
      <c r="G522" s="5"/>
      <c r="H522" s="5"/>
    </row>
    <row r="523" spans="5:8" ht="13.5" customHeight="1">
      <c r="E523" s="5"/>
      <c r="F523" s="5"/>
      <c r="G523" s="5"/>
      <c r="H523" s="5"/>
    </row>
    <row r="524" spans="5:8" ht="13.5" customHeight="1">
      <c r="E524" s="5"/>
      <c r="F524" s="5"/>
      <c r="G524" s="5"/>
      <c r="H524" s="5"/>
    </row>
    <row r="525" spans="5:8" ht="13.5" customHeight="1">
      <c r="E525" s="5"/>
      <c r="F525" s="5"/>
      <c r="G525" s="5"/>
      <c r="H525" s="5"/>
    </row>
    <row r="526" spans="5:8" ht="13.5" customHeight="1">
      <c r="E526" s="5"/>
      <c r="F526" s="5"/>
      <c r="G526" s="5"/>
      <c r="H526" s="5"/>
    </row>
    <row r="527" spans="5:8" ht="13.5" customHeight="1">
      <c r="E527" s="5"/>
      <c r="F527" s="5"/>
      <c r="G527" s="5"/>
      <c r="H527" s="5"/>
    </row>
    <row r="528" spans="5:8" ht="13.5" customHeight="1">
      <c r="E528" s="5"/>
      <c r="F528" s="5"/>
      <c r="G528" s="5"/>
      <c r="H528" s="5"/>
    </row>
    <row r="529" spans="5:8" ht="13.5" customHeight="1">
      <c r="E529" s="5"/>
      <c r="F529" s="5"/>
      <c r="G529" s="5"/>
      <c r="H529" s="5"/>
    </row>
    <row r="530" spans="5:8" ht="13.5" customHeight="1">
      <c r="E530" s="5"/>
      <c r="F530" s="5"/>
      <c r="G530" s="5"/>
      <c r="H530" s="5"/>
    </row>
    <row r="531" spans="5:8" ht="13.5" customHeight="1">
      <c r="E531" s="5"/>
      <c r="F531" s="5"/>
      <c r="G531" s="5"/>
      <c r="H531" s="5"/>
    </row>
    <row r="532" spans="5:8" ht="13.5" customHeight="1">
      <c r="E532" s="5"/>
      <c r="F532" s="5"/>
      <c r="G532" s="5"/>
      <c r="H532" s="5"/>
    </row>
    <row r="533" spans="5:8" ht="13.5" customHeight="1">
      <c r="E533" s="5"/>
      <c r="F533" s="5"/>
      <c r="G533" s="5"/>
      <c r="H533" s="5"/>
    </row>
    <row r="534" spans="5:8" ht="13.5" customHeight="1">
      <c r="E534" s="5"/>
      <c r="F534" s="5"/>
      <c r="G534" s="5"/>
      <c r="H534" s="5"/>
    </row>
    <row r="535" spans="5:8" ht="13.5" customHeight="1">
      <c r="E535" s="5"/>
      <c r="F535" s="5"/>
      <c r="G535" s="5"/>
      <c r="H535" s="5"/>
    </row>
    <row r="536" spans="5:8" ht="13.5" customHeight="1">
      <c r="E536" s="5"/>
      <c r="F536" s="5"/>
      <c r="G536" s="5"/>
      <c r="H536" s="5"/>
    </row>
    <row r="537" spans="5:8" ht="13.5" customHeight="1">
      <c r="E537" s="5"/>
      <c r="F537" s="5"/>
      <c r="G537" s="5"/>
      <c r="H537" s="5"/>
    </row>
    <row r="538" spans="5:8" ht="13.5" customHeight="1">
      <c r="E538" s="5"/>
      <c r="F538" s="5"/>
      <c r="G538" s="5"/>
      <c r="H538" s="5"/>
    </row>
    <row r="539" spans="5:8" ht="13.5" customHeight="1">
      <c r="E539" s="5"/>
      <c r="F539" s="5"/>
      <c r="G539" s="5"/>
      <c r="H539" s="5"/>
    </row>
    <row r="540" spans="5:8" ht="13.5" customHeight="1">
      <c r="E540" s="5"/>
      <c r="F540" s="5"/>
      <c r="G540" s="5"/>
      <c r="H540" s="5"/>
    </row>
    <row r="541" spans="5:8" ht="13.5" customHeight="1">
      <c r="E541" s="5"/>
      <c r="F541" s="5"/>
      <c r="G541" s="5"/>
      <c r="H541" s="5"/>
    </row>
    <row r="542" spans="5:8" ht="13.5" customHeight="1">
      <c r="E542" s="5"/>
      <c r="F542" s="5"/>
      <c r="G542" s="5"/>
      <c r="H542" s="5"/>
    </row>
    <row r="543" spans="5:8" ht="13.5" customHeight="1">
      <c r="E543" s="5"/>
      <c r="F543" s="5"/>
      <c r="G543" s="5"/>
      <c r="H543" s="5"/>
    </row>
    <row r="544" spans="5:8" ht="13.5" customHeight="1">
      <c r="E544" s="5"/>
      <c r="F544" s="5"/>
      <c r="G544" s="5"/>
      <c r="H544" s="5"/>
    </row>
    <row r="545" spans="5:8" ht="13.5" customHeight="1">
      <c r="E545" s="5"/>
      <c r="F545" s="5"/>
      <c r="G545" s="5"/>
      <c r="H545" s="5"/>
    </row>
    <row r="546" spans="5:8" ht="13.5" customHeight="1">
      <c r="E546" s="5"/>
      <c r="F546" s="5"/>
      <c r="G546" s="5"/>
      <c r="H546" s="5"/>
    </row>
    <row r="547" spans="5:8" ht="13.5" customHeight="1">
      <c r="E547" s="5"/>
      <c r="F547" s="5"/>
      <c r="G547" s="5"/>
      <c r="H547" s="5"/>
    </row>
    <row r="548" spans="5:8" ht="13.5" customHeight="1">
      <c r="E548" s="5"/>
      <c r="F548" s="5"/>
      <c r="G548" s="5"/>
      <c r="H548" s="5"/>
    </row>
    <row r="549" spans="5:8" ht="13.5" customHeight="1">
      <c r="E549" s="5"/>
      <c r="F549" s="5"/>
      <c r="G549" s="5"/>
      <c r="H549" s="5"/>
    </row>
    <row r="550" spans="5:8" ht="13.5" customHeight="1">
      <c r="E550" s="5"/>
      <c r="F550" s="5"/>
      <c r="G550" s="5"/>
      <c r="H550" s="5"/>
    </row>
    <row r="551" spans="5:8" ht="13.5" customHeight="1">
      <c r="E551" s="5"/>
      <c r="F551" s="5"/>
      <c r="G551" s="5"/>
      <c r="H551" s="5"/>
    </row>
    <row r="552" spans="5:8" ht="13.5" customHeight="1">
      <c r="E552" s="5"/>
      <c r="F552" s="5"/>
      <c r="G552" s="5"/>
      <c r="H552" s="5"/>
    </row>
    <row r="553" spans="5:8" ht="13.5" customHeight="1">
      <c r="E553" s="5"/>
      <c r="F553" s="5"/>
      <c r="G553" s="5"/>
      <c r="H553" s="5"/>
    </row>
    <row r="554" spans="5:8" ht="13.5" customHeight="1">
      <c r="E554" s="5"/>
      <c r="F554" s="5"/>
      <c r="G554" s="5"/>
      <c r="H554" s="5"/>
    </row>
    <row r="555" spans="5:8" ht="13.5" customHeight="1">
      <c r="E555" s="5"/>
      <c r="F555" s="5"/>
      <c r="G555" s="5"/>
      <c r="H555" s="5"/>
    </row>
    <row r="556" spans="5:8" ht="13.5" customHeight="1">
      <c r="E556" s="5"/>
      <c r="F556" s="5"/>
      <c r="G556" s="5"/>
      <c r="H556" s="5"/>
    </row>
    <row r="557" spans="5:8" ht="13.5" customHeight="1">
      <c r="E557" s="5"/>
      <c r="F557" s="5"/>
      <c r="G557" s="5"/>
      <c r="H557" s="5"/>
    </row>
    <row r="558" spans="5:8" ht="13.5" customHeight="1">
      <c r="E558" s="5"/>
      <c r="F558" s="5"/>
      <c r="G558" s="5"/>
      <c r="H558" s="5"/>
    </row>
    <row r="559" spans="5:8" ht="13.5" customHeight="1">
      <c r="E559" s="5"/>
      <c r="F559" s="5"/>
      <c r="G559" s="5"/>
      <c r="H559" s="5"/>
    </row>
    <row r="560" spans="5:8" ht="13.5" customHeight="1">
      <c r="E560" s="5"/>
      <c r="F560" s="5"/>
      <c r="G560" s="5"/>
      <c r="H560" s="5"/>
    </row>
    <row r="561" spans="5:8" ht="13.5" customHeight="1">
      <c r="E561" s="5"/>
      <c r="F561" s="5"/>
      <c r="G561" s="5"/>
      <c r="H561" s="5"/>
    </row>
    <row r="562" spans="5:8" ht="13.5" customHeight="1">
      <c r="E562" s="5"/>
      <c r="F562" s="5"/>
      <c r="G562" s="5"/>
      <c r="H562" s="5"/>
    </row>
    <row r="563" spans="5:8" ht="13.5" customHeight="1">
      <c r="E563" s="5"/>
      <c r="F563" s="5"/>
      <c r="G563" s="5"/>
      <c r="H563" s="5"/>
    </row>
    <row r="564" spans="5:8" ht="13.5" customHeight="1">
      <c r="E564" s="5"/>
      <c r="F564" s="5"/>
      <c r="G564" s="5"/>
      <c r="H564" s="5"/>
    </row>
    <row r="565" spans="5:8" ht="13.5" customHeight="1">
      <c r="E565" s="5"/>
      <c r="F565" s="5"/>
      <c r="G565" s="5"/>
      <c r="H565" s="5"/>
    </row>
    <row r="566" spans="5:8" ht="13.5" customHeight="1">
      <c r="E566" s="5"/>
      <c r="F566" s="5"/>
      <c r="G566" s="5"/>
      <c r="H566" s="5"/>
    </row>
    <row r="567" spans="5:8" ht="13.5" customHeight="1">
      <c r="E567" s="5"/>
      <c r="F567" s="5"/>
      <c r="G567" s="5"/>
      <c r="H567" s="5"/>
    </row>
    <row r="568" spans="5:8" ht="13.5" customHeight="1">
      <c r="E568" s="5"/>
      <c r="F568" s="5"/>
      <c r="G568" s="5"/>
      <c r="H568" s="5"/>
    </row>
    <row r="569" spans="5:8" ht="13.5" customHeight="1">
      <c r="E569" s="5"/>
      <c r="F569" s="5"/>
      <c r="G569" s="5"/>
      <c r="H569" s="5"/>
    </row>
    <row r="570" spans="5:8" ht="13.5" customHeight="1">
      <c r="E570" s="5"/>
      <c r="F570" s="5"/>
      <c r="G570" s="5"/>
      <c r="H570" s="5"/>
    </row>
    <row r="571" spans="5:8" ht="13.5" customHeight="1">
      <c r="E571" s="5"/>
      <c r="F571" s="5"/>
      <c r="G571" s="5"/>
      <c r="H571" s="5"/>
    </row>
    <row r="572" spans="5:8" ht="13.5" customHeight="1">
      <c r="E572" s="5"/>
      <c r="F572" s="5"/>
      <c r="G572" s="5"/>
      <c r="H572" s="5"/>
    </row>
    <row r="573" spans="5:8" ht="13.5" customHeight="1">
      <c r="E573" s="5"/>
      <c r="F573" s="5"/>
      <c r="G573" s="5"/>
      <c r="H573" s="5"/>
    </row>
    <row r="574" spans="5:8" ht="13.5" customHeight="1">
      <c r="E574" s="5"/>
      <c r="F574" s="5"/>
      <c r="G574" s="5"/>
      <c r="H574" s="5"/>
    </row>
    <row r="575" spans="5:8" ht="13.5" customHeight="1">
      <c r="E575" s="5"/>
      <c r="F575" s="5"/>
      <c r="G575" s="5"/>
      <c r="H575" s="5"/>
    </row>
    <row r="576" spans="5:8" ht="13.5" customHeight="1">
      <c r="E576" s="5"/>
      <c r="F576" s="5"/>
      <c r="G576" s="5"/>
      <c r="H576" s="5"/>
    </row>
    <row r="577" spans="5:8" ht="13.5" customHeight="1">
      <c r="E577" s="5"/>
      <c r="F577" s="5"/>
      <c r="G577" s="5"/>
      <c r="H577" s="5"/>
    </row>
    <row r="578" spans="5:8" ht="13.5" customHeight="1">
      <c r="E578" s="5"/>
      <c r="F578" s="5"/>
      <c r="G578" s="5"/>
      <c r="H578" s="5"/>
    </row>
    <row r="579" spans="5:8" ht="13.5" customHeight="1">
      <c r="E579" s="5"/>
      <c r="F579" s="5"/>
      <c r="G579" s="5"/>
      <c r="H579" s="5"/>
    </row>
    <row r="580" spans="5:8" ht="13.5" customHeight="1">
      <c r="E580" s="5"/>
      <c r="F580" s="5"/>
      <c r="G580" s="5"/>
      <c r="H580" s="5"/>
    </row>
    <row r="581" spans="5:8" ht="13.5" customHeight="1">
      <c r="E581" s="5"/>
      <c r="F581" s="5"/>
      <c r="G581" s="5"/>
      <c r="H581" s="5"/>
    </row>
    <row r="582" spans="5:8" ht="13.5" customHeight="1">
      <c r="E582" s="5"/>
      <c r="F582" s="5"/>
      <c r="G582" s="5"/>
      <c r="H582" s="5"/>
    </row>
    <row r="583" spans="5:8" ht="13.5" customHeight="1">
      <c r="E583" s="5"/>
      <c r="F583" s="5"/>
      <c r="G583" s="5"/>
      <c r="H583" s="5"/>
    </row>
    <row r="584" spans="5:8" ht="13.5" customHeight="1">
      <c r="E584" s="5"/>
      <c r="F584" s="5"/>
      <c r="G584" s="5"/>
      <c r="H584" s="5"/>
    </row>
    <row r="585" spans="5:8" ht="13.5" customHeight="1">
      <c r="E585" s="5"/>
      <c r="F585" s="5"/>
      <c r="G585" s="5"/>
      <c r="H585" s="5"/>
    </row>
    <row r="586" spans="5:8" ht="13.5" customHeight="1">
      <c r="E586" s="5"/>
      <c r="F586" s="5"/>
      <c r="G586" s="5"/>
      <c r="H586" s="5"/>
    </row>
    <row r="587" spans="5:8" ht="13.5" customHeight="1">
      <c r="E587" s="5"/>
      <c r="F587" s="5"/>
      <c r="G587" s="5"/>
      <c r="H587" s="5"/>
    </row>
    <row r="588" spans="5:8" ht="13.5" customHeight="1">
      <c r="E588" s="5"/>
      <c r="F588" s="5"/>
      <c r="G588" s="5"/>
      <c r="H588" s="5"/>
    </row>
    <row r="589" spans="5:8" ht="13.5" customHeight="1">
      <c r="E589" s="5"/>
      <c r="F589" s="5"/>
      <c r="G589" s="5"/>
      <c r="H589" s="5"/>
    </row>
    <row r="590" spans="5:8" ht="13.5" customHeight="1">
      <c r="E590" s="5"/>
      <c r="F590" s="5"/>
      <c r="G590" s="5"/>
      <c r="H590" s="5"/>
    </row>
    <row r="591" spans="5:8" ht="13.5" customHeight="1">
      <c r="E591" s="5"/>
      <c r="F591" s="5"/>
      <c r="G591" s="5"/>
      <c r="H591" s="5"/>
    </row>
    <row r="592" spans="5:8" ht="13.5" customHeight="1">
      <c r="E592" s="5"/>
      <c r="F592" s="5"/>
      <c r="G592" s="5"/>
      <c r="H592" s="5"/>
    </row>
    <row r="593" spans="5:8" ht="13.5" customHeight="1">
      <c r="E593" s="5"/>
      <c r="F593" s="5"/>
      <c r="G593" s="5"/>
      <c r="H593" s="5"/>
    </row>
    <row r="594" spans="5:8" ht="13.5" customHeight="1">
      <c r="E594" s="5"/>
      <c r="F594" s="5"/>
      <c r="G594" s="5"/>
      <c r="H594" s="5"/>
    </row>
    <row r="595" spans="5:8" ht="13.5" customHeight="1">
      <c r="E595" s="5"/>
      <c r="F595" s="5"/>
      <c r="G595" s="5"/>
      <c r="H595" s="5"/>
    </row>
    <row r="596" spans="5:8" ht="13.5" customHeight="1">
      <c r="E596" s="5"/>
      <c r="F596" s="5"/>
      <c r="G596" s="5"/>
      <c r="H596" s="5"/>
    </row>
    <row r="597" spans="5:8" ht="13.5" customHeight="1">
      <c r="E597" s="5"/>
      <c r="F597" s="5"/>
      <c r="G597" s="5"/>
      <c r="H597" s="5"/>
    </row>
    <row r="598" spans="5:8" ht="13.5" customHeight="1">
      <c r="E598" s="5"/>
      <c r="F598" s="5"/>
      <c r="G598" s="5"/>
      <c r="H598" s="5"/>
    </row>
    <row r="599" spans="5:8" ht="13.5" customHeight="1">
      <c r="E599" s="5"/>
      <c r="F599" s="5"/>
      <c r="G599" s="5"/>
      <c r="H599" s="5"/>
    </row>
    <row r="600" spans="5:8" ht="13.5" customHeight="1">
      <c r="E600" s="5"/>
      <c r="F600" s="5"/>
      <c r="G600" s="5"/>
      <c r="H600" s="5"/>
    </row>
    <row r="601" spans="5:8" ht="13.5" customHeight="1">
      <c r="E601" s="5"/>
      <c r="F601" s="5"/>
      <c r="G601" s="5"/>
      <c r="H601" s="5"/>
    </row>
    <row r="602" spans="5:8" ht="13.5" customHeight="1">
      <c r="E602" s="5"/>
      <c r="F602" s="5"/>
      <c r="G602" s="5"/>
      <c r="H602" s="5"/>
    </row>
    <row r="603" spans="5:8" ht="13.5" customHeight="1">
      <c r="E603" s="5"/>
      <c r="F603" s="5"/>
      <c r="G603" s="5"/>
      <c r="H603" s="5"/>
    </row>
    <row r="604" spans="5:8" ht="13.5" customHeight="1">
      <c r="E604" s="5"/>
      <c r="F604" s="5"/>
      <c r="G604" s="5"/>
      <c r="H604" s="5"/>
    </row>
    <row r="605" spans="5:8" ht="13.5" customHeight="1">
      <c r="E605" s="5"/>
      <c r="F605" s="5"/>
      <c r="G605" s="5"/>
      <c r="H605" s="5"/>
    </row>
    <row r="606" spans="5:8" ht="13.5" customHeight="1">
      <c r="E606" s="5"/>
      <c r="F606" s="5"/>
      <c r="G606" s="5"/>
      <c r="H606" s="5"/>
    </row>
    <row r="607" spans="5:8" ht="13.5" customHeight="1">
      <c r="E607" s="5"/>
      <c r="F607" s="5"/>
      <c r="G607" s="5"/>
      <c r="H607" s="5"/>
    </row>
    <row r="608" spans="5:8" ht="13.5" customHeight="1">
      <c r="E608" s="5"/>
      <c r="F608" s="5"/>
      <c r="G608" s="5"/>
      <c r="H608" s="5"/>
    </row>
    <row r="609" spans="5:8" ht="13.5" customHeight="1">
      <c r="E609" s="5"/>
      <c r="F609" s="5"/>
      <c r="G609" s="5"/>
      <c r="H609" s="5"/>
    </row>
    <row r="610" spans="5:8" ht="13.5" customHeight="1">
      <c r="E610" s="5"/>
      <c r="F610" s="5"/>
      <c r="G610" s="5"/>
      <c r="H610" s="5"/>
    </row>
    <row r="611" spans="5:8" ht="13.5" customHeight="1">
      <c r="E611" s="5"/>
      <c r="F611" s="5"/>
      <c r="G611" s="5"/>
      <c r="H611" s="5"/>
    </row>
    <row r="612" spans="5:8" ht="13.5" customHeight="1">
      <c r="E612" s="5"/>
      <c r="F612" s="5"/>
      <c r="G612" s="5"/>
      <c r="H612" s="5"/>
    </row>
    <row r="613" spans="5:8" ht="13.5" customHeight="1">
      <c r="E613" s="5"/>
      <c r="F613" s="5"/>
      <c r="G613" s="5"/>
      <c r="H613" s="5"/>
    </row>
    <row r="614" spans="5:8" ht="13.5" customHeight="1">
      <c r="E614" s="5"/>
      <c r="F614" s="5"/>
      <c r="G614" s="5"/>
      <c r="H614" s="5"/>
    </row>
    <row r="615" spans="5:8" ht="13.5" customHeight="1">
      <c r="E615" s="5"/>
      <c r="F615" s="5"/>
      <c r="G615" s="5"/>
      <c r="H615" s="5"/>
    </row>
    <row r="616" spans="5:8" ht="13.5" customHeight="1">
      <c r="E616" s="5"/>
      <c r="F616" s="5"/>
      <c r="G616" s="5"/>
      <c r="H616" s="5"/>
    </row>
    <row r="617" spans="5:8" ht="13.5" customHeight="1">
      <c r="E617" s="5"/>
      <c r="F617" s="5"/>
      <c r="G617" s="5"/>
      <c r="H617" s="5"/>
    </row>
    <row r="618" spans="5:8" ht="13.5" customHeight="1">
      <c r="E618" s="5"/>
      <c r="F618" s="5"/>
      <c r="G618" s="5"/>
      <c r="H618" s="5"/>
    </row>
    <row r="619" spans="5:8" ht="13.5" customHeight="1">
      <c r="E619" s="5"/>
      <c r="F619" s="5"/>
      <c r="G619" s="5"/>
      <c r="H619" s="5"/>
    </row>
    <row r="620" spans="5:8" ht="13.5" customHeight="1">
      <c r="E620" s="5"/>
      <c r="F620" s="5"/>
      <c r="G620" s="5"/>
      <c r="H620" s="5"/>
    </row>
    <row r="621" spans="5:8" ht="13.5" customHeight="1">
      <c r="E621" s="5"/>
      <c r="F621" s="5"/>
      <c r="G621" s="5"/>
      <c r="H621" s="5"/>
    </row>
    <row r="622" spans="5:8" ht="13.5" customHeight="1">
      <c r="E622" s="5"/>
      <c r="F622" s="5"/>
      <c r="G622" s="5"/>
      <c r="H622" s="5"/>
    </row>
    <row r="623" spans="5:8" ht="13.5" customHeight="1">
      <c r="E623" s="5"/>
      <c r="F623" s="5"/>
      <c r="G623" s="5"/>
      <c r="H623" s="5"/>
    </row>
    <row r="624" spans="5:8" ht="13.5" customHeight="1">
      <c r="E624" s="5"/>
      <c r="F624" s="5"/>
      <c r="G624" s="5"/>
      <c r="H624" s="5"/>
    </row>
    <row r="625" spans="5:8" ht="13.5" customHeight="1">
      <c r="E625" s="5"/>
      <c r="F625" s="5"/>
      <c r="G625" s="5"/>
      <c r="H625" s="5"/>
    </row>
    <row r="626" spans="5:8" ht="13.5" customHeight="1">
      <c r="E626" s="5"/>
      <c r="F626" s="5"/>
      <c r="G626" s="5"/>
      <c r="H626" s="5"/>
    </row>
    <row r="627" spans="5:8" ht="13.5" customHeight="1">
      <c r="E627" s="5"/>
      <c r="F627" s="5"/>
      <c r="G627" s="5"/>
      <c r="H627" s="5"/>
    </row>
    <row r="628" spans="5:8" ht="13.5" customHeight="1">
      <c r="E628" s="5"/>
      <c r="F628" s="5"/>
      <c r="G628" s="5"/>
      <c r="H628" s="5"/>
    </row>
    <row r="629" spans="5:8" ht="13.5" customHeight="1">
      <c r="E629" s="5"/>
      <c r="F629" s="5"/>
      <c r="G629" s="5"/>
      <c r="H629" s="5"/>
    </row>
    <row r="630" spans="5:8" ht="13.5" customHeight="1">
      <c r="E630" s="5"/>
      <c r="F630" s="5"/>
      <c r="G630" s="5"/>
      <c r="H630" s="5"/>
    </row>
    <row r="631" spans="5:8" ht="13.5" customHeight="1">
      <c r="E631" s="5"/>
      <c r="F631" s="5"/>
      <c r="G631" s="5"/>
      <c r="H631" s="5"/>
    </row>
    <row r="632" spans="5:8" ht="13.5" customHeight="1">
      <c r="E632" s="5"/>
      <c r="F632" s="5"/>
      <c r="G632" s="5"/>
      <c r="H632" s="5"/>
    </row>
    <row r="633" spans="5:8" ht="13.5" customHeight="1">
      <c r="E633" s="5"/>
      <c r="F633" s="5"/>
      <c r="G633" s="5"/>
      <c r="H633" s="5"/>
    </row>
    <row r="634" spans="5:8" ht="13.5" customHeight="1">
      <c r="E634" s="5"/>
      <c r="F634" s="5"/>
      <c r="G634" s="5"/>
      <c r="H634" s="5"/>
    </row>
    <row r="635" spans="5:8" ht="13.5" customHeight="1">
      <c r="E635" s="5"/>
      <c r="F635" s="5"/>
      <c r="G635" s="5"/>
      <c r="H635" s="5"/>
    </row>
    <row r="636" spans="5:8" ht="13.5" customHeight="1">
      <c r="E636" s="5"/>
      <c r="F636" s="5"/>
      <c r="G636" s="5"/>
      <c r="H636" s="5"/>
    </row>
    <row r="637" spans="5:8" ht="13.5" customHeight="1">
      <c r="E637" s="5"/>
      <c r="F637" s="5"/>
      <c r="G637" s="5"/>
      <c r="H637" s="5"/>
    </row>
    <row r="638" spans="5:8" ht="13.5" customHeight="1">
      <c r="E638" s="5"/>
      <c r="F638" s="5"/>
      <c r="G638" s="5"/>
      <c r="H638" s="5"/>
    </row>
    <row r="639" spans="5:8" ht="13.5" customHeight="1">
      <c r="E639" s="5"/>
      <c r="F639" s="5"/>
      <c r="G639" s="5"/>
      <c r="H639" s="5"/>
    </row>
    <row r="640" spans="5:8" ht="13.5" customHeight="1">
      <c r="E640" s="5"/>
      <c r="F640" s="5"/>
      <c r="G640" s="5"/>
      <c r="H640" s="5"/>
    </row>
    <row r="641" spans="5:8" ht="13.5" customHeight="1">
      <c r="E641" s="5"/>
      <c r="F641" s="5"/>
      <c r="G641" s="5"/>
      <c r="H641" s="5"/>
    </row>
    <row r="642" spans="5:8" ht="13.5" customHeight="1">
      <c r="E642" s="5"/>
      <c r="F642" s="5"/>
      <c r="G642" s="5"/>
      <c r="H642" s="5"/>
    </row>
    <row r="643" spans="5:8" ht="13.5" customHeight="1">
      <c r="E643" s="5"/>
      <c r="F643" s="5"/>
      <c r="G643" s="5"/>
      <c r="H643" s="5"/>
    </row>
    <row r="644" spans="5:8" ht="13.5" customHeight="1">
      <c r="E644" s="5"/>
      <c r="F644" s="5"/>
      <c r="G644" s="5"/>
      <c r="H644" s="5"/>
    </row>
    <row r="645" spans="5:8" ht="13.5" customHeight="1">
      <c r="E645" s="5"/>
      <c r="F645" s="5"/>
      <c r="G645" s="5"/>
      <c r="H645" s="5"/>
    </row>
    <row r="646" spans="5:8" ht="13.5" customHeight="1">
      <c r="E646" s="5"/>
      <c r="F646" s="5"/>
      <c r="G646" s="5"/>
      <c r="H646" s="5"/>
    </row>
    <row r="647" spans="5:8" ht="13.5" customHeight="1">
      <c r="E647" s="5"/>
      <c r="F647" s="5"/>
      <c r="G647" s="5"/>
      <c r="H647" s="5"/>
    </row>
    <row r="648" spans="5:8" ht="13.5" customHeight="1">
      <c r="E648" s="5"/>
      <c r="F648" s="5"/>
      <c r="G648" s="5"/>
      <c r="H648" s="5"/>
    </row>
    <row r="649" spans="5:8" ht="13.5" customHeight="1">
      <c r="E649" s="5"/>
      <c r="F649" s="5"/>
      <c r="G649" s="5"/>
      <c r="H649" s="5"/>
    </row>
    <row r="650" spans="5:8" ht="13.5" customHeight="1">
      <c r="E650" s="5"/>
      <c r="F650" s="5"/>
      <c r="G650" s="5"/>
      <c r="H650" s="5"/>
    </row>
    <row r="651" spans="5:8" ht="13.5" customHeight="1">
      <c r="E651" s="5"/>
      <c r="F651" s="5"/>
      <c r="G651" s="5"/>
      <c r="H651" s="5"/>
    </row>
    <row r="652" spans="5:8" ht="13.5" customHeight="1">
      <c r="E652" s="5"/>
      <c r="F652" s="5"/>
      <c r="G652" s="5"/>
      <c r="H652" s="5"/>
    </row>
    <row r="653" spans="5:8" ht="13.5" customHeight="1">
      <c r="E653" s="5"/>
      <c r="F653" s="5"/>
      <c r="G653" s="5"/>
      <c r="H653" s="5"/>
    </row>
    <row r="654" spans="5:8" ht="13.5" customHeight="1">
      <c r="E654" s="5"/>
      <c r="F654" s="5"/>
      <c r="G654" s="5"/>
      <c r="H654" s="5"/>
    </row>
    <row r="655" spans="5:8" ht="13.5" customHeight="1">
      <c r="E655" s="5"/>
      <c r="F655" s="5"/>
      <c r="G655" s="5"/>
      <c r="H655" s="5"/>
    </row>
    <row r="656" spans="5:8" ht="13.5" customHeight="1">
      <c r="E656" s="5"/>
      <c r="F656" s="5"/>
      <c r="G656" s="5"/>
      <c r="H656" s="5"/>
    </row>
    <row r="657" spans="5:8" ht="13.5" customHeight="1">
      <c r="E657" s="5"/>
      <c r="F657" s="5"/>
      <c r="G657" s="5"/>
      <c r="H657" s="5"/>
    </row>
    <row r="658" spans="5:8" ht="13.5" customHeight="1">
      <c r="E658" s="5"/>
      <c r="F658" s="5"/>
      <c r="G658" s="5"/>
      <c r="H658" s="5"/>
    </row>
    <row r="659" spans="5:8" ht="13.5" customHeight="1">
      <c r="E659" s="5"/>
      <c r="F659" s="5"/>
      <c r="G659" s="5"/>
      <c r="H659" s="5"/>
    </row>
    <row r="660" spans="5:8" ht="13.5" customHeight="1">
      <c r="E660" s="5"/>
      <c r="F660" s="5"/>
      <c r="G660" s="5"/>
      <c r="H660" s="5"/>
    </row>
    <row r="661" spans="5:8" ht="13.5" customHeight="1">
      <c r="E661" s="5"/>
      <c r="F661" s="5"/>
      <c r="G661" s="5"/>
      <c r="H661" s="5"/>
    </row>
    <row r="662" spans="5:8" ht="13.5" customHeight="1">
      <c r="E662" s="5"/>
      <c r="F662" s="5"/>
      <c r="G662" s="5"/>
      <c r="H662" s="5"/>
    </row>
    <row r="663" spans="5:8" ht="13.5" customHeight="1">
      <c r="E663" s="5"/>
      <c r="F663" s="5"/>
      <c r="G663" s="5"/>
      <c r="H663" s="5"/>
    </row>
    <row r="664" spans="5:8" ht="13.5" customHeight="1">
      <c r="E664" s="5"/>
      <c r="F664" s="5"/>
      <c r="G664" s="5"/>
      <c r="H664" s="5"/>
    </row>
    <row r="665" spans="5:8" ht="13.5" customHeight="1">
      <c r="E665" s="5"/>
      <c r="F665" s="5"/>
      <c r="G665" s="5"/>
      <c r="H665" s="5"/>
    </row>
    <row r="666" spans="5:8" ht="13.5" customHeight="1">
      <c r="E666" s="5"/>
      <c r="F666" s="5"/>
      <c r="G666" s="5"/>
      <c r="H666" s="5"/>
    </row>
    <row r="667" spans="5:8" ht="13.5" customHeight="1">
      <c r="E667" s="5"/>
      <c r="F667" s="5"/>
      <c r="G667" s="5"/>
      <c r="H667" s="5"/>
    </row>
    <row r="668" spans="5:8" ht="13.5" customHeight="1">
      <c r="E668" s="5"/>
      <c r="F668" s="5"/>
      <c r="G668" s="5"/>
      <c r="H668" s="5"/>
    </row>
    <row r="669" spans="5:8" ht="13.5" customHeight="1">
      <c r="E669" s="5"/>
      <c r="F669" s="5"/>
      <c r="G669" s="5"/>
      <c r="H669" s="5"/>
    </row>
    <row r="670" spans="5:8" ht="13.5" customHeight="1">
      <c r="E670" s="5"/>
      <c r="F670" s="5"/>
      <c r="G670" s="5"/>
      <c r="H670" s="5"/>
    </row>
    <row r="671" spans="5:8" ht="13.5" customHeight="1">
      <c r="E671" s="5"/>
      <c r="F671" s="5"/>
      <c r="G671" s="5"/>
      <c r="H671" s="5"/>
    </row>
    <row r="672" spans="5:8" ht="13.5" customHeight="1">
      <c r="E672" s="5"/>
      <c r="F672" s="5"/>
      <c r="G672" s="5"/>
      <c r="H672" s="5"/>
    </row>
    <row r="673" spans="5:8" ht="13.5" customHeight="1">
      <c r="E673" s="5"/>
      <c r="F673" s="5"/>
      <c r="G673" s="5"/>
      <c r="H673" s="5"/>
    </row>
    <row r="674" spans="5:8" ht="13.5" customHeight="1">
      <c r="E674" s="5"/>
      <c r="F674" s="5"/>
      <c r="G674" s="5"/>
      <c r="H674" s="5"/>
    </row>
    <row r="675" spans="5:8" ht="13.5" customHeight="1">
      <c r="E675" s="5"/>
      <c r="F675" s="5"/>
      <c r="G675" s="5"/>
      <c r="H675" s="5"/>
    </row>
    <row r="676" spans="5:8" ht="13.5" customHeight="1">
      <c r="E676" s="5"/>
      <c r="F676" s="5"/>
      <c r="G676" s="5"/>
      <c r="H676" s="5"/>
    </row>
    <row r="677" spans="5:8" ht="13.5" customHeight="1">
      <c r="E677" s="5"/>
      <c r="F677" s="5"/>
      <c r="G677" s="5"/>
      <c r="H677" s="5"/>
    </row>
    <row r="678" spans="5:8" ht="13.5" customHeight="1">
      <c r="E678" s="5"/>
      <c r="F678" s="5"/>
      <c r="G678" s="5"/>
      <c r="H678" s="5"/>
    </row>
    <row r="679" spans="5:8" ht="13.5" customHeight="1">
      <c r="E679" s="5"/>
      <c r="F679" s="5"/>
      <c r="G679" s="5"/>
      <c r="H679" s="5"/>
    </row>
    <row r="680" spans="5:8" ht="13.5" customHeight="1">
      <c r="E680" s="5"/>
      <c r="F680" s="5"/>
      <c r="G680" s="5"/>
      <c r="H680" s="5"/>
    </row>
    <row r="681" spans="5:8" ht="13.5" customHeight="1">
      <c r="E681" s="5"/>
      <c r="F681" s="5"/>
      <c r="G681" s="5"/>
      <c r="H681" s="5"/>
    </row>
    <row r="682" spans="5:8" ht="13.5" customHeight="1">
      <c r="E682" s="5"/>
      <c r="F682" s="5"/>
      <c r="G682" s="5"/>
      <c r="H682" s="5"/>
    </row>
    <row r="683" spans="5:8" ht="13.5" customHeight="1">
      <c r="E683" s="5"/>
      <c r="F683" s="5"/>
      <c r="G683" s="5"/>
      <c r="H683" s="5"/>
    </row>
    <row r="684" spans="5:8" ht="13.5" customHeight="1">
      <c r="E684" s="5"/>
      <c r="F684" s="5"/>
      <c r="G684" s="5"/>
      <c r="H684" s="5"/>
    </row>
    <row r="685" spans="5:8" ht="13.5" customHeight="1">
      <c r="E685" s="5"/>
      <c r="F685" s="5"/>
      <c r="G685" s="5"/>
      <c r="H685" s="5"/>
    </row>
    <row r="686" spans="5:8" ht="13.5" customHeight="1">
      <c r="E686" s="5"/>
      <c r="F686" s="5"/>
      <c r="G686" s="5"/>
      <c r="H686" s="5"/>
    </row>
    <row r="687" spans="5:8" ht="13.5" customHeight="1">
      <c r="E687" s="5"/>
      <c r="F687" s="5"/>
      <c r="G687" s="5"/>
      <c r="H687" s="5"/>
    </row>
    <row r="688" spans="5:8" ht="13.5" customHeight="1">
      <c r="E688" s="5"/>
      <c r="F688" s="5"/>
      <c r="G688" s="5"/>
      <c r="H688" s="5"/>
    </row>
    <row r="689" spans="5:8" ht="13.5" customHeight="1">
      <c r="E689" s="5"/>
      <c r="F689" s="5"/>
      <c r="G689" s="5"/>
      <c r="H689" s="5"/>
    </row>
    <row r="690" spans="5:8" ht="13.5" customHeight="1">
      <c r="E690" s="5"/>
      <c r="F690" s="5"/>
      <c r="G690" s="5"/>
      <c r="H690" s="5"/>
    </row>
    <row r="691" spans="5:8" ht="13.5" customHeight="1">
      <c r="E691" s="5"/>
      <c r="F691" s="5"/>
      <c r="G691" s="5"/>
      <c r="H691" s="5"/>
    </row>
    <row r="692" spans="5:8" ht="13.5" customHeight="1">
      <c r="E692" s="5"/>
      <c r="F692" s="5"/>
      <c r="G692" s="5"/>
      <c r="H692" s="5"/>
    </row>
    <row r="693" spans="5:8" ht="13.5" customHeight="1">
      <c r="E693" s="5"/>
      <c r="F693" s="5"/>
      <c r="G693" s="5"/>
      <c r="H693" s="5"/>
    </row>
    <row r="694" spans="5:8" ht="13.5" customHeight="1">
      <c r="E694" s="5"/>
      <c r="F694" s="5"/>
      <c r="G694" s="5"/>
      <c r="H694" s="5"/>
    </row>
    <row r="695" spans="5:8" ht="13.5" customHeight="1">
      <c r="E695" s="5"/>
      <c r="F695" s="5"/>
      <c r="G695" s="5"/>
      <c r="H695" s="5"/>
    </row>
    <row r="696" spans="5:8" ht="13.5" customHeight="1">
      <c r="E696" s="5"/>
      <c r="F696" s="5"/>
      <c r="G696" s="5"/>
      <c r="H696" s="5"/>
    </row>
    <row r="697" spans="5:8" ht="13.5" customHeight="1">
      <c r="E697" s="5"/>
      <c r="F697" s="5"/>
      <c r="G697" s="5"/>
      <c r="H697" s="5"/>
    </row>
    <row r="698" spans="5:8" ht="13.5" customHeight="1">
      <c r="E698" s="5"/>
      <c r="F698" s="5"/>
      <c r="G698" s="5"/>
      <c r="H698" s="5"/>
    </row>
    <row r="699" spans="5:8" ht="13.5" customHeight="1">
      <c r="E699" s="5"/>
      <c r="F699" s="5"/>
      <c r="G699" s="5"/>
      <c r="H699" s="5"/>
    </row>
    <row r="700" spans="5:8" ht="13.5" customHeight="1">
      <c r="E700" s="5"/>
      <c r="F700" s="5"/>
      <c r="G700" s="5"/>
      <c r="H700" s="5"/>
    </row>
    <row r="701" spans="5:8" ht="13.5" customHeight="1">
      <c r="E701" s="5"/>
      <c r="F701" s="5"/>
      <c r="G701" s="5"/>
      <c r="H701" s="5"/>
    </row>
    <row r="702" spans="5:8" ht="13.5" customHeight="1">
      <c r="E702" s="5"/>
      <c r="F702" s="5"/>
      <c r="G702" s="5"/>
      <c r="H702" s="5"/>
    </row>
    <row r="703" spans="5:8" ht="13.5" customHeight="1">
      <c r="E703" s="5"/>
      <c r="F703" s="5"/>
      <c r="G703" s="5"/>
      <c r="H703" s="5"/>
    </row>
    <row r="704" spans="5:8" ht="13.5" customHeight="1">
      <c r="E704" s="5"/>
      <c r="F704" s="5"/>
      <c r="G704" s="5"/>
      <c r="H704" s="5"/>
    </row>
    <row r="705" spans="5:8" ht="13.5" customHeight="1">
      <c r="E705" s="5"/>
      <c r="F705" s="5"/>
      <c r="G705" s="5"/>
      <c r="H705" s="5"/>
    </row>
    <row r="706" spans="5:8" ht="13.5" customHeight="1">
      <c r="E706" s="5"/>
      <c r="F706" s="5"/>
      <c r="G706" s="5"/>
      <c r="H706" s="5"/>
    </row>
    <row r="707" spans="5:8" ht="13.5" customHeight="1">
      <c r="E707" s="5"/>
      <c r="F707" s="5"/>
      <c r="G707" s="5"/>
      <c r="H707" s="5"/>
    </row>
    <row r="708" spans="5:8" ht="13.5" customHeight="1">
      <c r="E708" s="5"/>
      <c r="F708" s="5"/>
      <c r="G708" s="5"/>
      <c r="H708" s="5"/>
    </row>
    <row r="709" spans="5:8" ht="13.5" customHeight="1">
      <c r="E709" s="5"/>
      <c r="F709" s="5"/>
      <c r="G709" s="5"/>
      <c r="H709" s="5"/>
    </row>
    <row r="710" spans="5:8" ht="13.5" customHeight="1">
      <c r="E710" s="5"/>
      <c r="F710" s="5"/>
      <c r="G710" s="5"/>
      <c r="H710" s="5"/>
    </row>
    <row r="711" spans="5:8" ht="13.5" customHeight="1">
      <c r="E711" s="5"/>
      <c r="F711" s="5"/>
      <c r="G711" s="5"/>
      <c r="H711" s="5"/>
    </row>
    <row r="712" spans="5:8" ht="13.5" customHeight="1">
      <c r="E712" s="5"/>
      <c r="F712" s="5"/>
      <c r="G712" s="5"/>
      <c r="H712" s="5"/>
    </row>
    <row r="713" spans="5:8" ht="13.5" customHeight="1">
      <c r="E713" s="5"/>
      <c r="F713" s="5"/>
      <c r="G713" s="5"/>
      <c r="H713" s="5"/>
    </row>
    <row r="714" spans="5:8" ht="13.5" customHeight="1">
      <c r="E714" s="5"/>
      <c r="F714" s="5"/>
      <c r="G714" s="5"/>
      <c r="H714" s="5"/>
    </row>
    <row r="715" spans="5:8" ht="13.5" customHeight="1">
      <c r="E715" s="5"/>
      <c r="F715" s="5"/>
      <c r="G715" s="5"/>
      <c r="H715" s="5"/>
    </row>
    <row r="716" spans="5:8" ht="13.5" customHeight="1">
      <c r="E716" s="5"/>
      <c r="F716" s="5"/>
      <c r="G716" s="5"/>
      <c r="H716" s="5"/>
    </row>
    <row r="717" spans="5:8" ht="13.5" customHeight="1">
      <c r="E717" s="5"/>
      <c r="F717" s="5"/>
      <c r="G717" s="5"/>
      <c r="H717" s="5"/>
    </row>
    <row r="718" spans="5:8" ht="13.5" customHeight="1">
      <c r="E718" s="5"/>
      <c r="F718" s="5"/>
      <c r="G718" s="5"/>
      <c r="H718" s="5"/>
    </row>
    <row r="719" spans="5:8" ht="13.5" customHeight="1">
      <c r="E719" s="5"/>
      <c r="F719" s="5"/>
      <c r="G719" s="5"/>
      <c r="H719" s="5"/>
    </row>
    <row r="720" spans="5:8" ht="13.5" customHeight="1">
      <c r="E720" s="5"/>
      <c r="F720" s="5"/>
      <c r="G720" s="5"/>
      <c r="H720" s="5"/>
    </row>
    <row r="721" spans="5:8" ht="13.5" customHeight="1">
      <c r="E721" s="5"/>
      <c r="F721" s="5"/>
      <c r="G721" s="5"/>
      <c r="H721" s="5"/>
    </row>
    <row r="722" spans="5:8" ht="13.5" customHeight="1">
      <c r="E722" s="5"/>
      <c r="F722" s="5"/>
      <c r="G722" s="5"/>
      <c r="H722" s="5"/>
    </row>
    <row r="723" spans="5:8" ht="13.5" customHeight="1">
      <c r="E723" s="5"/>
      <c r="F723" s="5"/>
      <c r="G723" s="5"/>
      <c r="H723" s="5"/>
    </row>
    <row r="724" spans="5:8" ht="13.5" customHeight="1">
      <c r="E724" s="5"/>
      <c r="F724" s="5"/>
      <c r="G724" s="5"/>
      <c r="H724" s="5"/>
    </row>
    <row r="725" spans="5:8" ht="13.5" customHeight="1">
      <c r="E725" s="5"/>
      <c r="F725" s="5"/>
      <c r="G725" s="5"/>
      <c r="H725" s="5"/>
    </row>
    <row r="726" spans="5:8" ht="13.5" customHeight="1">
      <c r="E726" s="5"/>
      <c r="F726" s="5"/>
      <c r="G726" s="5"/>
      <c r="H726" s="5"/>
    </row>
    <row r="727" spans="5:8" ht="13.5" customHeight="1">
      <c r="E727" s="5"/>
      <c r="F727" s="5"/>
      <c r="G727" s="5"/>
      <c r="H727" s="5"/>
    </row>
    <row r="728" spans="5:8" ht="13.5" customHeight="1">
      <c r="E728" s="5"/>
      <c r="F728" s="5"/>
      <c r="G728" s="5"/>
      <c r="H728" s="5"/>
    </row>
    <row r="729" spans="5:8" ht="13.5" customHeight="1">
      <c r="E729" s="5"/>
      <c r="F729" s="5"/>
      <c r="G729" s="5"/>
      <c r="H729" s="5"/>
    </row>
    <row r="730" spans="5:8" ht="13.5" customHeight="1">
      <c r="E730" s="5"/>
      <c r="F730" s="5"/>
      <c r="G730" s="5"/>
      <c r="H730" s="5"/>
    </row>
    <row r="731" spans="5:8" ht="13.5" customHeight="1">
      <c r="E731" s="5"/>
      <c r="F731" s="5"/>
      <c r="G731" s="5"/>
      <c r="H731" s="5"/>
    </row>
    <row r="732" spans="5:8" ht="13.5" customHeight="1">
      <c r="E732" s="5"/>
      <c r="F732" s="5"/>
      <c r="G732" s="5"/>
      <c r="H732" s="5"/>
    </row>
    <row r="733" spans="5:8" ht="13.5" customHeight="1">
      <c r="E733" s="5"/>
      <c r="F733" s="5"/>
      <c r="G733" s="5"/>
      <c r="H733" s="5"/>
    </row>
    <row r="734" spans="5:8" ht="13.5" customHeight="1">
      <c r="E734" s="5"/>
      <c r="F734" s="5"/>
      <c r="G734" s="5"/>
      <c r="H734" s="5"/>
    </row>
    <row r="735" spans="5:8" ht="13.5" customHeight="1">
      <c r="E735" s="5"/>
      <c r="F735" s="5"/>
      <c r="G735" s="5"/>
      <c r="H735" s="5"/>
    </row>
    <row r="736" spans="5:8" ht="13.5" customHeight="1">
      <c r="E736" s="5"/>
      <c r="F736" s="5"/>
      <c r="G736" s="5"/>
      <c r="H736" s="5"/>
    </row>
    <row r="737" spans="5:8" ht="13.5" customHeight="1">
      <c r="E737" s="5"/>
      <c r="F737" s="5"/>
      <c r="G737" s="5"/>
      <c r="H737" s="5"/>
    </row>
    <row r="738" spans="5:8" ht="13.5" customHeight="1">
      <c r="E738" s="5"/>
      <c r="F738" s="5"/>
      <c r="G738" s="5"/>
      <c r="H738" s="5"/>
    </row>
    <row r="739" spans="5:8" ht="13.5" customHeight="1">
      <c r="E739" s="5"/>
      <c r="F739" s="5"/>
      <c r="G739" s="5"/>
      <c r="H739" s="5"/>
    </row>
    <row r="740" spans="5:8" ht="13.5" customHeight="1">
      <c r="E740" s="5"/>
      <c r="F740" s="5"/>
      <c r="G740" s="5"/>
      <c r="H740" s="5"/>
    </row>
    <row r="741" spans="5:8" ht="13.5" customHeight="1">
      <c r="E741" s="5"/>
      <c r="F741" s="5"/>
      <c r="G741" s="5"/>
      <c r="H741" s="5"/>
    </row>
    <row r="742" spans="5:8" ht="13.5" customHeight="1">
      <c r="E742" s="5"/>
      <c r="F742" s="5"/>
      <c r="G742" s="5"/>
      <c r="H742" s="5"/>
    </row>
    <row r="743" spans="5:8" ht="13.5" customHeight="1">
      <c r="E743" s="5"/>
      <c r="F743" s="5"/>
      <c r="G743" s="5"/>
      <c r="H743" s="5"/>
    </row>
    <row r="744" spans="5:8" ht="13.5" customHeight="1">
      <c r="E744" s="5"/>
      <c r="F744" s="5"/>
      <c r="G744" s="5"/>
      <c r="H744" s="5"/>
    </row>
    <row r="745" spans="5:8" ht="13.5" customHeight="1">
      <c r="E745" s="5"/>
      <c r="F745" s="5"/>
      <c r="G745" s="5"/>
      <c r="H745" s="5"/>
    </row>
    <row r="746" spans="5:8" ht="13.5" customHeight="1">
      <c r="E746" s="5"/>
      <c r="F746" s="5"/>
      <c r="G746" s="5"/>
      <c r="H746" s="5"/>
    </row>
    <row r="747" spans="5:8" ht="13.5" customHeight="1">
      <c r="E747" s="5"/>
      <c r="F747" s="5"/>
      <c r="G747" s="5"/>
      <c r="H747" s="5"/>
    </row>
    <row r="748" spans="5:8" ht="13.5" customHeight="1">
      <c r="E748" s="5"/>
      <c r="F748" s="5"/>
      <c r="G748" s="5"/>
      <c r="H748" s="5"/>
    </row>
    <row r="749" spans="5:8" ht="13.5" customHeight="1">
      <c r="E749" s="5"/>
      <c r="F749" s="5"/>
      <c r="G749" s="5"/>
      <c r="H749" s="5"/>
    </row>
    <row r="750" spans="5:8" ht="13.5" customHeight="1">
      <c r="E750" s="5"/>
      <c r="F750" s="5"/>
      <c r="G750" s="5"/>
      <c r="H750" s="5"/>
    </row>
    <row r="751" spans="5:8" ht="13.5" customHeight="1">
      <c r="E751" s="5"/>
      <c r="F751" s="5"/>
      <c r="G751" s="5"/>
      <c r="H751" s="5"/>
    </row>
    <row r="752" spans="5:8" ht="13.5" customHeight="1">
      <c r="E752" s="5"/>
      <c r="F752" s="5"/>
      <c r="G752" s="5"/>
      <c r="H752" s="5"/>
    </row>
    <row r="753" spans="5:8" ht="13.5" customHeight="1">
      <c r="E753" s="5"/>
      <c r="F753" s="5"/>
      <c r="G753" s="5"/>
      <c r="H753" s="5"/>
    </row>
    <row r="754" spans="5:8" ht="13.5" customHeight="1">
      <c r="E754" s="5"/>
      <c r="F754" s="5"/>
      <c r="G754" s="5"/>
      <c r="H754" s="5"/>
    </row>
    <row r="755" spans="5:8" ht="13.5" customHeight="1">
      <c r="E755" s="5"/>
      <c r="F755" s="5"/>
      <c r="G755" s="5"/>
      <c r="H755" s="5"/>
    </row>
    <row r="756" spans="5:8" ht="13.5" customHeight="1">
      <c r="E756" s="5"/>
      <c r="F756" s="5"/>
      <c r="G756" s="5"/>
      <c r="H756" s="5"/>
    </row>
    <row r="757" spans="5:8" ht="13.5" customHeight="1">
      <c r="E757" s="5"/>
      <c r="F757" s="5"/>
      <c r="G757" s="5"/>
      <c r="H757" s="5"/>
    </row>
    <row r="758" spans="5:8" ht="13.5" customHeight="1">
      <c r="E758" s="5"/>
      <c r="F758" s="5"/>
      <c r="G758" s="5"/>
      <c r="H758" s="5"/>
    </row>
    <row r="759" spans="5:8" ht="13.5" customHeight="1">
      <c r="E759" s="5"/>
      <c r="F759" s="5"/>
      <c r="G759" s="5"/>
      <c r="H759" s="5"/>
    </row>
    <row r="760" spans="5:8" ht="13.5" customHeight="1">
      <c r="E760" s="5"/>
      <c r="F760" s="5"/>
      <c r="G760" s="5"/>
      <c r="H760" s="5"/>
    </row>
    <row r="761" spans="5:8" ht="13.5" customHeight="1">
      <c r="E761" s="5"/>
      <c r="F761" s="5"/>
      <c r="G761" s="5"/>
      <c r="H761" s="5"/>
    </row>
    <row r="762" spans="5:8" ht="13.5" customHeight="1">
      <c r="E762" s="5"/>
      <c r="F762" s="5"/>
      <c r="G762" s="5"/>
      <c r="H762" s="5"/>
    </row>
    <row r="763" spans="5:8" ht="13.5" customHeight="1">
      <c r="E763" s="5"/>
      <c r="F763" s="5"/>
      <c r="G763" s="5"/>
      <c r="H763" s="5"/>
    </row>
    <row r="764" spans="5:8" ht="13.5" customHeight="1">
      <c r="E764" s="5"/>
      <c r="F764" s="5"/>
      <c r="G764" s="5"/>
      <c r="H764" s="5"/>
    </row>
    <row r="765" spans="5:8" ht="13.5" customHeight="1">
      <c r="E765" s="5"/>
      <c r="F765" s="5"/>
      <c r="G765" s="5"/>
      <c r="H765" s="5"/>
    </row>
    <row r="766" spans="5:8" ht="13.5" customHeight="1">
      <c r="E766" s="5"/>
      <c r="F766" s="5"/>
      <c r="G766" s="5"/>
      <c r="H766" s="5"/>
    </row>
    <row r="767" spans="5:8" ht="13.5" customHeight="1">
      <c r="E767" s="5"/>
      <c r="F767" s="5"/>
      <c r="G767" s="5"/>
      <c r="H767" s="5"/>
    </row>
    <row r="768" spans="5:8" ht="13.5" customHeight="1">
      <c r="E768" s="5"/>
      <c r="F768" s="5"/>
      <c r="G768" s="5"/>
      <c r="H768" s="5"/>
    </row>
    <row r="769" spans="5:8" ht="13.5" customHeight="1">
      <c r="E769" s="5"/>
      <c r="F769" s="5"/>
      <c r="G769" s="5"/>
      <c r="H769" s="5"/>
    </row>
    <row r="770" spans="5:8" ht="13.5" customHeight="1">
      <c r="E770" s="5"/>
      <c r="F770" s="5"/>
      <c r="G770" s="5"/>
      <c r="H770" s="5"/>
    </row>
    <row r="771" spans="5:8" ht="13.5" customHeight="1">
      <c r="E771" s="5"/>
      <c r="F771" s="5"/>
      <c r="G771" s="5"/>
      <c r="H771" s="5"/>
    </row>
    <row r="772" spans="5:8" ht="13.5" customHeight="1">
      <c r="E772" s="5"/>
      <c r="F772" s="5"/>
      <c r="G772" s="5"/>
      <c r="H772" s="5"/>
    </row>
    <row r="773" spans="5:8" ht="13.5" customHeight="1">
      <c r="E773" s="5"/>
      <c r="F773" s="5"/>
      <c r="G773" s="5"/>
      <c r="H773" s="5"/>
    </row>
    <row r="774" spans="5:8" ht="13.5" customHeight="1">
      <c r="E774" s="5"/>
      <c r="F774" s="5"/>
      <c r="G774" s="5"/>
      <c r="H774" s="5"/>
    </row>
    <row r="775" spans="5:8" ht="13.5" customHeight="1">
      <c r="E775" s="5"/>
      <c r="F775" s="5"/>
      <c r="G775" s="5"/>
      <c r="H775" s="5"/>
    </row>
    <row r="776" spans="5:8" ht="13.5" customHeight="1">
      <c r="E776" s="5"/>
      <c r="F776" s="5"/>
      <c r="G776" s="5"/>
      <c r="H776" s="5"/>
    </row>
    <row r="777" spans="5:8" ht="13.5" customHeight="1">
      <c r="E777" s="5"/>
      <c r="F777" s="5"/>
      <c r="G777" s="5"/>
      <c r="H777" s="5"/>
    </row>
    <row r="778" spans="5:8" ht="13.5" customHeight="1">
      <c r="E778" s="5"/>
      <c r="F778" s="5"/>
      <c r="G778" s="5"/>
      <c r="H778" s="5"/>
    </row>
    <row r="779" spans="5:8" ht="13.5" customHeight="1">
      <c r="E779" s="5"/>
      <c r="F779" s="5"/>
      <c r="G779" s="5"/>
      <c r="H779" s="5"/>
    </row>
    <row r="780" spans="5:8" ht="13.5" customHeight="1">
      <c r="E780" s="5"/>
      <c r="F780" s="5"/>
      <c r="G780" s="5"/>
      <c r="H780" s="5"/>
    </row>
    <row r="781" spans="5:8" ht="13.5" customHeight="1">
      <c r="E781" s="5"/>
      <c r="F781" s="5"/>
      <c r="G781" s="5"/>
      <c r="H781" s="5"/>
    </row>
    <row r="782" spans="5:8" ht="13.5" customHeight="1">
      <c r="E782" s="5"/>
      <c r="F782" s="5"/>
      <c r="G782" s="5"/>
      <c r="H782" s="5"/>
    </row>
    <row r="783" spans="5:8" ht="13.5" customHeight="1">
      <c r="E783" s="5"/>
      <c r="F783" s="5"/>
      <c r="G783" s="5"/>
      <c r="H783" s="5"/>
    </row>
    <row r="784" spans="5:8" ht="13.5" customHeight="1">
      <c r="E784" s="5"/>
      <c r="F784" s="5"/>
      <c r="G784" s="5"/>
      <c r="H784" s="5"/>
    </row>
    <row r="785" spans="5:8" ht="13.5" customHeight="1">
      <c r="E785" s="5"/>
      <c r="F785" s="5"/>
      <c r="G785" s="5"/>
      <c r="H785" s="5"/>
    </row>
    <row r="786" spans="5:8" ht="13.5" customHeight="1">
      <c r="E786" s="5"/>
      <c r="F786" s="5"/>
      <c r="G786" s="5"/>
      <c r="H786" s="5"/>
    </row>
    <row r="787" spans="5:8" ht="13.5" customHeight="1">
      <c r="E787" s="5"/>
      <c r="F787" s="5"/>
      <c r="G787" s="5"/>
      <c r="H787" s="5"/>
    </row>
    <row r="788" spans="5:8" ht="13.5" customHeight="1">
      <c r="E788" s="5"/>
      <c r="F788" s="5"/>
      <c r="G788" s="5"/>
      <c r="H788" s="5"/>
    </row>
    <row r="789" spans="5:8" ht="13.5" customHeight="1">
      <c r="E789" s="5"/>
      <c r="F789" s="5"/>
      <c r="G789" s="5"/>
      <c r="H789" s="5"/>
    </row>
    <row r="790" spans="5:8" ht="13.5" customHeight="1">
      <c r="E790" s="5"/>
      <c r="F790" s="5"/>
      <c r="G790" s="5"/>
      <c r="H790" s="5"/>
    </row>
    <row r="791" spans="5:8" ht="13.5" customHeight="1">
      <c r="E791" s="5"/>
      <c r="F791" s="5"/>
      <c r="G791" s="5"/>
      <c r="H791" s="5"/>
    </row>
    <row r="792" spans="5:8" ht="13.5" customHeight="1">
      <c r="E792" s="5"/>
      <c r="F792" s="5"/>
      <c r="G792" s="5"/>
      <c r="H792" s="5"/>
    </row>
    <row r="793" spans="5:8" ht="13.5" customHeight="1">
      <c r="E793" s="5"/>
      <c r="F793" s="5"/>
      <c r="G793" s="5"/>
      <c r="H793" s="5"/>
    </row>
    <row r="794" spans="5:8" ht="13.5" customHeight="1">
      <c r="E794" s="5"/>
      <c r="F794" s="5"/>
      <c r="G794" s="5"/>
      <c r="H794" s="5"/>
    </row>
    <row r="795" spans="5:8" ht="13.5" customHeight="1">
      <c r="E795" s="5"/>
      <c r="F795" s="5"/>
      <c r="G795" s="5"/>
      <c r="H795" s="5"/>
    </row>
    <row r="796" spans="5:8" ht="13.5" customHeight="1">
      <c r="E796" s="5"/>
      <c r="F796" s="5"/>
      <c r="G796" s="5"/>
      <c r="H796" s="5"/>
    </row>
    <row r="797" spans="5:8" ht="13.5" customHeight="1">
      <c r="E797" s="5"/>
      <c r="F797" s="5"/>
      <c r="G797" s="5"/>
      <c r="H797" s="5"/>
    </row>
    <row r="798" spans="5:8" ht="13.5" customHeight="1">
      <c r="E798" s="5"/>
      <c r="F798" s="5"/>
      <c r="G798" s="5"/>
      <c r="H798" s="5"/>
    </row>
    <row r="799" spans="5:8" ht="13.5" customHeight="1">
      <c r="E799" s="5"/>
      <c r="F799" s="5"/>
      <c r="G799" s="5"/>
      <c r="H799" s="5"/>
    </row>
    <row r="800" spans="5:8" ht="13.5" customHeight="1">
      <c r="E800" s="5"/>
      <c r="F800" s="5"/>
      <c r="G800" s="5"/>
      <c r="H800" s="5"/>
    </row>
    <row r="801" spans="5:8" ht="13.5" customHeight="1">
      <c r="E801" s="5"/>
      <c r="F801" s="5"/>
      <c r="G801" s="5"/>
      <c r="H801" s="5"/>
    </row>
    <row r="802" spans="5:8" ht="13.5" customHeight="1">
      <c r="E802" s="5"/>
      <c r="F802" s="5"/>
      <c r="G802" s="5"/>
      <c r="H802" s="5"/>
    </row>
    <row r="803" spans="5:8" ht="13.5" customHeight="1">
      <c r="E803" s="5"/>
      <c r="F803" s="5"/>
      <c r="G803" s="5"/>
      <c r="H803" s="5"/>
    </row>
    <row r="804" spans="5:8" ht="13.5" customHeight="1">
      <c r="E804" s="5"/>
      <c r="F804" s="5"/>
      <c r="G804" s="5"/>
      <c r="H804" s="5"/>
    </row>
    <row r="805" spans="5:8" ht="13.5" customHeight="1">
      <c r="E805" s="5"/>
      <c r="F805" s="5"/>
      <c r="G805" s="5"/>
      <c r="H805" s="5"/>
    </row>
    <row r="806" spans="5:8" ht="13.5" customHeight="1">
      <c r="E806" s="5"/>
      <c r="F806" s="5"/>
      <c r="G806" s="5"/>
      <c r="H806" s="5"/>
    </row>
    <row r="807" spans="5:8" ht="13.5" customHeight="1">
      <c r="E807" s="5"/>
      <c r="F807" s="5"/>
      <c r="G807" s="5"/>
      <c r="H807" s="5"/>
    </row>
    <row r="808" spans="5:8" ht="13.5" customHeight="1">
      <c r="E808" s="5"/>
      <c r="F808" s="5"/>
      <c r="G808" s="5"/>
      <c r="H808" s="5"/>
    </row>
    <row r="809" spans="5:8" ht="13.5" customHeight="1">
      <c r="E809" s="5"/>
      <c r="F809" s="5"/>
      <c r="G809" s="5"/>
      <c r="H809" s="5"/>
    </row>
    <row r="810" spans="5:8" ht="13.5" customHeight="1">
      <c r="E810" s="5"/>
      <c r="F810" s="5"/>
      <c r="G810" s="5"/>
      <c r="H810" s="5"/>
    </row>
    <row r="811" spans="5:8" ht="13.5" customHeight="1">
      <c r="E811" s="5"/>
      <c r="F811" s="5"/>
      <c r="G811" s="5"/>
      <c r="H811" s="5"/>
    </row>
    <row r="812" spans="5:8" ht="13.5" customHeight="1">
      <c r="E812" s="5"/>
      <c r="F812" s="5"/>
      <c r="G812" s="5"/>
      <c r="H812" s="5"/>
    </row>
    <row r="813" spans="5:8" ht="13.5" customHeight="1">
      <c r="E813" s="5"/>
      <c r="F813" s="5"/>
      <c r="G813" s="5"/>
      <c r="H813" s="5"/>
    </row>
    <row r="814" spans="5:8" ht="13.5" customHeight="1">
      <c r="E814" s="5"/>
      <c r="F814" s="5"/>
      <c r="G814" s="5"/>
      <c r="H814" s="5"/>
    </row>
    <row r="815" spans="5:8" ht="13.5" customHeight="1">
      <c r="E815" s="5"/>
      <c r="F815" s="5"/>
      <c r="G815" s="5"/>
      <c r="H815" s="5"/>
    </row>
    <row r="816" spans="5:8" ht="13.5" customHeight="1">
      <c r="E816" s="5"/>
      <c r="F816" s="5"/>
      <c r="G816" s="5"/>
      <c r="H816" s="5"/>
    </row>
    <row r="817" spans="5:8" ht="13.5" customHeight="1">
      <c r="E817" s="5"/>
      <c r="F817" s="5"/>
      <c r="G817" s="5"/>
      <c r="H817" s="5"/>
    </row>
    <row r="818" spans="5:8" ht="13.5" customHeight="1">
      <c r="E818" s="5"/>
      <c r="F818" s="5"/>
      <c r="G818" s="5"/>
      <c r="H818" s="5"/>
    </row>
    <row r="819" spans="5:8" ht="13.5" customHeight="1">
      <c r="E819" s="5"/>
      <c r="F819" s="5"/>
      <c r="G819" s="5"/>
      <c r="H819" s="5"/>
    </row>
    <row r="820" spans="5:8" ht="13.5" customHeight="1">
      <c r="E820" s="5"/>
      <c r="F820" s="5"/>
      <c r="G820" s="5"/>
      <c r="H820" s="5"/>
    </row>
    <row r="821" spans="5:8" ht="13.5" customHeight="1">
      <c r="E821" s="5"/>
      <c r="F821" s="5"/>
      <c r="G821" s="5"/>
      <c r="H821" s="5"/>
    </row>
    <row r="822" spans="5:8" ht="13.5" customHeight="1">
      <c r="E822" s="5"/>
      <c r="F822" s="5"/>
      <c r="G822" s="5"/>
      <c r="H822" s="5"/>
    </row>
    <row r="823" spans="5:8" ht="13.5" customHeight="1">
      <c r="E823" s="5"/>
      <c r="F823" s="5"/>
      <c r="G823" s="5"/>
      <c r="H823" s="5"/>
    </row>
    <row r="824" spans="5:8" ht="13.5" customHeight="1">
      <c r="E824" s="5"/>
      <c r="F824" s="5"/>
      <c r="G824" s="5"/>
      <c r="H824" s="5"/>
    </row>
    <row r="825" spans="5:8" ht="13.5" customHeight="1">
      <c r="E825" s="5"/>
      <c r="F825" s="5"/>
      <c r="G825" s="5"/>
      <c r="H825" s="5"/>
    </row>
    <row r="826" spans="5:8" ht="13.5" customHeight="1">
      <c r="E826" s="5"/>
      <c r="F826" s="5"/>
      <c r="G826" s="5"/>
      <c r="H826" s="5"/>
    </row>
    <row r="827" spans="5:8" ht="13.5" customHeight="1">
      <c r="E827" s="5"/>
      <c r="F827" s="5"/>
      <c r="G827" s="5"/>
      <c r="H827" s="5"/>
    </row>
    <row r="828" spans="5:8" ht="13.5" customHeight="1">
      <c r="E828" s="5"/>
      <c r="F828" s="5"/>
      <c r="G828" s="5"/>
      <c r="H828" s="5"/>
    </row>
    <row r="829" spans="5:8" ht="13.5" customHeight="1">
      <c r="E829" s="5"/>
      <c r="F829" s="5"/>
      <c r="G829" s="5"/>
      <c r="H829" s="5"/>
    </row>
    <row r="830" spans="5:8" ht="13.5" customHeight="1">
      <c r="E830" s="5"/>
      <c r="F830" s="5"/>
      <c r="G830" s="5"/>
      <c r="H830" s="5"/>
    </row>
    <row r="831" spans="5:8" ht="13.5" customHeight="1">
      <c r="E831" s="5"/>
      <c r="F831" s="5"/>
      <c r="G831" s="5"/>
      <c r="H831" s="5"/>
    </row>
    <row r="832" spans="5:8" ht="13.5" customHeight="1">
      <c r="E832" s="5"/>
      <c r="F832" s="5"/>
      <c r="G832" s="5"/>
      <c r="H832" s="5"/>
    </row>
    <row r="833" spans="5:8" ht="13.5" customHeight="1">
      <c r="E833" s="5"/>
      <c r="F833" s="5"/>
      <c r="G833" s="5"/>
      <c r="H833" s="5"/>
    </row>
    <row r="834" spans="5:8" ht="13.5" customHeight="1">
      <c r="E834" s="5"/>
      <c r="F834" s="5"/>
      <c r="G834" s="5"/>
      <c r="H834" s="5"/>
    </row>
    <row r="835" spans="5:8" ht="13.5" customHeight="1">
      <c r="E835" s="5"/>
      <c r="F835" s="5"/>
      <c r="G835" s="5"/>
      <c r="H835" s="5"/>
    </row>
    <row r="836" spans="5:8" ht="13.5" customHeight="1">
      <c r="E836" s="5"/>
      <c r="F836" s="5"/>
      <c r="G836" s="5"/>
      <c r="H836" s="5"/>
    </row>
    <row r="837" spans="5:8" ht="13.5" customHeight="1">
      <c r="E837" s="5"/>
      <c r="F837" s="5"/>
      <c r="G837" s="5"/>
      <c r="H837" s="5"/>
    </row>
    <row r="838" spans="5:8" ht="13.5" customHeight="1">
      <c r="E838" s="5"/>
      <c r="F838" s="5"/>
      <c r="G838" s="5"/>
      <c r="H838" s="5"/>
    </row>
    <row r="839" spans="5:8" ht="13.5" customHeight="1">
      <c r="E839" s="5"/>
      <c r="F839" s="5"/>
      <c r="G839" s="5"/>
      <c r="H839" s="5"/>
    </row>
    <row r="840" spans="5:8" ht="13.5" customHeight="1">
      <c r="E840" s="5"/>
      <c r="F840" s="5"/>
      <c r="G840" s="5"/>
      <c r="H840" s="5"/>
    </row>
    <row r="841" spans="5:8" ht="13.5" customHeight="1">
      <c r="E841" s="5"/>
      <c r="F841" s="5"/>
      <c r="G841" s="5"/>
      <c r="H841" s="5"/>
    </row>
    <row r="842" spans="5:8" ht="13.5" customHeight="1">
      <c r="E842" s="5"/>
      <c r="F842" s="5"/>
      <c r="G842" s="5"/>
      <c r="H842" s="5"/>
    </row>
    <row r="843" spans="5:8" ht="13.5" customHeight="1">
      <c r="E843" s="5"/>
      <c r="F843" s="5"/>
      <c r="G843" s="5"/>
      <c r="H843" s="5"/>
    </row>
    <row r="844" spans="5:8" ht="13.5" customHeight="1">
      <c r="E844" s="5"/>
      <c r="F844" s="5"/>
      <c r="G844" s="5"/>
      <c r="H844" s="5"/>
    </row>
    <row r="845" spans="5:8" ht="13.5" customHeight="1">
      <c r="E845" s="5"/>
      <c r="F845" s="5"/>
      <c r="G845" s="5"/>
      <c r="H845" s="5"/>
    </row>
    <row r="846" spans="5:8" ht="13.5" customHeight="1">
      <c r="E846" s="5"/>
      <c r="F846" s="5"/>
      <c r="G846" s="5"/>
      <c r="H846" s="5"/>
    </row>
    <row r="847" spans="5:8" ht="13.5" customHeight="1">
      <c r="E847" s="5"/>
      <c r="F847" s="5"/>
      <c r="G847" s="5"/>
      <c r="H847" s="5"/>
    </row>
    <row r="848" spans="5:8" ht="13.5" customHeight="1">
      <c r="E848" s="5"/>
      <c r="F848" s="5"/>
      <c r="G848" s="5"/>
      <c r="H848" s="5"/>
    </row>
    <row r="849" spans="5:8" ht="13.5" customHeight="1">
      <c r="E849" s="5"/>
      <c r="F849" s="5"/>
      <c r="G849" s="5"/>
      <c r="H849" s="5"/>
    </row>
    <row r="850" spans="5:8" ht="13.5" customHeight="1">
      <c r="E850" s="5"/>
      <c r="F850" s="5"/>
      <c r="G850" s="5"/>
      <c r="H850" s="5"/>
    </row>
    <row r="851" spans="5:8" ht="13.5" customHeight="1">
      <c r="E851" s="5"/>
      <c r="F851" s="5"/>
      <c r="G851" s="5"/>
      <c r="H851" s="5"/>
    </row>
    <row r="852" spans="5:8" ht="13.5" customHeight="1">
      <c r="E852" s="5"/>
      <c r="F852" s="5"/>
      <c r="G852" s="5"/>
      <c r="H852" s="5"/>
    </row>
    <row r="853" spans="5:8" ht="13.5" customHeight="1">
      <c r="E853" s="5"/>
      <c r="F853" s="5"/>
      <c r="G853" s="5"/>
      <c r="H853" s="5"/>
    </row>
    <row r="854" spans="5:8" ht="13.5" customHeight="1">
      <c r="E854" s="5"/>
      <c r="F854" s="5"/>
      <c r="G854" s="5"/>
      <c r="H854" s="5"/>
    </row>
    <row r="855" spans="5:8" ht="13.5" customHeight="1">
      <c r="E855" s="5"/>
      <c r="F855" s="5"/>
      <c r="G855" s="5"/>
      <c r="H855" s="5"/>
    </row>
    <row r="856" spans="5:8" ht="13.5" customHeight="1">
      <c r="E856" s="5"/>
      <c r="F856" s="5"/>
      <c r="G856" s="5"/>
      <c r="H856" s="5"/>
    </row>
    <row r="857" spans="5:8" ht="13.5" customHeight="1">
      <c r="E857" s="5"/>
      <c r="F857" s="5"/>
      <c r="G857" s="5"/>
      <c r="H857" s="5"/>
    </row>
    <row r="858" spans="5:8" ht="13.5" customHeight="1">
      <c r="E858" s="5"/>
      <c r="F858" s="5"/>
      <c r="G858" s="5"/>
      <c r="H858" s="5"/>
    </row>
    <row r="859" spans="5:8" ht="13.5" customHeight="1">
      <c r="E859" s="5"/>
      <c r="F859" s="5"/>
      <c r="G859" s="5"/>
      <c r="H859" s="5"/>
    </row>
    <row r="860" spans="5:8" ht="13.5" customHeight="1">
      <c r="E860" s="5"/>
      <c r="F860" s="5"/>
      <c r="G860" s="5"/>
      <c r="H860" s="5"/>
    </row>
    <row r="861" spans="5:8" ht="13.5" customHeight="1">
      <c r="E861" s="5"/>
      <c r="F861" s="5"/>
      <c r="G861" s="5"/>
      <c r="H861" s="5"/>
    </row>
    <row r="862" spans="5:8" ht="13.5" customHeight="1">
      <c r="E862" s="5"/>
      <c r="F862" s="5"/>
      <c r="G862" s="5"/>
      <c r="H862" s="5"/>
    </row>
    <row r="863" spans="5:8" ht="13.5" customHeight="1">
      <c r="E863" s="5"/>
      <c r="F863" s="5"/>
      <c r="G863" s="5"/>
      <c r="H863" s="5"/>
    </row>
    <row r="864" spans="5:8" ht="13.5" customHeight="1">
      <c r="E864" s="5"/>
      <c r="F864" s="5"/>
      <c r="G864" s="5"/>
      <c r="H864" s="5"/>
    </row>
    <row r="865" spans="5:8" ht="13.5" customHeight="1">
      <c r="E865" s="5"/>
      <c r="F865" s="5"/>
      <c r="G865" s="5"/>
      <c r="H865" s="5"/>
    </row>
    <row r="866" spans="5:8" ht="13.5" customHeight="1">
      <c r="E866" s="5"/>
      <c r="F866" s="5"/>
      <c r="G866" s="5"/>
      <c r="H866" s="5"/>
    </row>
    <row r="867" spans="5:8" ht="13.5" customHeight="1">
      <c r="E867" s="5"/>
      <c r="F867" s="5"/>
      <c r="G867" s="5"/>
      <c r="H867" s="5"/>
    </row>
    <row r="868" spans="5:8" ht="13.5" customHeight="1">
      <c r="E868" s="5"/>
      <c r="F868" s="5"/>
      <c r="G868" s="5"/>
      <c r="H868" s="5"/>
    </row>
    <row r="869" spans="5:8" ht="13.5" customHeight="1">
      <c r="E869" s="5"/>
      <c r="F869" s="5"/>
      <c r="G869" s="5"/>
      <c r="H869" s="5"/>
    </row>
    <row r="870" spans="5:8" ht="13.5" customHeight="1">
      <c r="E870" s="5"/>
      <c r="F870" s="5"/>
      <c r="G870" s="5"/>
      <c r="H870" s="5"/>
    </row>
    <row r="871" spans="5:8" ht="13.5" customHeight="1">
      <c r="E871" s="5"/>
      <c r="F871" s="5"/>
      <c r="G871" s="5"/>
      <c r="H871" s="5"/>
    </row>
    <row r="872" spans="5:8" ht="13.5" customHeight="1">
      <c r="E872" s="5"/>
      <c r="F872" s="5"/>
      <c r="G872" s="5"/>
      <c r="H872" s="5"/>
    </row>
    <row r="873" spans="5:8" ht="13.5" customHeight="1">
      <c r="E873" s="5"/>
      <c r="F873" s="5"/>
      <c r="G873" s="5"/>
      <c r="H873" s="5"/>
    </row>
    <row r="874" spans="5:8" ht="13.5" customHeight="1">
      <c r="E874" s="5"/>
      <c r="F874" s="5"/>
      <c r="G874" s="5"/>
      <c r="H874" s="5"/>
    </row>
    <row r="875" spans="5:8" ht="13.5" customHeight="1">
      <c r="E875" s="5"/>
      <c r="F875" s="5"/>
      <c r="G875" s="5"/>
      <c r="H875" s="5"/>
    </row>
    <row r="876" spans="5:8" ht="13.5" customHeight="1">
      <c r="E876" s="5"/>
      <c r="F876" s="5"/>
      <c r="G876" s="5"/>
      <c r="H876" s="5"/>
    </row>
    <row r="877" spans="5:8" ht="13.5" customHeight="1">
      <c r="E877" s="5"/>
      <c r="F877" s="5"/>
      <c r="G877" s="5"/>
      <c r="H877" s="5"/>
    </row>
    <row r="878" spans="5:8" ht="13.5" customHeight="1">
      <c r="E878" s="5"/>
      <c r="F878" s="5"/>
      <c r="G878" s="5"/>
      <c r="H878" s="5"/>
    </row>
    <row r="879" spans="5:8" ht="13.5" customHeight="1">
      <c r="E879" s="5"/>
      <c r="F879" s="5"/>
      <c r="G879" s="5"/>
      <c r="H879" s="5"/>
    </row>
    <row r="880" spans="5:8" ht="13.5" customHeight="1">
      <c r="E880" s="5"/>
      <c r="F880" s="5"/>
      <c r="G880" s="5"/>
      <c r="H880" s="5"/>
    </row>
    <row r="881" spans="5:8" ht="13.5" customHeight="1">
      <c r="E881" s="5"/>
      <c r="F881" s="5"/>
      <c r="G881" s="5"/>
      <c r="H881" s="5"/>
    </row>
    <row r="882" spans="5:8" ht="13.5" customHeight="1">
      <c r="E882" s="5"/>
      <c r="F882" s="5"/>
      <c r="G882" s="5"/>
      <c r="H882" s="5"/>
    </row>
    <row r="883" spans="5:8" ht="13.5" customHeight="1">
      <c r="E883" s="5"/>
      <c r="F883" s="5"/>
      <c r="G883" s="5"/>
      <c r="H883" s="5"/>
    </row>
    <row r="884" spans="5:8" ht="13.5" customHeight="1">
      <c r="E884" s="5"/>
      <c r="F884" s="5"/>
      <c r="G884" s="5"/>
      <c r="H884" s="5"/>
    </row>
    <row r="885" spans="5:8" ht="13.5" customHeight="1">
      <c r="E885" s="5"/>
      <c r="F885" s="5"/>
      <c r="G885" s="5"/>
      <c r="H885" s="5"/>
    </row>
    <row r="886" spans="5:8" ht="13.5" customHeight="1">
      <c r="E886" s="5"/>
      <c r="F886" s="5"/>
      <c r="G886" s="5"/>
      <c r="H886" s="5"/>
    </row>
    <row r="887" spans="5:8" ht="13.5" customHeight="1">
      <c r="E887" s="5"/>
      <c r="F887" s="5"/>
      <c r="G887" s="5"/>
      <c r="H887" s="5"/>
    </row>
    <row r="888" spans="5:8" ht="13.5" customHeight="1">
      <c r="E888" s="5"/>
      <c r="F888" s="5"/>
      <c r="G888" s="5"/>
      <c r="H888" s="5"/>
    </row>
    <row r="889" spans="5:8" ht="13.5" customHeight="1">
      <c r="E889" s="5"/>
      <c r="F889" s="5"/>
      <c r="G889" s="5"/>
      <c r="H889" s="5"/>
    </row>
    <row r="890" spans="5:8" ht="13.5" customHeight="1">
      <c r="E890" s="5"/>
      <c r="F890" s="5"/>
      <c r="G890" s="5"/>
      <c r="H890" s="5"/>
    </row>
    <row r="891" spans="5:8" ht="13.5" customHeight="1">
      <c r="E891" s="5"/>
      <c r="F891" s="5"/>
      <c r="G891" s="5"/>
      <c r="H891" s="5"/>
    </row>
    <row r="892" spans="5:8" ht="13.5" customHeight="1">
      <c r="E892" s="5"/>
      <c r="F892" s="5"/>
      <c r="G892" s="5"/>
      <c r="H892" s="5"/>
    </row>
    <row r="893" spans="5:8" ht="13.5" customHeight="1">
      <c r="E893" s="5"/>
      <c r="F893" s="5"/>
      <c r="G893" s="5"/>
      <c r="H893" s="5"/>
    </row>
    <row r="894" spans="5:8" ht="13.5" customHeight="1">
      <c r="E894" s="5"/>
      <c r="F894" s="5"/>
      <c r="G894" s="5"/>
      <c r="H894" s="5"/>
    </row>
    <row r="895" spans="5:8" ht="13.5" customHeight="1">
      <c r="E895" s="5"/>
      <c r="F895" s="5"/>
      <c r="G895" s="5"/>
      <c r="H895" s="5"/>
    </row>
    <row r="896" spans="5:8" ht="13.5" customHeight="1">
      <c r="E896" s="5"/>
      <c r="F896" s="5"/>
      <c r="G896" s="5"/>
      <c r="H896" s="5"/>
    </row>
    <row r="897" spans="5:8" ht="13.5" customHeight="1">
      <c r="E897" s="5"/>
      <c r="F897" s="5"/>
      <c r="G897" s="5"/>
      <c r="H897" s="5"/>
    </row>
    <row r="898" spans="5:8" ht="13.5" customHeight="1">
      <c r="E898" s="5"/>
      <c r="F898" s="5"/>
      <c r="G898" s="5"/>
      <c r="H898" s="5"/>
    </row>
    <row r="899" spans="5:8" ht="13.5" customHeight="1">
      <c r="E899" s="5"/>
      <c r="F899" s="5"/>
      <c r="G899" s="5"/>
      <c r="H899" s="5"/>
    </row>
    <row r="900" spans="5:8" ht="13.5" customHeight="1">
      <c r="E900" s="5"/>
      <c r="F900" s="5"/>
      <c r="G900" s="5"/>
      <c r="H900" s="5"/>
    </row>
    <row r="901" spans="5:8" ht="13.5" customHeight="1">
      <c r="E901" s="5"/>
      <c r="F901" s="5"/>
      <c r="G901" s="5"/>
      <c r="H901" s="5"/>
    </row>
    <row r="902" spans="5:8" ht="13.5" customHeight="1">
      <c r="E902" s="5"/>
      <c r="F902" s="5"/>
      <c r="G902" s="5"/>
      <c r="H902" s="5"/>
    </row>
    <row r="903" spans="5:8" ht="13.5" customHeight="1">
      <c r="E903" s="5"/>
      <c r="F903" s="5"/>
      <c r="G903" s="5"/>
      <c r="H903" s="5"/>
    </row>
    <row r="904" spans="5:8" ht="13.5" customHeight="1">
      <c r="E904" s="5"/>
      <c r="F904" s="5"/>
      <c r="G904" s="5"/>
      <c r="H904" s="5"/>
    </row>
    <row r="905" spans="5:8" ht="13.5" customHeight="1">
      <c r="E905" s="5"/>
      <c r="F905" s="5"/>
      <c r="G905" s="5"/>
      <c r="H905" s="5"/>
    </row>
    <row r="906" spans="5:8" ht="13.5" customHeight="1">
      <c r="E906" s="5"/>
      <c r="F906" s="5"/>
      <c r="G906" s="5"/>
      <c r="H906" s="5"/>
    </row>
    <row r="907" spans="5:8" ht="13.5" customHeight="1">
      <c r="E907" s="5"/>
      <c r="F907" s="5"/>
      <c r="G907" s="5"/>
      <c r="H907" s="5"/>
    </row>
    <row r="908" spans="5:8" ht="13.5" customHeight="1">
      <c r="E908" s="5"/>
      <c r="F908" s="5"/>
      <c r="G908" s="5"/>
      <c r="H908" s="5"/>
    </row>
    <row r="909" spans="5:8" ht="13.5" customHeight="1">
      <c r="E909" s="5"/>
      <c r="F909" s="5"/>
      <c r="G909" s="5"/>
      <c r="H909" s="5"/>
    </row>
    <row r="910" spans="5:8" ht="13.5" customHeight="1">
      <c r="E910" s="5"/>
      <c r="F910" s="5"/>
      <c r="G910" s="5"/>
      <c r="H910" s="5"/>
    </row>
    <row r="911" spans="5:8" ht="13.5" customHeight="1">
      <c r="E911" s="5"/>
      <c r="F911" s="5"/>
      <c r="G911" s="5"/>
      <c r="H911" s="5"/>
    </row>
    <row r="912" spans="5:8" ht="13.5" customHeight="1">
      <c r="E912" s="5"/>
      <c r="F912" s="5"/>
      <c r="G912" s="5"/>
      <c r="H912" s="5"/>
    </row>
    <row r="913" spans="5:8" ht="13.5" customHeight="1">
      <c r="E913" s="5"/>
      <c r="F913" s="5"/>
      <c r="G913" s="5"/>
      <c r="H913" s="5"/>
    </row>
    <row r="914" spans="5:8" ht="13.5" customHeight="1">
      <c r="E914" s="5"/>
      <c r="F914" s="5"/>
      <c r="G914" s="5"/>
      <c r="H914" s="5"/>
    </row>
    <row r="915" spans="5:8" ht="13.5" customHeight="1">
      <c r="E915" s="5"/>
      <c r="F915" s="5"/>
      <c r="G915" s="5"/>
      <c r="H915" s="5"/>
    </row>
    <row r="916" spans="5:8" ht="13.5" customHeight="1">
      <c r="E916" s="5"/>
      <c r="F916" s="5"/>
      <c r="G916" s="5"/>
      <c r="H916" s="5"/>
    </row>
    <row r="917" spans="5:8" ht="13.5" customHeight="1">
      <c r="E917" s="5"/>
      <c r="F917" s="5"/>
      <c r="G917" s="5"/>
      <c r="H917" s="5"/>
    </row>
    <row r="918" spans="5:8" ht="13.5" customHeight="1">
      <c r="E918" s="5"/>
      <c r="F918" s="5"/>
      <c r="G918" s="5"/>
      <c r="H918" s="5"/>
    </row>
    <row r="919" spans="5:8" ht="13.5" customHeight="1">
      <c r="E919" s="5"/>
      <c r="F919" s="5"/>
      <c r="G919" s="5"/>
      <c r="H919" s="5"/>
    </row>
    <row r="920" spans="5:8" ht="13.5" customHeight="1">
      <c r="E920" s="5"/>
      <c r="F920" s="5"/>
      <c r="G920" s="5"/>
      <c r="H920" s="5"/>
    </row>
    <row r="921" spans="5:8" ht="13.5" customHeight="1">
      <c r="E921" s="5"/>
      <c r="F921" s="5"/>
      <c r="G921" s="5"/>
      <c r="H921" s="5"/>
    </row>
    <row r="922" spans="5:8" ht="13.5" customHeight="1">
      <c r="E922" s="5"/>
      <c r="F922" s="5"/>
      <c r="G922" s="5"/>
      <c r="H922" s="5"/>
    </row>
    <row r="923" spans="5:8" ht="13.5" customHeight="1">
      <c r="E923" s="5"/>
      <c r="F923" s="5"/>
      <c r="G923" s="5"/>
      <c r="H923" s="5"/>
    </row>
    <row r="924" spans="5:8" ht="13.5" customHeight="1">
      <c r="E924" s="5"/>
      <c r="F924" s="5"/>
      <c r="G924" s="5"/>
      <c r="H924" s="5"/>
    </row>
    <row r="925" spans="5:8" ht="13.5" customHeight="1">
      <c r="E925" s="5"/>
      <c r="F925" s="5"/>
      <c r="G925" s="5"/>
      <c r="H925" s="5"/>
    </row>
    <row r="926" spans="5:8" ht="13.5" customHeight="1">
      <c r="E926" s="5"/>
      <c r="F926" s="5"/>
      <c r="G926" s="5"/>
      <c r="H926" s="5"/>
    </row>
    <row r="927" spans="5:8" ht="13.5" customHeight="1">
      <c r="E927" s="5"/>
      <c r="F927" s="5"/>
      <c r="G927" s="5"/>
      <c r="H927" s="5"/>
    </row>
    <row r="928" spans="5:8" ht="13.5" customHeight="1">
      <c r="E928" s="5"/>
      <c r="F928" s="5"/>
      <c r="G928" s="5"/>
      <c r="H928" s="5"/>
    </row>
    <row r="929" spans="5:8" ht="13.5" customHeight="1">
      <c r="E929" s="5"/>
      <c r="F929" s="5"/>
      <c r="G929" s="5"/>
      <c r="H929" s="5"/>
    </row>
    <row r="930" spans="5:8" ht="13.5" customHeight="1">
      <c r="E930" s="5"/>
      <c r="F930" s="5"/>
      <c r="G930" s="5"/>
      <c r="H930" s="5"/>
    </row>
    <row r="931" spans="5:8" ht="13.5" customHeight="1">
      <c r="E931" s="5"/>
      <c r="F931" s="5"/>
      <c r="G931" s="5"/>
      <c r="H931" s="5"/>
    </row>
    <row r="932" spans="5:8" ht="13.5" customHeight="1">
      <c r="E932" s="5"/>
      <c r="F932" s="5"/>
      <c r="G932" s="5"/>
      <c r="H932" s="5"/>
    </row>
    <row r="933" spans="5:8" ht="13.5" customHeight="1">
      <c r="E933" s="5"/>
      <c r="F933" s="5"/>
      <c r="G933" s="5"/>
      <c r="H933" s="5"/>
    </row>
    <row r="934" spans="5:8" ht="13.5" customHeight="1">
      <c r="E934" s="5"/>
      <c r="F934" s="5"/>
      <c r="G934" s="5"/>
      <c r="H934" s="5"/>
    </row>
    <row r="935" spans="5:8" ht="13.5" customHeight="1">
      <c r="E935" s="5"/>
      <c r="F935" s="5"/>
      <c r="G935" s="5"/>
      <c r="H935" s="5"/>
    </row>
    <row r="936" spans="5:8" ht="13.5" customHeight="1">
      <c r="E936" s="5"/>
      <c r="F936" s="5"/>
      <c r="G936" s="5"/>
      <c r="H936" s="5"/>
    </row>
    <row r="937" spans="5:8" ht="13.5" customHeight="1">
      <c r="E937" s="5"/>
      <c r="F937" s="5"/>
      <c r="G937" s="5"/>
      <c r="H937" s="5"/>
    </row>
    <row r="938" spans="5:8" ht="13.5" customHeight="1">
      <c r="E938" s="5"/>
      <c r="F938" s="5"/>
      <c r="G938" s="5"/>
      <c r="H938" s="5"/>
    </row>
    <row r="939" spans="5:8" ht="13.5" customHeight="1">
      <c r="E939" s="5"/>
      <c r="F939" s="5"/>
      <c r="G939" s="5"/>
      <c r="H939" s="5"/>
    </row>
    <row r="940" spans="5:8" ht="13.5" customHeight="1">
      <c r="E940" s="5"/>
      <c r="F940" s="5"/>
      <c r="G940" s="5"/>
      <c r="H940" s="5"/>
    </row>
    <row r="941" spans="5:8" ht="13.5" customHeight="1">
      <c r="E941" s="5"/>
      <c r="F941" s="5"/>
      <c r="G941" s="5"/>
      <c r="H941" s="5"/>
    </row>
    <row r="942" spans="5:8" ht="13.5" customHeight="1">
      <c r="E942" s="5"/>
      <c r="F942" s="5"/>
      <c r="G942" s="5"/>
      <c r="H942" s="5"/>
    </row>
    <row r="943" spans="5:8" ht="13.5" customHeight="1">
      <c r="E943" s="5"/>
      <c r="F943" s="5"/>
      <c r="G943" s="5"/>
      <c r="H943" s="5"/>
    </row>
    <row r="944" spans="5:8" ht="13.5" customHeight="1">
      <c r="E944" s="5"/>
      <c r="F944" s="5"/>
      <c r="G944" s="5"/>
      <c r="H944" s="5"/>
    </row>
    <row r="945" spans="5:8" ht="13.5" customHeight="1">
      <c r="E945" s="5"/>
      <c r="F945" s="5"/>
      <c r="G945" s="5"/>
      <c r="H945" s="5"/>
    </row>
    <row r="946" spans="5:8" ht="13.5" customHeight="1">
      <c r="E946" s="5"/>
      <c r="F946" s="5"/>
      <c r="G946" s="5"/>
      <c r="H946" s="5"/>
    </row>
    <row r="947" spans="5:8" ht="13.5" customHeight="1">
      <c r="E947" s="5"/>
      <c r="F947" s="5"/>
      <c r="G947" s="5"/>
      <c r="H947" s="5"/>
    </row>
    <row r="948" spans="5:8" ht="13.5" customHeight="1">
      <c r="E948" s="5"/>
      <c r="F948" s="5"/>
      <c r="G948" s="5"/>
      <c r="H948" s="5"/>
    </row>
    <row r="949" spans="5:8" ht="13.5" customHeight="1">
      <c r="E949" s="5"/>
      <c r="F949" s="5"/>
      <c r="G949" s="5"/>
      <c r="H949" s="5"/>
    </row>
    <row r="950" spans="5:8" ht="13.5" customHeight="1">
      <c r="E950" s="5"/>
      <c r="F950" s="5"/>
      <c r="G950" s="5"/>
      <c r="H950" s="5"/>
    </row>
    <row r="951" spans="5:8" ht="13.5" customHeight="1">
      <c r="E951" s="5"/>
      <c r="F951" s="5"/>
      <c r="G951" s="5"/>
      <c r="H951" s="5"/>
    </row>
    <row r="952" spans="5:8" ht="13.5" customHeight="1">
      <c r="E952" s="5"/>
      <c r="F952" s="5"/>
      <c r="G952" s="5"/>
      <c r="H952" s="5"/>
    </row>
    <row r="953" spans="5:8" ht="13.5" customHeight="1">
      <c r="E953" s="5"/>
      <c r="F953" s="5"/>
      <c r="G953" s="5"/>
      <c r="H953" s="5"/>
    </row>
    <row r="954" spans="5:8" ht="13.5" customHeight="1">
      <c r="E954" s="5"/>
      <c r="F954" s="5"/>
      <c r="G954" s="5"/>
      <c r="H954" s="5"/>
    </row>
    <row r="955" spans="5:8" ht="13.5" customHeight="1">
      <c r="E955" s="5"/>
      <c r="F955" s="5"/>
      <c r="G955" s="5"/>
      <c r="H955" s="5"/>
    </row>
    <row r="956" spans="5:8" ht="13.5" customHeight="1">
      <c r="E956" s="5"/>
      <c r="F956" s="5"/>
      <c r="G956" s="5"/>
      <c r="H956" s="5"/>
    </row>
    <row r="957" spans="5:8" ht="13.5" customHeight="1">
      <c r="E957" s="5"/>
      <c r="F957" s="5"/>
      <c r="G957" s="5"/>
      <c r="H957" s="5"/>
    </row>
    <row r="958" spans="5:8" ht="13.5" customHeight="1">
      <c r="E958" s="5"/>
      <c r="F958" s="5"/>
      <c r="G958" s="5"/>
      <c r="H958" s="5"/>
    </row>
    <row r="959" spans="5:8" ht="13.5" customHeight="1">
      <c r="E959" s="5"/>
      <c r="F959" s="5"/>
      <c r="G959" s="5"/>
      <c r="H959" s="5"/>
    </row>
    <row r="960" spans="5:8" ht="13.5" customHeight="1">
      <c r="E960" s="5"/>
      <c r="F960" s="5"/>
      <c r="G960" s="5"/>
      <c r="H960" s="5"/>
    </row>
    <row r="961" spans="5:8" ht="13.5" customHeight="1">
      <c r="E961" s="5"/>
      <c r="F961" s="5"/>
      <c r="G961" s="5"/>
      <c r="H961" s="5"/>
    </row>
    <row r="962" spans="5:8" ht="13.5" customHeight="1">
      <c r="E962" s="5"/>
      <c r="F962" s="5"/>
      <c r="G962" s="5"/>
      <c r="H962" s="5"/>
    </row>
    <row r="963" spans="5:8" ht="13.5" customHeight="1">
      <c r="E963" s="5"/>
      <c r="F963" s="5"/>
      <c r="G963" s="5"/>
      <c r="H963" s="5"/>
    </row>
    <row r="964" spans="5:8" ht="13.5" customHeight="1">
      <c r="E964" s="5"/>
      <c r="F964" s="5"/>
      <c r="G964" s="5"/>
      <c r="H964" s="5"/>
    </row>
    <row r="965" spans="5:8" ht="13.5" customHeight="1">
      <c r="E965" s="5"/>
      <c r="F965" s="5"/>
      <c r="G965" s="5"/>
      <c r="H965" s="5"/>
    </row>
    <row r="966" spans="5:8" ht="13.5" customHeight="1">
      <c r="E966" s="5"/>
      <c r="F966" s="5"/>
      <c r="G966" s="5"/>
      <c r="H966" s="5"/>
    </row>
    <row r="967" spans="5:8" ht="13.5" customHeight="1">
      <c r="E967" s="5"/>
      <c r="F967" s="5"/>
      <c r="G967" s="5"/>
      <c r="H967" s="5"/>
    </row>
    <row r="968" spans="5:8" ht="13.5" customHeight="1">
      <c r="E968" s="5"/>
      <c r="F968" s="5"/>
      <c r="G968" s="5"/>
      <c r="H968" s="5"/>
    </row>
    <row r="969" spans="5:8" ht="13.5" customHeight="1">
      <c r="E969" s="5"/>
      <c r="F969" s="5"/>
      <c r="G969" s="5"/>
      <c r="H969" s="5"/>
    </row>
    <row r="970" spans="5:8" ht="13.5" customHeight="1">
      <c r="E970" s="5"/>
      <c r="F970" s="5"/>
      <c r="G970" s="5"/>
      <c r="H970" s="5"/>
    </row>
    <row r="971" spans="5:8" ht="13.5" customHeight="1">
      <c r="E971" s="5"/>
      <c r="F971" s="5"/>
      <c r="G971" s="5"/>
      <c r="H971" s="5"/>
    </row>
    <row r="972" spans="5:8" ht="13.5" customHeight="1">
      <c r="E972" s="5"/>
      <c r="F972" s="5"/>
      <c r="G972" s="5"/>
      <c r="H972" s="5"/>
    </row>
    <row r="973" spans="5:8" ht="13.5" customHeight="1">
      <c r="E973" s="5"/>
      <c r="F973" s="5"/>
      <c r="G973" s="5"/>
      <c r="H973" s="5"/>
    </row>
    <row r="974" spans="5:8" ht="13.5" customHeight="1">
      <c r="E974" s="5"/>
      <c r="F974" s="5"/>
      <c r="G974" s="5"/>
      <c r="H974" s="5"/>
    </row>
    <row r="975" spans="5:8" ht="13.5" customHeight="1">
      <c r="E975" s="5"/>
      <c r="F975" s="5"/>
      <c r="G975" s="5"/>
      <c r="H975" s="5"/>
    </row>
    <row r="976" spans="5:8" ht="13.5" customHeight="1">
      <c r="E976" s="5"/>
      <c r="F976" s="5"/>
      <c r="G976" s="5"/>
      <c r="H976" s="5"/>
    </row>
    <row r="977" spans="5:8" ht="13.5" customHeight="1">
      <c r="E977" s="5"/>
      <c r="F977" s="5"/>
      <c r="G977" s="5"/>
      <c r="H977" s="5"/>
    </row>
    <row r="978" spans="5:8" ht="13.5" customHeight="1">
      <c r="E978" s="5"/>
      <c r="F978" s="5"/>
      <c r="G978" s="5"/>
      <c r="H978" s="5"/>
    </row>
    <row r="979" spans="5:8" ht="13.5" customHeight="1">
      <c r="E979" s="5"/>
      <c r="F979" s="5"/>
      <c r="G979" s="5"/>
      <c r="H979" s="5"/>
    </row>
    <row r="980" spans="5:8" ht="13.5" customHeight="1">
      <c r="E980" s="5"/>
      <c r="F980" s="5"/>
      <c r="G980" s="5"/>
      <c r="H980" s="5"/>
    </row>
    <row r="981" spans="5:8" ht="13.5" customHeight="1">
      <c r="E981" s="5"/>
      <c r="F981" s="5"/>
      <c r="G981" s="5"/>
      <c r="H981" s="5"/>
    </row>
    <row r="982" spans="5:8" ht="13.5" customHeight="1">
      <c r="E982" s="5"/>
      <c r="F982" s="5"/>
      <c r="G982" s="5"/>
      <c r="H982" s="5"/>
    </row>
    <row r="983" spans="5:8" ht="13.5" customHeight="1">
      <c r="E983" s="5"/>
      <c r="F983" s="5"/>
      <c r="G983" s="5"/>
      <c r="H983" s="5"/>
    </row>
    <row r="984" spans="5:8" ht="13.5" customHeight="1">
      <c r="E984" s="5"/>
      <c r="F984" s="5"/>
      <c r="G984" s="5"/>
      <c r="H984" s="5"/>
    </row>
    <row r="985" spans="5:8" ht="13.5" customHeight="1">
      <c r="E985" s="5"/>
      <c r="F985" s="5"/>
      <c r="G985" s="5"/>
      <c r="H985" s="5"/>
    </row>
    <row r="986" spans="5:8" ht="13.5" customHeight="1">
      <c r="E986" s="5"/>
      <c r="F986" s="5"/>
      <c r="G986" s="5"/>
      <c r="H986" s="5"/>
    </row>
    <row r="987" spans="5:8" ht="13.5" customHeight="1">
      <c r="E987" s="5"/>
      <c r="F987" s="5"/>
      <c r="G987" s="5"/>
      <c r="H987" s="5"/>
    </row>
    <row r="988" spans="5:8" ht="13.5" customHeight="1">
      <c r="E988" s="5"/>
      <c r="F988" s="5"/>
      <c r="G988" s="5"/>
      <c r="H988" s="5"/>
    </row>
    <row r="989" spans="5:8" ht="13.5" customHeight="1">
      <c r="E989" s="5"/>
      <c r="F989" s="5"/>
      <c r="G989" s="5"/>
      <c r="H989" s="5"/>
    </row>
    <row r="990" spans="5:8" ht="13.5" customHeight="1">
      <c r="E990" s="5"/>
      <c r="F990" s="5"/>
      <c r="G990" s="5"/>
      <c r="H990" s="5"/>
    </row>
    <row r="991" spans="5:8" ht="13.5" customHeight="1">
      <c r="E991" s="5"/>
      <c r="F991" s="5"/>
      <c r="G991" s="5"/>
      <c r="H991" s="5"/>
    </row>
    <row r="992" spans="5:8" ht="13.5" customHeight="1">
      <c r="E992" s="5"/>
      <c r="F992" s="5"/>
      <c r="G992" s="5"/>
      <c r="H992" s="5"/>
    </row>
    <row r="993" spans="5:8" ht="13.5" customHeight="1">
      <c r="E993" s="5"/>
      <c r="F993" s="5"/>
      <c r="G993" s="5"/>
      <c r="H993" s="5"/>
    </row>
    <row r="994" spans="5:8" ht="13.5" customHeight="1">
      <c r="E994" s="5"/>
      <c r="F994" s="5"/>
      <c r="G994" s="5"/>
      <c r="H994" s="5"/>
    </row>
    <row r="995" spans="5:8" ht="13.5" customHeight="1">
      <c r="E995" s="5"/>
      <c r="F995" s="5"/>
      <c r="G995" s="5"/>
      <c r="H995" s="5"/>
    </row>
    <row r="996" spans="5:8" ht="13.5" customHeight="1">
      <c r="E996" s="5"/>
      <c r="F996" s="5"/>
      <c r="G996" s="5"/>
      <c r="H996" s="5"/>
    </row>
    <row r="997" spans="5:8" ht="13.5" customHeight="1">
      <c r="E997" s="5"/>
      <c r="F997" s="5"/>
      <c r="G997" s="5"/>
      <c r="H997" s="5"/>
    </row>
    <row r="998" spans="5:8" ht="13.5" customHeight="1">
      <c r="E998" s="5"/>
      <c r="F998" s="5"/>
      <c r="G998" s="5"/>
      <c r="H998" s="5"/>
    </row>
    <row r="999" spans="5:8" ht="13.5" customHeight="1">
      <c r="E999" s="5"/>
      <c r="F999" s="5"/>
      <c r="G999" s="5"/>
      <c r="H999" s="5"/>
    </row>
    <row r="1000" spans="5:8" ht="13.5" customHeight="1">
      <c r="E1000" s="5"/>
      <c r="F1000" s="5"/>
      <c r="G1000" s="5"/>
      <c r="H1000" s="5"/>
    </row>
  </sheetData>
  <mergeCells count="5">
    <mergeCell ref="B3:H3"/>
    <mergeCell ref="B11:E11"/>
    <mergeCell ref="F11:H11"/>
    <mergeCell ref="B12:E12"/>
    <mergeCell ref="F12:H12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tabSelected="1" zoomScaleNormal="100" workbookViewId="0">
      <selection activeCell="H18" sqref="H18:H21"/>
    </sheetView>
  </sheetViews>
  <sheetFormatPr defaultColWidth="12.69921875" defaultRowHeight="15" customHeight="1"/>
  <cols>
    <col min="1" max="1" width="7.19921875" customWidth="1"/>
    <col min="2" max="2" width="5.09765625" customWidth="1"/>
    <col min="3" max="3" width="12" customWidth="1"/>
    <col min="4" max="6" width="8.69921875" customWidth="1"/>
    <col min="7" max="7" width="9.69921875" customWidth="1"/>
    <col min="8" max="8" width="11.19921875" customWidth="1"/>
    <col min="9" max="9" width="14.69921875" customWidth="1"/>
    <col min="10" max="10" width="11.09765625" customWidth="1"/>
    <col min="11" max="11" width="10" customWidth="1"/>
    <col min="12" max="26" width="8.69921875" customWidth="1"/>
  </cols>
  <sheetData>
    <row r="1" spans="1:11" ht="13.5" customHeight="1">
      <c r="A1" s="2" t="s">
        <v>58</v>
      </c>
      <c r="B1" s="6"/>
      <c r="C1" s="6"/>
      <c r="D1" s="6"/>
      <c r="E1" s="6"/>
      <c r="F1" s="6"/>
    </row>
    <row r="2" spans="1:11" ht="33.75" customHeight="1">
      <c r="C2" s="4"/>
      <c r="K2" s="7"/>
    </row>
    <row r="3" spans="1:11" ht="13.5" customHeight="1">
      <c r="B3" s="140" t="s">
        <v>59</v>
      </c>
      <c r="C3" s="141"/>
      <c r="D3" s="141"/>
      <c r="E3" s="141"/>
      <c r="F3" s="141"/>
      <c r="G3" s="141"/>
      <c r="H3" s="141"/>
      <c r="I3" s="142"/>
      <c r="J3" s="80" t="s">
        <v>60</v>
      </c>
      <c r="K3" s="79">
        <f ca="1">MONTH(TODAY())</f>
        <v>1</v>
      </c>
    </row>
    <row r="4" spans="1:11" ht="13.5" customHeight="1">
      <c r="B4" s="81" t="s">
        <v>1</v>
      </c>
      <c r="C4" s="82" t="s">
        <v>61</v>
      </c>
      <c r="D4" s="82" t="s">
        <v>62</v>
      </c>
      <c r="E4" s="83" t="s">
        <v>63</v>
      </c>
      <c r="F4" s="83" t="s">
        <v>64</v>
      </c>
      <c r="G4" s="83" t="s">
        <v>65</v>
      </c>
      <c r="H4" s="83" t="s">
        <v>66</v>
      </c>
      <c r="I4" s="83" t="s">
        <v>67</v>
      </c>
      <c r="J4" s="83" t="s">
        <v>68</v>
      </c>
      <c r="K4" s="84" t="s">
        <v>69</v>
      </c>
    </row>
    <row r="5" spans="1:11" ht="13.5" customHeight="1">
      <c r="B5" s="93" t="s">
        <v>292</v>
      </c>
      <c r="C5" s="85" t="s">
        <v>70</v>
      </c>
      <c r="D5" s="85" t="s">
        <v>71</v>
      </c>
      <c r="E5" s="85" t="s">
        <v>72</v>
      </c>
      <c r="F5" s="86">
        <v>5000</v>
      </c>
      <c r="G5" s="86">
        <v>30</v>
      </c>
      <c r="H5" s="94" cm="1">
        <f t="array" ref="H5">_xlfn.IFS(E5="GĐ", 500, E5="PGĐ", 400,E5="TP", 300, E5="KT", 250, TRUE,100)</f>
        <v>500</v>
      </c>
      <c r="I5" s="94">
        <f>F5*G5</f>
        <v>150000</v>
      </c>
      <c r="J5" s="94">
        <f>IF(((H5+I5)*2/3) &lt; 25000, ROUND((H5 + I5)*2/3, -3), 25000)</f>
        <v>25000</v>
      </c>
      <c r="K5" s="95">
        <f>H5+I5-J5</f>
        <v>125500</v>
      </c>
    </row>
    <row r="6" spans="1:11" ht="13.5" customHeight="1">
      <c r="B6" s="93" t="s">
        <v>293</v>
      </c>
      <c r="C6" s="85" t="s">
        <v>73</v>
      </c>
      <c r="D6" s="85" t="s">
        <v>74</v>
      </c>
      <c r="E6" s="85" t="s">
        <v>75</v>
      </c>
      <c r="F6" s="86">
        <v>4000</v>
      </c>
      <c r="G6" s="86">
        <v>30</v>
      </c>
      <c r="H6" s="94" cm="1">
        <f t="array" ref="H6">_xlfn.IFS(E6="GĐ", 500, E6="PGĐ", 400,E6="TP", 300, E6="KT", 250, TRUE,100)</f>
        <v>400</v>
      </c>
      <c r="I6" s="94">
        <f t="shared" ref="I6:I13" si="0">F6*G6</f>
        <v>120000</v>
      </c>
      <c r="J6" s="94">
        <f t="shared" ref="J6:J13" si="1">IF(((H6+I6)*2/3) &lt; 25000, ROUND((H6 + I6)*2/3, -3), 25000)</f>
        <v>25000</v>
      </c>
      <c r="K6" s="95">
        <f t="shared" ref="K6:K13" si="2">H6+I6-J6</f>
        <v>95400</v>
      </c>
    </row>
    <row r="7" spans="1:11" ht="13.5" customHeight="1">
      <c r="B7" s="93" t="s">
        <v>294</v>
      </c>
      <c r="C7" s="85" t="s">
        <v>76</v>
      </c>
      <c r="D7" s="85" t="s">
        <v>77</v>
      </c>
      <c r="E7" s="85" t="s">
        <v>78</v>
      </c>
      <c r="F7" s="86">
        <v>3000</v>
      </c>
      <c r="G7" s="86">
        <v>28</v>
      </c>
      <c r="H7" s="94" cm="1">
        <f t="array" ref="H7">_xlfn.IFS(E7="GĐ", 500, E7="PGĐ", 400,E7="TP", 300, E7="KT", 250, TRUE,100)</f>
        <v>300</v>
      </c>
      <c r="I7" s="94">
        <f t="shared" si="0"/>
        <v>84000</v>
      </c>
      <c r="J7" s="94">
        <f t="shared" si="1"/>
        <v>25000</v>
      </c>
      <c r="K7" s="95">
        <f t="shared" si="2"/>
        <v>59300</v>
      </c>
    </row>
    <row r="8" spans="1:11" ht="13.5" customHeight="1">
      <c r="B8" s="93" t="s">
        <v>295</v>
      </c>
      <c r="C8" s="85" t="s">
        <v>79</v>
      </c>
      <c r="D8" s="85" t="s">
        <v>80</v>
      </c>
      <c r="E8" s="85" t="s">
        <v>78</v>
      </c>
      <c r="F8" s="86">
        <v>3000</v>
      </c>
      <c r="G8" s="86">
        <v>21</v>
      </c>
      <c r="H8" s="94" cm="1">
        <f t="array" ref="H8">_xlfn.IFS(E8="GĐ", 500, E8="PGĐ", 400,E8="TP", 300, E8="KT", 250, TRUE,100)</f>
        <v>300</v>
      </c>
      <c r="I8" s="94">
        <f t="shared" si="0"/>
        <v>63000</v>
      </c>
      <c r="J8" s="94">
        <f t="shared" si="1"/>
        <v>25000</v>
      </c>
      <c r="K8" s="95">
        <f t="shared" si="2"/>
        <v>38300</v>
      </c>
    </row>
    <row r="9" spans="1:11" ht="13.5" customHeight="1">
      <c r="B9" s="93" t="s">
        <v>296</v>
      </c>
      <c r="C9" s="85" t="s">
        <v>81</v>
      </c>
      <c r="D9" s="85" t="s">
        <v>82</v>
      </c>
      <c r="E9" s="85" t="s">
        <v>78</v>
      </c>
      <c r="F9" s="86">
        <v>2000</v>
      </c>
      <c r="G9" s="86">
        <v>29</v>
      </c>
      <c r="H9" s="94" cm="1">
        <f t="array" ref="H9">_xlfn.IFS(E9="GĐ", 500, E9="PGĐ", 400,E9="TP", 300, E9="KT", 250, TRUE,100)</f>
        <v>300</v>
      </c>
      <c r="I9" s="94">
        <f t="shared" si="0"/>
        <v>58000</v>
      </c>
      <c r="J9" s="94">
        <f t="shared" si="1"/>
        <v>25000</v>
      </c>
      <c r="K9" s="95">
        <f t="shared" si="2"/>
        <v>33300</v>
      </c>
    </row>
    <row r="10" spans="1:11" ht="13.5" customHeight="1">
      <c r="B10" s="93" t="s">
        <v>297</v>
      </c>
      <c r="C10" s="85" t="s">
        <v>83</v>
      </c>
      <c r="D10" s="85" t="s">
        <v>84</v>
      </c>
      <c r="E10" s="85" t="s">
        <v>85</v>
      </c>
      <c r="F10" s="86">
        <v>1000</v>
      </c>
      <c r="G10" s="86">
        <v>30</v>
      </c>
      <c r="H10" s="94" cm="1">
        <f t="array" ref="H10">_xlfn.IFS(E10="GĐ", 500, E10="PGĐ", 400,E10="TP", 300, E10="KT", 250, TRUE,100)</f>
        <v>100</v>
      </c>
      <c r="I10" s="94">
        <f t="shared" si="0"/>
        <v>30000</v>
      </c>
      <c r="J10" s="94">
        <f t="shared" si="1"/>
        <v>20000</v>
      </c>
      <c r="K10" s="95">
        <f t="shared" si="2"/>
        <v>10100</v>
      </c>
    </row>
    <row r="11" spans="1:11" ht="13.5" customHeight="1">
      <c r="B11" s="93" t="s">
        <v>298</v>
      </c>
      <c r="C11" s="85" t="s">
        <v>86</v>
      </c>
      <c r="D11" s="85" t="s">
        <v>80</v>
      </c>
      <c r="E11" s="85" t="s">
        <v>87</v>
      </c>
      <c r="F11" s="86">
        <v>1000</v>
      </c>
      <c r="G11" s="86">
        <v>30</v>
      </c>
      <c r="H11" s="94" cm="1">
        <f t="array" ref="H11">_xlfn.IFS(E11="GĐ", 500, E11="PGĐ", 400,E11="TP", 300, E11="KT", 250, TRUE,100)</f>
        <v>250</v>
      </c>
      <c r="I11" s="94">
        <f t="shared" si="0"/>
        <v>30000</v>
      </c>
      <c r="J11" s="94">
        <f t="shared" si="1"/>
        <v>20000</v>
      </c>
      <c r="K11" s="95">
        <f t="shared" si="2"/>
        <v>10250</v>
      </c>
    </row>
    <row r="12" spans="1:11" ht="13.5" customHeight="1">
      <c r="B12" s="93" t="s">
        <v>299</v>
      </c>
      <c r="C12" s="85" t="s">
        <v>88</v>
      </c>
      <c r="D12" s="85" t="s">
        <v>89</v>
      </c>
      <c r="E12" s="85" t="s">
        <v>90</v>
      </c>
      <c r="F12" s="86">
        <v>1000</v>
      </c>
      <c r="G12" s="86">
        <v>27</v>
      </c>
      <c r="H12" s="94" cm="1">
        <f t="array" ref="H12">_xlfn.IFS(E12="GĐ", 500, E12="PGĐ", 400,E12="TP", 300, E12="KT", 250, TRUE,100)</f>
        <v>100</v>
      </c>
      <c r="I12" s="94">
        <f t="shared" si="0"/>
        <v>27000</v>
      </c>
      <c r="J12" s="94">
        <f t="shared" si="1"/>
        <v>18000</v>
      </c>
      <c r="K12" s="95">
        <f t="shared" si="2"/>
        <v>9100</v>
      </c>
    </row>
    <row r="13" spans="1:11" ht="13.5" customHeight="1">
      <c r="B13" s="93" t="s">
        <v>300</v>
      </c>
      <c r="C13" s="88" t="s">
        <v>91</v>
      </c>
      <c r="D13" s="88" t="s">
        <v>92</v>
      </c>
      <c r="E13" s="88" t="s">
        <v>90</v>
      </c>
      <c r="F13" s="89">
        <v>1000</v>
      </c>
      <c r="G13" s="89">
        <v>24</v>
      </c>
      <c r="H13" s="94" cm="1">
        <f t="array" ref="H13">_xlfn.IFS(E13="GĐ", 500, E13="PGĐ", 400,E13="TP", 300, E13="KT", 250, TRUE,100)</f>
        <v>100</v>
      </c>
      <c r="I13" s="94">
        <f t="shared" si="0"/>
        <v>24000</v>
      </c>
      <c r="J13" s="94">
        <f t="shared" si="1"/>
        <v>16000</v>
      </c>
      <c r="K13" s="95">
        <f t="shared" si="2"/>
        <v>8100</v>
      </c>
    </row>
    <row r="14" spans="1:11" ht="13.5" customHeight="1">
      <c r="B14" s="91"/>
      <c r="C14" s="91"/>
      <c r="D14" s="140" t="s">
        <v>93</v>
      </c>
      <c r="E14" s="141"/>
      <c r="F14" s="141"/>
      <c r="G14" s="142"/>
      <c r="H14" s="92">
        <f>SUM(H5:H13)</f>
        <v>2350</v>
      </c>
      <c r="I14" s="92">
        <f t="shared" ref="I14:K14" si="3">SUM(I5:I13)</f>
        <v>586000</v>
      </c>
      <c r="J14" s="92">
        <f t="shared" si="3"/>
        <v>199000</v>
      </c>
      <c r="K14" s="92">
        <f t="shared" si="3"/>
        <v>389350</v>
      </c>
    </row>
    <row r="15" spans="1:11" ht="13.5" customHeight="1">
      <c r="B15" s="91"/>
      <c r="C15" s="91"/>
      <c r="D15" s="143" t="s">
        <v>94</v>
      </c>
      <c r="E15" s="144"/>
      <c r="F15" s="144"/>
      <c r="G15" s="145"/>
      <c r="H15" s="87">
        <f>AVERAGE(H5:H13)</f>
        <v>261.11111111111109</v>
      </c>
      <c r="I15" s="87">
        <f t="shared" ref="I15:K15" si="4">AVERAGE(I5:I13)</f>
        <v>65111.111111111109</v>
      </c>
      <c r="J15" s="87">
        <f t="shared" si="4"/>
        <v>22111.111111111109</v>
      </c>
      <c r="K15" s="87">
        <f t="shared" si="4"/>
        <v>43261.111111111109</v>
      </c>
    </row>
    <row r="16" spans="1:11" ht="13.5" customHeight="1">
      <c r="B16" s="91"/>
      <c r="C16" s="91"/>
      <c r="D16" s="143" t="s">
        <v>95</v>
      </c>
      <c r="E16" s="144"/>
      <c r="F16" s="144"/>
      <c r="G16" s="145"/>
      <c r="H16" s="87">
        <f>MAX(H5:H13)</f>
        <v>500</v>
      </c>
      <c r="I16" s="87">
        <f t="shared" ref="I16:K16" si="5">MAX(I5:I13)</f>
        <v>150000</v>
      </c>
      <c r="J16" s="87">
        <f t="shared" si="5"/>
        <v>25000</v>
      </c>
      <c r="K16" s="87">
        <f t="shared" si="5"/>
        <v>125500</v>
      </c>
    </row>
    <row r="17" spans="2:11" ht="13.5" customHeight="1">
      <c r="B17" s="91"/>
      <c r="C17" s="91"/>
      <c r="D17" s="146" t="s">
        <v>96</v>
      </c>
      <c r="E17" s="147"/>
      <c r="F17" s="147"/>
      <c r="G17" s="148"/>
      <c r="H17" s="90">
        <f>MIN(H5:H13)</f>
        <v>100</v>
      </c>
      <c r="I17" s="90">
        <f t="shared" ref="I17:K17" si="6">MIN(I5:I13)</f>
        <v>24000</v>
      </c>
      <c r="J17" s="90">
        <f t="shared" si="6"/>
        <v>16000</v>
      </c>
      <c r="K17" s="90">
        <f t="shared" si="6"/>
        <v>8100</v>
      </c>
    </row>
    <row r="18" spans="2:11" ht="13.5" customHeight="1"/>
    <row r="19" spans="2:11" ht="13.5" customHeight="1"/>
    <row r="20" spans="2:11" ht="13.5" customHeight="1"/>
    <row r="21" spans="2:11" ht="13.5" customHeight="1"/>
    <row r="22" spans="2:11" ht="13.5" customHeight="1"/>
    <row r="23" spans="2:11" ht="13.5" customHeight="1"/>
    <row r="24" spans="2:11" ht="13.5" customHeight="1"/>
    <row r="25" spans="2:11" ht="13.5" customHeight="1"/>
    <row r="26" spans="2:11" ht="13.5" customHeight="1"/>
    <row r="27" spans="2:11" ht="13.5" customHeight="1"/>
    <row r="28" spans="2:11" ht="13.5" customHeight="1"/>
    <row r="29" spans="2:11" ht="13.5" customHeight="1"/>
    <row r="30" spans="2:11" ht="13.5" customHeight="1"/>
    <row r="31" spans="2:11" ht="13.5" customHeight="1"/>
    <row r="32" spans="2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5">
    <mergeCell ref="B3:I3"/>
    <mergeCell ref="D14:G14"/>
    <mergeCell ref="D15:G15"/>
    <mergeCell ref="D16:G16"/>
    <mergeCell ref="D17:G17"/>
  </mergeCells>
  <phoneticPr fontId="26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zoomScale="130" zoomScaleNormal="130" workbookViewId="0">
      <selection activeCell="G5" sqref="G5"/>
    </sheetView>
  </sheetViews>
  <sheetFormatPr defaultColWidth="12.69921875" defaultRowHeight="15" customHeight="1"/>
  <cols>
    <col min="1" max="1" width="7.5" customWidth="1"/>
    <col min="2" max="2" width="7.8984375" customWidth="1"/>
    <col min="3" max="4" width="9.19921875" customWidth="1"/>
    <col min="5" max="5" width="11" customWidth="1"/>
    <col min="6" max="6" width="9.796875" customWidth="1"/>
    <col min="7" max="7" width="11" customWidth="1"/>
    <col min="8" max="8" width="11.19921875" customWidth="1"/>
    <col min="9" max="26" width="8.69921875" customWidth="1"/>
  </cols>
  <sheetData>
    <row r="1" spans="1:11" ht="18" customHeight="1">
      <c r="A1" s="96" t="s">
        <v>97</v>
      </c>
      <c r="B1" s="96"/>
      <c r="C1" s="96"/>
      <c r="D1" s="96"/>
      <c r="E1" s="96"/>
      <c r="F1" s="96"/>
      <c r="G1" s="96"/>
      <c r="H1" s="96"/>
      <c r="I1" s="96"/>
      <c r="J1" s="96"/>
      <c r="K1" s="96"/>
    </row>
    <row r="2" spans="1:11" ht="43.5" customHeight="1">
      <c r="B2" s="4"/>
      <c r="D2" s="9"/>
    </row>
    <row r="3" spans="1:11" ht="13.5" customHeight="1">
      <c r="B3" s="149" t="s">
        <v>98</v>
      </c>
      <c r="C3" s="150"/>
      <c r="D3" s="150"/>
      <c r="E3" s="150"/>
      <c r="F3" s="150"/>
      <c r="G3" s="97" t="s">
        <v>99</v>
      </c>
      <c r="H3" s="103">
        <f ca="1">MONTH(TODAY())</f>
        <v>1</v>
      </c>
    </row>
    <row r="4" spans="1:11" ht="34.5" customHeight="1">
      <c r="B4" s="99" t="s">
        <v>100</v>
      </c>
      <c r="C4" s="100" t="s">
        <v>101</v>
      </c>
      <c r="D4" s="100" t="s">
        <v>102</v>
      </c>
      <c r="E4" s="100" t="s">
        <v>103</v>
      </c>
      <c r="F4" s="101" t="s">
        <v>301</v>
      </c>
      <c r="G4" s="100" t="s">
        <v>104</v>
      </c>
      <c r="H4" s="100" t="s">
        <v>105</v>
      </c>
    </row>
    <row r="5" spans="1:11" ht="13.5" customHeight="1">
      <c r="B5" s="98" t="s">
        <v>106</v>
      </c>
      <c r="C5" s="102">
        <v>1000</v>
      </c>
      <c r="D5" s="102">
        <f>IF(LEFT(B5,1) = "L", C5*50%, 60%*C5)</f>
        <v>500</v>
      </c>
      <c r="E5" s="102">
        <f>IF(RIGHT(B5,1) = "A", 22000, 17500)</f>
        <v>17500</v>
      </c>
      <c r="F5" s="102">
        <f>D5*E5</f>
        <v>8750000</v>
      </c>
      <c r="G5" s="102" cm="1">
        <f t="array" ref="G5">_xlfn.IFS(AND(LEFT(B5,1) = "L", RIGHT(B5,1) = "A"), 8% * F5, AND(LEFT(B5,1) ="L", RIGHT(B5,1) ="I"), 10% *F5, AND(LEFT(B5,1) = "S", RIGHT(B5,1)="A"), 15% *F5, AND(LEFT(B5, 1) ="S", RIGHT(B5,1) ="I"), 25% *F5, TRUE, "")</f>
        <v>875000</v>
      </c>
      <c r="H5" s="102">
        <f>F5+G5</f>
        <v>9625000</v>
      </c>
    </row>
    <row r="6" spans="1:11" ht="13.5" customHeight="1">
      <c r="B6" s="98" t="s">
        <v>107</v>
      </c>
      <c r="C6" s="102">
        <v>2500</v>
      </c>
      <c r="D6" s="102">
        <f t="shared" ref="D6:D9" si="0">IF(LEFT(B6,1) = "L", C6*50%, 60%*C6)</f>
        <v>1500</v>
      </c>
      <c r="E6" s="102">
        <f t="shared" ref="E6:E9" si="1">IF(RIGHT(B6,1) = "A", 22000, 17500)</f>
        <v>22000</v>
      </c>
      <c r="F6" s="102">
        <f t="shared" ref="F6:F9" si="2">D6*E6</f>
        <v>33000000</v>
      </c>
      <c r="G6" s="102" cm="1">
        <f t="array" ref="G6">_xlfn.IFS(AND(LEFT(B6,1) = "L", RIGHT(B6,1) = "A"), 8% * F6, AND(LEFT(B6,1) ="L", RIGHT(B6,1) ="I"), 10% *F6, AND(LEFT(B6,1) = "S", RIGHT(B6,1)="A"), 15% *F6, AND(LEFT(B6, 1) ="S", RIGHT(B6,1) ="I"), 25% *F6, TRUE, "")</f>
        <v>4950000</v>
      </c>
      <c r="H6" s="102">
        <f t="shared" ref="H6:H9" si="3">F6+G6</f>
        <v>37950000</v>
      </c>
    </row>
    <row r="7" spans="1:11" ht="13.5" customHeight="1">
      <c r="B7" s="98" t="s">
        <v>108</v>
      </c>
      <c r="C7" s="102">
        <v>4500</v>
      </c>
      <c r="D7" s="102">
        <f t="shared" si="0"/>
        <v>2700</v>
      </c>
      <c r="E7" s="102">
        <f t="shared" si="1"/>
        <v>17500</v>
      </c>
      <c r="F7" s="102">
        <f t="shared" si="2"/>
        <v>47250000</v>
      </c>
      <c r="G7" s="102" cm="1">
        <f t="array" ref="G7">_xlfn.IFS(AND(LEFT(B7,1) = "L", RIGHT(B7,1) = "A"), 8% * F7, AND(LEFT(B7,1) ="L", RIGHT(B7,1) ="I"), 10% *F7, AND(LEFT(B7,1) = "S", RIGHT(B7,1)="A"), 15% *F7, AND(LEFT(B7, 1) ="S", RIGHT(B7,1) ="I"), 25% *F7, TRUE, "")</f>
        <v>11812500</v>
      </c>
      <c r="H7" s="102">
        <f t="shared" si="3"/>
        <v>59062500</v>
      </c>
    </row>
    <row r="8" spans="1:11" ht="13.5" customHeight="1">
      <c r="B8" s="98" t="s">
        <v>109</v>
      </c>
      <c r="C8" s="102">
        <v>1400</v>
      </c>
      <c r="D8" s="102">
        <f t="shared" si="0"/>
        <v>700</v>
      </c>
      <c r="E8" s="102">
        <f t="shared" si="1"/>
        <v>22000</v>
      </c>
      <c r="F8" s="102">
        <f t="shared" si="2"/>
        <v>15400000</v>
      </c>
      <c r="G8" s="102" cm="1">
        <f t="array" ref="G8">_xlfn.IFS(AND(LEFT(B8,1) = "L", RIGHT(B8,1) = "A"), 8% * F8, AND(LEFT(B8,1) ="L", RIGHT(B8,1) ="I"), 10% *F8, AND(LEFT(B8,1) = "S", RIGHT(B8,1)="A"), 15% *F8, AND(LEFT(B8, 1) ="S", RIGHT(B8,1) ="I"), 25% *F8, TRUE, "")</f>
        <v>1232000</v>
      </c>
      <c r="H8" s="102">
        <f t="shared" si="3"/>
        <v>16632000</v>
      </c>
    </row>
    <row r="9" spans="1:11" ht="13.5" customHeight="1">
      <c r="B9" s="98" t="s">
        <v>110</v>
      </c>
      <c r="C9" s="102">
        <v>1700</v>
      </c>
      <c r="D9" s="102">
        <f t="shared" si="0"/>
        <v>850</v>
      </c>
      <c r="E9" s="102">
        <f t="shared" si="1"/>
        <v>17500</v>
      </c>
      <c r="F9" s="102">
        <f t="shared" si="2"/>
        <v>14875000</v>
      </c>
      <c r="G9" s="102" cm="1">
        <f t="array" ref="G9">_xlfn.IFS(AND(LEFT(B9,1) = "L", RIGHT(B9,1) = "A"), 8% * F9, AND(LEFT(B9,1) ="L", RIGHT(B9,1) ="I"), 10% *F9, AND(LEFT(B9,1) = "S", RIGHT(B9,1)="A"), 15% *F9, AND(LEFT(B9, 1) ="S", RIGHT(B9,1) ="I"), 25% *F9, TRUE, "")</f>
        <v>1487500</v>
      </c>
      <c r="H9" s="102">
        <f t="shared" si="3"/>
        <v>16362500</v>
      </c>
    </row>
    <row r="10" spans="1:11" ht="13.5" customHeight="1"/>
    <row r="11" spans="1:11" ht="13.5" customHeight="1"/>
    <row r="12" spans="1:11" ht="13.5" customHeight="1"/>
    <row r="13" spans="1:11" ht="13.5" customHeight="1"/>
    <row r="14" spans="1:11" ht="13.5" customHeight="1"/>
    <row r="15" spans="1:11" ht="13.5" customHeight="1"/>
    <row r="16" spans="1:11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B3:F3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0"/>
  <sheetViews>
    <sheetView zoomScale="110" zoomScaleNormal="110" workbookViewId="0">
      <selection activeCell="L26" sqref="L26"/>
    </sheetView>
  </sheetViews>
  <sheetFormatPr defaultColWidth="12.69921875" defaultRowHeight="15" customHeight="1"/>
  <cols>
    <col min="1" max="1" width="8.69921875" customWidth="1"/>
    <col min="2" max="2" width="10.19921875" customWidth="1"/>
    <col min="3" max="3" width="10.69921875" customWidth="1"/>
    <col min="4" max="4" width="17.296875" customWidth="1"/>
    <col min="5" max="5" width="16.3984375" customWidth="1"/>
    <col min="6" max="6" width="11.3984375" customWidth="1"/>
    <col min="7" max="7" width="9.8984375" customWidth="1"/>
    <col min="8" max="8" width="11.3984375" customWidth="1"/>
    <col min="9" max="9" width="12.59765625" customWidth="1"/>
    <col min="10" max="26" width="8.69921875" customWidth="1"/>
  </cols>
  <sheetData>
    <row r="1" spans="1:9" ht="13.5" customHeight="1">
      <c r="A1" s="2" t="s">
        <v>111</v>
      </c>
    </row>
    <row r="2" spans="1:9" ht="13.5" customHeight="1">
      <c r="B2" s="4"/>
    </row>
    <row r="3" spans="1:9" ht="13.5" customHeight="1">
      <c r="B3" s="151" t="s">
        <v>112</v>
      </c>
      <c r="C3" s="152"/>
      <c r="D3" s="152"/>
      <c r="E3" s="152"/>
      <c r="F3" s="152"/>
      <c r="G3" s="152"/>
      <c r="H3" s="152"/>
      <c r="I3" s="153"/>
    </row>
    <row r="4" spans="1:9" ht="31.5" customHeight="1">
      <c r="B4" s="11" t="s">
        <v>113</v>
      </c>
      <c r="C4" s="12" t="s">
        <v>114</v>
      </c>
      <c r="D4" s="12" t="s">
        <v>115</v>
      </c>
      <c r="E4" s="12" t="s">
        <v>116</v>
      </c>
      <c r="F4" s="12" t="s">
        <v>117</v>
      </c>
      <c r="G4" s="12" t="s">
        <v>118</v>
      </c>
      <c r="H4" s="12" t="s">
        <v>119</v>
      </c>
      <c r="I4" s="13" t="s">
        <v>120</v>
      </c>
    </row>
    <row r="5" spans="1:9" ht="13.5" customHeight="1">
      <c r="B5" s="14" t="s">
        <v>121</v>
      </c>
      <c r="C5" s="15">
        <v>43743</v>
      </c>
      <c r="D5" s="15">
        <v>43754</v>
      </c>
      <c r="E5" s="16">
        <f>INT((D5-C5)/7)</f>
        <v>1</v>
      </c>
      <c r="F5" s="16">
        <f>MOD((D5-C5),7)</f>
        <v>4</v>
      </c>
      <c r="G5" s="17">
        <f>E5*VLOOKUP(LEFT(B5,3), $B$13:$E$15,4,0)</f>
        <v>560000</v>
      </c>
      <c r="H5" s="17">
        <f>F5*VLOOKUP(LEFT(B5,3),$B$13:$E$15,3,0)</f>
        <v>480000</v>
      </c>
      <c r="I5" s="18">
        <f>G5+H5</f>
        <v>1040000</v>
      </c>
    </row>
    <row r="6" spans="1:9" ht="13.5" customHeight="1">
      <c r="B6" s="14" t="s">
        <v>122</v>
      </c>
      <c r="C6" s="15">
        <v>43774</v>
      </c>
      <c r="D6" s="15">
        <v>43795</v>
      </c>
      <c r="E6" s="16">
        <f t="shared" ref="E6:E8" si="0">INT((D6-C6)/7)</f>
        <v>3</v>
      </c>
      <c r="F6" s="16">
        <f t="shared" ref="F6:F8" si="1">MOD((D6-C6),7)</f>
        <v>0</v>
      </c>
      <c r="G6" s="17">
        <f t="shared" ref="G6:G8" si="2">E6*VLOOKUP(LEFT(B6,3), $B$13:$E$15,4,0)</f>
        <v>1470000</v>
      </c>
      <c r="H6" s="17">
        <f t="shared" ref="H6:H8" si="3">F6*VLOOKUP(LEFT(B6,3),$B$13:$E$15,3,0)</f>
        <v>0</v>
      </c>
      <c r="I6" s="18">
        <f t="shared" ref="I6:I8" si="4">G6+H6</f>
        <v>1470000</v>
      </c>
    </row>
    <row r="7" spans="1:9" ht="13.5" customHeight="1">
      <c r="B7" s="14" t="s">
        <v>123</v>
      </c>
      <c r="C7" s="15">
        <v>43600</v>
      </c>
      <c r="D7" s="15">
        <v>43604</v>
      </c>
      <c r="E7" s="16">
        <f t="shared" si="0"/>
        <v>0</v>
      </c>
      <c r="F7" s="16">
        <f t="shared" si="1"/>
        <v>4</v>
      </c>
      <c r="G7" s="17">
        <f t="shared" si="2"/>
        <v>0</v>
      </c>
      <c r="H7" s="17">
        <f t="shared" si="3"/>
        <v>480000</v>
      </c>
      <c r="I7" s="18">
        <f t="shared" si="4"/>
        <v>480000</v>
      </c>
    </row>
    <row r="8" spans="1:9" ht="13.5" customHeight="1">
      <c r="B8" s="19" t="s">
        <v>124</v>
      </c>
      <c r="C8" s="20">
        <v>43543</v>
      </c>
      <c r="D8" s="20">
        <v>43574</v>
      </c>
      <c r="E8" s="16">
        <f t="shared" si="0"/>
        <v>4</v>
      </c>
      <c r="F8" s="16">
        <f t="shared" si="1"/>
        <v>3</v>
      </c>
      <c r="G8" s="17">
        <f t="shared" si="2"/>
        <v>1960000</v>
      </c>
      <c r="H8" s="17">
        <f t="shared" si="3"/>
        <v>300000</v>
      </c>
      <c r="I8" s="18">
        <f t="shared" si="4"/>
        <v>2260000</v>
      </c>
    </row>
    <row r="9" spans="1:9" ht="13.5" customHeight="1">
      <c r="B9" s="23"/>
      <c r="C9" s="154" t="s">
        <v>125</v>
      </c>
      <c r="D9" s="155"/>
      <c r="E9" s="155"/>
      <c r="F9" s="155"/>
      <c r="G9" s="155"/>
      <c r="H9" s="156"/>
      <c r="I9" s="24">
        <f>SUMIF($B$5:$B$8,"XMG"&amp;"*",$I$5:$I$8)</f>
        <v>1520000</v>
      </c>
    </row>
    <row r="10" spans="1:9" ht="13.5" customHeight="1">
      <c r="B10" s="23"/>
      <c r="C10" s="157" t="s">
        <v>126</v>
      </c>
      <c r="D10" s="158"/>
      <c r="E10" s="158"/>
      <c r="F10" s="158"/>
      <c r="G10" s="158"/>
      <c r="H10" s="159"/>
      <c r="I10" s="18">
        <f>SUMIF($B$5:$B$8, "XMS"&amp;"*", $I$5:$I$8)</f>
        <v>3730000</v>
      </c>
    </row>
    <row r="11" spans="1:9" ht="18.75" customHeight="1">
      <c r="B11" s="23"/>
      <c r="C11" s="160" t="s">
        <v>127</v>
      </c>
      <c r="D11" s="161"/>
      <c r="E11" s="161"/>
      <c r="F11" s="161"/>
      <c r="G11" s="161"/>
      <c r="H11" s="162"/>
      <c r="I11" s="22">
        <f>SUM(I9:I10)</f>
        <v>5250000</v>
      </c>
    </row>
    <row r="12" spans="1:9" ht="13.5" customHeight="1"/>
    <row r="13" spans="1:9" ht="13.5" customHeight="1">
      <c r="B13" s="25" t="s">
        <v>128</v>
      </c>
      <c r="C13" s="26" t="s">
        <v>129</v>
      </c>
      <c r="D13" s="26" t="s">
        <v>130</v>
      </c>
      <c r="E13" s="27" t="s">
        <v>131</v>
      </c>
    </row>
    <row r="14" spans="1:9" ht="13.5" customHeight="1">
      <c r="B14" s="14" t="s">
        <v>132</v>
      </c>
      <c r="C14" s="16" t="s">
        <v>133</v>
      </c>
      <c r="D14" s="28">
        <v>120000</v>
      </c>
      <c r="E14" s="29">
        <v>560000</v>
      </c>
    </row>
    <row r="15" spans="1:9" ht="13.5" customHeight="1">
      <c r="B15" s="19" t="s">
        <v>134</v>
      </c>
      <c r="C15" s="21" t="s">
        <v>135</v>
      </c>
      <c r="D15" s="30">
        <v>100000</v>
      </c>
      <c r="E15" s="31">
        <v>490000</v>
      </c>
    </row>
    <row r="16" spans="1:9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4">
    <mergeCell ref="B3:I3"/>
    <mergeCell ref="C9:H9"/>
    <mergeCell ref="C10:H10"/>
    <mergeCell ref="C11:H11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zoomScale="130" zoomScaleNormal="130" workbookViewId="0">
      <selection activeCell="M15" sqref="M15:N16"/>
    </sheetView>
  </sheetViews>
  <sheetFormatPr defaultColWidth="12.69921875" defaultRowHeight="15" customHeight="1"/>
  <cols>
    <col min="1" max="3" width="8.69921875" customWidth="1"/>
    <col min="4" max="4" width="10.69921875" customWidth="1"/>
    <col min="5" max="5" width="10.296875" customWidth="1"/>
    <col min="6" max="8" width="8.69921875" customWidth="1"/>
    <col min="9" max="9" width="12.19921875" customWidth="1"/>
    <col min="10" max="10" width="13.69921875" customWidth="1"/>
    <col min="11" max="14" width="8.69921875" customWidth="1"/>
    <col min="15" max="15" width="10.296875" customWidth="1"/>
    <col min="16" max="26" width="8.69921875" customWidth="1"/>
  </cols>
  <sheetData>
    <row r="1" spans="1:15" ht="13.5" customHeight="1">
      <c r="A1" s="2" t="s">
        <v>136</v>
      </c>
    </row>
    <row r="2" spans="1:15" ht="13.5" customHeight="1">
      <c r="B2" s="4"/>
    </row>
    <row r="3" spans="1:15" ht="13.5" customHeight="1">
      <c r="B3" s="163" t="s">
        <v>137</v>
      </c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64"/>
      <c r="N3" s="23"/>
      <c r="O3" s="23"/>
    </row>
    <row r="4" spans="1:15" ht="30" customHeight="1">
      <c r="B4" s="32" t="s">
        <v>138</v>
      </c>
      <c r="C4" s="33" t="s">
        <v>139</v>
      </c>
      <c r="D4" s="33" t="s">
        <v>140</v>
      </c>
      <c r="E4" s="33" t="s">
        <v>141</v>
      </c>
      <c r="F4" s="33" t="s">
        <v>142</v>
      </c>
      <c r="G4" s="33" t="s">
        <v>143</v>
      </c>
      <c r="H4" s="33" t="s">
        <v>144</v>
      </c>
      <c r="I4" s="33" t="s">
        <v>145</v>
      </c>
      <c r="J4" s="33" t="s">
        <v>146</v>
      </c>
      <c r="K4" s="33" t="s">
        <v>147</v>
      </c>
      <c r="L4" s="33" t="s">
        <v>148</v>
      </c>
      <c r="M4" s="34" t="s">
        <v>149</v>
      </c>
      <c r="N4" s="23"/>
      <c r="O4" s="23"/>
    </row>
    <row r="5" spans="1:15" ht="13.5" customHeight="1">
      <c r="B5" s="35" t="s">
        <v>150</v>
      </c>
      <c r="C5" s="1" t="s">
        <v>151</v>
      </c>
      <c r="D5" s="1" t="s">
        <v>152</v>
      </c>
      <c r="E5" s="1" t="str">
        <f>VLOOKUP(LEFT(B5,1), $B$14:$D$19, 2,0)</f>
        <v>Cơ Khí</v>
      </c>
      <c r="F5" s="1">
        <v>2</v>
      </c>
      <c r="G5" s="1">
        <v>6</v>
      </c>
      <c r="H5" s="1">
        <v>3</v>
      </c>
      <c r="I5" s="1">
        <f>VLOOKUP(LEFT(B5,1),$B$14:$D$19,3,0)</f>
        <v>15</v>
      </c>
      <c r="J5" s="1">
        <f>SUM(F5:H5)</f>
        <v>11</v>
      </c>
      <c r="K5" s="1" t="str">
        <f>IF(J5&gt;=I5,"Đỗ","Trượt")</f>
        <v>Trượt</v>
      </c>
      <c r="L5" s="1">
        <f>HLOOKUP(LEFT(B5,1),$H$15:$K$16,2,0)</f>
        <v>21</v>
      </c>
      <c r="M5" s="36" t="str">
        <f>IF(J5&gt;=L5, "Có", "Không")</f>
        <v>Không</v>
      </c>
      <c r="N5" s="23"/>
      <c r="O5" s="23"/>
    </row>
    <row r="6" spans="1:15" ht="13.5" customHeight="1">
      <c r="B6" s="35" t="s">
        <v>153</v>
      </c>
      <c r="C6" s="1" t="s">
        <v>154</v>
      </c>
      <c r="D6" s="1" t="s">
        <v>155</v>
      </c>
      <c r="E6" s="1" t="str">
        <f t="shared" ref="E6:E12" si="0">VLOOKUP(LEFT(B6,1), $B$14:$D$19, 2,0)</f>
        <v>CNTT</v>
      </c>
      <c r="F6" s="1">
        <v>4</v>
      </c>
      <c r="G6" s="1">
        <v>3</v>
      </c>
      <c r="H6" s="1">
        <v>5</v>
      </c>
      <c r="I6" s="1">
        <f t="shared" ref="I6:I12" si="1">VLOOKUP(LEFT(B6,1),$B$14:$D$19,3,0)</f>
        <v>19</v>
      </c>
      <c r="J6" s="1">
        <f t="shared" ref="J6:J12" si="2">SUM(F6:H6)</f>
        <v>12</v>
      </c>
      <c r="K6" s="1" t="str">
        <f t="shared" ref="K6:K12" si="3">IF(J6&gt;=I6,"Đỗ","Trượt")</f>
        <v>Trượt</v>
      </c>
      <c r="L6" s="1">
        <f t="shared" ref="L6:L12" si="4">HLOOKUP(LEFT(B6,1),$H$15:$K$16,2,0)</f>
        <v>25</v>
      </c>
      <c r="M6" s="36" t="str">
        <f t="shared" ref="M6:M12" si="5">IF(J6&gt;=L6, "Có", "Không")</f>
        <v>Không</v>
      </c>
      <c r="N6" s="23"/>
      <c r="O6" s="23"/>
    </row>
    <row r="7" spans="1:15" ht="13.5" customHeight="1">
      <c r="B7" s="35" t="s">
        <v>156</v>
      </c>
      <c r="C7" s="1" t="s">
        <v>157</v>
      </c>
      <c r="D7" s="1" t="s">
        <v>158</v>
      </c>
      <c r="E7" s="1" t="str">
        <f t="shared" si="0"/>
        <v>CNTT</v>
      </c>
      <c r="F7" s="1">
        <v>8</v>
      </c>
      <c r="G7" s="1">
        <v>9</v>
      </c>
      <c r="H7" s="1">
        <v>10</v>
      </c>
      <c r="I7" s="1">
        <f t="shared" si="1"/>
        <v>19</v>
      </c>
      <c r="J7" s="1">
        <f t="shared" si="2"/>
        <v>27</v>
      </c>
      <c r="K7" s="1" t="str">
        <f t="shared" si="3"/>
        <v>Đỗ</v>
      </c>
      <c r="L7" s="1">
        <f t="shared" si="4"/>
        <v>25</v>
      </c>
      <c r="M7" s="36" t="str">
        <f t="shared" si="5"/>
        <v>Có</v>
      </c>
      <c r="N7" s="23"/>
      <c r="O7" s="23"/>
    </row>
    <row r="8" spans="1:15" ht="13.5" customHeight="1">
      <c r="B8" s="35" t="s">
        <v>159</v>
      </c>
      <c r="C8" s="1" t="s">
        <v>154</v>
      </c>
      <c r="D8" s="1" t="s">
        <v>81</v>
      </c>
      <c r="E8" s="1" t="str">
        <f t="shared" si="0"/>
        <v>CNTT</v>
      </c>
      <c r="F8" s="1">
        <v>5</v>
      </c>
      <c r="G8" s="1">
        <v>8</v>
      </c>
      <c r="H8" s="1">
        <v>7</v>
      </c>
      <c r="I8" s="1">
        <f t="shared" si="1"/>
        <v>19</v>
      </c>
      <c r="J8" s="1">
        <f t="shared" si="2"/>
        <v>20</v>
      </c>
      <c r="K8" s="1" t="str">
        <f t="shared" si="3"/>
        <v>Đỗ</v>
      </c>
      <c r="L8" s="1">
        <f t="shared" si="4"/>
        <v>25</v>
      </c>
      <c r="M8" s="36" t="str">
        <f t="shared" si="5"/>
        <v>Không</v>
      </c>
      <c r="N8" s="23"/>
      <c r="O8" s="23"/>
    </row>
    <row r="9" spans="1:15" ht="13.5" customHeight="1">
      <c r="B9" s="35" t="s">
        <v>160</v>
      </c>
      <c r="C9" s="1" t="s">
        <v>157</v>
      </c>
      <c r="D9" s="1" t="s">
        <v>161</v>
      </c>
      <c r="E9" s="1" t="str">
        <f t="shared" si="0"/>
        <v>Điện</v>
      </c>
      <c r="F9" s="1">
        <v>6</v>
      </c>
      <c r="G9" s="1">
        <v>5</v>
      </c>
      <c r="H9" s="1">
        <v>5</v>
      </c>
      <c r="I9" s="1">
        <f t="shared" si="1"/>
        <v>17</v>
      </c>
      <c r="J9" s="1">
        <f t="shared" si="2"/>
        <v>16</v>
      </c>
      <c r="K9" s="1" t="str">
        <f t="shared" si="3"/>
        <v>Trượt</v>
      </c>
      <c r="L9" s="1">
        <f t="shared" si="4"/>
        <v>23</v>
      </c>
      <c r="M9" s="36" t="str">
        <f t="shared" si="5"/>
        <v>Không</v>
      </c>
      <c r="N9" s="23"/>
      <c r="O9" s="23"/>
    </row>
    <row r="10" spans="1:15" ht="13.5" customHeight="1">
      <c r="B10" s="35" t="s">
        <v>162</v>
      </c>
      <c r="C10" s="1" t="s">
        <v>154</v>
      </c>
      <c r="D10" s="1" t="s">
        <v>163</v>
      </c>
      <c r="E10" s="1" t="str">
        <f t="shared" si="0"/>
        <v>Vật Lý</v>
      </c>
      <c r="F10" s="1">
        <v>7</v>
      </c>
      <c r="G10" s="1">
        <v>8</v>
      </c>
      <c r="H10" s="1">
        <v>5</v>
      </c>
      <c r="I10" s="1">
        <f t="shared" si="1"/>
        <v>13</v>
      </c>
      <c r="J10" s="1">
        <f t="shared" si="2"/>
        <v>20</v>
      </c>
      <c r="K10" s="1" t="str">
        <f t="shared" si="3"/>
        <v>Đỗ</v>
      </c>
      <c r="L10" s="1">
        <f t="shared" si="4"/>
        <v>19</v>
      </c>
      <c r="M10" s="36" t="str">
        <f t="shared" si="5"/>
        <v>Có</v>
      </c>
      <c r="N10" s="23"/>
      <c r="O10" s="23"/>
    </row>
    <row r="11" spans="1:15" ht="13.5" customHeight="1">
      <c r="B11" s="35" t="s">
        <v>164</v>
      </c>
      <c r="C11" s="1" t="s">
        <v>151</v>
      </c>
      <c r="D11" s="1" t="s">
        <v>92</v>
      </c>
      <c r="E11" s="1" t="str">
        <f t="shared" si="0"/>
        <v>Vật Lý</v>
      </c>
      <c r="F11" s="1">
        <v>5</v>
      </c>
      <c r="G11" s="1">
        <v>8</v>
      </c>
      <c r="H11" s="1">
        <v>5</v>
      </c>
      <c r="I11" s="1">
        <f t="shared" si="1"/>
        <v>13</v>
      </c>
      <c r="J11" s="1">
        <f t="shared" si="2"/>
        <v>18</v>
      </c>
      <c r="K11" s="1" t="str">
        <f t="shared" si="3"/>
        <v>Đỗ</v>
      </c>
      <c r="L11" s="1">
        <f t="shared" si="4"/>
        <v>19</v>
      </c>
      <c r="M11" s="36" t="str">
        <f t="shared" si="5"/>
        <v>Không</v>
      </c>
      <c r="N11" s="23"/>
      <c r="O11" s="23"/>
    </row>
    <row r="12" spans="1:15" ht="13.5" customHeight="1">
      <c r="B12" s="37" t="s">
        <v>165</v>
      </c>
      <c r="C12" s="38" t="s">
        <v>166</v>
      </c>
      <c r="D12" s="38" t="s">
        <v>167</v>
      </c>
      <c r="E12" s="1" t="str">
        <f t="shared" si="0"/>
        <v>Cơ Khí</v>
      </c>
      <c r="F12" s="38">
        <v>10</v>
      </c>
      <c r="G12" s="38">
        <v>8</v>
      </c>
      <c r="H12" s="38">
        <v>8</v>
      </c>
      <c r="I12" s="1">
        <f t="shared" si="1"/>
        <v>15</v>
      </c>
      <c r="J12" s="1">
        <f t="shared" si="2"/>
        <v>26</v>
      </c>
      <c r="K12" s="1" t="str">
        <f t="shared" si="3"/>
        <v>Đỗ</v>
      </c>
      <c r="L12" s="1">
        <f t="shared" si="4"/>
        <v>21</v>
      </c>
      <c r="M12" s="36" t="str">
        <f t="shared" si="5"/>
        <v>Có</v>
      </c>
      <c r="N12" s="23"/>
      <c r="O12" s="23"/>
    </row>
    <row r="13" spans="1:15" ht="22.05" customHeight="1"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</row>
    <row r="14" spans="1:15" ht="16.95" customHeight="1">
      <c r="B14" s="165" t="s">
        <v>168</v>
      </c>
      <c r="C14" s="166"/>
      <c r="D14" s="167"/>
      <c r="E14" s="23"/>
      <c r="F14" s="23"/>
      <c r="G14" s="165" t="s">
        <v>169</v>
      </c>
      <c r="H14" s="166"/>
      <c r="I14" s="166"/>
      <c r="J14" s="166"/>
      <c r="K14" s="167"/>
      <c r="L14" s="23"/>
      <c r="M14" s="165" t="s">
        <v>170</v>
      </c>
      <c r="N14" s="166"/>
      <c r="O14" s="167"/>
    </row>
    <row r="15" spans="1:15" ht="13.5" customHeight="1">
      <c r="B15" s="32" t="s">
        <v>171</v>
      </c>
      <c r="C15" s="33" t="s">
        <v>141</v>
      </c>
      <c r="D15" s="34" t="s">
        <v>172</v>
      </c>
      <c r="E15" s="23"/>
      <c r="F15" s="23"/>
      <c r="G15" s="32" t="s">
        <v>171</v>
      </c>
      <c r="H15" s="33" t="s">
        <v>35</v>
      </c>
      <c r="I15" s="33" t="s">
        <v>36</v>
      </c>
      <c r="J15" s="33" t="s">
        <v>37</v>
      </c>
      <c r="K15" s="34" t="s">
        <v>173</v>
      </c>
      <c r="L15" s="2"/>
      <c r="M15" s="32" t="s">
        <v>174</v>
      </c>
      <c r="N15" s="33" t="s">
        <v>175</v>
      </c>
      <c r="O15" s="34" t="s">
        <v>176</v>
      </c>
    </row>
    <row r="16" spans="1:15" ht="13.5" customHeight="1">
      <c r="B16" s="104" t="s">
        <v>35</v>
      </c>
      <c r="C16" s="105" t="s">
        <v>177</v>
      </c>
      <c r="D16" s="108">
        <v>19</v>
      </c>
      <c r="E16" s="23"/>
      <c r="F16" s="23"/>
      <c r="G16" s="106" t="s">
        <v>148</v>
      </c>
      <c r="H16" s="107">
        <v>25</v>
      </c>
      <c r="I16" s="107">
        <v>23</v>
      </c>
      <c r="J16" s="107">
        <v>21</v>
      </c>
      <c r="K16" s="109">
        <v>19</v>
      </c>
      <c r="L16" s="23"/>
      <c r="M16" s="106">
        <f>COUNTIF($K$5:$K$12,M15)</f>
        <v>5</v>
      </c>
      <c r="N16" s="107">
        <f>COUNTIF($K$5:$K$12,N15)</f>
        <v>3</v>
      </c>
      <c r="O16" s="109">
        <f>SUM(M16:N16)</f>
        <v>8</v>
      </c>
    </row>
    <row r="17" spans="2:15" ht="13.5" customHeight="1">
      <c r="B17" s="104" t="s">
        <v>36</v>
      </c>
      <c r="C17" s="105" t="s">
        <v>178</v>
      </c>
      <c r="D17" s="108">
        <v>17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</row>
    <row r="18" spans="2:15" ht="13.5" customHeight="1">
      <c r="B18" s="104" t="s">
        <v>37</v>
      </c>
      <c r="C18" s="105" t="s">
        <v>179</v>
      </c>
      <c r="D18" s="108">
        <v>15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</row>
    <row r="19" spans="2:15" ht="13.5" customHeight="1">
      <c r="B19" s="106" t="s">
        <v>173</v>
      </c>
      <c r="C19" s="107" t="s">
        <v>180</v>
      </c>
      <c r="D19" s="109">
        <v>13</v>
      </c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</row>
    <row r="20" spans="2:15" ht="13.5" customHeight="1"/>
    <row r="21" spans="2:15" ht="13.5" customHeight="1"/>
    <row r="22" spans="2:15" ht="13.5" customHeight="1"/>
    <row r="23" spans="2:15" ht="13.5" customHeight="1"/>
    <row r="24" spans="2:15" ht="13.5" customHeight="1"/>
    <row r="25" spans="2:15" ht="13.5" customHeight="1"/>
    <row r="26" spans="2:15" ht="13.5" customHeight="1"/>
    <row r="27" spans="2:15" ht="13.5" customHeight="1"/>
    <row r="28" spans="2:15" ht="13.5" customHeight="1"/>
    <row r="29" spans="2:15" ht="13.5" customHeight="1"/>
    <row r="30" spans="2:15" ht="13.5" customHeight="1"/>
    <row r="31" spans="2:15" ht="13.5" customHeight="1"/>
    <row r="32" spans="2:15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4">
    <mergeCell ref="B3:M3"/>
    <mergeCell ref="B14:D14"/>
    <mergeCell ref="G14:K14"/>
    <mergeCell ref="M14:O14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opLeftCell="A19" zoomScale="120" zoomScaleNormal="120" workbookViewId="0">
      <selection activeCell="K31" sqref="K31"/>
    </sheetView>
  </sheetViews>
  <sheetFormatPr defaultColWidth="12.69921875" defaultRowHeight="15" customHeight="1"/>
  <cols>
    <col min="1" max="1" width="9" customWidth="1"/>
    <col min="2" max="2" width="8.69921875" customWidth="1"/>
    <col min="3" max="3" width="11.5" customWidth="1"/>
    <col min="4" max="4" width="14.19921875" customWidth="1"/>
    <col min="5" max="5" width="9" customWidth="1"/>
    <col min="6" max="6" width="11.8984375" customWidth="1"/>
    <col min="7" max="7" width="9" customWidth="1"/>
    <col min="8" max="9" width="10.19921875" customWidth="1"/>
    <col min="10" max="10" width="10.3984375" customWidth="1"/>
    <col min="11" max="11" width="11.8984375" bestFit="1" customWidth="1"/>
    <col min="12" max="12" width="9.09765625" bestFit="1" customWidth="1"/>
    <col min="13" max="13" width="11.59765625" bestFit="1" customWidth="1"/>
    <col min="14" max="14" width="11" customWidth="1"/>
    <col min="15" max="15" width="9.796875" customWidth="1"/>
    <col min="16" max="26" width="8.69921875" customWidth="1"/>
  </cols>
  <sheetData>
    <row r="1" spans="1:26" ht="20.55" customHeight="1">
      <c r="A1" s="8"/>
      <c r="B1" s="169" t="s">
        <v>181</v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 thickBot="1">
      <c r="A2" s="8"/>
      <c r="B2" s="170" t="s">
        <v>182</v>
      </c>
      <c r="C2" s="170"/>
      <c r="D2" s="170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>
      <c r="A3" s="39" t="s">
        <v>183</v>
      </c>
      <c r="B3" s="40" t="s">
        <v>184</v>
      </c>
      <c r="C3" s="40" t="s">
        <v>185</v>
      </c>
      <c r="D3" s="41" t="s">
        <v>185</v>
      </c>
      <c r="E3" s="41" t="s">
        <v>186</v>
      </c>
      <c r="F3" s="42" t="s">
        <v>187</v>
      </c>
      <c r="G3" s="42" t="s">
        <v>188</v>
      </c>
      <c r="H3" s="42" t="s">
        <v>84</v>
      </c>
      <c r="I3" s="42" t="s">
        <v>189</v>
      </c>
      <c r="J3" s="42" t="s">
        <v>190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>
      <c r="A4" s="43" t="s">
        <v>191</v>
      </c>
      <c r="B4" s="44" t="s">
        <v>192</v>
      </c>
      <c r="C4" s="44" t="s">
        <v>193</v>
      </c>
      <c r="D4" s="45" t="s">
        <v>194</v>
      </c>
      <c r="E4" s="45" t="s">
        <v>195</v>
      </c>
      <c r="F4" s="46" t="s">
        <v>196</v>
      </c>
      <c r="G4" s="46" t="s">
        <v>197</v>
      </c>
      <c r="H4" s="46" t="s">
        <v>189</v>
      </c>
      <c r="I4" s="46" t="s">
        <v>198</v>
      </c>
      <c r="J4" s="46" t="s">
        <v>199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3.5" customHeight="1">
      <c r="A5" s="47" t="s">
        <v>71</v>
      </c>
      <c r="B5" s="112" t="s">
        <v>200</v>
      </c>
      <c r="C5" s="49">
        <v>42591</v>
      </c>
      <c r="D5" s="50">
        <v>42656</v>
      </c>
      <c r="E5" s="110">
        <f>D5-C5</f>
        <v>65</v>
      </c>
      <c r="F5" s="51" t="s">
        <v>36</v>
      </c>
      <c r="G5" s="111" cm="1">
        <f t="array" ref="G5">_xlfn.IFS(F5="A", 500000, F5="B", 300000,TRUE, 200000)</f>
        <v>300000</v>
      </c>
      <c r="H5" s="111">
        <f>E5*G5</f>
        <v>19500000</v>
      </c>
      <c r="I5" s="111" cm="1">
        <f t="array" ref="I5">_xlfn.IFS(B5="VN", H5*5%, AND(B5="Anh", E5&gt;= 15), H5*10%, TRUE,"")</f>
        <v>975000</v>
      </c>
      <c r="J5" s="111">
        <f>IFERROR(H5-I5, H5)</f>
        <v>18525000</v>
      </c>
      <c r="K5" s="8"/>
      <c r="L5" s="52" t="s">
        <v>201</v>
      </c>
      <c r="M5" s="53" t="s">
        <v>202</v>
      </c>
      <c r="N5" s="53" t="s">
        <v>203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3.5" customHeight="1">
      <c r="A6" s="47" t="s">
        <v>158</v>
      </c>
      <c r="B6" s="48" t="s">
        <v>200</v>
      </c>
      <c r="C6" s="49">
        <v>42681</v>
      </c>
      <c r="D6" s="50">
        <v>42713</v>
      </c>
      <c r="E6" s="110">
        <f t="shared" ref="E6:E15" si="0">D6-C6</f>
        <v>32</v>
      </c>
      <c r="F6" s="51" t="s">
        <v>36</v>
      </c>
      <c r="G6" s="111" cm="1">
        <f t="array" ref="G6">_xlfn.IFS(F6="A", 500000, F6="B", 300000,TRUE, 200000)</f>
        <v>300000</v>
      </c>
      <c r="H6" s="111">
        <f t="shared" ref="H6:H15" si="1">E6*G6</f>
        <v>9600000</v>
      </c>
      <c r="I6" s="111" cm="1">
        <f t="array" ref="I6">_xlfn.IFS(B6="VN", H6*5%, AND(B6="Anh", E6&gt;= 15), H6*10%, TRUE,"")</f>
        <v>480000</v>
      </c>
      <c r="J6" s="111">
        <f t="shared" ref="J6:J15" si="2">IFERROR(H6-I6, H6)</f>
        <v>9120000</v>
      </c>
      <c r="K6" s="8"/>
      <c r="L6" s="54" t="s">
        <v>200</v>
      </c>
      <c r="M6" s="55">
        <f>COUNTIF($B$5:$B$15,L6)</f>
        <v>4</v>
      </c>
      <c r="N6" s="56">
        <f>SUMIF($B$5:$B$15,L6,$J$5:$J$15)</f>
        <v>39710000</v>
      </c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3.5" customHeight="1">
      <c r="A7" s="47" t="s">
        <v>204</v>
      </c>
      <c r="B7" s="48" t="s">
        <v>152</v>
      </c>
      <c r="C7" s="49">
        <v>42461</v>
      </c>
      <c r="D7" s="50">
        <v>42490</v>
      </c>
      <c r="E7" s="110">
        <f t="shared" si="0"/>
        <v>29</v>
      </c>
      <c r="F7" s="51" t="s">
        <v>36</v>
      </c>
      <c r="G7" s="111" cm="1">
        <f t="array" ref="G7">_xlfn.IFS(F7="A", 500000, F7="B", 300000,TRUE, 200000)</f>
        <v>300000</v>
      </c>
      <c r="H7" s="111">
        <f t="shared" si="1"/>
        <v>8700000</v>
      </c>
      <c r="I7" s="111" cm="1">
        <f t="array" ref="I7">_xlfn.IFS(B7="VN", H7*5%, AND(B7="Anh", E7&gt;= 15), H7*10%, TRUE,"")</f>
        <v>870000</v>
      </c>
      <c r="J7" s="111">
        <f t="shared" si="2"/>
        <v>7830000</v>
      </c>
      <c r="K7" s="8"/>
      <c r="L7" s="54" t="s">
        <v>152</v>
      </c>
      <c r="M7" s="55">
        <f t="shared" ref="M7:M8" si="3">COUNTIF($B$5:$B$15,L7)</f>
        <v>4</v>
      </c>
      <c r="N7" s="56">
        <f t="shared" ref="N7:N8" si="4">SUMIF($B$5:$B$15,L7,$J$5:$J$15)</f>
        <v>30670000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>
      <c r="A8" s="47" t="s">
        <v>205</v>
      </c>
      <c r="B8" s="48" t="s">
        <v>200</v>
      </c>
      <c r="C8" s="49">
        <v>42719</v>
      </c>
      <c r="D8" s="50">
        <v>42734</v>
      </c>
      <c r="E8" s="110">
        <f t="shared" si="0"/>
        <v>15</v>
      </c>
      <c r="F8" s="51" t="s">
        <v>35</v>
      </c>
      <c r="G8" s="111" cm="1">
        <f t="array" ref="G8">_xlfn.IFS(F8="A", 500000, F8="B", 300000,TRUE, 200000)</f>
        <v>500000</v>
      </c>
      <c r="H8" s="111">
        <f t="shared" si="1"/>
        <v>7500000</v>
      </c>
      <c r="I8" s="111" cm="1">
        <f t="array" ref="I8">_xlfn.IFS(B8="VN", H8*5%, AND(B8="Anh", E8&gt;= 15), H8*10%, TRUE,"")</f>
        <v>375000</v>
      </c>
      <c r="J8" s="111">
        <f t="shared" si="2"/>
        <v>7125000</v>
      </c>
      <c r="K8" s="8"/>
      <c r="L8" s="54" t="s">
        <v>206</v>
      </c>
      <c r="M8" s="55">
        <f t="shared" si="3"/>
        <v>3</v>
      </c>
      <c r="N8" s="56">
        <f t="shared" si="4"/>
        <v>23600000</v>
      </c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3.5" customHeight="1">
      <c r="A9" s="47" t="s">
        <v>207</v>
      </c>
      <c r="B9" s="48" t="s">
        <v>152</v>
      </c>
      <c r="C9" s="49">
        <v>42766</v>
      </c>
      <c r="D9" s="50">
        <v>42780</v>
      </c>
      <c r="E9" s="110">
        <f t="shared" si="0"/>
        <v>14</v>
      </c>
      <c r="F9" s="51" t="s">
        <v>35</v>
      </c>
      <c r="G9" s="111" cm="1">
        <f t="array" ref="G9">_xlfn.IFS(F9="A", 500000, F9="B", 300000,TRUE, 200000)</f>
        <v>500000</v>
      </c>
      <c r="H9" s="111">
        <f t="shared" si="1"/>
        <v>7000000</v>
      </c>
      <c r="I9" s="111" t="str" cm="1">
        <f t="array" ref="I9">_xlfn.IFS(B9="VN", H9*5%, AND(B9="Anh", E9&gt;= 15), H9*10%, TRUE,"")</f>
        <v/>
      </c>
      <c r="J9" s="111">
        <f t="shared" si="2"/>
        <v>7000000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3.5" customHeight="1">
      <c r="A10" s="47" t="s">
        <v>208</v>
      </c>
      <c r="B10" s="48" t="s">
        <v>152</v>
      </c>
      <c r="C10" s="49">
        <v>42526</v>
      </c>
      <c r="D10" s="50">
        <v>42557</v>
      </c>
      <c r="E10" s="110">
        <f t="shared" si="0"/>
        <v>31</v>
      </c>
      <c r="F10" s="51" t="s">
        <v>37</v>
      </c>
      <c r="G10" s="111" cm="1">
        <f t="array" ref="G10">_xlfn.IFS(F10="A", 500000, F10="B", 300000,TRUE, 200000)</f>
        <v>200000</v>
      </c>
      <c r="H10" s="111">
        <f t="shared" si="1"/>
        <v>6200000</v>
      </c>
      <c r="I10" s="111" cm="1">
        <f t="array" ref="I10">_xlfn.IFS(B10="VN", H10*5%, AND(B10="Anh", E10&gt;= 15), H10*10%, TRUE,"")</f>
        <v>620000</v>
      </c>
      <c r="J10" s="111">
        <f t="shared" si="2"/>
        <v>5580000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3.5" customHeight="1">
      <c r="A11" s="47" t="s">
        <v>209</v>
      </c>
      <c r="B11" s="48" t="s">
        <v>206</v>
      </c>
      <c r="C11" s="49">
        <v>42523</v>
      </c>
      <c r="D11" s="50">
        <v>42555</v>
      </c>
      <c r="E11" s="110">
        <f t="shared" si="0"/>
        <v>32</v>
      </c>
      <c r="F11" s="51" t="s">
        <v>35</v>
      </c>
      <c r="G11" s="111" cm="1">
        <f t="array" ref="G11">_xlfn.IFS(F11="A", 500000, F11="B", 300000,TRUE, 200000)</f>
        <v>500000</v>
      </c>
      <c r="H11" s="111">
        <f t="shared" si="1"/>
        <v>16000000</v>
      </c>
      <c r="I11" s="111" t="str" cm="1">
        <f t="array" ref="I11">_xlfn.IFS(B11="VN", H11*5%, AND(B11="Anh", E11&gt;= 15), H11*10%, TRUE,"")</f>
        <v/>
      </c>
      <c r="J11" s="111">
        <f t="shared" si="2"/>
        <v>16000000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.5" customHeight="1">
      <c r="A12" s="47" t="s">
        <v>163</v>
      </c>
      <c r="B12" s="48" t="s">
        <v>200</v>
      </c>
      <c r="C12" s="49">
        <v>42708</v>
      </c>
      <c r="D12" s="50">
        <v>42734</v>
      </c>
      <c r="E12" s="110">
        <f t="shared" si="0"/>
        <v>26</v>
      </c>
      <c r="F12" s="51" t="s">
        <v>37</v>
      </c>
      <c r="G12" s="111" cm="1">
        <f t="array" ref="G12">_xlfn.IFS(F12="A", 500000, F12="B", 300000,TRUE, 200000)</f>
        <v>200000</v>
      </c>
      <c r="H12" s="111">
        <f t="shared" si="1"/>
        <v>5200000</v>
      </c>
      <c r="I12" s="111" cm="1">
        <f t="array" ref="I12">_xlfn.IFS(B12="VN", H12*5%, AND(B12="Anh", E12&gt;= 15), H12*10%, TRUE,"")</f>
        <v>260000</v>
      </c>
      <c r="J12" s="111">
        <f t="shared" si="2"/>
        <v>4940000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3.5" customHeight="1">
      <c r="A13" s="47" t="s">
        <v>210</v>
      </c>
      <c r="B13" s="48" t="s">
        <v>206</v>
      </c>
      <c r="C13" s="49">
        <v>42407</v>
      </c>
      <c r="D13" s="50">
        <v>42415</v>
      </c>
      <c r="E13" s="110">
        <f t="shared" si="0"/>
        <v>8</v>
      </c>
      <c r="F13" s="51" t="s">
        <v>35</v>
      </c>
      <c r="G13" s="111" cm="1">
        <f t="array" ref="G13">_xlfn.IFS(F13="A", 500000, F13="B", 300000,TRUE, 200000)</f>
        <v>500000</v>
      </c>
      <c r="H13" s="111">
        <f t="shared" si="1"/>
        <v>4000000</v>
      </c>
      <c r="I13" s="111" t="str" cm="1">
        <f t="array" ref="I13">_xlfn.IFS(B13="VN", H13*5%, AND(B13="Anh", E13&gt;= 15), H13*10%, TRUE,"")</f>
        <v/>
      </c>
      <c r="J13" s="111">
        <f t="shared" si="2"/>
        <v>4000000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>
      <c r="A14" s="47" t="s">
        <v>211</v>
      </c>
      <c r="B14" s="48" t="s">
        <v>206</v>
      </c>
      <c r="C14" s="49">
        <v>42620</v>
      </c>
      <c r="D14" s="50">
        <v>42632</v>
      </c>
      <c r="E14" s="110">
        <f t="shared" si="0"/>
        <v>12</v>
      </c>
      <c r="F14" s="51" t="s">
        <v>36</v>
      </c>
      <c r="G14" s="111" cm="1">
        <f t="array" ref="G14">_xlfn.IFS(F14="A", 500000, F14="B", 300000,TRUE, 200000)</f>
        <v>300000</v>
      </c>
      <c r="H14" s="111">
        <f t="shared" si="1"/>
        <v>3600000</v>
      </c>
      <c r="I14" s="111" t="str" cm="1">
        <f t="array" ref="I14">_xlfn.IFS(B14="VN", H14*5%, AND(B14="Anh", E14&gt;= 15), H14*10%, TRUE,"")</f>
        <v/>
      </c>
      <c r="J14" s="111">
        <f t="shared" si="2"/>
        <v>3600000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>
      <c r="A15" s="47" t="s">
        <v>212</v>
      </c>
      <c r="B15" s="48" t="s">
        <v>152</v>
      </c>
      <c r="C15" s="49">
        <v>42716</v>
      </c>
      <c r="D15" s="50">
        <v>42754</v>
      </c>
      <c r="E15" s="110">
        <f t="shared" si="0"/>
        <v>38</v>
      </c>
      <c r="F15" s="51" t="s">
        <v>36</v>
      </c>
      <c r="G15" s="111" cm="1">
        <f t="array" ref="G15">_xlfn.IFS(F15="A", 500000, F15="B", 300000,TRUE, 200000)</f>
        <v>300000</v>
      </c>
      <c r="H15" s="111">
        <f t="shared" si="1"/>
        <v>11400000</v>
      </c>
      <c r="I15" s="111" cm="1">
        <f t="array" ref="I15">_xlfn.IFS(B15="VN", H15*5%, AND(B15="Anh", E15&gt;= 15), H15*10%, TRUE,"")</f>
        <v>1140000</v>
      </c>
      <c r="J15" s="111">
        <f t="shared" si="2"/>
        <v>10260000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3.5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3.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3.5" customHeight="1">
      <c r="A18" s="8"/>
      <c r="B18" s="5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3.5" customHeight="1" thickBot="1">
      <c r="A19" s="171" t="s">
        <v>213</v>
      </c>
      <c r="B19" s="172"/>
      <c r="C19" s="172"/>
      <c r="D19" s="172"/>
      <c r="E19" s="172"/>
      <c r="F19" s="172"/>
      <c r="G19" s="172"/>
      <c r="H19" s="172"/>
      <c r="I19" s="23"/>
      <c r="J19" s="23"/>
      <c r="K19" s="23"/>
      <c r="L19" s="23"/>
      <c r="M19" s="23"/>
      <c r="N19" s="23"/>
      <c r="O19" s="23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7.5" customHeight="1" thickBot="1">
      <c r="A20" s="52" t="s">
        <v>214</v>
      </c>
      <c r="B20" s="53" t="s">
        <v>215</v>
      </c>
      <c r="C20" s="53" t="s">
        <v>216</v>
      </c>
      <c r="D20" s="10" t="s">
        <v>217</v>
      </c>
      <c r="E20" s="53" t="s">
        <v>218</v>
      </c>
      <c r="F20" s="53" t="s">
        <v>219</v>
      </c>
      <c r="G20" s="53" t="s">
        <v>220</v>
      </c>
      <c r="H20" s="53" t="s">
        <v>221</v>
      </c>
      <c r="I20" s="23"/>
      <c r="J20" s="23"/>
      <c r="K20" s="23"/>
      <c r="L20" s="23"/>
      <c r="M20" s="23"/>
      <c r="N20" s="23"/>
      <c r="O20" s="23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3.5" customHeight="1" thickBot="1">
      <c r="A21" s="54">
        <v>1</v>
      </c>
      <c r="B21" s="58" t="s">
        <v>222</v>
      </c>
      <c r="C21" s="59" t="s">
        <v>223</v>
      </c>
      <c r="D21" s="60" t="str">
        <f>HLOOKUP(LEFT(B21,2),$K$36:$O$37,2,0)</f>
        <v>Điện tử</v>
      </c>
      <c r="E21" s="61" t="s">
        <v>173</v>
      </c>
      <c r="F21" s="62">
        <f>VLOOKUP(E21,$J$21:$K$26,2,0)</f>
        <v>1000000</v>
      </c>
      <c r="G21" s="62">
        <v>550000</v>
      </c>
      <c r="H21" s="62">
        <f>F21-G21</f>
        <v>450000</v>
      </c>
      <c r="I21" s="23"/>
      <c r="J21" s="173" t="s">
        <v>224</v>
      </c>
      <c r="K21" s="153"/>
      <c r="L21" s="23"/>
      <c r="M21" s="23"/>
      <c r="N21" s="23"/>
      <c r="O21" s="23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3.5" customHeight="1">
      <c r="A22" s="54">
        <v>2</v>
      </c>
      <c r="B22" s="63" t="s">
        <v>225</v>
      </c>
      <c r="C22" s="59" t="s">
        <v>89</v>
      </c>
      <c r="D22" s="60" t="str">
        <f t="shared" ref="D22:D33" si="5">HLOOKUP(LEFT(B22,2),$K$36:$O$37,2,0)</f>
        <v>Quản trị</v>
      </c>
      <c r="E22" s="61" t="s">
        <v>37</v>
      </c>
      <c r="F22" s="62">
        <f t="shared" ref="F22:F33" si="6">VLOOKUP(E22,$J$21:$K$26,2,0)</f>
        <v>1600000</v>
      </c>
      <c r="G22" s="62">
        <v>550000</v>
      </c>
      <c r="H22" s="62">
        <f t="shared" ref="H22:H33" si="7">F22-G22</f>
        <v>1050000</v>
      </c>
      <c r="I22" s="23"/>
      <c r="J22" s="64" t="s">
        <v>226</v>
      </c>
      <c r="K22" s="65" t="s">
        <v>219</v>
      </c>
      <c r="L22" s="23"/>
      <c r="M22" s="23"/>
      <c r="N22" s="23"/>
      <c r="O22" s="23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3.5" customHeight="1">
      <c r="A23" s="54">
        <v>3</v>
      </c>
      <c r="B23" s="63" t="s">
        <v>227</v>
      </c>
      <c r="C23" s="59" t="s">
        <v>228</v>
      </c>
      <c r="D23" s="60" t="str">
        <f t="shared" si="5"/>
        <v>Điện tử</v>
      </c>
      <c r="E23" s="61" t="s">
        <v>35</v>
      </c>
      <c r="F23" s="62">
        <f t="shared" si="6"/>
        <v>2500000</v>
      </c>
      <c r="G23" s="62">
        <v>550000</v>
      </c>
      <c r="H23" s="62">
        <f t="shared" si="7"/>
        <v>1950000</v>
      </c>
      <c r="I23" s="23"/>
      <c r="J23" s="64" t="s">
        <v>35</v>
      </c>
      <c r="K23" s="66">
        <v>2500000</v>
      </c>
      <c r="L23" s="23"/>
      <c r="M23" s="23"/>
      <c r="N23" s="23"/>
      <c r="O23" s="23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3.5" customHeight="1">
      <c r="A24" s="54">
        <v>4</v>
      </c>
      <c r="B24" s="63" t="s">
        <v>229</v>
      </c>
      <c r="C24" s="59" t="s">
        <v>230</v>
      </c>
      <c r="D24" s="60" t="str">
        <f t="shared" si="5"/>
        <v>Marketing</v>
      </c>
      <c r="E24" s="61" t="s">
        <v>35</v>
      </c>
      <c r="F24" s="62">
        <f t="shared" si="6"/>
        <v>2500000</v>
      </c>
      <c r="G24" s="62">
        <v>550000</v>
      </c>
      <c r="H24" s="62">
        <f t="shared" si="7"/>
        <v>1950000</v>
      </c>
      <c r="I24" s="23"/>
      <c r="J24" s="64" t="s">
        <v>36</v>
      </c>
      <c r="K24" s="66">
        <v>2000000</v>
      </c>
      <c r="L24" s="23"/>
      <c r="M24" s="23"/>
      <c r="N24" s="23"/>
      <c r="O24" s="23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3.5" customHeight="1">
      <c r="A25" s="54">
        <v>5</v>
      </c>
      <c r="B25" s="63" t="s">
        <v>231</v>
      </c>
      <c r="C25" s="59" t="s">
        <v>205</v>
      </c>
      <c r="D25" s="60" t="str">
        <f t="shared" si="5"/>
        <v>Viễn thông</v>
      </c>
      <c r="E25" s="61" t="s">
        <v>36</v>
      </c>
      <c r="F25" s="62">
        <f t="shared" si="6"/>
        <v>2000000</v>
      </c>
      <c r="G25" s="62">
        <v>550000</v>
      </c>
      <c r="H25" s="62">
        <f t="shared" si="7"/>
        <v>1450000</v>
      </c>
      <c r="I25" s="23"/>
      <c r="J25" s="64" t="s">
        <v>37</v>
      </c>
      <c r="K25" s="66">
        <v>1600000</v>
      </c>
      <c r="L25" s="23"/>
      <c r="M25" s="23"/>
      <c r="N25" s="23"/>
      <c r="O25" s="23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3.5" customHeight="1">
      <c r="A26" s="54">
        <v>6</v>
      </c>
      <c r="B26" s="63" t="s">
        <v>232</v>
      </c>
      <c r="C26" s="59" t="s">
        <v>233</v>
      </c>
      <c r="D26" s="60" t="str">
        <f t="shared" si="5"/>
        <v>Marketing</v>
      </c>
      <c r="E26" s="61" t="s">
        <v>173</v>
      </c>
      <c r="F26" s="62">
        <f t="shared" si="6"/>
        <v>1000000</v>
      </c>
      <c r="G26" s="62">
        <v>550000</v>
      </c>
      <c r="H26" s="62">
        <f t="shared" si="7"/>
        <v>450000</v>
      </c>
      <c r="I26" s="23"/>
      <c r="J26" s="64" t="s">
        <v>173</v>
      </c>
      <c r="K26" s="66">
        <v>1000000</v>
      </c>
      <c r="L26" s="23"/>
      <c r="M26" s="23"/>
      <c r="N26" s="23"/>
      <c r="O26" s="23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3.5" customHeight="1">
      <c r="A27" s="54">
        <v>7</v>
      </c>
      <c r="B27" s="63" t="s">
        <v>234</v>
      </c>
      <c r="C27" s="59" t="s">
        <v>235</v>
      </c>
      <c r="D27" s="60" t="str">
        <f t="shared" si="5"/>
        <v>An toàn</v>
      </c>
      <c r="E27" s="61" t="s">
        <v>35</v>
      </c>
      <c r="F27" s="62">
        <f t="shared" si="6"/>
        <v>2500000</v>
      </c>
      <c r="G27" s="62">
        <v>550000</v>
      </c>
      <c r="H27" s="62">
        <f t="shared" si="7"/>
        <v>1950000</v>
      </c>
      <c r="I27" s="23"/>
      <c r="J27" s="23"/>
      <c r="K27" s="23"/>
      <c r="L27" s="23"/>
      <c r="M27" s="23"/>
      <c r="N27" s="23"/>
      <c r="O27" s="23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3.5" customHeight="1" thickBot="1">
      <c r="A28" s="54">
        <v>8</v>
      </c>
      <c r="B28" s="63" t="s">
        <v>236</v>
      </c>
      <c r="C28" s="59" t="s">
        <v>237</v>
      </c>
      <c r="D28" s="60" t="str">
        <f t="shared" si="5"/>
        <v>An toàn</v>
      </c>
      <c r="E28" s="61" t="s">
        <v>37</v>
      </c>
      <c r="F28" s="62">
        <f t="shared" si="6"/>
        <v>1600000</v>
      </c>
      <c r="G28" s="62">
        <v>550000</v>
      </c>
      <c r="H28" s="62">
        <f t="shared" si="7"/>
        <v>1050000</v>
      </c>
      <c r="I28" s="23"/>
      <c r="J28" s="23"/>
      <c r="K28" s="23"/>
      <c r="L28" s="23"/>
      <c r="M28" s="23"/>
      <c r="N28" s="23"/>
      <c r="O28" s="23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3.5" customHeight="1" thickBot="1">
      <c r="A29" s="54">
        <v>9</v>
      </c>
      <c r="B29" s="63" t="s">
        <v>238</v>
      </c>
      <c r="C29" s="59" t="s">
        <v>239</v>
      </c>
      <c r="D29" s="60" t="str">
        <f t="shared" si="5"/>
        <v>Viễn thông</v>
      </c>
      <c r="E29" s="61" t="s">
        <v>36</v>
      </c>
      <c r="F29" s="62">
        <f t="shared" si="6"/>
        <v>2000000</v>
      </c>
      <c r="G29" s="62">
        <v>550000</v>
      </c>
      <c r="H29" s="62">
        <f t="shared" si="7"/>
        <v>1450000</v>
      </c>
      <c r="I29" s="23"/>
      <c r="J29" s="23"/>
      <c r="K29" s="23"/>
      <c r="L29" s="23"/>
      <c r="M29" s="23"/>
      <c r="N29" s="23"/>
      <c r="O29" s="23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3.5" customHeight="1" thickBot="1">
      <c r="A30" s="54">
        <v>10</v>
      </c>
      <c r="B30" s="63" t="s">
        <v>241</v>
      </c>
      <c r="C30" s="59" t="s">
        <v>242</v>
      </c>
      <c r="D30" s="60" t="str">
        <f t="shared" si="5"/>
        <v>Quản trị</v>
      </c>
      <c r="E30" s="61" t="s">
        <v>36</v>
      </c>
      <c r="F30" s="62">
        <f t="shared" si="6"/>
        <v>2000000</v>
      </c>
      <c r="G30" s="62">
        <v>550000</v>
      </c>
      <c r="H30" s="62">
        <f t="shared" si="7"/>
        <v>1450000</v>
      </c>
      <c r="I30" s="23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3.5" customHeight="1" thickBot="1">
      <c r="A31" s="54">
        <v>11</v>
      </c>
      <c r="B31" s="63" t="s">
        <v>248</v>
      </c>
      <c r="C31" s="59" t="s">
        <v>249</v>
      </c>
      <c r="D31" s="60" t="str">
        <f t="shared" si="5"/>
        <v>Viễn thông</v>
      </c>
      <c r="E31" s="61" t="s">
        <v>35</v>
      </c>
      <c r="F31" s="62">
        <f t="shared" si="6"/>
        <v>2500000</v>
      </c>
      <c r="G31" s="62">
        <v>550000</v>
      </c>
      <c r="H31" s="62">
        <f t="shared" si="7"/>
        <v>1950000</v>
      </c>
      <c r="I31" s="23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3.5" customHeight="1" thickBot="1">
      <c r="A32" s="54">
        <v>12</v>
      </c>
      <c r="B32" s="63" t="s">
        <v>250</v>
      </c>
      <c r="C32" s="59" t="s">
        <v>251</v>
      </c>
      <c r="D32" s="60" t="str">
        <f t="shared" si="5"/>
        <v>Viễn thông</v>
      </c>
      <c r="E32" s="61" t="s">
        <v>35</v>
      </c>
      <c r="F32" s="62">
        <f t="shared" si="6"/>
        <v>2500000</v>
      </c>
      <c r="G32" s="62">
        <v>550000</v>
      </c>
      <c r="H32" s="62">
        <f t="shared" si="7"/>
        <v>1950000</v>
      </c>
      <c r="I32" s="23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3.5" customHeight="1" thickBot="1">
      <c r="A33" s="54">
        <v>13</v>
      </c>
      <c r="B33" s="63" t="s">
        <v>257</v>
      </c>
      <c r="C33" s="59" t="s">
        <v>258</v>
      </c>
      <c r="D33" s="60" t="str">
        <f t="shared" si="5"/>
        <v>An toàn</v>
      </c>
      <c r="E33" s="61" t="s">
        <v>37</v>
      </c>
      <c r="F33" s="62">
        <f t="shared" si="6"/>
        <v>1600000</v>
      </c>
      <c r="G33" s="62">
        <v>550000</v>
      </c>
      <c r="H33" s="62">
        <f t="shared" si="7"/>
        <v>1050000</v>
      </c>
      <c r="I33" s="23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 thickBot="1">
      <c r="A34" s="23"/>
      <c r="B34" s="23"/>
      <c r="C34" s="23"/>
      <c r="D34" s="23"/>
      <c r="E34" s="23"/>
      <c r="F34" s="67"/>
      <c r="G34" s="23"/>
      <c r="H34" s="23"/>
      <c r="I34" s="23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9.95" customHeight="1" thickTop="1" thickBot="1">
      <c r="A35" s="23"/>
      <c r="B35" s="23"/>
      <c r="C35" s="23"/>
      <c r="D35" s="23"/>
      <c r="E35" s="23"/>
      <c r="F35" s="67"/>
      <c r="G35" s="23"/>
      <c r="H35" s="23"/>
      <c r="I35" s="23"/>
      <c r="J35" s="168" t="s">
        <v>240</v>
      </c>
      <c r="K35" s="168"/>
      <c r="L35" s="168"/>
      <c r="M35" s="168"/>
      <c r="N35" s="168"/>
      <c r="O35" s="16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2.5" customHeight="1" thickTop="1" thickBot="1">
      <c r="A36" s="23"/>
      <c r="B36" s="23"/>
      <c r="C36" s="23"/>
      <c r="D36" s="23"/>
      <c r="E36" s="23"/>
      <c r="F36" s="23"/>
      <c r="G36" s="23"/>
      <c r="H36" s="23"/>
      <c r="I36" s="23"/>
      <c r="J36" s="114" t="s">
        <v>304</v>
      </c>
      <c r="K36" s="114" t="s">
        <v>243</v>
      </c>
      <c r="L36" s="114" t="s">
        <v>244</v>
      </c>
      <c r="M36" s="114" t="s">
        <v>245</v>
      </c>
      <c r="N36" s="114" t="s">
        <v>246</v>
      </c>
      <c r="O36" s="114" t="s">
        <v>247</v>
      </c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30" customHeight="1" thickTop="1" thickBot="1">
      <c r="A37" s="8"/>
      <c r="B37" s="8"/>
      <c r="C37" s="8"/>
      <c r="D37" s="8"/>
      <c r="E37" s="8"/>
      <c r="F37" s="8"/>
      <c r="G37" s="8"/>
      <c r="H37" s="8"/>
      <c r="I37" s="8"/>
      <c r="J37" s="114" t="s">
        <v>302</v>
      </c>
      <c r="K37" s="114" t="s">
        <v>252</v>
      </c>
      <c r="L37" s="114" t="s">
        <v>253</v>
      </c>
      <c r="M37" s="114" t="s">
        <v>254</v>
      </c>
      <c r="N37" s="114" t="s">
        <v>255</v>
      </c>
      <c r="O37" s="114" t="s">
        <v>256</v>
      </c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31.05" customHeight="1" thickTop="1" thickBot="1">
      <c r="A38" s="8"/>
      <c r="B38" s="8"/>
      <c r="C38" s="8"/>
      <c r="D38" s="8"/>
      <c r="E38" s="8"/>
      <c r="F38" s="8"/>
      <c r="G38" s="8"/>
      <c r="H38" s="8"/>
      <c r="I38" s="8"/>
      <c r="J38" s="114" t="s">
        <v>303</v>
      </c>
      <c r="K38" s="113">
        <f>COUNTIF($D$21:$D$33,K37)</f>
        <v>3</v>
      </c>
      <c r="L38" s="113">
        <f t="shared" ref="L38:O38" si="8">COUNTIF($D$21:$D$33,L37)</f>
        <v>2</v>
      </c>
      <c r="M38" s="113">
        <f t="shared" si="8"/>
        <v>2</v>
      </c>
      <c r="N38" s="113">
        <f t="shared" si="8"/>
        <v>2</v>
      </c>
      <c r="O38" s="113">
        <f t="shared" si="8"/>
        <v>4</v>
      </c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.45" customHeight="1" thickTop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39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37.049999999999997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>
      <c r="A990" s="8"/>
      <c r="B990" s="8"/>
      <c r="C990" s="8"/>
      <c r="D990" s="8"/>
      <c r="E990" s="8"/>
      <c r="F990" s="8"/>
      <c r="G990" s="8"/>
      <c r="H990" s="8"/>
      <c r="I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>
      <c r="A991" s="8"/>
      <c r="B991" s="8"/>
      <c r="C991" s="8"/>
      <c r="D991" s="8"/>
      <c r="E991" s="8"/>
      <c r="F991" s="8"/>
      <c r="G991" s="8"/>
      <c r="H991" s="8"/>
      <c r="I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>
      <c r="A992" s="8"/>
      <c r="B992" s="8"/>
      <c r="C992" s="8"/>
      <c r="D992" s="8"/>
      <c r="E992" s="8"/>
      <c r="F992" s="8"/>
      <c r="G992" s="8"/>
      <c r="H992" s="8"/>
      <c r="I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>
      <c r="A993" s="8"/>
      <c r="B993" s="8"/>
      <c r="C993" s="8"/>
      <c r="D993" s="8"/>
      <c r="E993" s="8"/>
      <c r="F993" s="8"/>
      <c r="G993" s="8"/>
      <c r="H993" s="8"/>
      <c r="I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>
      <c r="A994" s="8"/>
      <c r="B994" s="8"/>
      <c r="C994" s="8"/>
      <c r="D994" s="8"/>
      <c r="E994" s="8"/>
      <c r="F994" s="8"/>
      <c r="G994" s="8"/>
      <c r="H994" s="8"/>
      <c r="I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>
      <c r="A995" s="8"/>
      <c r="B995" s="8"/>
      <c r="C995" s="8"/>
      <c r="D995" s="8"/>
      <c r="E995" s="8"/>
      <c r="F995" s="8"/>
      <c r="G995" s="8"/>
      <c r="H995" s="8"/>
      <c r="I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>
      <c r="A996" s="8"/>
      <c r="B996" s="8"/>
      <c r="C996" s="8"/>
      <c r="D996" s="8"/>
      <c r="E996" s="8"/>
      <c r="F996" s="8"/>
      <c r="G996" s="8"/>
      <c r="H996" s="8"/>
      <c r="I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>
      <c r="A997" s="8"/>
      <c r="B997" s="8"/>
      <c r="C997" s="8"/>
      <c r="D997" s="8"/>
      <c r="E997" s="8"/>
      <c r="F997" s="8"/>
      <c r="G997" s="8"/>
      <c r="H997" s="8"/>
      <c r="I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>
      <c r="A998" s="8"/>
      <c r="B998" s="8"/>
      <c r="C998" s="8"/>
      <c r="D998" s="8"/>
      <c r="E998" s="8"/>
      <c r="F998" s="8"/>
      <c r="G998" s="8"/>
      <c r="H998" s="8"/>
      <c r="I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>
      <c r="A999" s="8"/>
      <c r="B999" s="8"/>
      <c r="C999" s="8"/>
      <c r="D999" s="8"/>
      <c r="E999" s="8"/>
      <c r="F999" s="8"/>
      <c r="G999" s="8"/>
      <c r="H999" s="8"/>
      <c r="I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>
      <c r="A1000" s="8"/>
      <c r="B1000" s="8"/>
      <c r="C1000" s="8"/>
      <c r="D1000" s="8"/>
      <c r="E1000" s="8"/>
      <c r="F1000" s="8"/>
      <c r="G1000" s="8"/>
      <c r="H1000" s="8"/>
      <c r="I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5">
    <mergeCell ref="J35:O35"/>
    <mergeCell ref="B1:L1"/>
    <mergeCell ref="B2:D2"/>
    <mergeCell ref="A19:H19"/>
    <mergeCell ref="J21:K21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I5" sqref="I5"/>
    </sheetView>
  </sheetViews>
  <sheetFormatPr defaultColWidth="12.69921875" defaultRowHeight="15" customHeight="1"/>
  <cols>
    <col min="1" max="2" width="11.19921875" customWidth="1"/>
    <col min="3" max="3" width="21.3984375" customWidth="1"/>
    <col min="4" max="6" width="11.19921875" customWidth="1"/>
    <col min="7" max="7" width="9" customWidth="1"/>
    <col min="8" max="8" width="6.8984375" customWidth="1"/>
    <col min="9" max="9" width="24" customWidth="1"/>
    <col min="10" max="12" width="9" customWidth="1"/>
    <col min="13" max="26" width="8.69921875" customWidth="1"/>
  </cols>
  <sheetData>
    <row r="1" spans="1:26" ht="13.5" customHeight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>
      <c r="A2" s="176" t="s">
        <v>259</v>
      </c>
      <c r="B2" s="133"/>
      <c r="C2" s="133"/>
      <c r="D2" s="133"/>
      <c r="E2" s="133"/>
      <c r="F2" s="133"/>
      <c r="G2" s="133"/>
      <c r="H2" s="133"/>
      <c r="I2" s="133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30" customHeight="1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30" customHeight="1">
      <c r="A4" s="177" t="s">
        <v>260</v>
      </c>
      <c r="B4" s="133"/>
      <c r="C4" s="133"/>
      <c r="D4" s="133"/>
      <c r="E4" s="133"/>
      <c r="F4" s="133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30" customHeight="1">
      <c r="A5" s="172"/>
      <c r="B5" s="172"/>
      <c r="C5" s="172"/>
      <c r="D5" s="172"/>
      <c r="E5" s="172"/>
      <c r="F5" s="172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30" customHeight="1" thickBot="1">
      <c r="A6" s="68" t="s">
        <v>261</v>
      </c>
      <c r="B6" s="69" t="s">
        <v>262</v>
      </c>
      <c r="C6" s="69" t="s">
        <v>263</v>
      </c>
      <c r="D6" s="69" t="s">
        <v>103</v>
      </c>
      <c r="E6" s="69" t="s">
        <v>202</v>
      </c>
      <c r="F6" s="69" t="s">
        <v>105</v>
      </c>
      <c r="G6" s="8"/>
      <c r="H6" s="178" t="s">
        <v>264</v>
      </c>
      <c r="I6" s="172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30" customHeight="1" thickBot="1">
      <c r="A7" s="63" t="s">
        <v>265</v>
      </c>
      <c r="B7" s="70" t="s">
        <v>266</v>
      </c>
      <c r="C7" s="70" t="str">
        <f>VLOOKUP(LEFT(A7,3), $H$16:$I$18,2,0) &amp;" - "&amp;HLOOKUP(RIGHT(A7,2), $J$13:$L$15, 2,0)</f>
        <v>Ổ cứng - Samsung</v>
      </c>
      <c r="D7" s="70">
        <f>VLOOKUP(LEFT(A7,3), $H$16:$L$18,IF(RIGHT(A7,2) = "SS", 3, IF(RIGHT(A7,2) ="TC", 4, 5)), 0)</f>
        <v>130</v>
      </c>
      <c r="E7" s="70">
        <v>20</v>
      </c>
      <c r="F7" s="70">
        <f>E7*D7</f>
        <v>2600</v>
      </c>
      <c r="G7" s="8"/>
      <c r="H7" s="71" t="s">
        <v>262</v>
      </c>
      <c r="I7" s="69" t="s">
        <v>267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30" customHeight="1" thickBot="1">
      <c r="A8" s="63" t="s">
        <v>268</v>
      </c>
      <c r="B8" s="70" t="s">
        <v>269</v>
      </c>
      <c r="C8" s="70" t="str">
        <f t="shared" ref="C8:C16" si="0">VLOOKUP(LEFT(A8,3), $H$16:$I$18,2,0) &amp;" - "&amp;HLOOKUP(RIGHT(A8,2), $J$13:$L$15, 2,0)</f>
        <v>Bàn phím - Transcend</v>
      </c>
      <c r="D8" s="70">
        <f t="shared" ref="D8:D16" si="1">VLOOKUP(LEFT(A8,3), $H$16:$L$18,IF(RIGHT(A8,2) = "SS", 3, IF(RIGHT(A8,2) ="TC", 4, 5)), 0)</f>
        <v>24</v>
      </c>
      <c r="E8" s="70">
        <v>10</v>
      </c>
      <c r="F8" s="70">
        <f t="shared" ref="F8:F16" si="2">E8*D8</f>
        <v>240</v>
      </c>
      <c r="G8" s="8"/>
      <c r="H8" s="54" t="s">
        <v>266</v>
      </c>
      <c r="I8" s="72">
        <f>SUMIF(B7:B16,H8,F7:F16)</f>
        <v>5715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30" customHeight="1">
      <c r="A9" s="63" t="s">
        <v>270</v>
      </c>
      <c r="B9" s="70" t="s">
        <v>271</v>
      </c>
      <c r="C9" s="70" t="str">
        <f t="shared" si="0"/>
        <v>Bộ nhớ - Transcend</v>
      </c>
      <c r="D9" s="70">
        <f t="shared" si="1"/>
        <v>123</v>
      </c>
      <c r="E9" s="70">
        <v>15</v>
      </c>
      <c r="F9" s="70">
        <f t="shared" si="2"/>
        <v>1845</v>
      </c>
      <c r="G9" s="8"/>
      <c r="H9" s="54" t="s">
        <v>269</v>
      </c>
      <c r="I9" s="72">
        <f t="shared" ref="I9:I10" si="3">SUMIF(B8:B17,H9,F8:F17)</f>
        <v>5862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30" customHeight="1">
      <c r="A10" s="63" t="s">
        <v>272</v>
      </c>
      <c r="B10" s="70" t="s">
        <v>269</v>
      </c>
      <c r="C10" s="70" t="str">
        <f t="shared" si="0"/>
        <v>Bàn phím - Samsung</v>
      </c>
      <c r="D10" s="70">
        <f t="shared" si="1"/>
        <v>12</v>
      </c>
      <c r="E10" s="70">
        <v>30</v>
      </c>
      <c r="F10" s="70">
        <f t="shared" si="2"/>
        <v>360</v>
      </c>
      <c r="G10" s="8"/>
      <c r="H10" s="54" t="s">
        <v>271</v>
      </c>
      <c r="I10" s="72">
        <f t="shared" si="3"/>
        <v>8825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30" customHeight="1">
      <c r="A11" s="63" t="s">
        <v>273</v>
      </c>
      <c r="B11" s="70" t="s">
        <v>271</v>
      </c>
      <c r="C11" s="70" t="str">
        <f t="shared" si="0"/>
        <v>Ổ cứng - Toshiba</v>
      </c>
      <c r="D11" s="70">
        <f t="shared" si="1"/>
        <v>167</v>
      </c>
      <c r="E11" s="70">
        <v>10</v>
      </c>
      <c r="F11" s="70">
        <f t="shared" si="2"/>
        <v>1670</v>
      </c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0" customHeight="1">
      <c r="A12" s="63" t="s">
        <v>274</v>
      </c>
      <c r="B12" s="70" t="s">
        <v>271</v>
      </c>
      <c r="C12" s="70" t="str">
        <f t="shared" si="0"/>
        <v>Bộ nhớ - Samsung</v>
      </c>
      <c r="D12" s="70">
        <f t="shared" si="1"/>
        <v>78</v>
      </c>
      <c r="E12" s="70">
        <v>25</v>
      </c>
      <c r="F12" s="70">
        <f t="shared" si="2"/>
        <v>1950</v>
      </c>
      <c r="G12" s="8"/>
      <c r="H12" s="179" t="s">
        <v>275</v>
      </c>
      <c r="I12" s="133"/>
      <c r="J12" s="73"/>
      <c r="K12" s="73"/>
      <c r="L12" s="73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30" customHeight="1">
      <c r="A13" s="63" t="s">
        <v>276</v>
      </c>
      <c r="B13" s="70" t="s">
        <v>271</v>
      </c>
      <c r="C13" s="70" t="str">
        <f t="shared" si="0"/>
        <v>Ổ cứng - Transcend</v>
      </c>
      <c r="D13" s="70">
        <f t="shared" si="1"/>
        <v>210</v>
      </c>
      <c r="E13" s="70">
        <v>16</v>
      </c>
      <c r="F13" s="70">
        <f t="shared" si="2"/>
        <v>3360</v>
      </c>
      <c r="G13" s="8"/>
      <c r="H13" s="74"/>
      <c r="I13" s="75"/>
      <c r="J13" s="76" t="s">
        <v>277</v>
      </c>
      <c r="K13" s="76" t="s">
        <v>278</v>
      </c>
      <c r="L13" s="76" t="s">
        <v>279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3.5" customHeight="1">
      <c r="A14" s="63" t="s">
        <v>280</v>
      </c>
      <c r="B14" s="70" t="s">
        <v>269</v>
      </c>
      <c r="C14" s="70" t="str">
        <f t="shared" si="0"/>
        <v>Bàn phím - Toshiba</v>
      </c>
      <c r="D14" s="70">
        <f t="shared" si="1"/>
        <v>16</v>
      </c>
      <c r="E14" s="70">
        <v>27</v>
      </c>
      <c r="F14" s="70">
        <f t="shared" si="2"/>
        <v>432</v>
      </c>
      <c r="G14" s="8"/>
      <c r="H14" s="174" t="s">
        <v>100</v>
      </c>
      <c r="I14" s="77" t="s">
        <v>281</v>
      </c>
      <c r="J14" s="174" t="s">
        <v>282</v>
      </c>
      <c r="K14" s="174" t="s">
        <v>283</v>
      </c>
      <c r="L14" s="174" t="s">
        <v>284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3.5" customHeight="1">
      <c r="A15" s="63" t="s">
        <v>285</v>
      </c>
      <c r="B15" s="70" t="s">
        <v>266</v>
      </c>
      <c r="C15" s="70" t="str">
        <f t="shared" si="0"/>
        <v>Bộ nhớ - Toshiba</v>
      </c>
      <c r="D15" s="70">
        <f t="shared" si="1"/>
        <v>89</v>
      </c>
      <c r="E15" s="70">
        <v>35</v>
      </c>
      <c r="F15" s="70">
        <f t="shared" si="2"/>
        <v>3115</v>
      </c>
      <c r="G15" s="8"/>
      <c r="H15" s="175"/>
      <c r="I15" s="78" t="s">
        <v>113</v>
      </c>
      <c r="J15" s="175"/>
      <c r="K15" s="175"/>
      <c r="L15" s="175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3.5" customHeight="1">
      <c r="A16" s="63" t="s">
        <v>276</v>
      </c>
      <c r="B16" s="70" t="s">
        <v>269</v>
      </c>
      <c r="C16" s="70" t="str">
        <f t="shared" si="0"/>
        <v>Ổ cứng - Transcend</v>
      </c>
      <c r="D16" s="70">
        <f t="shared" si="1"/>
        <v>210</v>
      </c>
      <c r="E16" s="70">
        <v>23</v>
      </c>
      <c r="F16" s="70">
        <f t="shared" si="2"/>
        <v>4830</v>
      </c>
      <c r="G16" s="8"/>
      <c r="H16" s="63" t="s">
        <v>286</v>
      </c>
      <c r="I16" s="78" t="s">
        <v>287</v>
      </c>
      <c r="J16" s="70">
        <v>130</v>
      </c>
      <c r="K16" s="70">
        <v>210</v>
      </c>
      <c r="L16" s="70">
        <v>167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3.5" customHeight="1">
      <c r="A17" s="8"/>
      <c r="B17" s="8"/>
      <c r="C17" s="8"/>
      <c r="D17" s="8"/>
      <c r="E17" s="8"/>
      <c r="F17" s="8"/>
      <c r="G17" s="8"/>
      <c r="H17" s="63" t="s">
        <v>288</v>
      </c>
      <c r="I17" s="78" t="s">
        <v>289</v>
      </c>
      <c r="J17" s="70">
        <v>78</v>
      </c>
      <c r="K17" s="70">
        <v>123</v>
      </c>
      <c r="L17" s="70">
        <v>89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3.5" customHeight="1">
      <c r="A18" s="8"/>
      <c r="B18" s="8"/>
      <c r="C18" s="8"/>
      <c r="D18" s="8"/>
      <c r="E18" s="8"/>
      <c r="F18" s="8"/>
      <c r="G18" s="8"/>
      <c r="H18" s="63" t="s">
        <v>290</v>
      </c>
      <c r="I18" s="78" t="s">
        <v>291</v>
      </c>
      <c r="J18" s="70">
        <v>12</v>
      </c>
      <c r="K18" s="70">
        <v>24</v>
      </c>
      <c r="L18" s="70">
        <v>16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3.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3.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3.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115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3.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3.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3.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3.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3.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3.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3.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3.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3.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3.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3.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3.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3.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3.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3.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5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5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8">
    <mergeCell ref="J14:J15"/>
    <mergeCell ref="K14:K15"/>
    <mergeCell ref="L14:L15"/>
    <mergeCell ref="A2:I2"/>
    <mergeCell ref="A4:F5"/>
    <mergeCell ref="H6:I6"/>
    <mergeCell ref="H12:I12"/>
    <mergeCell ref="H14:H15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Các hàm cơ bản cần nhớ</vt:lpstr>
      <vt:lpstr>Tính toán cơ bản 1</vt:lpstr>
      <vt:lpstr>Luyện tập hàm 1</vt:lpstr>
      <vt:lpstr>Luyện tập hàm 2</vt:lpstr>
      <vt:lpstr>Luyện tập hàm 3</vt:lpstr>
      <vt:lpstr>Luyện tập hàm 4</vt:lpstr>
      <vt:lpstr>Tổng hợp</vt:lpstr>
      <vt:lpstr>Nâng 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Nghĩa Lý</dc:creator>
  <cp:lastModifiedBy>Nguyen Van Bang D23CN11</cp:lastModifiedBy>
  <dcterms:created xsi:type="dcterms:W3CDTF">2024-01-09T02:39:14Z</dcterms:created>
  <dcterms:modified xsi:type="dcterms:W3CDTF">2024-01-14T23:12:18Z</dcterms:modified>
</cp:coreProperties>
</file>