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File bài tập\Đại học\Excel\"/>
    </mc:Choice>
  </mc:AlternateContent>
  <xr:revisionPtr revIDLastSave="0" documentId="13_ncr:1_{0E25C263-46A0-42FC-905A-38C9706CDA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Đề 1" sheetId="1" r:id="rId1"/>
    <sheet name="Đề 2" sheetId="2" r:id="rId2"/>
  </sheets>
  <definedNames>
    <definedName name="ĐƠN_GIÁ">#REF!</definedName>
    <definedName name="NCC">#REF!</definedName>
    <definedName name="NGƯỜI_BÁN">#REF!</definedName>
    <definedName name="SL">#REF!</definedName>
    <definedName name="STT">#REF!</definedName>
    <definedName name="TÊN_MẶT_HÀNG">#REF!</definedName>
    <definedName name="TỔNG_TI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7FFjNKJijVLCvWEIzbwGrgmxpd5938LwXxpqGzlSYXE="/>
    </ext>
  </extLst>
</workbook>
</file>

<file path=xl/calcChain.xml><?xml version="1.0" encoding="utf-8"?>
<calcChain xmlns="http://schemas.openxmlformats.org/spreadsheetml/2006/main">
  <c r="J11" i="2" l="1"/>
  <c r="G11" i="2"/>
  <c r="H11" i="2"/>
  <c r="F11" i="2"/>
  <c r="J6" i="2"/>
  <c r="J7" i="2"/>
  <c r="J8" i="2"/>
  <c r="J9" i="2"/>
  <c r="J10" i="2"/>
  <c r="J5" i="2"/>
  <c r="I6" i="2" a="1"/>
  <c r="I6" i="2" s="1"/>
  <c r="I7" i="2" a="1"/>
  <c r="I7" i="2" s="1"/>
  <c r="I8" i="2" a="1"/>
  <c r="I8" i="2" s="1"/>
  <c r="I9" i="2" a="1"/>
  <c r="I9" i="2" s="1"/>
  <c r="I10" i="2" a="1"/>
  <c r="I10" i="2" s="1"/>
  <c r="I5" i="2" a="1"/>
  <c r="I5" i="2" s="1"/>
  <c r="H6" i="2" l="1" a="1"/>
  <c r="H6" i="2" s="1"/>
  <c r="H7" i="2" a="1"/>
  <c r="H7" i="2" s="1"/>
  <c r="H8" i="2" a="1"/>
  <c r="H8" i="2" s="1"/>
  <c r="H9" i="2" a="1"/>
  <c r="H9" i="2" s="1"/>
  <c r="H10" i="2" a="1"/>
  <c r="H10" i="2" s="1"/>
  <c r="H5" i="2" a="1"/>
  <c r="H5" i="2"/>
  <c r="G6" i="2" a="1"/>
  <c r="G6" i="2" s="1"/>
  <c r="G7" i="2" a="1"/>
  <c r="G7" i="2" s="1"/>
  <c r="G8" i="2" a="1"/>
  <c r="G8" i="2" s="1"/>
  <c r="G9" i="2" a="1"/>
  <c r="G9" i="2"/>
  <c r="G10" i="2" a="1"/>
  <c r="G10" i="2" s="1"/>
  <c r="G5" i="2" a="1"/>
  <c r="G5" i="2" s="1"/>
  <c r="O16" i="1"/>
  <c r="O11" i="1"/>
  <c r="O12" i="1"/>
  <c r="O13" i="1"/>
  <c r="O14" i="1"/>
  <c r="O15" i="1"/>
  <c r="F6" i="2"/>
  <c r="F7" i="2"/>
  <c r="F8" i="2"/>
  <c r="F9" i="2"/>
  <c r="F10" i="2"/>
  <c r="F5" i="2"/>
  <c r="J3" i="2"/>
  <c r="O20" i="1"/>
  <c r="N20" i="1"/>
  <c r="N12" i="1"/>
  <c r="N13" i="1"/>
  <c r="N14" i="1"/>
  <c r="N15" i="1"/>
  <c r="N16" i="1"/>
  <c r="N11" i="1"/>
  <c r="H25" i="1"/>
  <c r="H24" i="1" l="1"/>
  <c r="H23" i="1"/>
  <c r="H22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7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<sst xmlns="http://schemas.openxmlformats.org/spreadsheetml/2006/main" count="154" uniqueCount="133">
  <si>
    <t>ĐỀ 1:</t>
  </si>
  <si>
    <t>TỔNG HỢP KẾT QUẢ THI</t>
  </si>
  <si>
    <t>Ngày tổng hợp:</t>
  </si>
  <si>
    <t>STT</t>
  </si>
  <si>
    <t>Mã SV</t>
  </si>
  <si>
    <t>Họ đệm</t>
  </si>
  <si>
    <t>Tên</t>
  </si>
  <si>
    <t>Ngành học - Hệ đào tạo</t>
  </si>
  <si>
    <t>Làm đúng</t>
  </si>
  <si>
    <t>Vi phạm</t>
  </si>
  <si>
    <t>Điểm cuối</t>
  </si>
  <si>
    <t>CQ-2123-VT</t>
  </si>
  <si>
    <t>Hoàng Văn</t>
  </si>
  <si>
    <t>A</t>
  </si>
  <si>
    <t>x</t>
  </si>
  <si>
    <t>TX-3123-CN</t>
  </si>
  <si>
    <t>Hoàng Thị</t>
  </si>
  <si>
    <t>B</t>
  </si>
  <si>
    <t>CQ-5467-DT</t>
  </si>
  <si>
    <t>Nguyễn Vũ</t>
  </si>
  <si>
    <t>C</t>
  </si>
  <si>
    <t>TX-0679-DT</t>
  </si>
  <si>
    <t>Vũ Đức</t>
  </si>
  <si>
    <t>Điểm</t>
  </si>
  <si>
    <t>Số lượng</t>
  </si>
  <si>
    <t>Tỷ lệ</t>
  </si>
  <si>
    <t>CQ-5712-CN</t>
  </si>
  <si>
    <t>Trịnh Lê</t>
  </si>
  <si>
    <t>D</t>
  </si>
  <si>
    <t>TX-9873-AT</t>
  </si>
  <si>
    <t>Trần Thanh</t>
  </si>
  <si>
    <t>CQ-6546-DT</t>
  </si>
  <si>
    <t>Nguyễn Văn</t>
  </si>
  <si>
    <t>Đ</t>
  </si>
  <si>
    <t>TX-3545-KH</t>
  </si>
  <si>
    <t>Lý Thị</t>
  </si>
  <si>
    <t>G</t>
  </si>
  <si>
    <t>CQ-4646-VT</t>
  </si>
  <si>
    <t>Cao Thị</t>
  </si>
  <si>
    <t>H</t>
  </si>
  <si>
    <t>TX-8775-KH</t>
  </si>
  <si>
    <t>Đỗ Văn</t>
  </si>
  <si>
    <t>K</t>
  </si>
  <si>
    <t>CQ-3457-VT</t>
  </si>
  <si>
    <t>Nguyễn Trần</t>
  </si>
  <si>
    <t>L</t>
  </si>
  <si>
    <t>TX-3353-VT</t>
  </si>
  <si>
    <t>M</t>
  </si>
  <si>
    <t>CQ-7438-AT</t>
  </si>
  <si>
    <t>Nguyễn Tiến</t>
  </si>
  <si>
    <t>Hệ đào tạo</t>
  </si>
  <si>
    <t>CQ</t>
  </si>
  <si>
    <t>TX</t>
  </si>
  <si>
    <t>TX-6845-CN</t>
  </si>
  <si>
    <t>Nguyễn Thị</t>
  </si>
  <si>
    <t>N</t>
  </si>
  <si>
    <t>CQ-6097-VT</t>
  </si>
  <si>
    <t>Nguyễn Kim</t>
  </si>
  <si>
    <t>O</t>
  </si>
  <si>
    <t>Điểm trung bình:</t>
  </si>
  <si>
    <t>Cao nhất:</t>
  </si>
  <si>
    <t>Thấp nhất:</t>
  </si>
  <si>
    <t>Số lượng vi phạm:</t>
  </si>
  <si>
    <t>Bảng tra cứu ngành học</t>
  </si>
  <si>
    <t>Điểm từng bài</t>
  </si>
  <si>
    <t>Ký hiệu</t>
  </si>
  <si>
    <t>Ngành học</t>
  </si>
  <si>
    <t>Số bài</t>
  </si>
  <si>
    <t>DT</t>
  </si>
  <si>
    <t>Điện tử</t>
  </si>
  <si>
    <t>VT</t>
  </si>
  <si>
    <t>Viễn thông</t>
  </si>
  <si>
    <t>Từ xa</t>
  </si>
  <si>
    <t>Chính quy</t>
  </si>
  <si>
    <t>KH</t>
  </si>
  <si>
    <t>Khoa học máy tính</t>
  </si>
  <si>
    <t>CN</t>
  </si>
  <si>
    <t>Công nghệ thông tin</t>
  </si>
  <si>
    <t>AT</t>
  </si>
  <si>
    <t>An toàn thông tin</t>
  </si>
  <si>
    <t>ĐỀ 2:</t>
  </si>
  <si>
    <t>BẢNG TÍNH TIỀN NƯỚC THÁNG:</t>
  </si>
  <si>
    <t>Chủ Hộ</t>
  </si>
  <si>
    <t>Mã Khách Hàng</t>
  </si>
  <si>
    <t>Số Cũ</t>
  </si>
  <si>
    <t>Số Mới</t>
  </si>
  <si>
    <t>Tiêu Thụ</t>
  </si>
  <si>
    <t>Tiền Nước</t>
  </si>
  <si>
    <t>Phụ Phí</t>
  </si>
  <si>
    <t>Trợ giá</t>
  </si>
  <si>
    <t>Phải Trả</t>
  </si>
  <si>
    <t>QT-209-HD</t>
  </si>
  <si>
    <t xml:space="preserve">B </t>
  </si>
  <si>
    <t>TT-308-KM</t>
  </si>
  <si>
    <t>CH-568-CL</t>
  </si>
  <si>
    <t>PT-547-KM</t>
  </si>
  <si>
    <t>TT-508-HD</t>
  </si>
  <si>
    <t>QT-196-KM</t>
  </si>
  <si>
    <t>Tổng Cộng</t>
  </si>
  <si>
    <t>Yêu Cầu</t>
  </si>
  <si>
    <t>Dùng hàm chèn tháng hiện tại vào ô màu vàng</t>
  </si>
  <si>
    <r>
      <rPr>
        <sz val="12"/>
        <color theme="1"/>
        <rFont val="Times New Roman"/>
      </rPr>
      <t xml:space="preserve">Tính lượng nước tiêu thụ của mỗi hộ biết rằng </t>
    </r>
    <r>
      <rPr>
        <b/>
        <sz val="12"/>
        <color theme="1"/>
        <rFont val="Times New Roman"/>
      </rPr>
      <t>Tiêu Thụ = Số Mới - Số Cũ</t>
    </r>
  </si>
  <si>
    <r>
      <rPr>
        <sz val="12"/>
        <color theme="1"/>
        <rFont val="Times New Roman"/>
      </rPr>
      <t xml:space="preserve">Tính </t>
    </r>
    <r>
      <rPr>
        <b/>
        <sz val="12"/>
        <color theme="1"/>
        <rFont val="Times New Roman"/>
      </rPr>
      <t xml:space="preserve">Tiền Nước </t>
    </r>
    <r>
      <rPr>
        <sz val="12"/>
        <color theme="1"/>
        <rFont val="Times New Roman"/>
      </rPr>
      <t xml:space="preserve">biết rằng : </t>
    </r>
    <r>
      <rPr>
        <b/>
        <sz val="12"/>
        <color theme="1"/>
        <rFont val="Times New Roman"/>
      </rPr>
      <t>Tiền Nước = Tiêu Thụ * Đơn Giá</t>
    </r>
    <r>
      <rPr>
        <sz val="12"/>
        <color theme="1"/>
        <rFont val="Times New Roman"/>
      </rPr>
      <t xml:space="preserve">, trong đó </t>
    </r>
    <r>
      <rPr>
        <b/>
        <sz val="12"/>
        <color theme="1"/>
        <rFont val="Times New Roman"/>
      </rPr>
      <t>Đơn Giá</t>
    </r>
    <r>
      <rPr>
        <sz val="12"/>
        <color theme="1"/>
        <rFont val="Times New Roman"/>
      </rPr>
      <t xml:space="preserve"> được tính theo </t>
    </r>
  </si>
  <si>
    <t>phương pháp luỹ tiến như sau:</t>
  </si>
  <si>
    <r>
      <rPr>
        <b/>
        <sz val="12"/>
        <color theme="1"/>
        <rFont val="Times New Roman"/>
      </rPr>
      <t>Số  M</t>
    </r>
    <r>
      <rPr>
        <b/>
        <vertAlign val="superscript"/>
        <sz val="12"/>
        <color theme="1"/>
        <rFont val="Times New Roman"/>
      </rPr>
      <t>3</t>
    </r>
    <r>
      <rPr>
        <b/>
        <sz val="12"/>
        <color theme="1"/>
        <rFont val="Times New Roman"/>
      </rPr>
      <t xml:space="preserve"> Tiêu Thụ</t>
    </r>
  </si>
  <si>
    <t>Đơn Giá</t>
  </si>
  <si>
    <t>Từ 0 - 50</t>
  </si>
  <si>
    <t>Từ 51-100</t>
  </si>
  <si>
    <t>Trên 100</t>
  </si>
  <si>
    <t xml:space="preserve">Ví Dụ: </t>
  </si>
  <si>
    <r>
      <rPr>
        <i/>
        <sz val="12"/>
        <color theme="1"/>
        <rFont val="Times New Roman"/>
      </rPr>
      <t xml:space="preserve">   - Nếu mức tiêu thụ là 30 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thì chỉ  tính 1 giá là </t>
    </r>
    <r>
      <rPr>
        <b/>
        <sz val="12"/>
        <color theme="1"/>
        <rFont val="Times New Roman"/>
      </rPr>
      <t>100</t>
    </r>
    <r>
      <rPr>
        <i/>
        <sz val="12"/>
        <color theme="1"/>
        <rFont val="Times New Roman"/>
      </rPr>
      <t xml:space="preserve"> đ/1m</t>
    </r>
    <r>
      <rPr>
        <i/>
        <vertAlign val="superscript"/>
        <sz val="12"/>
        <color theme="1"/>
        <rFont val="Times New Roman"/>
      </rPr>
      <t>3</t>
    </r>
  </si>
  <si>
    <r>
      <rPr>
        <i/>
        <sz val="12"/>
        <color theme="1"/>
        <rFont val="Times New Roman"/>
      </rPr>
      <t xml:space="preserve">   - Nếu mức tiêu thụ là 70 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thì có 2 giá : 50 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tính </t>
    </r>
    <r>
      <rPr>
        <b/>
        <sz val="12"/>
        <color theme="1"/>
        <rFont val="Times New Roman"/>
      </rPr>
      <t>100</t>
    </r>
    <r>
      <rPr>
        <i/>
        <sz val="12"/>
        <color theme="1"/>
        <rFont val="Times New Roman"/>
      </rPr>
      <t xml:space="preserve"> đ/1m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và 20 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tính </t>
    </r>
    <r>
      <rPr>
        <b/>
        <sz val="12"/>
        <color theme="1"/>
        <rFont val="Times New Roman"/>
      </rPr>
      <t>150</t>
    </r>
    <r>
      <rPr>
        <i/>
        <sz val="12"/>
        <color theme="1"/>
        <rFont val="Times New Roman"/>
      </rPr>
      <t xml:space="preserve"> đ/1m</t>
    </r>
    <r>
      <rPr>
        <i/>
        <vertAlign val="superscript"/>
        <sz val="12"/>
        <color theme="1"/>
        <rFont val="Times New Roman"/>
      </rPr>
      <t>3</t>
    </r>
  </si>
  <si>
    <r>
      <rPr>
        <i/>
        <sz val="12"/>
        <color theme="1"/>
        <rFont val="Times New Roman"/>
      </rPr>
      <t xml:space="preserve">   - Nếu mức tiêu thụ là 120 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thì có 3 giá : 50 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tính </t>
    </r>
    <r>
      <rPr>
        <b/>
        <sz val="12"/>
        <color theme="1"/>
        <rFont val="Times New Roman"/>
      </rPr>
      <t>100</t>
    </r>
    <r>
      <rPr>
        <i/>
        <sz val="12"/>
        <color theme="1"/>
        <rFont val="Times New Roman"/>
      </rPr>
      <t xml:space="preserve"> đ/1m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>, 50 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tính </t>
    </r>
    <r>
      <rPr>
        <b/>
        <sz val="12"/>
        <color theme="1"/>
        <rFont val="Times New Roman"/>
      </rPr>
      <t xml:space="preserve">150 </t>
    </r>
    <r>
      <rPr>
        <i/>
        <sz val="12"/>
        <color theme="1"/>
        <rFont val="Times New Roman"/>
      </rPr>
      <t>đ/1m</t>
    </r>
    <r>
      <rPr>
        <i/>
        <vertAlign val="superscript"/>
        <sz val="12"/>
        <color theme="1"/>
        <rFont val="Times New Roman"/>
      </rPr>
      <t>3</t>
    </r>
  </si>
  <si>
    <r>
      <rPr>
        <i/>
        <sz val="12"/>
        <color theme="1"/>
        <rFont val="Times New Roman"/>
      </rPr>
      <t xml:space="preserve">     và 20 m</t>
    </r>
    <r>
      <rPr>
        <i/>
        <vertAlign val="superscript"/>
        <sz val="12"/>
        <color theme="1"/>
        <rFont val="Times New Roman"/>
      </rPr>
      <t>3</t>
    </r>
    <r>
      <rPr>
        <i/>
        <sz val="12"/>
        <color theme="1"/>
        <rFont val="Times New Roman"/>
      </rPr>
      <t xml:space="preserve"> còn  lại tính </t>
    </r>
    <r>
      <rPr>
        <b/>
        <sz val="12"/>
        <color theme="1"/>
        <rFont val="Times New Roman"/>
      </rPr>
      <t>200</t>
    </r>
    <r>
      <rPr>
        <i/>
        <sz val="12"/>
        <color theme="1"/>
        <rFont val="Times New Roman"/>
      </rPr>
      <t xml:space="preserve"> đ/1m</t>
    </r>
    <r>
      <rPr>
        <i/>
        <vertAlign val="superscript"/>
        <sz val="12"/>
        <color theme="1"/>
        <rFont val="Times New Roman"/>
      </rPr>
      <t>3</t>
    </r>
  </si>
  <si>
    <r>
      <rPr>
        <sz val="12"/>
        <color theme="1"/>
        <rFont val="Times New Roman"/>
      </rPr>
      <t xml:space="preserve">Tính  </t>
    </r>
    <r>
      <rPr>
        <b/>
        <sz val="12"/>
        <color theme="1"/>
        <rFont val="Times New Roman"/>
      </rPr>
      <t>Phụ Phí</t>
    </r>
    <r>
      <rPr>
        <sz val="12"/>
        <color theme="1"/>
        <rFont val="Times New Roman"/>
      </rPr>
      <t xml:space="preserve"> biết rằng : </t>
    </r>
    <r>
      <rPr>
        <b/>
        <sz val="12"/>
        <color theme="1"/>
        <rFont val="Times New Roman"/>
      </rPr>
      <t>Phụ Phí</t>
    </r>
    <r>
      <rPr>
        <sz val="12"/>
        <color theme="1"/>
        <rFont val="Times New Roman"/>
      </rPr>
      <t xml:space="preserve"> =</t>
    </r>
    <r>
      <rPr>
        <b/>
        <sz val="12"/>
        <color theme="1"/>
        <rFont val="Times New Roman"/>
      </rPr>
      <t>Tiền Nước</t>
    </r>
    <r>
      <rPr>
        <sz val="12"/>
        <color theme="1"/>
        <rFont val="Times New Roman"/>
      </rPr>
      <t xml:space="preserve"> * </t>
    </r>
    <r>
      <rPr>
        <b/>
        <sz val="12"/>
        <color theme="1"/>
        <rFont val="Times New Roman"/>
      </rPr>
      <t>%Phụ Phí</t>
    </r>
    <r>
      <rPr>
        <sz val="12"/>
        <color theme="1"/>
        <rFont val="Times New Roman"/>
      </rPr>
      <t xml:space="preserve">, trong đó </t>
    </r>
    <r>
      <rPr>
        <b/>
        <sz val="12"/>
        <color theme="1"/>
        <rFont val="Times New Roman"/>
      </rPr>
      <t>%Phụ Phí</t>
    </r>
    <r>
      <rPr>
        <sz val="12"/>
        <color theme="1"/>
        <rFont val="Times New Roman"/>
      </rPr>
      <t xml:space="preserve"> được quy định như sau :</t>
    </r>
  </si>
  <si>
    <r>
      <rPr>
        <b/>
        <sz val="12"/>
        <color theme="1"/>
        <rFont val="Times New Roman"/>
      </rPr>
      <t xml:space="preserve">Lưu ý </t>
    </r>
    <r>
      <rPr>
        <sz val="12"/>
        <color theme="1"/>
        <rFont val="Times New Roman"/>
      </rPr>
      <t xml:space="preserve"> : </t>
    </r>
    <r>
      <rPr>
        <b/>
        <sz val="12"/>
        <color theme="1"/>
        <rFont val="Times New Roman"/>
      </rPr>
      <t>Phụ Phí</t>
    </r>
    <r>
      <rPr>
        <sz val="12"/>
        <color theme="1"/>
        <rFont val="Times New Roman"/>
      </rPr>
      <t xml:space="preserve"> không tính theo phương pháp luỹ tiến</t>
    </r>
  </si>
  <si>
    <r>
      <rPr>
        <b/>
        <sz val="12"/>
        <color theme="1"/>
        <rFont val="Times New Roman"/>
      </rPr>
      <t>Số  M</t>
    </r>
    <r>
      <rPr>
        <b/>
        <vertAlign val="superscript"/>
        <sz val="12"/>
        <color theme="1"/>
        <rFont val="Times New Roman"/>
      </rPr>
      <t>3</t>
    </r>
    <r>
      <rPr>
        <b/>
        <sz val="12"/>
        <color theme="1"/>
        <rFont val="Times New Roman"/>
      </rPr>
      <t xml:space="preserve"> Tiêu Thụ</t>
    </r>
  </si>
  <si>
    <t>%Phụ Phí</t>
  </si>
  <si>
    <t>Biết 2 ký tự đầu của mã hóa đơn là ký hiệu của xã, 2 ký tự cuối của huyện. Trợ giá cụ thể cho từng xã, huyện cho bởi bảng dưới đây:</t>
  </si>
  <si>
    <t>HD</t>
  </si>
  <si>
    <t>KM</t>
  </si>
  <si>
    <t>CL</t>
  </si>
  <si>
    <t>QT</t>
  </si>
  <si>
    <t>TT</t>
  </si>
  <si>
    <t>CH</t>
  </si>
  <si>
    <t>PT</t>
  </si>
  <si>
    <t>Dựa vào bảng trên, điền vào cột trợ giá</t>
  </si>
  <si>
    <r>
      <rPr>
        <sz val="12"/>
        <color theme="1"/>
        <rFont val="Times New Roman"/>
      </rPr>
      <t xml:space="preserve">Tính </t>
    </r>
    <r>
      <rPr>
        <b/>
        <sz val="12"/>
        <color theme="1"/>
        <rFont val="Times New Roman"/>
      </rPr>
      <t>Phải Trả = Tiền Nước + Phụ Phí - Trợ Giá*Tiền Nước</t>
    </r>
  </si>
  <si>
    <r>
      <rPr>
        <sz val="12"/>
        <color theme="1"/>
        <rFont val="Times New Roman"/>
      </rPr>
      <t xml:space="preserve">Tính </t>
    </r>
    <r>
      <rPr>
        <b/>
        <sz val="12"/>
        <color theme="1"/>
        <rFont val="Times New Roman"/>
      </rPr>
      <t>Tổng Cộng</t>
    </r>
    <r>
      <rPr>
        <sz val="12"/>
        <color theme="1"/>
        <rFont val="Times New Roman"/>
      </rPr>
      <t xml:space="preserve"> cho các cột </t>
    </r>
    <r>
      <rPr>
        <b/>
        <sz val="12"/>
        <color theme="1"/>
        <rFont val="Times New Roman"/>
      </rPr>
      <t>Tiêu Thụ, Tiền Nước, Phụ Phí</t>
    </r>
    <r>
      <rPr>
        <sz val="12"/>
        <color theme="1"/>
        <rFont val="Times New Roman"/>
      </rPr>
      <t xml:space="preserve"> và </t>
    </r>
    <r>
      <rPr>
        <b/>
        <sz val="12"/>
        <color theme="1"/>
        <rFont val="Times New Roman"/>
      </rPr>
      <t>Phải Trả</t>
    </r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</si>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</sst>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"/>
    <numFmt numFmtId="165" formatCode="0.0"/>
  </numFmts>
  <fonts count="14">
    <font>
      <sz val="11"/>
      <color rgb="FF000000"/>
      <name val="Calibri"/>
      <scheme val="minor"/>
    </font>
    <font>
      <sz val="12"/>
      <color rgb="FF000000"/>
      <name val="Times New Roman"/>
    </font>
    <font>
      <b/>
      <u/>
      <sz val="15"/>
      <color rgb="FF000000"/>
      <name val="Times New Roman"/>
    </font>
    <font>
      <b/>
      <sz val="12"/>
      <color rgb="FF000000"/>
      <name val="Times New Roman"/>
    </font>
    <font>
      <b/>
      <sz val="12"/>
      <color rgb="FFFF0000"/>
      <name val="Times New Roman"/>
    </font>
    <font>
      <sz val="12"/>
      <color rgb="FFFF0000"/>
      <name val="Times New Roman"/>
    </font>
    <font>
      <sz val="11"/>
      <name val="Calibri"/>
    </font>
    <font>
      <b/>
      <u/>
      <sz val="12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  <font>
      <b/>
      <vertAlign val="superscript"/>
      <sz val="12"/>
      <color theme="1"/>
      <name val="Times New Roman"/>
    </font>
    <font>
      <i/>
      <vertAlign val="superscript"/>
      <sz val="12"/>
      <color theme="1"/>
      <name val="Times New Roman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0" fontId="8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8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13" fillId="0" borderId="1" xfId="0" applyNumberFormat="1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0" borderId="4" xfId="0" applyFont="1" applyBorder="1"/>
    <xf numFmtId="0" fontId="3" fillId="0" borderId="0" xfId="0" applyFont="1" applyAlignment="1">
      <alignment horizontal="center"/>
    </xf>
    <xf numFmtId="0" fontId="0" fillId="0" borderId="0" xfId="0"/>
    <xf numFmtId="1" fontId="1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/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Số lượng</a:t>
            </a:r>
            <a:r>
              <a:rPr lang="en-US"/>
              <a:t> các loại điểm</a:t>
            </a:r>
            <a:endParaRPr lang="vi-VN"/>
          </a:p>
        </c:rich>
      </c:tx>
      <c:layout>
        <c:manualLayout>
          <c:xMode val="edge"/>
          <c:yMode val="edge"/>
          <c:x val="2.4062335958005252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56277340332459"/>
          <c:y val="0.16245370370370371"/>
          <c:w val="0.48620800524934371"/>
          <c:h val="0.81034667541557293"/>
        </c:manualLayout>
      </c:layout>
      <c:pieChart>
        <c:varyColors val="1"/>
        <c:ser>
          <c:idx val="0"/>
          <c:order val="0"/>
          <c:tx>
            <c:strRef>
              <c:f>'Đề 1'!$N$10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FF7-435F-9DF3-2130D1A527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FF7-435F-9DF3-2130D1A527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FF7-435F-9DF3-2130D1A527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FF7-435F-9DF3-2130D1A527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FF7-435F-9DF3-2130D1A527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FF7-435F-9DF3-2130D1A527F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'Đề 1'!$M$11:$M$16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'Đề 1'!$N$11:$N$16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7-435F-9DF3-2130D1A527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Hệ</a:t>
            </a:r>
            <a:r>
              <a:rPr lang="en-US" sz="2000" baseline="0"/>
              <a:t> đào tạo</a:t>
            </a:r>
            <a:endParaRPr lang="en-US" sz="2000"/>
          </a:p>
        </c:rich>
      </c:tx>
      <c:layout>
        <c:manualLayout>
          <c:xMode val="edge"/>
          <c:yMode val="edge"/>
          <c:x val="4.1048556430446199E-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3652777777777778"/>
          <c:w val="0.85555555555555551"/>
          <c:h val="0.61590223097112851"/>
        </c:manualLayout>
      </c:layout>
      <c:pie3DChart>
        <c:varyColors val="1"/>
        <c:ser>
          <c:idx val="0"/>
          <c:order val="0"/>
          <c:dPt>
            <c:idx val="0"/>
            <c:bubble3D val="0"/>
            <c:explosion val="8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12F-4B47-B5E7-8D9EA46547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'Đề 1'!$N$19:$O$19</c:f>
              <c:strCache>
                <c:ptCount val="2"/>
                <c:pt idx="0">
                  <c:v>CQ</c:v>
                </c:pt>
                <c:pt idx="1">
                  <c:v>TX</c:v>
                </c:pt>
              </c:strCache>
            </c:strRef>
          </c:cat>
          <c:val>
            <c:numRef>
              <c:f>'Đề 1'!$N$20:$O$20</c:f>
              <c:numCache>
                <c:formatCode>General</c:formatCode>
                <c:ptCount val="2"/>
                <c:pt idx="0">
                  <c:v>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F-4B47-B5E7-8D9EA46547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219466316710412"/>
          <c:y val="0.10705963837853603"/>
          <c:w val="0.104499343832021"/>
          <c:h val="0.36053295421405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285750</xdr:colOff>
      <xdr:row>21</xdr:row>
      <xdr:rowOff>53974</xdr:rowOff>
    </xdr:from>
    <xdr:ext cx="5454650" cy="2263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37900" y="4054474"/>
          <a:ext cx="5454650" cy="2263775"/>
        </a:xfrm>
        <a:prstGeom prst="rect">
          <a:avLst/>
        </a:prstGeom>
        <a:noFill/>
      </xdr:spPr>
    </xdr:pic>
    <xdr:clientData fLocksWithSheet="0"/>
  </xdr:oneCellAnchor>
  <xdr:twoCellAnchor>
    <xdr:from>
      <xdr:col>15</xdr:col>
      <xdr:colOff>447675</xdr:colOff>
      <xdr:row>6</xdr:row>
      <xdr:rowOff>152400</xdr:rowOff>
    </xdr:from>
    <xdr:to>
      <xdr:col>23</xdr:col>
      <xdr:colOff>142875</xdr:colOff>
      <xdr:row>20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856771-54CB-DA07-A06A-33FCC0B68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581025</xdr:colOff>
      <xdr:row>20</xdr:row>
      <xdr:rowOff>190500</xdr:rowOff>
    </xdr:from>
    <xdr:to>
      <xdr:col>26</xdr:col>
      <xdr:colOff>276225</xdr:colOff>
      <xdr:row>34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9783DA-DC18-DAFE-DEE5-373D131C1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workbookViewId="0">
      <selection activeCell="Z12" sqref="Z12"/>
    </sheetView>
  </sheetViews>
  <sheetFormatPr defaultColWidth="14.453125" defaultRowHeight="15" customHeight="1"/>
  <cols>
    <col min="1" max="1" width="4.08984375" customWidth="1"/>
    <col min="2" max="2" width="13.7265625" customWidth="1"/>
    <col min="3" max="3" width="18.7265625" customWidth="1"/>
    <col min="4" max="4" width="18.81640625" customWidth="1"/>
    <col min="5" max="5" width="17.08984375" customWidth="1"/>
    <col min="6" max="6" width="10.08984375" customWidth="1"/>
    <col min="7" max="7" width="30" customWidth="1"/>
    <col min="8" max="8" width="14.7265625" customWidth="1"/>
    <col min="9" max="9" width="16" customWidth="1"/>
    <col min="10" max="10" width="12.08984375" customWidth="1"/>
    <col min="11" max="12" width="9" customWidth="1"/>
    <col min="13" max="13" width="12.54296875" customWidth="1"/>
    <col min="14" max="15" width="9" customWidth="1"/>
    <col min="16" max="26" width="8.7265625" customWidth="1"/>
  </cols>
  <sheetData>
    <row r="1" spans="1:26" ht="1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5">
      <c r="A3" s="1"/>
      <c r="B3" s="1"/>
      <c r="C3" s="34" t="s">
        <v>1</v>
      </c>
      <c r="D3" s="35"/>
      <c r="E3" s="35"/>
      <c r="F3" s="35"/>
      <c r="G3" s="35"/>
      <c r="H3" s="35"/>
      <c r="I3" s="35"/>
      <c r="J3" s="3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5">
      <c r="A5" s="1"/>
      <c r="B5" s="1"/>
      <c r="C5" s="1"/>
      <c r="D5" s="1"/>
      <c r="E5" s="1"/>
      <c r="F5" s="1"/>
      <c r="G5" s="1"/>
      <c r="H5" s="1" t="s">
        <v>2</v>
      </c>
      <c r="I5" s="3">
        <f ca="1">TODAY()</f>
        <v>45304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5">
      <c r="A6" s="1"/>
      <c r="B6" s="1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5" t="s">
        <v>9</v>
      </c>
      <c r="J6" s="6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5">
      <c r="A7" s="1"/>
      <c r="B7" s="1"/>
      <c r="C7" s="7">
        <v>1</v>
      </c>
      <c r="D7" s="8" t="s">
        <v>11</v>
      </c>
      <c r="E7" s="8" t="s">
        <v>12</v>
      </c>
      <c r="F7" s="7" t="s">
        <v>13</v>
      </c>
      <c r="G7" s="7" t="str">
        <f>VLOOKUP(RIGHT(D7,2), $C$30:$D$34, 2,0)&amp;" - "&amp;HLOOKUP(LEFT(D7,2), $F$30:$G$31,2,0)</f>
        <v>Viễn thông - Chính quy</v>
      </c>
      <c r="H7" s="7">
        <v>3</v>
      </c>
      <c r="I7" s="9" t="s">
        <v>14</v>
      </c>
      <c r="J7" s="10">
        <f>IF(I7="x", 0, VLOOKUP(H7,$I$30:$J$35,2,0))</f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>
      <c r="A8" s="1"/>
      <c r="B8" s="1"/>
      <c r="C8" s="7">
        <v>2</v>
      </c>
      <c r="D8" s="8" t="s">
        <v>15</v>
      </c>
      <c r="E8" s="8" t="s">
        <v>16</v>
      </c>
      <c r="F8" s="7" t="s">
        <v>17</v>
      </c>
      <c r="G8" s="7" t="str">
        <f t="shared" ref="G8:G21" si="0">VLOOKUP(RIGHT(D8,2), $C$30:$D$34, 2,0)&amp;" - "&amp;HLOOKUP(LEFT(D8,2), $F$30:$G$31,2,0)</f>
        <v>Công nghệ thông tin - Từ xa</v>
      </c>
      <c r="H8" s="7">
        <v>4</v>
      </c>
      <c r="I8" s="9"/>
      <c r="J8" s="10">
        <f t="shared" ref="J8:J21" si="1">IF(I8="x", 0, VLOOKUP(H8,$I$30:$J$35,2,0))</f>
        <v>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>
      <c r="A9" s="1"/>
      <c r="B9" s="1"/>
      <c r="C9" s="7">
        <v>3</v>
      </c>
      <c r="D9" s="8" t="s">
        <v>18</v>
      </c>
      <c r="E9" s="8" t="s">
        <v>19</v>
      </c>
      <c r="F9" s="7" t="s">
        <v>20</v>
      </c>
      <c r="G9" s="7" t="str">
        <f t="shared" si="0"/>
        <v>Điện tử - Chính quy</v>
      </c>
      <c r="H9" s="7">
        <v>1</v>
      </c>
      <c r="I9" s="9" t="s">
        <v>14</v>
      </c>
      <c r="J9" s="10">
        <f t="shared" si="1"/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>
      <c r="A10" s="1"/>
      <c r="B10" s="1"/>
      <c r="C10" s="7">
        <v>4</v>
      </c>
      <c r="D10" s="8" t="s">
        <v>21</v>
      </c>
      <c r="E10" s="8" t="s">
        <v>22</v>
      </c>
      <c r="F10" s="7" t="s">
        <v>20</v>
      </c>
      <c r="G10" s="7" t="str">
        <f t="shared" si="0"/>
        <v>Điện tử - Từ xa</v>
      </c>
      <c r="H10" s="7">
        <v>3</v>
      </c>
      <c r="I10" s="9"/>
      <c r="J10" s="10">
        <f t="shared" si="1"/>
        <v>8</v>
      </c>
      <c r="K10" s="1"/>
      <c r="L10" s="1"/>
      <c r="M10" s="4" t="s">
        <v>23</v>
      </c>
      <c r="N10" s="4" t="s">
        <v>24</v>
      </c>
      <c r="O10" s="4" t="s">
        <v>25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>
      <c r="A11" s="1"/>
      <c r="B11" s="1"/>
      <c r="C11" s="7">
        <v>5</v>
      </c>
      <c r="D11" s="8" t="s">
        <v>26</v>
      </c>
      <c r="E11" s="8" t="s">
        <v>27</v>
      </c>
      <c r="F11" s="7" t="s">
        <v>28</v>
      </c>
      <c r="G11" s="7" t="str">
        <f t="shared" si="0"/>
        <v>Công nghệ thông tin - Chính quy</v>
      </c>
      <c r="H11" s="7">
        <v>5</v>
      </c>
      <c r="I11" s="9"/>
      <c r="J11" s="10">
        <f t="shared" si="1"/>
        <v>10</v>
      </c>
      <c r="K11" s="1"/>
      <c r="L11" s="1"/>
      <c r="M11" s="7">
        <v>0</v>
      </c>
      <c r="N11" s="7">
        <f>COUNTIF($J$7:$J$21, M11)</f>
        <v>6</v>
      </c>
      <c r="O11" s="30">
        <f>N11/SUM($N$11:$N$16)</f>
        <v>0.4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>
      <c r="A12" s="1"/>
      <c r="B12" s="1"/>
      <c r="C12" s="7">
        <v>6</v>
      </c>
      <c r="D12" s="8" t="s">
        <v>29</v>
      </c>
      <c r="E12" s="8" t="s">
        <v>30</v>
      </c>
      <c r="F12" s="7" t="s">
        <v>28</v>
      </c>
      <c r="G12" s="7" t="str">
        <f t="shared" si="0"/>
        <v>An toàn thông tin - Từ xa</v>
      </c>
      <c r="H12" s="7">
        <v>2</v>
      </c>
      <c r="I12" s="9" t="s">
        <v>14</v>
      </c>
      <c r="J12" s="10">
        <f t="shared" si="1"/>
        <v>0</v>
      </c>
      <c r="K12" s="1"/>
      <c r="L12" s="1"/>
      <c r="M12" s="7">
        <v>5</v>
      </c>
      <c r="N12" s="7">
        <f t="shared" ref="N12:N16" si="2">COUNTIF($J$7:$J$21, M12)</f>
        <v>1</v>
      </c>
      <c r="O12" s="30">
        <f t="shared" ref="O12:O15" si="3">N12/SUM($N$11:$N$16)</f>
        <v>6.6666666666666666E-2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>
      <c r="A13" s="1"/>
      <c r="B13" s="1"/>
      <c r="C13" s="7">
        <v>7</v>
      </c>
      <c r="D13" s="8" t="s">
        <v>31</v>
      </c>
      <c r="E13" s="8" t="s">
        <v>32</v>
      </c>
      <c r="F13" s="7" t="s">
        <v>33</v>
      </c>
      <c r="G13" s="7" t="str">
        <f t="shared" si="0"/>
        <v>Điện tử - Chính quy</v>
      </c>
      <c r="H13" s="7">
        <v>2</v>
      </c>
      <c r="I13" s="9"/>
      <c r="J13" s="10">
        <f t="shared" si="1"/>
        <v>7</v>
      </c>
      <c r="K13" s="1"/>
      <c r="L13" s="1"/>
      <c r="M13" s="7">
        <v>7</v>
      </c>
      <c r="N13" s="7">
        <f t="shared" si="2"/>
        <v>2</v>
      </c>
      <c r="O13" s="30">
        <f t="shared" si="3"/>
        <v>0.13333333333333333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>
      <c r="A14" s="1"/>
      <c r="B14" s="1"/>
      <c r="C14" s="7">
        <v>8</v>
      </c>
      <c r="D14" s="8" t="s">
        <v>34</v>
      </c>
      <c r="E14" s="8" t="s">
        <v>35</v>
      </c>
      <c r="F14" s="7" t="s">
        <v>36</v>
      </c>
      <c r="G14" s="7" t="str">
        <f t="shared" si="0"/>
        <v>Khoa học máy tính - Từ xa</v>
      </c>
      <c r="H14" s="7">
        <v>1</v>
      </c>
      <c r="I14" s="9"/>
      <c r="J14" s="10">
        <f t="shared" si="1"/>
        <v>5</v>
      </c>
      <c r="K14" s="1"/>
      <c r="L14" s="1"/>
      <c r="M14" s="7">
        <v>8</v>
      </c>
      <c r="N14" s="7">
        <f t="shared" si="2"/>
        <v>1</v>
      </c>
      <c r="O14" s="30">
        <f t="shared" si="3"/>
        <v>6.6666666666666666E-2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>
      <c r="A15" s="1"/>
      <c r="B15" s="1"/>
      <c r="C15" s="7">
        <v>9</v>
      </c>
      <c r="D15" s="8" t="s">
        <v>37</v>
      </c>
      <c r="E15" s="8" t="s">
        <v>38</v>
      </c>
      <c r="F15" s="7" t="s">
        <v>39</v>
      </c>
      <c r="G15" s="7" t="str">
        <f t="shared" si="0"/>
        <v>Viễn thông - Chính quy</v>
      </c>
      <c r="H15" s="7">
        <v>4</v>
      </c>
      <c r="I15" s="9"/>
      <c r="J15" s="10">
        <f t="shared" si="1"/>
        <v>9</v>
      </c>
      <c r="K15" s="1"/>
      <c r="L15" s="1"/>
      <c r="M15" s="7">
        <v>9</v>
      </c>
      <c r="N15" s="7">
        <f t="shared" si="2"/>
        <v>2</v>
      </c>
      <c r="O15" s="30">
        <f t="shared" si="3"/>
        <v>0.13333333333333333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1"/>
      <c r="B16" s="1"/>
      <c r="C16" s="7">
        <v>10</v>
      </c>
      <c r="D16" s="8" t="s">
        <v>40</v>
      </c>
      <c r="E16" s="8" t="s">
        <v>41</v>
      </c>
      <c r="F16" s="7" t="s">
        <v>42</v>
      </c>
      <c r="G16" s="7" t="str">
        <f t="shared" si="0"/>
        <v>Khoa học máy tính - Từ xa</v>
      </c>
      <c r="H16" s="7">
        <v>2</v>
      </c>
      <c r="I16" s="9" t="s">
        <v>14</v>
      </c>
      <c r="J16" s="10">
        <f t="shared" si="1"/>
        <v>0</v>
      </c>
      <c r="K16" s="1"/>
      <c r="L16" s="1"/>
      <c r="M16" s="7">
        <v>10</v>
      </c>
      <c r="N16" s="7">
        <f t="shared" si="2"/>
        <v>3</v>
      </c>
      <c r="O16" s="30">
        <f>N16/SUM($N$11:$N$16)</f>
        <v>0.2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1"/>
      <c r="B17" s="1"/>
      <c r="C17" s="7">
        <v>11</v>
      </c>
      <c r="D17" s="8" t="s">
        <v>43</v>
      </c>
      <c r="E17" s="8" t="s">
        <v>44</v>
      </c>
      <c r="F17" s="7" t="s">
        <v>45</v>
      </c>
      <c r="G17" s="7" t="str">
        <f t="shared" si="0"/>
        <v>Viễn thông - Chính quy</v>
      </c>
      <c r="H17" s="7">
        <v>5</v>
      </c>
      <c r="I17" s="9"/>
      <c r="J17" s="10">
        <f t="shared" si="1"/>
        <v>10</v>
      </c>
      <c r="K17" s="1"/>
      <c r="L17" s="1"/>
      <c r="M17" s="11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>
      <c r="A18" s="1"/>
      <c r="B18" s="1"/>
      <c r="C18" s="7">
        <v>12</v>
      </c>
      <c r="D18" s="8" t="s">
        <v>46</v>
      </c>
      <c r="E18" s="8" t="s">
        <v>32</v>
      </c>
      <c r="F18" s="7" t="s">
        <v>47</v>
      </c>
      <c r="G18" s="7" t="str">
        <f t="shared" si="0"/>
        <v>Viễn thông - Từ xa</v>
      </c>
      <c r="H18" s="7">
        <v>0</v>
      </c>
      <c r="I18" s="9"/>
      <c r="J18" s="10">
        <f t="shared" si="1"/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1"/>
      <c r="B19" s="1"/>
      <c r="C19" s="7">
        <v>13</v>
      </c>
      <c r="D19" s="8" t="s">
        <v>48</v>
      </c>
      <c r="E19" s="8" t="s">
        <v>49</v>
      </c>
      <c r="F19" s="7" t="s">
        <v>47</v>
      </c>
      <c r="G19" s="7" t="str">
        <f t="shared" si="0"/>
        <v>An toàn thông tin - Chính quy</v>
      </c>
      <c r="H19" s="7">
        <v>5</v>
      </c>
      <c r="I19" s="9"/>
      <c r="J19" s="10">
        <f t="shared" si="1"/>
        <v>10</v>
      </c>
      <c r="K19" s="1"/>
      <c r="L19" s="1"/>
      <c r="M19" s="4" t="s">
        <v>50</v>
      </c>
      <c r="N19" s="7" t="s">
        <v>51</v>
      </c>
      <c r="O19" s="7" t="s">
        <v>52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1"/>
      <c r="B20" s="12"/>
      <c r="C20" s="7">
        <v>14</v>
      </c>
      <c r="D20" s="8" t="s">
        <v>53</v>
      </c>
      <c r="E20" s="8" t="s">
        <v>54</v>
      </c>
      <c r="F20" s="7" t="s">
        <v>55</v>
      </c>
      <c r="G20" s="7" t="str">
        <f t="shared" si="0"/>
        <v>Công nghệ thông tin - Từ xa</v>
      </c>
      <c r="H20" s="7">
        <v>3</v>
      </c>
      <c r="I20" s="9" t="s">
        <v>14</v>
      </c>
      <c r="J20" s="10">
        <f t="shared" si="1"/>
        <v>0</v>
      </c>
      <c r="K20" s="1"/>
      <c r="L20" s="1"/>
      <c r="M20" s="4" t="s">
        <v>24</v>
      </c>
      <c r="N20" s="7">
        <f>COUNTIF($D$7:$D$21, N19&amp;"*")</f>
        <v>8</v>
      </c>
      <c r="O20" s="7">
        <f>COUNTIF($D$7:$D$21, O19&amp;"*")</f>
        <v>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>
      <c r="A21" s="1"/>
      <c r="B21" s="1"/>
      <c r="C21" s="7">
        <v>15</v>
      </c>
      <c r="D21" s="8" t="s">
        <v>56</v>
      </c>
      <c r="E21" s="8" t="s">
        <v>57</v>
      </c>
      <c r="F21" s="7" t="s">
        <v>58</v>
      </c>
      <c r="G21" s="7" t="str">
        <f t="shared" si="0"/>
        <v>Viễn thông - Chính quy</v>
      </c>
      <c r="H21" s="7">
        <v>2</v>
      </c>
      <c r="I21" s="9"/>
      <c r="J21" s="10">
        <f t="shared" si="1"/>
        <v>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>
      <c r="A22" s="1"/>
      <c r="B22" s="1"/>
      <c r="C22" s="1"/>
      <c r="D22" s="1"/>
      <c r="E22" s="1"/>
      <c r="F22" s="1"/>
      <c r="G22" s="7" t="s">
        <v>59</v>
      </c>
      <c r="H22" s="36">
        <f>AVERAGE(J7:J21)</f>
        <v>5</v>
      </c>
      <c r="I22" s="37"/>
      <c r="J22" s="3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>
      <c r="A23" s="1"/>
      <c r="B23" s="1"/>
      <c r="C23" s="1"/>
      <c r="D23" s="1"/>
      <c r="E23" s="1"/>
      <c r="F23" s="1"/>
      <c r="G23" s="7" t="s">
        <v>60</v>
      </c>
      <c r="H23" s="36">
        <f>MAX(J7:J21)</f>
        <v>10</v>
      </c>
      <c r="I23" s="37"/>
      <c r="J23" s="3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>
      <c r="A24" s="1"/>
      <c r="B24" s="1"/>
      <c r="C24" s="1"/>
      <c r="D24" s="1"/>
      <c r="E24" s="1"/>
      <c r="F24" s="1"/>
      <c r="G24" s="7" t="s">
        <v>61</v>
      </c>
      <c r="H24" s="36">
        <f>MIN(J7:J21)</f>
        <v>0</v>
      </c>
      <c r="I24" s="37"/>
      <c r="J24" s="3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>
      <c r="A25" s="1"/>
      <c r="B25" s="1"/>
      <c r="C25" s="1"/>
      <c r="D25" s="1"/>
      <c r="E25" s="1"/>
      <c r="F25" s="1"/>
      <c r="G25" s="7" t="s">
        <v>62</v>
      </c>
      <c r="H25" s="38">
        <f>COUNTIF(I7:I21,"x")</f>
        <v>5</v>
      </c>
      <c r="I25" s="37"/>
      <c r="J25" s="3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>
      <c r="A28" s="1"/>
      <c r="B28" s="1"/>
      <c r="C28" s="32" t="s">
        <v>63</v>
      </c>
      <c r="D28" s="33"/>
      <c r="E28" s="1"/>
      <c r="F28" s="1"/>
      <c r="G28" s="1"/>
      <c r="H28" s="1"/>
      <c r="I28" s="32" t="s">
        <v>64</v>
      </c>
      <c r="J28" s="3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"/>
      <c r="C29" s="4" t="s">
        <v>65</v>
      </c>
      <c r="D29" s="4" t="s">
        <v>66</v>
      </c>
      <c r="E29" s="1"/>
      <c r="F29" s="32" t="s">
        <v>50</v>
      </c>
      <c r="G29" s="33"/>
      <c r="H29" s="1"/>
      <c r="I29" s="13" t="s">
        <v>67</v>
      </c>
      <c r="J29" s="13" t="s">
        <v>23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"/>
      <c r="C30" s="7" t="s">
        <v>68</v>
      </c>
      <c r="D30" s="7" t="s">
        <v>69</v>
      </c>
      <c r="E30" s="1"/>
      <c r="F30" s="7" t="s">
        <v>52</v>
      </c>
      <c r="G30" s="7" t="s">
        <v>51</v>
      </c>
      <c r="H30" s="1"/>
      <c r="I30" s="13">
        <v>0</v>
      </c>
      <c r="J30" s="13">
        <v>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"/>
      <c r="C31" s="7" t="s">
        <v>70</v>
      </c>
      <c r="D31" s="7" t="s">
        <v>71</v>
      </c>
      <c r="E31" s="1"/>
      <c r="F31" s="7" t="s">
        <v>72</v>
      </c>
      <c r="G31" s="7" t="s">
        <v>73</v>
      </c>
      <c r="H31" s="1"/>
      <c r="I31" s="13">
        <v>1</v>
      </c>
      <c r="J31" s="13">
        <v>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1"/>
      <c r="B32" s="1"/>
      <c r="C32" s="7" t="s">
        <v>74</v>
      </c>
      <c r="D32" s="7" t="s">
        <v>75</v>
      </c>
      <c r="E32" s="1"/>
      <c r="F32" s="1"/>
      <c r="G32" s="1"/>
      <c r="H32" s="1"/>
      <c r="I32" s="13">
        <v>2</v>
      </c>
      <c r="J32" s="13">
        <v>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>
      <c r="A33" s="1"/>
      <c r="B33" s="1"/>
      <c r="C33" s="7" t="s">
        <v>76</v>
      </c>
      <c r="D33" s="7" t="s">
        <v>77</v>
      </c>
      <c r="E33" s="1"/>
      <c r="F33" s="1"/>
      <c r="G33" s="1"/>
      <c r="H33" s="1"/>
      <c r="I33" s="13">
        <v>3</v>
      </c>
      <c r="J33" s="13">
        <v>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1"/>
      <c r="B34" s="1"/>
      <c r="C34" s="7" t="s">
        <v>78</v>
      </c>
      <c r="D34" s="7" t="s">
        <v>79</v>
      </c>
      <c r="E34" s="1"/>
      <c r="F34" s="1"/>
      <c r="G34" s="1"/>
      <c r="H34" s="1"/>
      <c r="I34" s="13">
        <v>4</v>
      </c>
      <c r="J34" s="13">
        <v>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5">
      <c r="A35" s="1"/>
      <c r="B35" s="1"/>
      <c r="C35" s="1"/>
      <c r="D35" s="1"/>
      <c r="E35" s="1"/>
      <c r="F35" s="1"/>
      <c r="G35" s="1"/>
      <c r="H35" s="1"/>
      <c r="I35" s="13">
        <v>5</v>
      </c>
      <c r="J35" s="13">
        <v>10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C28:D28"/>
    <mergeCell ref="I28:J28"/>
    <mergeCell ref="F29:G29"/>
    <mergeCell ref="C3:J3"/>
    <mergeCell ref="H22:J22"/>
    <mergeCell ref="H23:J23"/>
    <mergeCell ref="H24:J24"/>
    <mergeCell ref="H25:J25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I15" sqref="I15"/>
    </sheetView>
  </sheetViews>
  <sheetFormatPr defaultColWidth="14.453125" defaultRowHeight="15" customHeight="1"/>
  <cols>
    <col min="1" max="1" width="10.26953125" customWidth="1"/>
    <col min="2" max="2" width="13.26953125" customWidth="1"/>
    <col min="3" max="3" width="17.81640625" customWidth="1"/>
    <col min="4" max="5" width="9.08984375" customWidth="1"/>
    <col min="6" max="6" width="10.453125" customWidth="1"/>
    <col min="7" max="7" width="12.08984375" customWidth="1"/>
    <col min="8" max="9" width="12.26953125" customWidth="1"/>
    <col min="10" max="10" width="11.26953125" customWidth="1"/>
    <col min="11" max="11" width="11.7265625" customWidth="1"/>
    <col min="12" max="21" width="15.7265625" customWidth="1"/>
  </cols>
  <sheetData>
    <row r="1" spans="1:26" ht="15.75" customHeight="1">
      <c r="A1" s="14" t="s">
        <v>80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  <c r="W1" s="16"/>
      <c r="X1" s="16"/>
      <c r="Y1" s="16"/>
      <c r="Z1" s="16"/>
    </row>
    <row r="2" spans="1:26" ht="15.7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  <c r="W2" s="16"/>
      <c r="X2" s="16"/>
      <c r="Y2" s="16"/>
      <c r="Z2" s="16"/>
    </row>
    <row r="3" spans="1:26" ht="15.75" customHeight="1">
      <c r="A3" s="15"/>
      <c r="B3" s="42" t="s">
        <v>81</v>
      </c>
      <c r="C3" s="43"/>
      <c r="D3" s="43"/>
      <c r="E3" s="43"/>
      <c r="F3" s="43"/>
      <c r="G3" s="43"/>
      <c r="H3" s="43"/>
      <c r="I3" s="18"/>
      <c r="J3" s="31">
        <f ca="1">MONTH(TODAY())</f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6"/>
      <c r="X3" s="16"/>
      <c r="Y3" s="16"/>
      <c r="Z3" s="16"/>
    </row>
    <row r="4" spans="1:26" ht="15.75" customHeight="1">
      <c r="A4" s="18"/>
      <c r="B4" s="19" t="s">
        <v>82</v>
      </c>
      <c r="C4" s="19" t="s">
        <v>83</v>
      </c>
      <c r="D4" s="19" t="s">
        <v>84</v>
      </c>
      <c r="E4" s="19" t="s">
        <v>85</v>
      </c>
      <c r="F4" s="19" t="s">
        <v>86</v>
      </c>
      <c r="G4" s="19" t="s">
        <v>87</v>
      </c>
      <c r="H4" s="19" t="s">
        <v>88</v>
      </c>
      <c r="I4" s="19" t="s">
        <v>89</v>
      </c>
      <c r="J4" s="19" t="s">
        <v>90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6"/>
      <c r="X4" s="16"/>
      <c r="Y4" s="16"/>
      <c r="Z4" s="16"/>
    </row>
    <row r="5" spans="1:26" ht="15.75" customHeight="1">
      <c r="A5" s="20"/>
      <c r="B5" s="21" t="s">
        <v>13</v>
      </c>
      <c r="C5" s="21" t="s">
        <v>91</v>
      </c>
      <c r="D5" s="21">
        <v>468</v>
      </c>
      <c r="E5" s="21">
        <v>500</v>
      </c>
      <c r="F5" s="22">
        <f>E5-D5</f>
        <v>32</v>
      </c>
      <c r="G5" s="22" cm="1">
        <f t="array" ref="G5">_xlfn.IFS(F5&lt;=50, F5*$E$18, F5&lt;= 100, 50*$E$18 + (F5-50)*$E$19, TRUE, 50*$E$18 + 50*$E$19 + (F5-100)*$E$20)</f>
        <v>3200</v>
      </c>
      <c r="H5" s="22" cm="1">
        <f t="array" ref="H5">_xlfn.IFS(F5&lt;=50, G5*$E$29, F5&lt;=100, G5*$E$30, TRUE, G5*$E$31)</f>
        <v>64</v>
      </c>
      <c r="I5" s="23" cm="1">
        <f t="array" ref="I5">HLOOKUP(RIGHT(C5,2), $F$35:$H$39, _xlfn.IFS(LEFT(C5,2) ="QT", 2, LEFT(C5,2) ="TT", 3,LEFT(C5,2) ="CH", 4,TRUE,5), 0)</f>
        <v>0.01</v>
      </c>
      <c r="J5" s="22">
        <f>G5+H5-I5*G5</f>
        <v>3232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6"/>
      <c r="X5" s="16"/>
      <c r="Y5" s="16"/>
      <c r="Z5" s="16"/>
    </row>
    <row r="6" spans="1:26" ht="15.75" customHeight="1">
      <c r="A6" s="20"/>
      <c r="B6" s="21" t="s">
        <v>92</v>
      </c>
      <c r="C6" s="21" t="s">
        <v>93</v>
      </c>
      <c r="D6" s="21">
        <v>160</v>
      </c>
      <c r="E6" s="21">
        <v>230</v>
      </c>
      <c r="F6" s="22">
        <f t="shared" ref="F6:F10" si="0">E6-D6</f>
        <v>70</v>
      </c>
      <c r="G6" s="22" cm="1">
        <f t="array" ref="G6">_xlfn.IFS(F6&lt;=50, F6*$E$18, F6&lt;= 100, 50*$E$18 + (F6-50)*$E$19, TRUE, 50*$E$18 + 50*$E$19 + (F6-100)*$E$20)</f>
        <v>8000</v>
      </c>
      <c r="H6" s="22" cm="1">
        <f t="array" ref="H6">_xlfn.IFS(F6&lt;=50, G6*$E$29, F6&lt;=100, G6*$E$30, TRUE, G6*$E$31)</f>
        <v>240</v>
      </c>
      <c r="I6" s="23" cm="1">
        <f t="array" ref="I6">HLOOKUP(RIGHT(C6,2), $F$35:$H$39, _xlfn.IFS(LEFT(C6,2) ="QT", 2, LEFT(C6,2) ="TT", 3,LEFT(C6,2) ="CH", 4,TRUE,5), 0)</f>
        <v>5.0000000000000001E-3</v>
      </c>
      <c r="J6" s="22">
        <f t="shared" ref="J6:J10" si="1">G6+H6-I6*G6</f>
        <v>8200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  <c r="W6" s="16"/>
      <c r="X6" s="16"/>
      <c r="Y6" s="16"/>
      <c r="Z6" s="16"/>
    </row>
    <row r="7" spans="1:26" ht="15.75" customHeight="1">
      <c r="A7" s="20"/>
      <c r="B7" s="21" t="s">
        <v>20</v>
      </c>
      <c r="C7" s="21" t="s">
        <v>94</v>
      </c>
      <c r="D7" s="21">
        <v>410</v>
      </c>
      <c r="E7" s="21">
        <v>509</v>
      </c>
      <c r="F7" s="22">
        <f t="shared" si="0"/>
        <v>99</v>
      </c>
      <c r="G7" s="22" cm="1">
        <f t="array" ref="G7">_xlfn.IFS(F7&lt;=50, F7*$E$18, F7&lt;= 100, 50*$E$18 + (F7-50)*$E$19, TRUE, 50*$E$18 + 50*$E$19 + (F7-100)*$E$20)</f>
        <v>12350</v>
      </c>
      <c r="H7" s="22" cm="1">
        <f t="array" ref="H7">_xlfn.IFS(F7&lt;=50, G7*$E$29, F7&lt;=100, G7*$E$30, TRUE, G7*$E$31)</f>
        <v>370.5</v>
      </c>
      <c r="I7" s="23" cm="1">
        <f t="array" ref="I7">HLOOKUP(RIGHT(C7,2), $F$35:$H$39, _xlfn.IFS(LEFT(C7,2) ="QT", 2, LEFT(C7,2) ="TT", 3,LEFT(C7,2) ="CH", 4,TRUE,5), 0)</f>
        <v>2.5000000000000001E-2</v>
      </c>
      <c r="J7" s="22">
        <f t="shared" si="1"/>
        <v>12411.75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</row>
    <row r="8" spans="1:26" ht="15.75" customHeight="1">
      <c r="A8" s="20"/>
      <c r="B8" s="21" t="s">
        <v>28</v>
      </c>
      <c r="C8" s="21" t="s">
        <v>95</v>
      </c>
      <c r="D8" s="21">
        <v>210</v>
      </c>
      <c r="E8" s="21">
        <v>630</v>
      </c>
      <c r="F8" s="22">
        <f t="shared" si="0"/>
        <v>420</v>
      </c>
      <c r="G8" s="22" cm="1">
        <f t="array" ref="G8">_xlfn.IFS(F8&lt;=50, F8*$E$18, F8&lt;= 100, 50*$E$18 + (F8-50)*$E$19, TRUE, 50*$E$18 + 50*$E$19 + (F8-100)*$E$20)</f>
        <v>76500</v>
      </c>
      <c r="H8" s="22" cm="1">
        <f t="array" ref="H8">_xlfn.IFS(F8&lt;=50, G8*$E$29, F8&lt;=100, G8*$E$30, TRUE, G8*$E$31)</f>
        <v>3825</v>
      </c>
      <c r="I8" s="23" cm="1">
        <f t="array" ref="I8">HLOOKUP(RIGHT(C8,2), $F$35:$H$39, _xlfn.IFS(LEFT(C8,2) ="QT", 2, LEFT(C8,2) ="TT", 3,LEFT(C8,2) ="CH", 4,TRUE,5), 0)</f>
        <v>2.5000000000000001E-2</v>
      </c>
      <c r="J8" s="22">
        <f t="shared" si="1"/>
        <v>78412.5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6"/>
      <c r="X8" s="16"/>
      <c r="Y8" s="16"/>
      <c r="Z8" s="16"/>
    </row>
    <row r="9" spans="1:26" ht="15.75" customHeight="1">
      <c r="A9" s="20"/>
      <c r="B9" s="21" t="s">
        <v>36</v>
      </c>
      <c r="C9" s="21" t="s">
        <v>96</v>
      </c>
      <c r="D9" s="21">
        <v>307</v>
      </c>
      <c r="E9" s="21">
        <v>410</v>
      </c>
      <c r="F9" s="22">
        <f t="shared" si="0"/>
        <v>103</v>
      </c>
      <c r="G9" s="22" cm="1">
        <f t="array" ref="G9">_xlfn.IFS(F9&lt;=50, F9*$E$18, F9&lt;= 100, 50*$E$18 + (F9-50)*$E$19, TRUE, 50*$E$18 + 50*$E$19 + (F9-100)*$E$20)</f>
        <v>13100</v>
      </c>
      <c r="H9" s="22" cm="1">
        <f t="array" ref="H9">_xlfn.IFS(F9&lt;=50, G9*$E$29, F9&lt;=100, G9*$E$30, TRUE, G9*$E$31)</f>
        <v>655</v>
      </c>
      <c r="I9" s="23" cm="1">
        <f t="array" ref="I9">HLOOKUP(RIGHT(C9,2), $F$35:$H$39, _xlfn.IFS(LEFT(C9,2) ="QT", 2, LEFT(C9,2) ="TT", 3,LEFT(C9,2) ="CH", 4,TRUE,5), 0)</f>
        <v>5.0000000000000001E-3</v>
      </c>
      <c r="J9" s="22">
        <f t="shared" si="1"/>
        <v>13689.5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  <c r="W9" s="16"/>
      <c r="X9" s="16"/>
      <c r="Y9" s="16"/>
      <c r="Z9" s="16"/>
    </row>
    <row r="10" spans="1:26" ht="15.75" customHeight="1">
      <c r="A10" s="20"/>
      <c r="B10" s="21" t="s">
        <v>39</v>
      </c>
      <c r="C10" s="21" t="s">
        <v>97</v>
      </c>
      <c r="D10" s="21">
        <v>171</v>
      </c>
      <c r="E10" s="21">
        <v>210</v>
      </c>
      <c r="F10" s="22">
        <f t="shared" si="0"/>
        <v>39</v>
      </c>
      <c r="G10" s="22" cm="1">
        <f t="array" ref="G10">_xlfn.IFS(F10&lt;=50, F10*$E$18, F10&lt;= 100, 50*$E$18 + (F10-50)*$E$19, TRUE, 50*$E$18 + 50*$E$19 + (F10-100)*$E$20)</f>
        <v>3900</v>
      </c>
      <c r="H10" s="22" cm="1">
        <f t="array" ref="H10">_xlfn.IFS(F10&lt;=50, G10*$E$29, F10&lt;=100, G10*$E$30, TRUE, G10*$E$31)</f>
        <v>78</v>
      </c>
      <c r="I10" s="23" cm="1">
        <f t="array" ref="I10">HLOOKUP(RIGHT(C10,2), $F$35:$H$39, _xlfn.IFS(LEFT(C10,2) ="QT", 2, LEFT(C10,2) ="TT", 3,LEFT(C10,2) ="CH", 4,TRUE,5), 0)</f>
        <v>1.4999999999999999E-2</v>
      </c>
      <c r="J10" s="22">
        <f t="shared" si="1"/>
        <v>3919.5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  <c r="W10" s="16"/>
      <c r="X10" s="16"/>
      <c r="Y10" s="16"/>
      <c r="Z10" s="16"/>
    </row>
    <row r="11" spans="1:26" ht="15.75" customHeight="1">
      <c r="A11" s="20"/>
      <c r="B11" s="44" t="s">
        <v>98</v>
      </c>
      <c r="C11" s="37"/>
      <c r="D11" s="37"/>
      <c r="E11" s="33"/>
      <c r="F11" s="19">
        <f>SUM($F$5:$F$10)</f>
        <v>763</v>
      </c>
      <c r="G11" s="19">
        <f>SUM($G$5:$G$10)</f>
        <v>117050</v>
      </c>
      <c r="H11" s="19">
        <f>SUM($H$5:$H$10)</f>
        <v>5232.5</v>
      </c>
      <c r="I11" s="19"/>
      <c r="J11" s="19">
        <f>SUM($J$5:$J$10)</f>
        <v>119865.25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  <c r="W11" s="16"/>
      <c r="X11" s="16"/>
      <c r="Y11" s="16"/>
      <c r="Z11" s="16"/>
    </row>
    <row r="12" spans="1:26" ht="15.75" customHeight="1">
      <c r="A12" s="18" t="s">
        <v>99</v>
      </c>
      <c r="B12" s="24"/>
      <c r="C12" s="24"/>
      <c r="D12" s="24"/>
      <c r="E12" s="24"/>
      <c r="F12" s="17"/>
      <c r="G12" s="17"/>
      <c r="H12" s="17"/>
      <c r="I12" s="17"/>
      <c r="J12" s="17"/>
      <c r="K12" s="17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  <c r="W12" s="16"/>
      <c r="X12" s="16"/>
      <c r="Y12" s="16"/>
      <c r="Z12" s="16"/>
    </row>
    <row r="13" spans="1:26" ht="15.75" customHeight="1">
      <c r="A13" s="18"/>
      <c r="B13" s="15" t="s">
        <v>100</v>
      </c>
      <c r="C13" s="15"/>
      <c r="D13" s="15"/>
      <c r="E13" s="15"/>
      <c r="F13" s="15"/>
      <c r="G13" s="15"/>
      <c r="H13" s="15"/>
      <c r="I13" s="15"/>
      <c r="J13" s="15"/>
      <c r="K13" s="1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  <c r="W13" s="16"/>
      <c r="X13" s="16"/>
      <c r="Y13" s="16"/>
      <c r="Z13" s="16"/>
    </row>
    <row r="14" spans="1:26" ht="15.75" customHeight="1">
      <c r="A14" s="18"/>
      <c r="B14" s="15" t="s">
        <v>101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  <c r="W14" s="16"/>
      <c r="X14" s="16"/>
      <c r="Y14" s="16"/>
      <c r="Z14" s="16"/>
    </row>
    <row r="15" spans="1:26" ht="15.75" customHeight="1">
      <c r="A15" s="18"/>
      <c r="B15" s="15" t="s">
        <v>102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  <c r="W15" s="16"/>
      <c r="X15" s="16"/>
      <c r="Y15" s="16"/>
      <c r="Z15" s="16"/>
    </row>
    <row r="16" spans="1:26" ht="15.75" customHeight="1">
      <c r="A16" s="18"/>
      <c r="B16" s="15" t="s">
        <v>103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/>
      <c r="W16" s="16"/>
      <c r="X16" s="16"/>
      <c r="Y16" s="16"/>
      <c r="Z16" s="16"/>
    </row>
    <row r="17" spans="1:26" ht="15.75" customHeight="1">
      <c r="A17" s="18"/>
      <c r="B17" s="39" t="s">
        <v>104</v>
      </c>
      <c r="C17" s="37"/>
      <c r="D17" s="33"/>
      <c r="E17" s="39" t="s">
        <v>105</v>
      </c>
      <c r="F17" s="3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  <c r="V17" s="16"/>
      <c r="W17" s="16"/>
      <c r="X17" s="16"/>
      <c r="Y17" s="16"/>
      <c r="Z17" s="16"/>
    </row>
    <row r="18" spans="1:26" ht="15.75" customHeight="1">
      <c r="A18" s="18"/>
      <c r="B18" s="40" t="s">
        <v>106</v>
      </c>
      <c r="C18" s="37"/>
      <c r="D18" s="33"/>
      <c r="E18" s="39">
        <v>100</v>
      </c>
      <c r="F18" s="33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6"/>
      <c r="V18" s="16"/>
      <c r="W18" s="16"/>
      <c r="X18" s="16"/>
      <c r="Y18" s="16"/>
      <c r="Z18" s="16"/>
    </row>
    <row r="19" spans="1:26" ht="15.75" customHeight="1">
      <c r="A19" s="18"/>
      <c r="B19" s="40" t="s">
        <v>107</v>
      </c>
      <c r="C19" s="37"/>
      <c r="D19" s="33"/>
      <c r="E19" s="39">
        <v>150</v>
      </c>
      <c r="F19" s="33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  <c r="V19" s="16"/>
      <c r="W19" s="16"/>
      <c r="X19" s="16"/>
      <c r="Y19" s="16"/>
      <c r="Z19" s="16"/>
    </row>
    <row r="20" spans="1:26" ht="15.75" customHeight="1">
      <c r="A20" s="18"/>
      <c r="B20" s="40" t="s">
        <v>108</v>
      </c>
      <c r="C20" s="37"/>
      <c r="D20" s="33"/>
      <c r="E20" s="39">
        <v>200</v>
      </c>
      <c r="F20" s="33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/>
      <c r="V20" s="16"/>
      <c r="W20" s="16"/>
      <c r="X20" s="16"/>
      <c r="Y20" s="16"/>
      <c r="Z20" s="16"/>
    </row>
    <row r="21" spans="1:26" ht="15.75" customHeight="1">
      <c r="A21" s="18"/>
      <c r="B21" s="18" t="s">
        <v>109</v>
      </c>
      <c r="C21" s="18"/>
      <c r="D21" s="20"/>
      <c r="E21" s="15"/>
      <c r="F21" s="18"/>
      <c r="G21" s="18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6"/>
      <c r="X21" s="16"/>
      <c r="Y21" s="16"/>
      <c r="Z21" s="16"/>
    </row>
    <row r="22" spans="1:26" ht="15.75" customHeight="1">
      <c r="A22" s="18"/>
      <c r="B22" s="20"/>
      <c r="C22" s="20"/>
      <c r="D22" s="25" t="s">
        <v>110</v>
      </c>
      <c r="E22" s="15"/>
      <c r="F22" s="18"/>
      <c r="G22" s="18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/>
      <c r="W22" s="16"/>
      <c r="X22" s="16"/>
      <c r="Y22" s="16"/>
      <c r="Z22" s="16"/>
    </row>
    <row r="23" spans="1:26" ht="15.75" customHeight="1">
      <c r="A23" s="18"/>
      <c r="B23" s="20"/>
      <c r="C23" s="20"/>
      <c r="D23" s="25" t="s">
        <v>111</v>
      </c>
      <c r="E23" s="15"/>
      <c r="F23" s="18"/>
      <c r="G23" s="18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/>
      <c r="W23" s="16"/>
      <c r="X23" s="16"/>
      <c r="Y23" s="16"/>
      <c r="Z23" s="16"/>
    </row>
    <row r="24" spans="1:26" ht="15.75" customHeight="1">
      <c r="A24" s="18"/>
      <c r="B24" s="20"/>
      <c r="C24" s="20"/>
      <c r="D24" s="25" t="s">
        <v>112</v>
      </c>
      <c r="E24" s="15"/>
      <c r="F24" s="18"/>
      <c r="G24" s="18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  <c r="W24" s="16"/>
      <c r="X24" s="16"/>
      <c r="Y24" s="16"/>
      <c r="Z24" s="16"/>
    </row>
    <row r="25" spans="1:26" ht="15.75" customHeight="1">
      <c r="A25" s="18"/>
      <c r="B25" s="20"/>
      <c r="C25" s="20"/>
      <c r="D25" s="25" t="s">
        <v>113</v>
      </c>
      <c r="E25" s="15"/>
      <c r="F25" s="18"/>
      <c r="G25" s="18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/>
      <c r="W25" s="16"/>
      <c r="X25" s="16"/>
      <c r="Y25" s="16"/>
      <c r="Z25" s="16"/>
    </row>
    <row r="26" spans="1:26" ht="15.75" customHeight="1">
      <c r="A26" s="18"/>
      <c r="B26" s="26" t="s">
        <v>114</v>
      </c>
      <c r="C26" s="26"/>
      <c r="D26" s="20"/>
      <c r="E26" s="15"/>
      <c r="F26" s="18"/>
      <c r="G26" s="18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/>
      <c r="W26" s="16"/>
      <c r="X26" s="16"/>
      <c r="Y26" s="16"/>
      <c r="Z26" s="16"/>
    </row>
    <row r="27" spans="1:26" ht="15.75" customHeight="1">
      <c r="A27" s="18"/>
      <c r="B27" s="27" t="s">
        <v>115</v>
      </c>
      <c r="C27" s="27"/>
      <c r="D27" s="20"/>
      <c r="E27" s="15"/>
      <c r="F27" s="18"/>
      <c r="G27" s="18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/>
      <c r="W27" s="16"/>
      <c r="X27" s="16"/>
      <c r="Y27" s="16"/>
      <c r="Z27" s="16"/>
    </row>
    <row r="28" spans="1:26" ht="15.75" customHeight="1">
      <c r="A28" s="18"/>
      <c r="B28" s="39" t="s">
        <v>116</v>
      </c>
      <c r="C28" s="37"/>
      <c r="D28" s="33"/>
      <c r="E28" s="39" t="s">
        <v>117</v>
      </c>
      <c r="F28" s="33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6"/>
      <c r="V28" s="16"/>
      <c r="W28" s="16"/>
      <c r="X28" s="16"/>
      <c r="Y28" s="16"/>
      <c r="Z28" s="16"/>
    </row>
    <row r="29" spans="1:26" ht="15.75" customHeight="1">
      <c r="A29" s="18"/>
      <c r="B29" s="40" t="s">
        <v>106</v>
      </c>
      <c r="C29" s="37"/>
      <c r="D29" s="33"/>
      <c r="E29" s="41">
        <v>0.02</v>
      </c>
      <c r="F29" s="33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/>
      <c r="V29" s="16"/>
      <c r="W29" s="16"/>
      <c r="X29" s="16"/>
      <c r="Y29" s="16"/>
      <c r="Z29" s="16"/>
    </row>
    <row r="30" spans="1:26" ht="15.75" customHeight="1">
      <c r="A30" s="18"/>
      <c r="B30" s="40" t="s">
        <v>107</v>
      </c>
      <c r="C30" s="37"/>
      <c r="D30" s="33"/>
      <c r="E30" s="41">
        <v>0.03</v>
      </c>
      <c r="F30" s="33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V30" s="16"/>
      <c r="W30" s="16"/>
      <c r="X30" s="16"/>
      <c r="Y30" s="16"/>
      <c r="Z30" s="16"/>
    </row>
    <row r="31" spans="1:26" ht="15.75" customHeight="1">
      <c r="A31" s="18"/>
      <c r="B31" s="40" t="s">
        <v>108</v>
      </c>
      <c r="C31" s="37"/>
      <c r="D31" s="33"/>
      <c r="E31" s="41">
        <v>0.05</v>
      </c>
      <c r="F31" s="33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6"/>
      <c r="V31" s="16"/>
      <c r="W31" s="16"/>
      <c r="X31" s="16"/>
      <c r="Y31" s="16"/>
      <c r="Z31" s="16"/>
    </row>
    <row r="32" spans="1:26" ht="15.75" customHeight="1">
      <c r="A32" s="18"/>
      <c r="B32" s="16"/>
      <c r="C32" s="16"/>
      <c r="D32" s="16"/>
      <c r="E32" s="16"/>
      <c r="F32" s="16"/>
      <c r="G32" s="1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6"/>
      <c r="V32" s="16"/>
      <c r="W32" s="16"/>
      <c r="X32" s="16"/>
      <c r="Y32" s="16"/>
      <c r="Z32" s="16"/>
    </row>
    <row r="33" spans="1:26" ht="15.75" customHeight="1">
      <c r="A33" s="18"/>
      <c r="B33" s="16" t="s">
        <v>118</v>
      </c>
      <c r="C33" s="16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/>
      <c r="W33" s="16"/>
      <c r="X33" s="16"/>
      <c r="Y33" s="16"/>
      <c r="Z33" s="16"/>
    </row>
    <row r="34" spans="1:26" ht="15.75" customHeight="1">
      <c r="A34" s="18"/>
      <c r="B34" s="16"/>
      <c r="C34" s="16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6"/>
      <c r="W34" s="16"/>
      <c r="X34" s="16"/>
      <c r="Y34" s="16"/>
      <c r="Z34" s="16"/>
    </row>
    <row r="35" spans="1:26" ht="15.75" customHeight="1">
      <c r="A35" s="18"/>
      <c r="B35" s="16"/>
      <c r="C35" s="16"/>
      <c r="D35" s="16"/>
      <c r="E35" s="21"/>
      <c r="F35" s="21" t="s">
        <v>119</v>
      </c>
      <c r="G35" s="21" t="s">
        <v>120</v>
      </c>
      <c r="H35" s="21" t="s">
        <v>121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6"/>
      <c r="W35" s="16"/>
      <c r="X35" s="16"/>
      <c r="Y35" s="16"/>
      <c r="Z35" s="16"/>
    </row>
    <row r="36" spans="1:26" ht="15.75" customHeight="1">
      <c r="A36" s="18"/>
      <c r="B36" s="16"/>
      <c r="C36" s="16"/>
      <c r="D36" s="16"/>
      <c r="E36" s="21" t="s">
        <v>122</v>
      </c>
      <c r="F36" s="28">
        <v>0.01</v>
      </c>
      <c r="G36" s="29">
        <v>1.4999999999999999E-2</v>
      </c>
      <c r="H36" s="28">
        <v>0.01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6"/>
      <c r="W36" s="16"/>
      <c r="X36" s="16"/>
      <c r="Y36" s="16"/>
      <c r="Z36" s="16"/>
    </row>
    <row r="37" spans="1:26" ht="15.75" customHeight="1">
      <c r="A37" s="18"/>
      <c r="B37" s="16"/>
      <c r="C37" s="16"/>
      <c r="D37" s="16"/>
      <c r="E37" s="21" t="s">
        <v>123</v>
      </c>
      <c r="F37" s="29">
        <v>5.0000000000000001E-3</v>
      </c>
      <c r="G37" s="29">
        <v>5.0000000000000001E-3</v>
      </c>
      <c r="H37" s="29">
        <v>1.4999999999999999E-2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6"/>
      <c r="W37" s="16"/>
      <c r="X37" s="16"/>
      <c r="Y37" s="16"/>
      <c r="Z37" s="16"/>
    </row>
    <row r="38" spans="1:26" ht="15.75" customHeight="1">
      <c r="A38" s="18"/>
      <c r="B38" s="16"/>
      <c r="C38" s="16"/>
      <c r="D38" s="16"/>
      <c r="E38" s="21" t="s">
        <v>124</v>
      </c>
      <c r="F38" s="28">
        <v>0.01</v>
      </c>
      <c r="G38" s="28">
        <v>0.02</v>
      </c>
      <c r="H38" s="29">
        <v>2.5000000000000001E-2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6"/>
      <c r="W38" s="16"/>
      <c r="X38" s="16"/>
      <c r="Y38" s="16"/>
      <c r="Z38" s="16"/>
    </row>
    <row r="39" spans="1:26" ht="15.75" customHeight="1">
      <c r="A39" s="18"/>
      <c r="B39" s="16"/>
      <c r="C39" s="16"/>
      <c r="D39" s="16"/>
      <c r="E39" s="21" t="s">
        <v>125</v>
      </c>
      <c r="F39" s="29">
        <v>1.4999999999999999E-2</v>
      </c>
      <c r="G39" s="29">
        <v>2.5000000000000001E-2</v>
      </c>
      <c r="H39" s="29">
        <v>5.0000000000000001E-3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6"/>
      <c r="W39" s="16"/>
      <c r="X39" s="16"/>
      <c r="Y39" s="16"/>
      <c r="Z39" s="16"/>
    </row>
    <row r="40" spans="1:26" ht="15.75" customHeight="1">
      <c r="A40" s="18"/>
      <c r="B40" s="16" t="s">
        <v>126</v>
      </c>
      <c r="C40" s="16"/>
      <c r="D40" s="16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6"/>
      <c r="W40" s="16"/>
      <c r="X40" s="16"/>
      <c r="Y40" s="16"/>
      <c r="Z40" s="16"/>
    </row>
    <row r="41" spans="1:26" ht="15.75" customHeight="1">
      <c r="A41" s="18"/>
      <c r="B41" s="16"/>
      <c r="C41" s="16"/>
      <c r="D41" s="16"/>
      <c r="E41" s="16"/>
      <c r="F41" s="16"/>
      <c r="G41" s="16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6"/>
      <c r="W41" s="16"/>
      <c r="X41" s="16"/>
      <c r="Y41" s="16"/>
      <c r="Z41" s="16"/>
    </row>
    <row r="42" spans="1:26" ht="15.75" customHeight="1">
      <c r="A42" s="18"/>
      <c r="B42" s="15" t="s">
        <v>127</v>
      </c>
      <c r="C42" s="15"/>
      <c r="D42" s="15"/>
      <c r="E42" s="15"/>
      <c r="F42" s="15"/>
      <c r="G42" s="20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6"/>
      <c r="W42" s="16"/>
      <c r="X42" s="16"/>
      <c r="Y42" s="16"/>
      <c r="Z42" s="16"/>
    </row>
    <row r="43" spans="1:26" ht="15.75" customHeight="1">
      <c r="A43" s="18"/>
      <c r="B43" s="15" t="s">
        <v>128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6"/>
      <c r="W43" s="16"/>
      <c r="X43" s="16"/>
      <c r="Y43" s="16"/>
      <c r="Z43" s="16"/>
    </row>
    <row r="44" spans="1:26" ht="15.75" customHeight="1">
      <c r="A44" s="18"/>
      <c r="B44" s="16"/>
      <c r="C44" s="16"/>
      <c r="D44" s="16"/>
      <c r="E44" s="16"/>
      <c r="F44" s="16"/>
      <c r="G44" s="16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6"/>
      <c r="W44" s="16"/>
      <c r="X44" s="16"/>
      <c r="Y44" s="16"/>
      <c r="Z44" s="16"/>
    </row>
    <row r="45" spans="1:26" ht="15.75" customHeight="1">
      <c r="A45" s="18"/>
      <c r="B45" s="16"/>
      <c r="C45" s="16"/>
      <c r="D45" s="16"/>
      <c r="E45" s="16"/>
      <c r="F45" s="16"/>
      <c r="G45" s="16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6"/>
      <c r="W45" s="16"/>
      <c r="X45" s="16"/>
      <c r="Y45" s="16"/>
      <c r="Z45" s="16"/>
    </row>
    <row r="46" spans="1:2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6"/>
      <c r="W46" s="16"/>
      <c r="X46" s="16"/>
      <c r="Y46" s="16"/>
      <c r="Z46" s="16"/>
    </row>
    <row r="47" spans="1:26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6"/>
      <c r="W47" s="16"/>
      <c r="X47" s="16"/>
      <c r="Y47" s="16"/>
      <c r="Z47" s="16"/>
    </row>
    <row r="48" spans="1:26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6"/>
      <c r="W48" s="16"/>
      <c r="X48" s="16"/>
      <c r="Y48" s="16"/>
      <c r="Z48" s="16"/>
    </row>
    <row r="49" spans="1:26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6"/>
      <c r="W49" s="16"/>
      <c r="X49" s="16"/>
      <c r="Y49" s="16"/>
      <c r="Z49" s="16"/>
    </row>
    <row r="50" spans="1:26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6"/>
      <c r="W50" s="16"/>
      <c r="X50" s="16"/>
      <c r="Y50" s="16"/>
      <c r="Z50" s="16"/>
    </row>
    <row r="51" spans="1:26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6"/>
      <c r="W51" s="16"/>
      <c r="X51" s="16"/>
      <c r="Y51" s="16"/>
      <c r="Z51" s="16"/>
    </row>
    <row r="52" spans="1:26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6"/>
      <c r="W52" s="16"/>
      <c r="X52" s="16"/>
      <c r="Y52" s="16"/>
      <c r="Z52" s="16"/>
    </row>
    <row r="53" spans="1:26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6"/>
      <c r="W53" s="16"/>
      <c r="X53" s="16"/>
      <c r="Y53" s="16"/>
      <c r="Z53" s="16"/>
    </row>
    <row r="54" spans="1:26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6"/>
      <c r="W54" s="16"/>
      <c r="X54" s="16"/>
      <c r="Y54" s="16"/>
      <c r="Z54" s="16"/>
    </row>
    <row r="55" spans="1:26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6"/>
      <c r="W55" s="16"/>
      <c r="X55" s="16"/>
      <c r="Y55" s="16"/>
      <c r="Z55" s="16"/>
    </row>
    <row r="56" spans="1:2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6"/>
      <c r="W56" s="16"/>
      <c r="X56" s="16"/>
      <c r="Y56" s="16"/>
      <c r="Z56" s="16"/>
    </row>
    <row r="57" spans="1:26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6"/>
      <c r="W57" s="16"/>
      <c r="X57" s="16"/>
      <c r="Y57" s="16"/>
      <c r="Z57" s="16"/>
    </row>
    <row r="58" spans="1:26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6"/>
      <c r="W58" s="16"/>
      <c r="X58" s="16"/>
      <c r="Y58" s="16"/>
      <c r="Z58" s="16"/>
    </row>
    <row r="59" spans="1:26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6"/>
      <c r="W59" s="16"/>
      <c r="X59" s="16"/>
      <c r="Y59" s="16"/>
      <c r="Z59" s="16"/>
    </row>
    <row r="60" spans="1:26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6"/>
      <c r="W60" s="16"/>
      <c r="X60" s="16"/>
      <c r="Y60" s="16"/>
      <c r="Z60" s="16"/>
    </row>
    <row r="61" spans="1:26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6"/>
      <c r="W61" s="16"/>
      <c r="X61" s="16"/>
      <c r="Y61" s="16"/>
      <c r="Z61" s="16"/>
    </row>
    <row r="62" spans="1:26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6"/>
      <c r="W62" s="16"/>
      <c r="X62" s="16"/>
      <c r="Y62" s="16"/>
      <c r="Z62" s="16"/>
    </row>
    <row r="63" spans="1:26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6"/>
      <c r="W63" s="16"/>
      <c r="X63" s="16"/>
      <c r="Y63" s="16"/>
      <c r="Z63" s="16"/>
    </row>
    <row r="64" spans="1:26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6"/>
      <c r="W64" s="16"/>
      <c r="X64" s="16"/>
      <c r="Y64" s="16"/>
      <c r="Z64" s="16"/>
    </row>
    <row r="65" spans="1:26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6"/>
      <c r="W65" s="16"/>
      <c r="X65" s="16"/>
      <c r="Y65" s="16"/>
      <c r="Z65" s="16"/>
    </row>
    <row r="66" spans="1:2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6"/>
      <c r="W66" s="16"/>
      <c r="X66" s="16"/>
      <c r="Y66" s="16"/>
      <c r="Z66" s="16"/>
    </row>
    <row r="67" spans="1:26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6"/>
      <c r="W67" s="16"/>
      <c r="X67" s="16"/>
      <c r="Y67" s="16"/>
      <c r="Z67" s="16"/>
    </row>
    <row r="68" spans="1:26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6"/>
      <c r="W68" s="16"/>
      <c r="X68" s="16"/>
      <c r="Y68" s="16"/>
      <c r="Z68" s="16"/>
    </row>
    <row r="69" spans="1:26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6"/>
      <c r="W69" s="16"/>
      <c r="X69" s="16"/>
      <c r="Y69" s="16"/>
      <c r="Z69" s="16"/>
    </row>
    <row r="70" spans="1:26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6"/>
      <c r="W70" s="16"/>
      <c r="X70" s="16"/>
      <c r="Y70" s="16"/>
      <c r="Z70" s="16"/>
    </row>
    <row r="71" spans="1:26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6"/>
      <c r="W71" s="16"/>
      <c r="X71" s="16"/>
      <c r="Y71" s="16"/>
      <c r="Z71" s="16"/>
    </row>
    <row r="72" spans="1:26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6"/>
      <c r="W72" s="16"/>
      <c r="X72" s="16"/>
      <c r="Y72" s="16"/>
      <c r="Z72" s="16"/>
    </row>
    <row r="73" spans="1:26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6"/>
      <c r="W73" s="16"/>
      <c r="X73" s="16"/>
      <c r="Y73" s="16"/>
      <c r="Z73" s="16"/>
    </row>
    <row r="74" spans="1:26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6"/>
      <c r="W74" s="16"/>
      <c r="X74" s="16"/>
      <c r="Y74" s="16"/>
      <c r="Z74" s="16"/>
    </row>
    <row r="75" spans="1:26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6"/>
      <c r="W75" s="16"/>
      <c r="X75" s="16"/>
      <c r="Y75" s="16"/>
      <c r="Z75" s="16"/>
    </row>
    <row r="76" spans="1:2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6"/>
      <c r="W76" s="16"/>
      <c r="X76" s="16"/>
      <c r="Y76" s="16"/>
      <c r="Z76" s="16"/>
    </row>
    <row r="77" spans="1:26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6"/>
      <c r="W77" s="16"/>
      <c r="X77" s="16"/>
      <c r="Y77" s="16"/>
      <c r="Z77" s="16"/>
    </row>
    <row r="78" spans="1:26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6"/>
      <c r="W78" s="16"/>
      <c r="X78" s="16"/>
      <c r="Y78" s="16"/>
      <c r="Z78" s="16"/>
    </row>
    <row r="79" spans="1:26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6"/>
      <c r="W79" s="16"/>
      <c r="X79" s="16"/>
      <c r="Y79" s="16"/>
      <c r="Z79" s="16"/>
    </row>
    <row r="80" spans="1:26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6"/>
      <c r="W80" s="16"/>
      <c r="X80" s="16"/>
      <c r="Y80" s="16"/>
      <c r="Z80" s="16"/>
    </row>
    <row r="81" spans="1:26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6"/>
      <c r="W81" s="16"/>
      <c r="X81" s="16"/>
      <c r="Y81" s="16"/>
      <c r="Z81" s="16"/>
    </row>
    <row r="82" spans="1:26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6"/>
      <c r="W82" s="16"/>
      <c r="X82" s="16"/>
      <c r="Y82" s="16"/>
      <c r="Z82" s="16"/>
    </row>
    <row r="83" spans="1:26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6"/>
      <c r="W83" s="16"/>
      <c r="X83" s="16"/>
      <c r="Y83" s="16"/>
      <c r="Z83" s="16"/>
    </row>
    <row r="84" spans="1:26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6"/>
      <c r="W84" s="16"/>
      <c r="X84" s="16"/>
      <c r="Y84" s="16"/>
      <c r="Z84" s="16"/>
    </row>
    <row r="85" spans="1:26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6"/>
      <c r="W85" s="16"/>
      <c r="X85" s="16"/>
      <c r="Y85" s="16"/>
      <c r="Z85" s="16"/>
    </row>
    <row r="86" spans="1:2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6"/>
      <c r="W86" s="16"/>
      <c r="X86" s="16"/>
      <c r="Y86" s="16"/>
      <c r="Z86" s="16"/>
    </row>
    <row r="87" spans="1:26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6"/>
      <c r="W87" s="16"/>
      <c r="X87" s="16"/>
      <c r="Y87" s="16"/>
      <c r="Z87" s="16"/>
    </row>
    <row r="88" spans="1:26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6"/>
      <c r="W88" s="16"/>
      <c r="X88" s="16"/>
      <c r="Y88" s="16"/>
      <c r="Z88" s="16"/>
    </row>
    <row r="89" spans="1:26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6"/>
      <c r="W89" s="16"/>
      <c r="X89" s="16"/>
      <c r="Y89" s="16"/>
      <c r="Z89" s="16"/>
    </row>
    <row r="90" spans="1:26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6"/>
      <c r="W90" s="16"/>
      <c r="X90" s="16"/>
      <c r="Y90" s="16"/>
      <c r="Z90" s="16"/>
    </row>
    <row r="91" spans="1:26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6"/>
      <c r="W91" s="16"/>
      <c r="X91" s="16"/>
      <c r="Y91" s="16"/>
      <c r="Z91" s="16"/>
    </row>
    <row r="92" spans="1:26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6"/>
      <c r="W92" s="16"/>
      <c r="X92" s="16"/>
      <c r="Y92" s="16"/>
      <c r="Z92" s="16"/>
    </row>
    <row r="93" spans="1:26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6"/>
      <c r="W93" s="16"/>
      <c r="X93" s="16"/>
      <c r="Y93" s="16"/>
      <c r="Z93" s="16"/>
    </row>
    <row r="94" spans="1:26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6"/>
      <c r="W94" s="16"/>
      <c r="X94" s="16"/>
      <c r="Y94" s="16"/>
      <c r="Z94" s="16"/>
    </row>
    <row r="95" spans="1:26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6"/>
      <c r="W95" s="16"/>
      <c r="X95" s="16"/>
      <c r="Y95" s="16"/>
      <c r="Z95" s="16"/>
    </row>
    <row r="96" spans="1:2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6"/>
      <c r="W96" s="16"/>
      <c r="X96" s="16"/>
      <c r="Y96" s="16"/>
      <c r="Z96" s="16"/>
    </row>
    <row r="97" spans="1:26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6"/>
      <c r="W97" s="16"/>
      <c r="X97" s="16"/>
      <c r="Y97" s="16"/>
      <c r="Z97" s="16"/>
    </row>
    <row r="98" spans="1:26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6"/>
      <c r="W98" s="16"/>
      <c r="X98" s="16"/>
      <c r="Y98" s="16"/>
      <c r="Z98" s="16"/>
    </row>
    <row r="99" spans="1:26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6"/>
      <c r="W99" s="16"/>
      <c r="X99" s="16"/>
      <c r="Y99" s="16"/>
      <c r="Z99" s="16"/>
    </row>
    <row r="100" spans="1:26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6"/>
      <c r="W100" s="16"/>
      <c r="X100" s="16"/>
      <c r="Y100" s="16"/>
      <c r="Z100" s="16"/>
    </row>
    <row r="101" spans="1:26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6"/>
      <c r="W101" s="16"/>
      <c r="X101" s="16"/>
      <c r="Y101" s="16"/>
      <c r="Z101" s="16"/>
    </row>
    <row r="102" spans="1:26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6"/>
      <c r="W102" s="16"/>
      <c r="X102" s="16"/>
      <c r="Y102" s="16"/>
      <c r="Z102" s="16"/>
    </row>
    <row r="103" spans="1:26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6"/>
      <c r="W103" s="16"/>
      <c r="X103" s="16"/>
      <c r="Y103" s="16"/>
      <c r="Z103" s="16"/>
    </row>
    <row r="104" spans="1:26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6"/>
      <c r="W104" s="16"/>
      <c r="X104" s="16"/>
      <c r="Y104" s="16"/>
      <c r="Z104" s="16"/>
    </row>
    <row r="105" spans="1:26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6"/>
      <c r="W105" s="16"/>
      <c r="X105" s="16"/>
      <c r="Y105" s="16"/>
      <c r="Z105" s="16"/>
    </row>
    <row r="106" spans="1:2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6"/>
      <c r="W106" s="16"/>
      <c r="X106" s="16"/>
      <c r="Y106" s="16"/>
      <c r="Z106" s="16"/>
    </row>
    <row r="107" spans="1:26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6"/>
      <c r="W107" s="16"/>
      <c r="X107" s="16"/>
      <c r="Y107" s="16"/>
      <c r="Z107" s="16"/>
    </row>
    <row r="108" spans="1:26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6"/>
      <c r="W108" s="16"/>
      <c r="X108" s="16"/>
      <c r="Y108" s="16"/>
      <c r="Z108" s="16"/>
    </row>
    <row r="109" spans="1:26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6"/>
      <c r="W109" s="16"/>
      <c r="X109" s="16"/>
      <c r="Y109" s="16"/>
      <c r="Z109" s="16"/>
    </row>
    <row r="110" spans="1:26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6"/>
      <c r="W110" s="16"/>
      <c r="X110" s="16"/>
      <c r="Y110" s="16"/>
      <c r="Z110" s="16"/>
    </row>
    <row r="111" spans="1:26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6"/>
      <c r="W111" s="16"/>
      <c r="X111" s="16"/>
      <c r="Y111" s="16"/>
      <c r="Z111" s="16"/>
    </row>
    <row r="112" spans="1:26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6"/>
      <c r="W112" s="16"/>
      <c r="X112" s="16"/>
      <c r="Y112" s="16"/>
      <c r="Z112" s="16"/>
    </row>
    <row r="113" spans="1:26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6"/>
      <c r="W113" s="16"/>
      <c r="X113" s="16"/>
      <c r="Y113" s="16"/>
      <c r="Z113" s="16"/>
    </row>
    <row r="114" spans="1:26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6"/>
      <c r="W114" s="16"/>
      <c r="X114" s="16"/>
      <c r="Y114" s="16"/>
      <c r="Z114" s="16"/>
    </row>
    <row r="115" spans="1:26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6"/>
      <c r="W115" s="16"/>
      <c r="X115" s="16"/>
      <c r="Y115" s="16"/>
      <c r="Z115" s="16"/>
    </row>
    <row r="116" spans="1:2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6"/>
      <c r="W116" s="16"/>
      <c r="X116" s="16"/>
      <c r="Y116" s="16"/>
      <c r="Z116" s="16"/>
    </row>
    <row r="117" spans="1:26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6"/>
      <c r="W117" s="16"/>
      <c r="X117" s="16"/>
      <c r="Y117" s="16"/>
      <c r="Z117" s="16"/>
    </row>
    <row r="118" spans="1:26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6"/>
      <c r="W118" s="16"/>
      <c r="X118" s="16"/>
      <c r="Y118" s="16"/>
      <c r="Z118" s="16"/>
    </row>
    <row r="119" spans="1:26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6"/>
      <c r="W119" s="16"/>
      <c r="X119" s="16"/>
      <c r="Y119" s="16"/>
      <c r="Z119" s="16"/>
    </row>
    <row r="120" spans="1:26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6"/>
      <c r="W120" s="16"/>
      <c r="X120" s="16"/>
      <c r="Y120" s="16"/>
      <c r="Z120" s="16"/>
    </row>
    <row r="121" spans="1:26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6"/>
      <c r="W121" s="16"/>
      <c r="X121" s="16"/>
      <c r="Y121" s="16"/>
      <c r="Z121" s="16"/>
    </row>
    <row r="122" spans="1:26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6"/>
      <c r="W122" s="16"/>
      <c r="X122" s="16"/>
      <c r="Y122" s="16"/>
      <c r="Z122" s="16"/>
    </row>
    <row r="123" spans="1:26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6"/>
      <c r="W123" s="16"/>
      <c r="X123" s="16"/>
      <c r="Y123" s="16"/>
      <c r="Z123" s="16"/>
    </row>
    <row r="124" spans="1:26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6"/>
      <c r="W124" s="16"/>
      <c r="X124" s="16"/>
      <c r="Y124" s="16"/>
      <c r="Z124" s="16"/>
    </row>
    <row r="125" spans="1:26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6"/>
      <c r="W125" s="16"/>
      <c r="X125" s="16"/>
      <c r="Y125" s="16"/>
      <c r="Z125" s="16"/>
    </row>
    <row r="126" spans="1: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6"/>
      <c r="W126" s="16"/>
      <c r="X126" s="16"/>
      <c r="Y126" s="16"/>
      <c r="Z126" s="16"/>
    </row>
    <row r="127" spans="1:26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6"/>
      <c r="W127" s="16"/>
      <c r="X127" s="16"/>
      <c r="Y127" s="16"/>
      <c r="Z127" s="16"/>
    </row>
    <row r="128" spans="1:26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6"/>
      <c r="W128" s="16"/>
      <c r="X128" s="16"/>
      <c r="Y128" s="16"/>
      <c r="Z128" s="16"/>
    </row>
    <row r="129" spans="1:26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6"/>
      <c r="W129" s="16"/>
      <c r="X129" s="16"/>
      <c r="Y129" s="16"/>
      <c r="Z129" s="16"/>
    </row>
    <row r="130" spans="1:26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6"/>
      <c r="W130" s="16"/>
      <c r="X130" s="16"/>
      <c r="Y130" s="16"/>
      <c r="Z130" s="16"/>
    </row>
    <row r="131" spans="1:26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6"/>
      <c r="W131" s="16"/>
      <c r="X131" s="16"/>
      <c r="Y131" s="16"/>
      <c r="Z131" s="16"/>
    </row>
    <row r="132" spans="1:26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6"/>
      <c r="W132" s="16"/>
      <c r="X132" s="16"/>
      <c r="Y132" s="16"/>
      <c r="Z132" s="16"/>
    </row>
    <row r="133" spans="1:26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6"/>
      <c r="W133" s="16"/>
      <c r="X133" s="16"/>
      <c r="Y133" s="16"/>
      <c r="Z133" s="16"/>
    </row>
    <row r="134" spans="1:26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6"/>
      <c r="W134" s="16"/>
      <c r="X134" s="16"/>
      <c r="Y134" s="16"/>
      <c r="Z134" s="16"/>
    </row>
    <row r="135" spans="1:26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6"/>
      <c r="W135" s="16"/>
      <c r="X135" s="16"/>
      <c r="Y135" s="16"/>
      <c r="Z135" s="16"/>
    </row>
    <row r="136" spans="1:2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6"/>
      <c r="W136" s="16"/>
      <c r="X136" s="16"/>
      <c r="Y136" s="16"/>
      <c r="Z136" s="16"/>
    </row>
    <row r="137" spans="1:26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6"/>
      <c r="W137" s="16"/>
      <c r="X137" s="16"/>
      <c r="Y137" s="16"/>
      <c r="Z137" s="16"/>
    </row>
    <row r="138" spans="1:26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6"/>
      <c r="W138" s="16"/>
      <c r="X138" s="16"/>
      <c r="Y138" s="16"/>
      <c r="Z138" s="16"/>
    </row>
    <row r="139" spans="1:26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6"/>
      <c r="W139" s="16"/>
      <c r="X139" s="16"/>
      <c r="Y139" s="16"/>
      <c r="Z139" s="16"/>
    </row>
    <row r="140" spans="1:26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6"/>
      <c r="W140" s="16"/>
      <c r="X140" s="16"/>
      <c r="Y140" s="16"/>
      <c r="Z140" s="16"/>
    </row>
    <row r="141" spans="1:26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6"/>
      <c r="W141" s="16"/>
      <c r="X141" s="16"/>
      <c r="Y141" s="16"/>
      <c r="Z141" s="16"/>
    </row>
    <row r="142" spans="1:26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6"/>
      <c r="W142" s="16"/>
      <c r="X142" s="16"/>
      <c r="Y142" s="16"/>
      <c r="Z142" s="16"/>
    </row>
    <row r="143" spans="1:26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6"/>
      <c r="W143" s="16"/>
      <c r="X143" s="16"/>
      <c r="Y143" s="16"/>
      <c r="Z143" s="16"/>
    </row>
    <row r="144" spans="1:26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6"/>
      <c r="W144" s="16"/>
      <c r="X144" s="16"/>
      <c r="Y144" s="16"/>
      <c r="Z144" s="16"/>
    </row>
    <row r="145" spans="1:26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6"/>
      <c r="W145" s="16"/>
      <c r="X145" s="16"/>
      <c r="Y145" s="16"/>
      <c r="Z145" s="16"/>
    </row>
    <row r="146" spans="1:2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6"/>
      <c r="W146" s="16"/>
      <c r="X146" s="16"/>
      <c r="Y146" s="16"/>
      <c r="Z146" s="16"/>
    </row>
    <row r="147" spans="1:26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6"/>
      <c r="W147" s="16"/>
      <c r="X147" s="16"/>
      <c r="Y147" s="16"/>
      <c r="Z147" s="16"/>
    </row>
    <row r="148" spans="1:26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6"/>
      <c r="W148" s="16"/>
      <c r="X148" s="16"/>
      <c r="Y148" s="16"/>
      <c r="Z148" s="16"/>
    </row>
    <row r="149" spans="1:26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6"/>
      <c r="W149" s="16"/>
      <c r="X149" s="16"/>
      <c r="Y149" s="16"/>
      <c r="Z149" s="16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6"/>
      <c r="W150" s="16"/>
      <c r="X150" s="16"/>
      <c r="Y150" s="16"/>
      <c r="Z150" s="16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6"/>
      <c r="W151" s="16"/>
      <c r="X151" s="16"/>
      <c r="Y151" s="16"/>
      <c r="Z151" s="16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6"/>
      <c r="W152" s="16"/>
      <c r="X152" s="16"/>
      <c r="Y152" s="16"/>
      <c r="Z152" s="16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6"/>
      <c r="W153" s="16"/>
      <c r="X153" s="16"/>
      <c r="Y153" s="16"/>
      <c r="Z153" s="16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6"/>
      <c r="W154" s="16"/>
      <c r="X154" s="16"/>
      <c r="Y154" s="16"/>
      <c r="Z154" s="16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6"/>
      <c r="W155" s="16"/>
      <c r="X155" s="16"/>
      <c r="Y155" s="16"/>
      <c r="Z155" s="16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6"/>
      <c r="W156" s="16"/>
      <c r="X156" s="16"/>
      <c r="Y156" s="16"/>
      <c r="Z156" s="16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6"/>
      <c r="W157" s="16"/>
      <c r="X157" s="16"/>
      <c r="Y157" s="16"/>
      <c r="Z157" s="16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6"/>
      <c r="W158" s="16"/>
      <c r="X158" s="16"/>
      <c r="Y158" s="16"/>
      <c r="Z158" s="16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6"/>
      <c r="W159" s="16"/>
      <c r="X159" s="16"/>
      <c r="Y159" s="16"/>
      <c r="Z159" s="16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6"/>
      <c r="W160" s="16"/>
      <c r="X160" s="16"/>
      <c r="Y160" s="16"/>
      <c r="Z160" s="16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6"/>
      <c r="W161" s="16"/>
      <c r="X161" s="16"/>
      <c r="Y161" s="16"/>
      <c r="Z161" s="16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6"/>
      <c r="W162" s="16"/>
      <c r="X162" s="16"/>
      <c r="Y162" s="16"/>
      <c r="Z162" s="16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6"/>
      <c r="W163" s="16"/>
      <c r="X163" s="16"/>
      <c r="Y163" s="16"/>
      <c r="Z163" s="16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6"/>
      <c r="W164" s="16"/>
      <c r="X164" s="16"/>
      <c r="Y164" s="16"/>
      <c r="Z164" s="16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6"/>
      <c r="W165" s="16"/>
      <c r="X165" s="16"/>
      <c r="Y165" s="16"/>
      <c r="Z165" s="16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6"/>
      <c r="W166" s="16"/>
      <c r="X166" s="16"/>
      <c r="Y166" s="16"/>
      <c r="Z166" s="16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6"/>
      <c r="W167" s="16"/>
      <c r="X167" s="16"/>
      <c r="Y167" s="16"/>
      <c r="Z167" s="16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6"/>
      <c r="W168" s="16"/>
      <c r="X168" s="16"/>
      <c r="Y168" s="16"/>
      <c r="Z168" s="16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6"/>
      <c r="W169" s="16"/>
      <c r="X169" s="16"/>
      <c r="Y169" s="16"/>
      <c r="Z169" s="16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6"/>
      <c r="W170" s="16"/>
      <c r="X170" s="16"/>
      <c r="Y170" s="16"/>
      <c r="Z170" s="16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6"/>
      <c r="W171" s="16"/>
      <c r="X171" s="16"/>
      <c r="Y171" s="16"/>
      <c r="Z171" s="16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6"/>
      <c r="W172" s="16"/>
      <c r="X172" s="16"/>
      <c r="Y172" s="16"/>
      <c r="Z172" s="16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6"/>
      <c r="W173" s="16"/>
      <c r="X173" s="16"/>
      <c r="Y173" s="16"/>
      <c r="Z173" s="16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6"/>
      <c r="W174" s="16"/>
      <c r="X174" s="16"/>
      <c r="Y174" s="16"/>
      <c r="Z174" s="16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6"/>
      <c r="W175" s="16"/>
      <c r="X175" s="16"/>
      <c r="Y175" s="16"/>
      <c r="Z175" s="16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6"/>
      <c r="W176" s="16"/>
      <c r="X176" s="16"/>
      <c r="Y176" s="16"/>
      <c r="Z176" s="16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6"/>
      <c r="W177" s="16"/>
      <c r="X177" s="16"/>
      <c r="Y177" s="16"/>
      <c r="Z177" s="16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6"/>
      <c r="W178" s="16"/>
      <c r="X178" s="16"/>
      <c r="Y178" s="16"/>
      <c r="Z178" s="16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6"/>
      <c r="W179" s="16"/>
      <c r="X179" s="16"/>
      <c r="Y179" s="16"/>
      <c r="Z179" s="16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6"/>
      <c r="W180" s="16"/>
      <c r="X180" s="16"/>
      <c r="Y180" s="16"/>
      <c r="Z180" s="16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6"/>
      <c r="W181" s="16"/>
      <c r="X181" s="16"/>
      <c r="Y181" s="16"/>
      <c r="Z181" s="16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6"/>
      <c r="W182" s="16"/>
      <c r="X182" s="16"/>
      <c r="Y182" s="16"/>
      <c r="Z182" s="16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6"/>
      <c r="W183" s="16"/>
      <c r="X183" s="16"/>
      <c r="Y183" s="16"/>
      <c r="Z183" s="16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6"/>
      <c r="W184" s="16"/>
      <c r="X184" s="16"/>
      <c r="Y184" s="16"/>
      <c r="Z184" s="16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6"/>
      <c r="W185" s="16"/>
      <c r="X185" s="16"/>
      <c r="Y185" s="16"/>
      <c r="Z185" s="16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6"/>
      <c r="W186" s="16"/>
      <c r="X186" s="16"/>
      <c r="Y186" s="16"/>
      <c r="Z186" s="16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6"/>
      <c r="W187" s="16"/>
      <c r="X187" s="16"/>
      <c r="Y187" s="16"/>
      <c r="Z187" s="16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6"/>
      <c r="W188" s="16"/>
      <c r="X188" s="16"/>
      <c r="Y188" s="16"/>
      <c r="Z188" s="16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6"/>
      <c r="W189" s="16"/>
      <c r="X189" s="16"/>
      <c r="Y189" s="16"/>
      <c r="Z189" s="16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6"/>
      <c r="W190" s="16"/>
      <c r="X190" s="16"/>
      <c r="Y190" s="16"/>
      <c r="Z190" s="16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6"/>
      <c r="W191" s="16"/>
      <c r="X191" s="16"/>
      <c r="Y191" s="16"/>
      <c r="Z191" s="16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6"/>
      <c r="W192" s="16"/>
      <c r="X192" s="16"/>
      <c r="Y192" s="16"/>
      <c r="Z192" s="16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6"/>
      <c r="W193" s="16"/>
      <c r="X193" s="16"/>
      <c r="Y193" s="16"/>
      <c r="Z193" s="16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6"/>
      <c r="W194" s="16"/>
      <c r="X194" s="16"/>
      <c r="Y194" s="16"/>
      <c r="Z194" s="16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6"/>
      <c r="W195" s="16"/>
      <c r="X195" s="16"/>
      <c r="Y195" s="16"/>
      <c r="Z195" s="16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6"/>
      <c r="W196" s="16"/>
      <c r="X196" s="16"/>
      <c r="Y196" s="16"/>
      <c r="Z196" s="16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6"/>
      <c r="W197" s="16"/>
      <c r="X197" s="16"/>
      <c r="Y197" s="16"/>
      <c r="Z197" s="16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6"/>
      <c r="W198" s="16"/>
      <c r="X198" s="16"/>
      <c r="Y198" s="16"/>
      <c r="Z198" s="16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6"/>
      <c r="W199" s="16"/>
      <c r="X199" s="16"/>
      <c r="Y199" s="16"/>
      <c r="Z199" s="16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6"/>
      <c r="W200" s="16"/>
      <c r="X200" s="16"/>
      <c r="Y200" s="16"/>
      <c r="Z200" s="16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6"/>
      <c r="W201" s="16"/>
      <c r="X201" s="16"/>
      <c r="Y201" s="16"/>
      <c r="Z201" s="16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6"/>
      <c r="W202" s="16"/>
      <c r="X202" s="16"/>
      <c r="Y202" s="16"/>
      <c r="Z202" s="16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6"/>
      <c r="W203" s="16"/>
      <c r="X203" s="16"/>
      <c r="Y203" s="16"/>
      <c r="Z203" s="16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6"/>
      <c r="W204" s="16"/>
      <c r="X204" s="16"/>
      <c r="Y204" s="16"/>
      <c r="Z204" s="16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6"/>
      <c r="W205" s="16"/>
      <c r="X205" s="16"/>
      <c r="Y205" s="16"/>
      <c r="Z205" s="16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6"/>
      <c r="W206" s="16"/>
      <c r="X206" s="16"/>
      <c r="Y206" s="16"/>
      <c r="Z206" s="16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6"/>
      <c r="W207" s="16"/>
      <c r="X207" s="16"/>
      <c r="Y207" s="16"/>
      <c r="Z207" s="16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6"/>
      <c r="W208" s="16"/>
      <c r="X208" s="16"/>
      <c r="Y208" s="16"/>
      <c r="Z208" s="16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6"/>
      <c r="W209" s="16"/>
      <c r="X209" s="16"/>
      <c r="Y209" s="16"/>
      <c r="Z209" s="16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6"/>
      <c r="W210" s="16"/>
      <c r="X210" s="16"/>
      <c r="Y210" s="16"/>
      <c r="Z210" s="16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6"/>
      <c r="W211" s="16"/>
      <c r="X211" s="16"/>
      <c r="Y211" s="16"/>
      <c r="Z211" s="16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6"/>
      <c r="W212" s="16"/>
      <c r="X212" s="16"/>
      <c r="Y212" s="16"/>
      <c r="Z212" s="16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6"/>
      <c r="W213" s="16"/>
      <c r="X213" s="16"/>
      <c r="Y213" s="16"/>
      <c r="Z213" s="16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6"/>
      <c r="W214" s="16"/>
      <c r="X214" s="16"/>
      <c r="Y214" s="16"/>
      <c r="Z214" s="16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6"/>
      <c r="W215" s="16"/>
      <c r="X215" s="16"/>
      <c r="Y215" s="16"/>
      <c r="Z215" s="16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6"/>
      <c r="W216" s="16"/>
      <c r="X216" s="16"/>
      <c r="Y216" s="16"/>
      <c r="Z216" s="16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6"/>
      <c r="W217" s="16"/>
      <c r="X217" s="16"/>
      <c r="Y217" s="16"/>
      <c r="Z217" s="16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6"/>
      <c r="W218" s="16"/>
      <c r="X218" s="16"/>
      <c r="Y218" s="16"/>
      <c r="Z218" s="16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6"/>
      <c r="W219" s="16"/>
      <c r="X219" s="16"/>
      <c r="Y219" s="16"/>
      <c r="Z219" s="16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6"/>
      <c r="W220" s="16"/>
      <c r="X220" s="16"/>
      <c r="Y220" s="16"/>
      <c r="Z220" s="16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6"/>
      <c r="W221" s="16"/>
      <c r="X221" s="16"/>
      <c r="Y221" s="16"/>
      <c r="Z221" s="16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6"/>
      <c r="W222" s="16"/>
      <c r="X222" s="16"/>
      <c r="Y222" s="16"/>
      <c r="Z222" s="16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6"/>
      <c r="W223" s="16"/>
      <c r="X223" s="16"/>
      <c r="Y223" s="16"/>
      <c r="Z223" s="16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6"/>
      <c r="W224" s="16"/>
      <c r="X224" s="16"/>
      <c r="Y224" s="16"/>
      <c r="Z224" s="16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6"/>
      <c r="W225" s="16"/>
      <c r="X225" s="16"/>
      <c r="Y225" s="16"/>
      <c r="Z225" s="16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6"/>
      <c r="W226" s="16"/>
      <c r="X226" s="16"/>
      <c r="Y226" s="16"/>
      <c r="Z226" s="16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6"/>
      <c r="W227" s="16"/>
      <c r="X227" s="16"/>
      <c r="Y227" s="16"/>
      <c r="Z227" s="16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6"/>
      <c r="W228" s="16"/>
      <c r="X228" s="16"/>
      <c r="Y228" s="16"/>
      <c r="Z228" s="16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6"/>
      <c r="W229" s="16"/>
      <c r="X229" s="16"/>
      <c r="Y229" s="16"/>
      <c r="Z229" s="16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6"/>
      <c r="W230" s="16"/>
      <c r="X230" s="16"/>
      <c r="Y230" s="16"/>
      <c r="Z230" s="16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6"/>
      <c r="W231" s="16"/>
      <c r="X231" s="16"/>
      <c r="Y231" s="16"/>
      <c r="Z231" s="16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6"/>
      <c r="W232" s="16"/>
      <c r="X232" s="16"/>
      <c r="Y232" s="16"/>
      <c r="Z232" s="16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6"/>
      <c r="W233" s="16"/>
      <c r="X233" s="16"/>
      <c r="Y233" s="16"/>
      <c r="Z233" s="16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6"/>
      <c r="W234" s="16"/>
      <c r="X234" s="16"/>
      <c r="Y234" s="16"/>
      <c r="Z234" s="16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6"/>
      <c r="W235" s="16"/>
      <c r="X235" s="16"/>
      <c r="Y235" s="16"/>
      <c r="Z235" s="16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6"/>
      <c r="W236" s="16"/>
      <c r="X236" s="16"/>
      <c r="Y236" s="16"/>
      <c r="Z236" s="16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6"/>
      <c r="W237" s="16"/>
      <c r="X237" s="16"/>
      <c r="Y237" s="16"/>
      <c r="Z237" s="16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6"/>
      <c r="W238" s="16"/>
      <c r="X238" s="16"/>
      <c r="Y238" s="16"/>
      <c r="Z238" s="16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6"/>
      <c r="W239" s="16"/>
      <c r="X239" s="16"/>
      <c r="Y239" s="16"/>
      <c r="Z239" s="16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6"/>
      <c r="W240" s="16"/>
      <c r="X240" s="16"/>
      <c r="Y240" s="16"/>
      <c r="Z240" s="16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6"/>
      <c r="W241" s="16"/>
      <c r="X241" s="16"/>
      <c r="Y241" s="16"/>
      <c r="Z241" s="16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6"/>
      <c r="W242" s="16"/>
      <c r="X242" s="16"/>
      <c r="Y242" s="16"/>
      <c r="Z242" s="16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8">
    <mergeCell ref="B3:H3"/>
    <mergeCell ref="B11:E11"/>
    <mergeCell ref="B17:D17"/>
    <mergeCell ref="E17:F17"/>
    <mergeCell ref="B18:D18"/>
    <mergeCell ref="E18:F18"/>
    <mergeCell ref="E19:F19"/>
    <mergeCell ref="B30:D30"/>
    <mergeCell ref="E30:F30"/>
    <mergeCell ref="B31:D31"/>
    <mergeCell ref="E31:F31"/>
    <mergeCell ref="B19:D19"/>
    <mergeCell ref="B20:D20"/>
    <mergeCell ref="E20:F20"/>
    <mergeCell ref="B28:D28"/>
    <mergeCell ref="E28:F28"/>
    <mergeCell ref="B29:D29"/>
    <mergeCell ref="E29:F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Đề 1</vt:lpstr>
      <vt:lpstr>Đề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Lý</dc:creator>
  <cp:lastModifiedBy>Nghia Nguyen Duy</cp:lastModifiedBy>
  <dcterms:created xsi:type="dcterms:W3CDTF">2024-01-12T13:58:43Z</dcterms:created>
  <dcterms:modified xsi:type="dcterms:W3CDTF">2024-01-12T19:23:43Z</dcterms:modified>
</cp:coreProperties>
</file>