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0099502\Desktop\"/>
    </mc:Choice>
  </mc:AlternateContent>
  <xr:revisionPtr revIDLastSave="0" documentId="8_{6D6E29CF-DF73-44C4-8279-7278884E2D33}" xr6:coauthVersionLast="47" xr6:coauthVersionMax="47" xr10:uidLastSave="{00000000-0000-0000-0000-000000000000}"/>
  <bookViews>
    <workbookView xWindow="-108" yWindow="-108" windowWidth="23256" windowHeight="12456" xr2:uid="{86E319CF-68DD-49B1-A6B4-63AE586294C0}"/>
  </bookViews>
  <sheets>
    <sheet name="Choice" sheetId="2" r:id="rId1"/>
    <sheet name="Non-Choice Wearables" sheetId="6" r:id="rId2"/>
    <sheet name="SMP" sheetId="3" r:id="rId3"/>
    <sheet name="PC" sheetId="4" r:id="rId4"/>
    <sheet name="TAB" sheetId="5" r:id="rId5"/>
  </sheets>
  <externalReferences>
    <externalReference r:id="rId6"/>
    <externalReference r:id="rId7"/>
    <externalReference r:id="rId8"/>
  </externalReferences>
  <definedNames>
    <definedName name="_2011_06_08">#REF!</definedName>
    <definedName name="AA">#REF!</definedName>
    <definedName name="ad">#REF!</definedName>
    <definedName name="Area">[1]BaseInfo_Country!$B$1:$K$1</definedName>
    <definedName name="A亿">#REF!</definedName>
    <definedName name="CC">#REF!</definedName>
    <definedName name="Country">[1]BaseInfo_Country!$B$2:$K$39</definedName>
    <definedName name="CPE">#REF!</definedName>
    <definedName name="dd">#REF!</definedName>
    <definedName name="dsd">#REF!</definedName>
    <definedName name="ee">#REF!</definedName>
    <definedName name="FeaturePhone">#REF!</definedName>
    <definedName name="kljhjkhf">#REF!</definedName>
    <definedName name="L1产品">'[2]6-配置表'!$A$2:$D$2</definedName>
    <definedName name="M2M终端_M2M_Device">#REF!</definedName>
    <definedName name="MKT费用">'[2]6-配置表'!$L$2:$O$2</definedName>
    <definedName name="Promo">#REF!</definedName>
    <definedName name="promo1">#REF!</definedName>
    <definedName name="rt">#REF!</definedName>
    <definedName name="serer">#REF!</definedName>
    <definedName name="SmartPhone">#REF!</definedName>
    <definedName name="Tablet">#REF!</definedName>
    <definedName name="ww">#REF!</definedName>
    <definedName name="东北欧地区部">#REF!</definedName>
    <definedName name="东南亚地区部">#REF!</definedName>
    <definedName name="东南非地区部">#REF!</definedName>
    <definedName name="中东地区部">#REF!</definedName>
    <definedName name="中亚地区部">#REF!</definedName>
    <definedName name="中国">#REF!</definedName>
    <definedName name="中国地区部">#REF!</definedName>
    <definedName name="亚太">#REF!</definedName>
    <definedName name="亚太地区部">#REF!</definedName>
    <definedName name="价位段">#REF!</definedName>
    <definedName name="俄罗斯">#REF!</definedName>
    <definedName name="俄罗斯代表处">#REF!</definedName>
    <definedName name="俄罗斯代表处2">#REF!</definedName>
    <definedName name="公开市场">#REF!</definedName>
    <definedName name="加拿大代表处">#REF!</definedName>
    <definedName name="北非地区部">#REF!</definedName>
    <definedName name="南太地区部">#REF!</definedName>
    <definedName name="可穿戴终端_Wearable_Device">#REF!</definedName>
    <definedName name="品牌">#REF!</definedName>
    <definedName name="啊啊发">#REF!</definedName>
    <definedName name="墨西哥代表处">'[3]配置表_Dimension Table'!#REF!</definedName>
    <definedName name="官方商城">#REF!</definedName>
    <definedName name="家庭网络终端">#REF!</definedName>
    <definedName name="巴西代表处">#REF!</definedName>
    <definedName name="手机_Phone">#REF!</definedName>
    <definedName name="拉美地区部">#REF!</definedName>
    <definedName name="授权说明">#REF!</definedName>
    <definedName name="收入1亿版本">#REF!</definedName>
    <definedName name="无线宽带终端_Wireless_Broadband_Device">#REF!</definedName>
    <definedName name="日本">#REF!</definedName>
    <definedName name="日本代表处">#REF!</definedName>
    <definedName name="是">#REF!</definedName>
    <definedName name="智能家居_Smart_Home">#REF!</definedName>
    <definedName name="片联系统部">#REF!</definedName>
    <definedName name="的">#REF!</definedName>
    <definedName name="秘鲁代表处">'[3]配置表_Dimension Table'!#REF!</definedName>
    <definedName name="移动宽带与家庭终端_MBB_and_H">#REF!</definedName>
    <definedName name="美国代表处">#REF!</definedName>
    <definedName name="草泥马">#REF!</definedName>
    <definedName name="行业销售">#REF!</definedName>
    <definedName name="西欧地区部">#REF!</definedName>
    <definedName name="西非地区部">#REF!</definedName>
    <definedName name="软件与云服务_Sofware_and_Cloud_service">#REF!</definedName>
    <definedName name="运营商销售">#REF!</definedName>
    <definedName name="通用配件">#REF!</definedName>
    <definedName name="配件_Accessories">#REF!</definedName>
    <definedName name="销售服务_Sale_Servic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3" i="5"/>
  <c r="J16" i="5"/>
  <c r="J15" i="5"/>
  <c r="J14" i="5"/>
  <c r="I16" i="5"/>
  <c r="I15" i="5"/>
  <c r="I14" i="5"/>
  <c r="B3" i="6" l="1"/>
  <c r="B4" i="6"/>
  <c r="B9" i="6"/>
  <c r="B10" i="6"/>
  <c r="B5" i="2"/>
  <c r="B3" i="2"/>
  <c r="B4" i="2"/>
  <c r="B6" i="2"/>
  <c r="B7" i="2"/>
  <c r="B8" i="2"/>
  <c r="B9" i="2"/>
  <c r="B10" i="2"/>
  <c r="B11" i="2"/>
  <c r="B12" i="2"/>
  <c r="B13" i="2"/>
  <c r="B14" i="2"/>
  <c r="B15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I22" i="3"/>
  <c r="H22" i="3"/>
  <c r="I21" i="3"/>
  <c r="H21" i="3"/>
  <c r="I20" i="3"/>
  <c r="H20" i="3"/>
  <c r="I19" i="3"/>
  <c r="H19" i="3"/>
  <c r="I18" i="3"/>
  <c r="H18" i="3"/>
  <c r="I17" i="3"/>
  <c r="H17" i="3"/>
  <c r="I16" i="3"/>
  <c r="H16" i="3"/>
  <c r="I15" i="3"/>
  <c r="H15" i="3"/>
  <c r="I14" i="3"/>
  <c r="H14" i="3"/>
  <c r="I13" i="3"/>
  <c r="H13" i="3"/>
  <c r="I12" i="3"/>
  <c r="H12" i="3"/>
  <c r="I11" i="3"/>
  <c r="H11" i="3"/>
  <c r="I10" i="3"/>
  <c r="H10" i="3"/>
  <c r="I9" i="3"/>
  <c r="H9" i="3"/>
  <c r="I8" i="3"/>
  <c r="H8" i="3"/>
  <c r="I7" i="3"/>
  <c r="H7" i="3"/>
  <c r="I6" i="3"/>
  <c r="H6" i="3"/>
  <c r="I5" i="3"/>
  <c r="H5" i="3"/>
  <c r="I4" i="3"/>
  <c r="H4" i="3"/>
  <c r="I3" i="3"/>
  <c r="H3" i="3"/>
  <c r="I3" i="2" l="1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I9" i="6" l="1"/>
  <c r="I10" i="6"/>
  <c r="J10" i="6"/>
  <c r="J9" i="6"/>
  <c r="H27" i="3"/>
  <c r="I27" i="3"/>
  <c r="H28" i="3"/>
  <c r="I28" i="3"/>
  <c r="J4" i="6" l="1"/>
  <c r="I4" i="6"/>
  <c r="J3" i="6"/>
  <c r="I3" i="6"/>
  <c r="J23" i="4"/>
  <c r="I23" i="4"/>
  <c r="J22" i="4"/>
  <c r="I22" i="4"/>
  <c r="J21" i="4"/>
  <c r="I21" i="4"/>
  <c r="J20" i="4"/>
  <c r="I20" i="4"/>
  <c r="J19" i="4"/>
  <c r="I19" i="4"/>
  <c r="J18" i="4"/>
  <c r="I18" i="4"/>
  <c r="J17" i="4"/>
  <c r="I17" i="4"/>
  <c r="J16" i="4"/>
  <c r="I16" i="4"/>
  <c r="J15" i="4"/>
  <c r="I15" i="4"/>
  <c r="J14" i="4"/>
  <c r="I14" i="4"/>
  <c r="J13" i="4"/>
  <c r="I13" i="4"/>
  <c r="J12" i="4"/>
  <c r="I12" i="4"/>
  <c r="J11" i="4"/>
  <c r="I11" i="4"/>
  <c r="J10" i="4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13" i="5" l="1"/>
  <c r="I13" i="5"/>
  <c r="J12" i="5"/>
  <c r="I12" i="5"/>
  <c r="J11" i="5"/>
  <c r="I11" i="5"/>
  <c r="J10" i="5"/>
  <c r="I10" i="5"/>
  <c r="J9" i="5"/>
  <c r="I9" i="5"/>
  <c r="J8" i="5"/>
  <c r="I8" i="5"/>
  <c r="J7" i="5"/>
  <c r="I7" i="5"/>
  <c r="J6" i="5"/>
  <c r="I6" i="5"/>
  <c r="J5" i="5"/>
  <c r="I5" i="5"/>
  <c r="J4" i="5"/>
  <c r="I4" i="5"/>
  <c r="J3" i="5"/>
  <c r="I3" i="5"/>
  <c r="J15" i="2" l="1"/>
  <c r="I15" i="2"/>
  <c r="J14" i="2"/>
  <c r="I14" i="2"/>
  <c r="J13" i="2"/>
  <c r="I13" i="2"/>
  <c r="I44" i="3" l="1"/>
  <c r="H44" i="3"/>
  <c r="I43" i="3"/>
  <c r="H43" i="3"/>
  <c r="I42" i="3"/>
  <c r="H42" i="3"/>
  <c r="I41" i="3"/>
  <c r="H41" i="3"/>
  <c r="I40" i="3"/>
  <c r="H40" i="3"/>
  <c r="I39" i="3"/>
  <c r="H39" i="3"/>
  <c r="I38" i="3"/>
  <c r="H38" i="3"/>
  <c r="I37" i="3"/>
  <c r="H37" i="3"/>
  <c r="I36" i="3"/>
  <c r="H36" i="3"/>
  <c r="I35" i="3"/>
  <c r="H35" i="3"/>
  <c r="I34" i="3"/>
  <c r="H34" i="3"/>
  <c r="I33" i="3"/>
  <c r="H33" i="3"/>
  <c r="I32" i="3"/>
  <c r="H32" i="3"/>
  <c r="I31" i="3"/>
  <c r="H31" i="3"/>
  <c r="I30" i="3"/>
  <c r="H30" i="3"/>
  <c r="I29" i="3"/>
  <c r="H29" i="3"/>
</calcChain>
</file>

<file path=xl/sharedStrings.xml><?xml version="1.0" encoding="utf-8"?>
<sst xmlns="http://schemas.openxmlformats.org/spreadsheetml/2006/main" count="303" uniqueCount="132">
  <si>
    <t xml:space="preserve">活动名称
Activity Names </t>
    <phoneticPr fontId="0" type="noConversion"/>
  </si>
  <si>
    <t>受益期起 Duration From</t>
  </si>
  <si>
    <t>受益期止 Duration To</t>
  </si>
  <si>
    <t>Discount</t>
  </si>
  <si>
    <t>price promotion</t>
  </si>
  <si>
    <t xml:space="preserve">活动名称
Activity Names </t>
  </si>
  <si>
    <t>产品
Product</t>
  </si>
  <si>
    <t>单台成本
Cost/per unit</t>
  </si>
  <si>
    <t>HONOR 90 8+256</t>
  </si>
  <si>
    <t>HONOR 90 12+512</t>
  </si>
  <si>
    <t>Pad 8 8+256 WIFI</t>
  </si>
  <si>
    <t>Pad X9 4+64 LTE</t>
  </si>
  <si>
    <t>Pad X9 4+128 LTE</t>
  </si>
  <si>
    <t>HONOR 90 Lite</t>
  </si>
  <si>
    <t>Pad 8 6+128 WIFI</t>
  </si>
  <si>
    <t>Pad X9 4+128 WIFI</t>
  </si>
  <si>
    <t>Robot Cleaner R2</t>
  </si>
  <si>
    <t>Robot Cleaner R2 Plus</t>
  </si>
  <si>
    <t>HONOR X7a Plus</t>
  </si>
  <si>
    <t>HONOR X5 Plus</t>
  </si>
  <si>
    <t>HONOR X6a 4+128</t>
  </si>
  <si>
    <t>HONOR X6a 6+128</t>
  </si>
  <si>
    <t>Pad X8 4+64 LTE</t>
  </si>
  <si>
    <t>HONOR X7b</t>
  </si>
  <si>
    <t>HONOR X8b 8+128</t>
  </si>
  <si>
    <t>HONOR X8b 8+256</t>
  </si>
  <si>
    <t>HONOR X9b 8+256</t>
  </si>
  <si>
    <t>HONOR X9b 12+256</t>
  </si>
  <si>
    <t>Pad 9 8+128 WIFI</t>
  </si>
  <si>
    <t>Pad 9 8+256 WIFI</t>
  </si>
  <si>
    <t>RRP</t>
  </si>
  <si>
    <t>Promo price</t>
  </si>
  <si>
    <t>BOM</t>
  </si>
  <si>
    <t>5301AHGY</t>
  </si>
  <si>
    <t>5301AHGW</t>
  </si>
  <si>
    <t>5301AHHP</t>
  </si>
  <si>
    <t>5301AHHM</t>
  </si>
  <si>
    <t>5301AHQV</t>
  </si>
  <si>
    <t>5301AHQR</t>
  </si>
  <si>
    <t>5301AHQK</t>
  </si>
  <si>
    <t>5301AHQF</t>
  </si>
  <si>
    <t>5301AFHH</t>
  </si>
  <si>
    <t>5301AFSD</t>
  </si>
  <si>
    <t>5301AFRK</t>
  </si>
  <si>
    <t>5301AFVT</t>
  </si>
  <si>
    <t>5301AFVQ</t>
  </si>
  <si>
    <t>5301AFVH</t>
  </si>
  <si>
    <t>5301AFWF</t>
  </si>
  <si>
    <t>5301AFVP</t>
  </si>
  <si>
    <t>5301AFJE</t>
  </si>
  <si>
    <t>5301ADJS</t>
  </si>
  <si>
    <t>5301AGRK</t>
  </si>
  <si>
    <t>5301AHLL</t>
  </si>
  <si>
    <t>5301AHNJ</t>
  </si>
  <si>
    <t>5301AGTP</t>
  </si>
  <si>
    <t>5301AGTM</t>
  </si>
  <si>
    <t>5301AGJC</t>
  </si>
  <si>
    <t>5504AAQV</t>
  </si>
  <si>
    <t>5504AAGA</t>
  </si>
  <si>
    <t>Robot Cleaner R2S</t>
  </si>
  <si>
    <t>Robot Cleaner R2S Plus</t>
  </si>
  <si>
    <t>Robot Cleaner R2S Lite</t>
  </si>
  <si>
    <t>5504AAFY</t>
  </si>
  <si>
    <t xml:space="preserve">	5504AAQW</t>
  </si>
  <si>
    <t>5504AAQX</t>
  </si>
  <si>
    <t>5301AFVL</t>
  </si>
  <si>
    <t>Magicbook 15 DOS R5 8+512</t>
  </si>
  <si>
    <t>Magicbook 15 DOS R5 16+512</t>
  </si>
  <si>
    <t>Magicbook 15 DOS R7 16+512</t>
  </si>
  <si>
    <t>Magicbook 14 DOS R5 8+512</t>
  </si>
  <si>
    <t>Magicbook 14 DOS R5 16+512</t>
  </si>
  <si>
    <t>Magicbook 14 DOS R7 16+512</t>
  </si>
  <si>
    <t>MagicBook X16 12th i5 16+512</t>
  </si>
  <si>
    <t>MagicBook X 16 2024  12th 8+512</t>
  </si>
  <si>
    <t>MagicBook X 16  2024 12th 16+512</t>
  </si>
  <si>
    <t xml:space="preserve">MagicBook X16 Pro i5 13420H 8+512 </t>
  </si>
  <si>
    <t xml:space="preserve">MagicBook X16 Pro i5 13420H 16+512 </t>
  </si>
  <si>
    <t xml:space="preserve">MagicBook X14 Pro i5 13420H 8+512 </t>
  </si>
  <si>
    <t xml:space="preserve">MagicBook X14 Pro i5 13420H 16+512 </t>
  </si>
  <si>
    <t>MagicBook X16 Pro 13th i5 16+512</t>
  </si>
  <si>
    <t>MagicBook 14 13th i5 16+1024</t>
  </si>
  <si>
    <t>HONOR Magic V2</t>
  </si>
  <si>
    <t>HONOR Magic6 Pro</t>
  </si>
  <si>
    <t>Honor Choice Band</t>
  </si>
  <si>
    <t>单台成本
Cost/per unit  (without VAT)</t>
  </si>
  <si>
    <t>MagicBook X 16 2024 DOS 12th 16+512</t>
  </si>
  <si>
    <t>MagicBook X 16 2024 DOS 12th 8+512</t>
  </si>
  <si>
    <t>Pad 9 8+128 5G</t>
  </si>
  <si>
    <t>5301AHLQ</t>
  </si>
  <si>
    <t>5301AJFR</t>
  </si>
  <si>
    <t>Pad 9 8+256 5G</t>
  </si>
  <si>
    <t>5301AJAD</t>
  </si>
  <si>
    <t>Pad X9 8+128 WIFI</t>
  </si>
  <si>
    <t>HONOR 200 lite</t>
  </si>
  <si>
    <t>Honor Earbuds X6</t>
  </si>
  <si>
    <t>Honor Choice OWS</t>
  </si>
  <si>
    <t>Honor Choice speaker</t>
  </si>
  <si>
    <t>Honor Choice Kids watch</t>
  </si>
  <si>
    <t>5301AKAX</t>
  </si>
  <si>
    <t>MagicBook X14 7640HS R5 16+512 DOS Silver</t>
  </si>
  <si>
    <t>5301AJYF</t>
  </si>
  <si>
    <t>5301AKAU</t>
  </si>
  <si>
    <t>5301AJYD</t>
  </si>
  <si>
    <t>MagicBook X16 7640HS R5 16+512 DOS Gray</t>
  </si>
  <si>
    <t>MagicBook X16 7640HS R5 16+512 DOS Silver</t>
  </si>
  <si>
    <t>MagicBook X14 7640HS R5 16+512 DOS Gray</t>
  </si>
  <si>
    <t>EOL-price promotion</t>
  </si>
  <si>
    <t>HONOR 200 8+256</t>
  </si>
  <si>
    <t xml:space="preserve">HONOR 200 12+512 </t>
  </si>
  <si>
    <t xml:space="preserve">HONOR 200 Pro 12+512 </t>
  </si>
  <si>
    <t>5000+HC watch bundle</t>
  </si>
  <si>
    <t>Sept PP</t>
  </si>
  <si>
    <t>Honor Choice Earbuds X5 Pro</t>
  </si>
  <si>
    <t>Honor Choice Earbuds X5 Lite</t>
  </si>
  <si>
    <t>Honor Choice Earbuds X5e</t>
  </si>
  <si>
    <t>Honor Choice Earbuds X7</t>
  </si>
  <si>
    <t>40000+Pad 8 8+256 bundle (32990)</t>
  </si>
  <si>
    <t>OCT PP (preliminary)</t>
  </si>
  <si>
    <t xml:space="preserve">SEPT PP </t>
  </si>
  <si>
    <t>SEPT PP</t>
  </si>
  <si>
    <t>Honor Watch 4</t>
  </si>
  <si>
    <t>OCT PP (Preliminary)</t>
  </si>
  <si>
    <t>Invoice 12% (SP, PC, Tab)</t>
  </si>
  <si>
    <t>Invoice</t>
  </si>
  <si>
    <t>5301AKHW</t>
  </si>
  <si>
    <t xml:space="preserve">MaigcPad 2 12+256 WIFI INBOX (Keyboard+Pencil) </t>
    <phoneticPr fontId="15" type="noConversion"/>
  </si>
  <si>
    <t>5000+watch4 bundle (15990)</t>
  </si>
  <si>
    <t>5301AKHS</t>
  </si>
  <si>
    <t>MaigcPad 2 12+256 WIFI Black</t>
    <phoneticPr fontId="15" type="noConversion"/>
  </si>
  <si>
    <t>10000+watch4 bundle (15990)</t>
  </si>
  <si>
    <t>5301AKHU</t>
  </si>
  <si>
    <t>MaigcPad 2 12+256 WIFI White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</si>
</sst>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_ * #,##0_ ;_ * \-#,##0_ ;_ * &quot;-&quot;??_ ;_ @_ "/>
    <numFmt numFmtId="167" formatCode="[$-409]d\-mmm\-yy;@"/>
    <numFmt numFmtId="168" formatCode="[$-409]mmm/yy;@"/>
    <numFmt numFmtId="169" formatCode="#,##0.0"/>
    <numFmt numFmtId="170" formatCode="_-* #,##0\ [$₽-419]_-;\-* #,##0\ [$₽-419]_-;_-* &quot;-&quot;??\ [$₽-419]_-;_-@_-"/>
    <numFmt numFmtId="171" formatCode="0.0"/>
    <numFmt numFmtId="172" formatCode="_-* #,##0.00\ [$₽-419]_-;\-* #,##0.00\ [$₽-419]_-;_-* &quot;-&quot;??\ [$₽-419]_-;_-@_-"/>
    <numFmt numFmtId="173" formatCode="[$$-409]#,##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FrutigerNext LT Regular"/>
      <family val="2"/>
    </font>
    <font>
      <sz val="11"/>
      <color theme="1"/>
      <name val="Calibri"/>
      <family val="2"/>
      <charset val="134"/>
      <scheme val="minor"/>
    </font>
    <font>
      <sz val="12"/>
      <name val="宋体"/>
      <family val="3"/>
      <charset val="134"/>
    </font>
    <font>
      <b/>
      <sz val="10"/>
      <color theme="1"/>
      <name val="微软雅黑"/>
      <family val="2"/>
      <charset val="13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charset val="204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4">
    <xf numFmtId="0" fontId="0" fillId="0" borderId="0"/>
    <xf numFmtId="165" fontId="1" fillId="0" borderId="0" applyFont="0" applyFill="0" applyBorder="0" applyAlignment="0" applyProtection="0"/>
    <xf numFmtId="168" fontId="4" fillId="0" borderId="0">
      <alignment vertical="center"/>
    </xf>
    <xf numFmtId="0" fontId="1" fillId="0" borderId="0"/>
    <xf numFmtId="0" fontId="6" fillId="0" borderId="0">
      <alignment vertical="center"/>
    </xf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" fillId="0" borderId="0">
      <alignment vertical="center"/>
    </xf>
    <xf numFmtId="165" fontId="6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5" fillId="0" borderId="0"/>
    <xf numFmtId="0" fontId="6" fillId="0" borderId="0">
      <alignment vertical="center"/>
    </xf>
    <xf numFmtId="0" fontId="1" fillId="0" borderId="0"/>
  </cellStyleXfs>
  <cellXfs count="56">
    <xf numFmtId="0" fontId="0" fillId="0" borderId="0" xfId="0"/>
    <xf numFmtId="16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8" fillId="0" borderId="0" xfId="0" applyNumberFormat="1" applyFont="1" applyAlignment="1">
      <alignment horizontal="center"/>
    </xf>
    <xf numFmtId="0" fontId="10" fillId="4" borderId="1" xfId="1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0" fillId="4" borderId="2" xfId="1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12" fillId="5" borderId="1" xfId="11" applyFont="1" applyFill="1" applyBorder="1" applyAlignment="1">
      <alignment vertical="center"/>
    </xf>
    <xf numFmtId="0" fontId="13" fillId="5" borderId="1" xfId="11" applyFont="1" applyFill="1" applyBorder="1" applyAlignment="1">
      <alignment vertical="center"/>
    </xf>
    <xf numFmtId="3" fontId="12" fillId="3" borderId="1" xfId="0" applyNumberFormat="1" applyFont="1" applyFill="1" applyBorder="1" applyAlignment="1">
      <alignment horizontal="center" vertical="center"/>
    </xf>
    <xf numFmtId="3" fontId="13" fillId="3" borderId="1" xfId="0" applyNumberFormat="1" applyFont="1" applyFill="1" applyBorder="1" applyAlignment="1">
      <alignment horizontal="center" vertical="center"/>
    </xf>
    <xf numFmtId="3" fontId="12" fillId="3" borderId="1" xfId="0" applyNumberFormat="1" applyFont="1" applyFill="1" applyBorder="1" applyAlignment="1">
      <alignment horizontal="center" vertical="center" wrapText="1"/>
    </xf>
    <xf numFmtId="16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left" vertical="center"/>
    </xf>
    <xf numFmtId="0" fontId="2" fillId="0" borderId="0" xfId="0" applyFont="1"/>
    <xf numFmtId="0" fontId="10" fillId="2" borderId="3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167" fontId="16" fillId="3" borderId="1" xfId="0" applyNumberFormat="1" applyFont="1" applyFill="1" applyBorder="1" applyAlignment="1">
      <alignment horizontal="center" vertical="center"/>
    </xf>
    <xf numFmtId="3" fontId="16" fillId="3" borderId="1" xfId="0" applyNumberFormat="1" applyFont="1" applyFill="1" applyBorder="1" applyAlignment="1">
      <alignment horizontal="center" vertical="center"/>
    </xf>
    <xf numFmtId="167" fontId="16" fillId="3" borderId="1" xfId="0" applyNumberFormat="1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/>
    </xf>
    <xf numFmtId="3" fontId="2" fillId="0" borderId="0" xfId="0" applyNumberFormat="1" applyFont="1" applyAlignment="1">
      <alignment horizontal="center"/>
    </xf>
    <xf numFmtId="3" fontId="11" fillId="0" borderId="0" xfId="0" applyNumberFormat="1" applyFont="1" applyAlignment="1">
      <alignment horizontal="center"/>
    </xf>
    <xf numFmtId="167" fontId="12" fillId="3" borderId="1" xfId="0" applyNumberFormat="1" applyFont="1" applyFill="1" applyBorder="1" applyAlignment="1">
      <alignment horizontal="center" vertical="center"/>
    </xf>
    <xf numFmtId="0" fontId="17" fillId="5" borderId="1" xfId="11" applyFont="1" applyFill="1" applyBorder="1" applyAlignment="1">
      <alignment vertical="center"/>
    </xf>
    <xf numFmtId="167" fontId="19" fillId="3" borderId="1" xfId="0" applyNumberFormat="1" applyFont="1" applyFill="1" applyBorder="1" applyAlignment="1">
      <alignment horizontal="center" vertical="center" wrapText="1"/>
    </xf>
    <xf numFmtId="3" fontId="19" fillId="3" borderId="1" xfId="0" applyNumberFormat="1" applyFont="1" applyFill="1" applyBorder="1" applyAlignment="1">
      <alignment horizontal="center" vertical="center"/>
    </xf>
    <xf numFmtId="170" fontId="13" fillId="3" borderId="1" xfId="1" applyNumberFormat="1" applyFont="1" applyFill="1" applyBorder="1" applyAlignment="1">
      <alignment horizontal="center" vertical="center"/>
    </xf>
    <xf numFmtId="170" fontId="17" fillId="3" borderId="1" xfId="1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2" fillId="5" borderId="1" xfId="0" applyFont="1" applyFill="1" applyBorder="1" applyAlignment="1">
      <alignment horizontal="left" vertical="center"/>
    </xf>
    <xf numFmtId="167" fontId="14" fillId="0" borderId="0" xfId="0" applyNumberFormat="1" applyFont="1"/>
    <xf numFmtId="0" fontId="12" fillId="5" borderId="1" xfId="0" applyFont="1" applyFill="1" applyBorder="1" applyAlignment="1">
      <alignment horizontal="center" vertical="center"/>
    </xf>
    <xf numFmtId="167" fontId="14" fillId="0" borderId="0" xfId="0" applyNumberFormat="1" applyFont="1" applyAlignment="1">
      <alignment horizontal="center"/>
    </xf>
    <xf numFmtId="167" fontId="18" fillId="0" borderId="0" xfId="0" applyNumberFormat="1" applyFont="1"/>
    <xf numFmtId="9" fontId="12" fillId="0" borderId="1" xfId="0" applyNumberFormat="1" applyFont="1" applyBorder="1" applyAlignment="1">
      <alignment horizontal="center"/>
    </xf>
    <xf numFmtId="171" fontId="17" fillId="3" borderId="1" xfId="9" applyNumberFormat="1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 wrapText="1"/>
    </xf>
    <xf numFmtId="3" fontId="16" fillId="3" borderId="1" xfId="0" applyNumberFormat="1" applyFont="1" applyFill="1" applyBorder="1" applyAlignment="1">
      <alignment horizontal="center" vertical="center" wrapText="1"/>
    </xf>
    <xf numFmtId="166" fontId="8" fillId="0" borderId="0" xfId="0" applyNumberFormat="1" applyFont="1"/>
    <xf numFmtId="172" fontId="8" fillId="0" borderId="0" xfId="0" applyNumberFormat="1" applyFont="1"/>
    <xf numFmtId="173" fontId="8" fillId="0" borderId="0" xfId="0" applyNumberFormat="1" applyFont="1"/>
    <xf numFmtId="0" fontId="7" fillId="2" borderId="0" xfId="0" applyFont="1" applyFill="1" applyAlignment="1">
      <alignment horizontal="center" vertical="center" wrapText="1"/>
    </xf>
    <xf numFmtId="3" fontId="20" fillId="3" borderId="1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Alignment="1">
      <alignment horizontal="center"/>
    </xf>
    <xf numFmtId="0" fontId="22" fillId="2" borderId="1" xfId="0" applyFont="1" applyFill="1" applyBorder="1" applyAlignment="1">
      <alignment horizontal="center" vertical="center" wrapText="1"/>
    </xf>
    <xf numFmtId="1" fontId="0" fillId="0" borderId="1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167" fontId="17" fillId="3" borderId="1" xfId="0" applyNumberFormat="1" applyFont="1" applyFill="1" applyBorder="1" applyAlignment="1">
      <alignment horizontal="center" vertical="center" wrapText="1"/>
    </xf>
    <xf numFmtId="167" fontId="15" fillId="0" borderId="0" xfId="0" applyNumberFormat="1" applyFont="1"/>
    <xf numFmtId="0" fontId="7" fillId="2" borderId="1" xfId="0" applyFont="1" applyFill="1" applyBorder="1" applyAlignment="1">
      <alignment horizontal="center" vertical="center" wrapText="1"/>
    </xf>
  </cellXfs>
  <cellStyles count="14">
    <cellStyle name="Normal 2" xfId="7" xr:uid="{D20EBFC5-DA79-4AEA-9372-192B32FEF064}"/>
    <cellStyle name="Денежный" xfId="9" builtinId="4"/>
    <cellStyle name="Обычный" xfId="0" builtinId="0"/>
    <cellStyle name="Обычный 2 2" xfId="10" xr:uid="{C0CE696D-94B6-47EE-9191-44F4EE5B3A57}"/>
    <cellStyle name="Обычный 2 2 2" xfId="11" xr:uid="{E8E08DD1-5003-4897-B7FA-FC755A4A7E6F}"/>
    <cellStyle name="Финансовый" xfId="1" builtinId="3"/>
    <cellStyle name="千位分隔 2" xfId="8" xr:uid="{B590C0F9-35FD-421B-898C-E5468985DF76}"/>
    <cellStyle name="常规 2" xfId="4" xr:uid="{E8998FFB-FC04-4A42-9307-9A70ECAE4757}"/>
    <cellStyle name="常规 2 2" xfId="2" xr:uid="{5AE3AB9E-1434-4042-AE4F-4F41F05B03AF}"/>
    <cellStyle name="常规 2 2 2 2 2" xfId="3" xr:uid="{30C6BD25-A9AF-41F2-988E-F47FA929513E}"/>
    <cellStyle name="常规 2 3" xfId="12" xr:uid="{9CD477AA-825B-4CA1-8837-181125FED25F}"/>
    <cellStyle name="常规 6" xfId="13" xr:uid="{C1C69684-76CE-4E26-9D5D-3C65345E9B88}"/>
    <cellStyle name="百分比 2" xfId="6" xr:uid="{4D7A2AAF-0EAA-4643-AF80-FA19F0343332}"/>
    <cellStyle name="货币 2" xfId="5" xr:uid="{206D4FCE-2F10-4E6D-9760-BED944D3FAA5}"/>
  </cellStyles>
  <dxfs count="0"/>
  <tableStyles count="0" defaultTableStyle="TableStyleMedium2" defaultPivotStyle="PivotStyleLight16"/>
  <colors>
    <mruColors>
      <color rgb="FFFF00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ADMINI~1/LOCALS~1/Temp/notes374C2F/Terminal%20Quotation_EN%20V1.35_2010063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ld_drive_F\5-&#39044;&#31639;&#21644;BP\2016&#24180;\16&#24180;&#39044;&#31639;&#27169;&#26495;&#22871;&#20214;\&#22871;&#20214;2&#65306;2016&#24180;CBG&#21306;&#22495;&#39044;&#31639;&#27169;&#264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x00132811\AppData\Local\Microsoft\Windows\Temporary%20Internet%20Files\Content.Outlook\UKUALD7K\16&#24180;&#39044;&#31639;&#27169;&#26495;--&#32534;&#21046;&#27169;&#26495;@1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L1-SUMMARY(old)"/>
      <sheetName val="cover"/>
      <sheetName val="L1-SUMMARY"/>
      <sheetName val="L2-Product"/>
      <sheetName val="L2-Spare"/>
      <sheetName val="L2-Services"/>
      <sheetName val="FAQ"/>
      <sheetName val="L2-Services_old"/>
      <sheetName val="L3-Spare-Last"/>
      <sheetName val="L3-Product-Last"/>
      <sheetName val="ProductInfo_Table_Handle"/>
      <sheetName val="ProductInfo_Table"/>
      <sheetName val="OptionalInfo_Table"/>
      <sheetName val="CustomizeInfo_Table"/>
      <sheetName val="Remark_Table"/>
      <sheetName val="OptionalInfo_Table_temp"/>
      <sheetName val="CustomizeInfo_Table_temp"/>
      <sheetName val="DataBase-Optional"/>
      <sheetName val="DataBase-SampOptional"/>
      <sheetName val="DataBase-Product"/>
      <sheetName val="DataBase-SpecOptional"/>
      <sheetName val="DataBase-finCode"/>
      <sheetName val="User_Manage"/>
      <sheetName val="BaseInfo_Other"/>
      <sheetName val="BaseInfo_Product"/>
      <sheetName val="BaseInfo_Country"/>
      <sheetName val="BaseInfo_Operator"/>
      <sheetName val="BaseInfo_Color"/>
      <sheetName val="BaseInfo_Se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1">
          <cell r="B1" t="str">
            <v>China</v>
          </cell>
          <cell r="C1" t="str">
            <v>Asia Pacific</v>
          </cell>
          <cell r="D1" t="str">
            <v>East Asia</v>
          </cell>
          <cell r="E1" t="str">
            <v>Europe</v>
          </cell>
          <cell r="F1" t="str">
            <v>CIS</v>
          </cell>
          <cell r="G1" t="str">
            <v>MENA</v>
          </cell>
          <cell r="H1" t="str">
            <v>South Africa</v>
          </cell>
          <cell r="I1" t="str">
            <v>Latin America</v>
          </cell>
          <cell r="J1" t="str">
            <v>North America</v>
          </cell>
          <cell r="K1" t="str">
            <v>Global</v>
          </cell>
        </row>
        <row r="2">
          <cell r="B2" t="str">
            <v>China</v>
          </cell>
          <cell r="C2" t="str">
            <v>Afghanistan</v>
          </cell>
          <cell r="D2" t="str">
            <v>Hongkong</v>
          </cell>
          <cell r="E2" t="str">
            <v>Austria</v>
          </cell>
          <cell r="F2" t="str">
            <v>Azerbaijan</v>
          </cell>
          <cell r="G2" t="str">
            <v>Albania</v>
          </cell>
          <cell r="H2" t="str">
            <v>Angola</v>
          </cell>
          <cell r="I2" t="str">
            <v>A6</v>
          </cell>
          <cell r="J2" t="str">
            <v>America</v>
          </cell>
          <cell r="K2" t="str">
            <v>Global</v>
          </cell>
        </row>
        <row r="3">
          <cell r="C3" t="str">
            <v>Australia</v>
          </cell>
          <cell r="D3" t="str">
            <v>Japan</v>
          </cell>
          <cell r="E3" t="str">
            <v>Belgium</v>
          </cell>
          <cell r="F3" t="str">
            <v>Armenia</v>
          </cell>
          <cell r="G3" t="str">
            <v>Algeria</v>
          </cell>
          <cell r="H3" t="str">
            <v>Benin</v>
          </cell>
          <cell r="I3" t="str">
            <v>Argentina</v>
          </cell>
          <cell r="J3" t="str">
            <v>Canada</v>
          </cell>
        </row>
        <row r="4">
          <cell r="C4" t="str">
            <v>Bengal</v>
          </cell>
          <cell r="D4" t="str">
            <v>Korea</v>
          </cell>
          <cell r="E4" t="str">
            <v>Bosnia</v>
          </cell>
          <cell r="F4" t="str">
            <v>Belarus</v>
          </cell>
          <cell r="G4" t="str">
            <v>Bahrain</v>
          </cell>
          <cell r="H4" t="str">
            <v>Botswana</v>
          </cell>
          <cell r="I4" t="str">
            <v>Bolivia</v>
          </cell>
          <cell r="J4" t="str">
            <v>el salvador</v>
          </cell>
        </row>
        <row r="5">
          <cell r="C5" t="str">
            <v>Brunei</v>
          </cell>
          <cell r="D5" t="str">
            <v>Taiwan</v>
          </cell>
          <cell r="E5" t="str">
            <v>Bulgaria</v>
          </cell>
          <cell r="F5" t="str">
            <v>Georgia</v>
          </cell>
          <cell r="G5" t="str">
            <v>Cyprus</v>
          </cell>
          <cell r="H5" t="str">
            <v>Burkina Faso</v>
          </cell>
          <cell r="I5" t="str">
            <v>Brazil</v>
          </cell>
          <cell r="J5" t="str">
            <v>Nicaragua</v>
          </cell>
        </row>
        <row r="6">
          <cell r="C6" t="str">
            <v>Burma</v>
          </cell>
          <cell r="D6" t="str">
            <v>Macao</v>
          </cell>
          <cell r="E6" t="str">
            <v>Croatia</v>
          </cell>
          <cell r="F6" t="str">
            <v>Kazakstan</v>
          </cell>
          <cell r="G6" t="str">
            <v>Cartel</v>
          </cell>
          <cell r="H6" t="str">
            <v>Burundi</v>
          </cell>
          <cell r="I6" t="str">
            <v>C&amp;C</v>
          </cell>
          <cell r="J6" t="str">
            <v>Panama</v>
          </cell>
        </row>
        <row r="7">
          <cell r="C7" t="str">
            <v>Cambodia</v>
          </cell>
          <cell r="E7" t="str">
            <v>Czech</v>
          </cell>
          <cell r="F7" t="str">
            <v>Kyrgystan</v>
          </cell>
          <cell r="G7" t="str">
            <v>Chad</v>
          </cell>
          <cell r="H7" t="str">
            <v>Cameroon</v>
          </cell>
          <cell r="I7" t="str">
            <v>Chile</v>
          </cell>
        </row>
        <row r="8">
          <cell r="C8" t="str">
            <v>Dominica</v>
          </cell>
          <cell r="E8" t="str">
            <v>Denmark</v>
          </cell>
          <cell r="F8" t="str">
            <v>Mongolia</v>
          </cell>
          <cell r="G8" t="str">
            <v>Central Africa</v>
          </cell>
          <cell r="H8" t="str">
            <v>Congo</v>
          </cell>
          <cell r="I8" t="str">
            <v>Colombia</v>
          </cell>
        </row>
        <row r="9">
          <cell r="C9" t="str">
            <v>Fiji</v>
          </cell>
          <cell r="E9" t="str">
            <v>England</v>
          </cell>
          <cell r="F9" t="str">
            <v>Russia</v>
          </cell>
          <cell r="G9" t="str">
            <v>Egypt</v>
          </cell>
          <cell r="H9" t="str">
            <v>Congo Kinshasa</v>
          </cell>
          <cell r="I9" t="str">
            <v>Ecuador</v>
          </cell>
        </row>
        <row r="10">
          <cell r="C10" t="str">
            <v>India</v>
          </cell>
          <cell r="E10" t="str">
            <v>Finland</v>
          </cell>
          <cell r="F10" t="str">
            <v>Tajikistan</v>
          </cell>
          <cell r="G10" t="str">
            <v>Gambia</v>
          </cell>
          <cell r="H10" t="str">
            <v>Cote d’Ivoire</v>
          </cell>
          <cell r="I10" t="str">
            <v>Guatemala</v>
          </cell>
        </row>
        <row r="11">
          <cell r="C11" t="str">
            <v>Indonesia</v>
          </cell>
          <cell r="E11" t="str">
            <v>France</v>
          </cell>
          <cell r="F11" t="str">
            <v>Turkmenistan</v>
          </cell>
          <cell r="G11" t="str">
            <v>Iran</v>
          </cell>
          <cell r="H11" t="str">
            <v>Djibouti</v>
          </cell>
          <cell r="I11" t="str">
            <v>Honduras</v>
          </cell>
        </row>
        <row r="12">
          <cell r="C12" t="str">
            <v>Laos</v>
          </cell>
          <cell r="E12" t="str">
            <v>Germany</v>
          </cell>
          <cell r="F12" t="str">
            <v>Ukraine</v>
          </cell>
          <cell r="G12" t="str">
            <v>IRAQ</v>
          </cell>
          <cell r="H12" t="str">
            <v>Equatorial Guinea</v>
          </cell>
          <cell r="I12" t="str">
            <v>Mexico</v>
          </cell>
        </row>
        <row r="13">
          <cell r="C13" t="str">
            <v>Maldives</v>
          </cell>
          <cell r="E13" t="str">
            <v>Greece</v>
          </cell>
          <cell r="F13" t="str">
            <v>Uzbekistan</v>
          </cell>
          <cell r="G13" t="str">
            <v>Jordan</v>
          </cell>
          <cell r="H13" t="str">
            <v>Esthonia</v>
          </cell>
          <cell r="I13" t="str">
            <v>Paraguay</v>
          </cell>
        </row>
        <row r="14">
          <cell r="C14" t="str">
            <v>Macedonia</v>
          </cell>
          <cell r="E14" t="str">
            <v>Jugoslavia</v>
          </cell>
          <cell r="F14" t="str">
            <v>White Russia</v>
          </cell>
          <cell r="G14" t="str">
            <v>Kuwait</v>
          </cell>
          <cell r="H14" t="str">
            <v>Ethiopia</v>
          </cell>
          <cell r="I14" t="str">
            <v>Peru</v>
          </cell>
        </row>
        <row r="15">
          <cell r="C15" t="str">
            <v>Malaysia</v>
          </cell>
          <cell r="E15" t="str">
            <v>Herzegovina</v>
          </cell>
          <cell r="F15" t="str">
            <v>Kirghizia</v>
          </cell>
          <cell r="G15" t="str">
            <v>Lebanon</v>
          </cell>
          <cell r="H15" t="str">
            <v>Gabon</v>
          </cell>
          <cell r="I15" t="str">
            <v>Uruguay</v>
          </cell>
        </row>
        <row r="16">
          <cell r="C16" t="str">
            <v>Nepal</v>
          </cell>
          <cell r="E16" t="str">
            <v>Hungary</v>
          </cell>
          <cell r="G16" t="str">
            <v>Libya</v>
          </cell>
          <cell r="H16" t="str">
            <v>Ghana</v>
          </cell>
          <cell r="I16" t="str">
            <v>Venezuela</v>
          </cell>
        </row>
        <row r="17">
          <cell r="C17" t="str">
            <v>New Zealand</v>
          </cell>
          <cell r="E17" t="str">
            <v>Holand</v>
          </cell>
          <cell r="G17" t="str">
            <v>Mali</v>
          </cell>
          <cell r="H17" t="str">
            <v>Gibraltar</v>
          </cell>
          <cell r="I17" t="str">
            <v>Costarica</v>
          </cell>
        </row>
        <row r="18">
          <cell r="C18" t="str">
            <v>Philippines</v>
          </cell>
          <cell r="E18" t="str">
            <v>Iceland</v>
          </cell>
          <cell r="G18" t="str">
            <v>Malta</v>
          </cell>
          <cell r="H18" t="str">
            <v>Guinea</v>
          </cell>
          <cell r="I18" t="str">
            <v>Bermuda</v>
          </cell>
        </row>
        <row r="19">
          <cell r="C19" t="str">
            <v>Porto Rico</v>
          </cell>
          <cell r="E19" t="str">
            <v>Ireland</v>
          </cell>
          <cell r="G19" t="str">
            <v>Morocco</v>
          </cell>
          <cell r="H19" t="str">
            <v>Guinea-Bissau</v>
          </cell>
        </row>
        <row r="20">
          <cell r="C20" t="str">
            <v>Singapore</v>
          </cell>
          <cell r="E20" t="str">
            <v>Italy</v>
          </cell>
          <cell r="G20" t="str">
            <v>Mauritania</v>
          </cell>
          <cell r="H20" t="str">
            <v>Jamaica</v>
          </cell>
        </row>
        <row r="21">
          <cell r="C21" t="str">
            <v>Sri Lanka</v>
          </cell>
          <cell r="E21" t="str">
            <v>Latvia</v>
          </cell>
          <cell r="G21" t="str">
            <v>Montenegro</v>
          </cell>
          <cell r="H21" t="str">
            <v>Kenya</v>
          </cell>
        </row>
        <row r="22">
          <cell r="C22" t="str">
            <v>Thailand</v>
          </cell>
          <cell r="E22" t="str">
            <v>Lithuania</v>
          </cell>
          <cell r="G22" t="str">
            <v>Niger</v>
          </cell>
          <cell r="H22" t="str">
            <v>Liberia</v>
          </cell>
        </row>
        <row r="23">
          <cell r="C23" t="str">
            <v>Vietnam</v>
          </cell>
          <cell r="E23" t="str">
            <v>Luxemburg</v>
          </cell>
          <cell r="G23" t="str">
            <v>North Cyprus</v>
          </cell>
          <cell r="H23" t="str">
            <v>Madagascar</v>
          </cell>
        </row>
        <row r="24">
          <cell r="C24" t="str">
            <v>Bhutan</v>
          </cell>
          <cell r="E24" t="str">
            <v>Moldova</v>
          </cell>
          <cell r="G24" t="str">
            <v>Oman</v>
          </cell>
          <cell r="H24" t="str">
            <v>Malawi</v>
          </cell>
        </row>
        <row r="25">
          <cell r="C25" t="str">
            <v xml:space="preserve">East Timor </v>
          </cell>
          <cell r="E25" t="str">
            <v>Norway</v>
          </cell>
          <cell r="G25" t="str">
            <v>Pakistan</v>
          </cell>
          <cell r="H25" t="str">
            <v>Mauritius</v>
          </cell>
        </row>
        <row r="26">
          <cell r="E26" t="str">
            <v>Poland</v>
          </cell>
          <cell r="G26" t="str">
            <v>Qatar</v>
          </cell>
          <cell r="H26" t="str">
            <v>Mozambique</v>
          </cell>
        </row>
        <row r="27">
          <cell r="E27" t="str">
            <v>Portugal</v>
          </cell>
          <cell r="G27" t="str">
            <v>Reunion</v>
          </cell>
          <cell r="H27" t="str">
            <v>Namibia</v>
          </cell>
        </row>
        <row r="28">
          <cell r="E28" t="str">
            <v>Romania</v>
          </cell>
          <cell r="G28" t="str">
            <v>Saudi Arabia</v>
          </cell>
          <cell r="H28" t="str">
            <v>Nigeria</v>
          </cell>
        </row>
        <row r="29">
          <cell r="E29" t="str">
            <v>Serbia</v>
          </cell>
          <cell r="G29" t="str">
            <v>Senegal</v>
          </cell>
          <cell r="H29" t="str">
            <v>Principe</v>
          </cell>
        </row>
        <row r="30">
          <cell r="E30" t="str">
            <v>Slovakia</v>
          </cell>
          <cell r="G30" t="str">
            <v>Sudan</v>
          </cell>
          <cell r="H30" t="str">
            <v>Rwanda</v>
          </cell>
        </row>
        <row r="31">
          <cell r="E31" t="str">
            <v>Spain</v>
          </cell>
          <cell r="G31" t="str">
            <v>Syria</v>
          </cell>
          <cell r="H31" t="str">
            <v>Sao Tome</v>
          </cell>
        </row>
        <row r="32">
          <cell r="E32" t="str">
            <v>Sweden</v>
          </cell>
          <cell r="G32" t="str">
            <v>Tunisia</v>
          </cell>
          <cell r="H32" t="str">
            <v>Sierra leone</v>
          </cell>
        </row>
        <row r="33">
          <cell r="E33" t="str">
            <v>Switzerland</v>
          </cell>
          <cell r="G33" t="str">
            <v>Turkey</v>
          </cell>
          <cell r="H33" t="str">
            <v>Somalia</v>
          </cell>
        </row>
        <row r="34">
          <cell r="E34" t="str">
            <v>UK</v>
          </cell>
          <cell r="G34" t="str">
            <v>United Arab Emirates</v>
          </cell>
          <cell r="H34" t="str">
            <v>South Africa</v>
          </cell>
        </row>
        <row r="35">
          <cell r="E35" t="str">
            <v>Slovenia</v>
          </cell>
          <cell r="G35" t="str">
            <v>Yemen</v>
          </cell>
          <cell r="H35" t="str">
            <v>Tanzania</v>
          </cell>
        </row>
        <row r="36">
          <cell r="H36" t="str">
            <v>Togo</v>
          </cell>
        </row>
        <row r="37">
          <cell r="H37" t="str">
            <v>Uganda</v>
          </cell>
        </row>
        <row r="38">
          <cell r="H38" t="str">
            <v>Zambia</v>
          </cell>
        </row>
        <row r="39">
          <cell r="H39" t="str">
            <v>Zimbabwe</v>
          </cell>
        </row>
      </sheetData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-模板说明--已更新"/>
      <sheetName val="2-预算逻辑"/>
      <sheetName val="3-预算假设"/>
      <sheetName val="4-全预算模板（销毛前）-已更新"/>
      <sheetName val="5-销管费用"/>
      <sheetName val="6-MKT费用投入预算"/>
      <sheetName val="SP机会与增长（汇总）"/>
      <sheetName val="SP机会与增长（明细）"/>
      <sheetName val="SP战略投入"/>
      <sheetName val="7-全预算模板数据透视和加工"/>
      <sheetName val="8-重点机型预算"/>
      <sheetName val="6-配置表"/>
      <sheetName val="10-附 MKT分类方案"/>
      <sheetName val="Delivery"/>
      <sheetName val="10-附_MKT分类方案"/>
      <sheetName val="10-附_MKT分类方案1"/>
      <sheetName val="配置表_dimension tab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A2" t="str">
            <v>手机_Phone</v>
          </cell>
          <cell r="B2" t="str">
            <v>软件与云服务_Sofware_and_Cloud_service</v>
          </cell>
          <cell r="C2" t="str">
            <v>配件_Accessories</v>
          </cell>
          <cell r="D2" t="str">
            <v>移动宽带与家庭终端_MBB_and_H</v>
          </cell>
        </row>
      </sheetData>
      <sheetData sheetId="12"/>
      <sheetData sheetId="13" refreshError="1"/>
      <sheetData sheetId="14"/>
      <sheetData sheetId="15"/>
      <sheetData sheetId="1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BG全损益预算模板"/>
      <sheetName val="MKT预算编制模板-待合并补充"/>
      <sheetName val="销售费用"/>
      <sheetName val="服务成本"/>
      <sheetName val="MKT-产品营销"/>
      <sheetName val="MKT-零售营销"/>
      <sheetName val="MKT-品牌营销"/>
      <sheetName val="MKT-ATL"/>
      <sheetName val="MKT-BTL"/>
      <sheetName val="MKT-GTM"/>
      <sheetName val="匹配维表 (3)"/>
      <sheetName val="Sheet4"/>
      <sheetName val="1"/>
      <sheetName val="区域维表"/>
      <sheetName val="配置表_Dimension Table"/>
      <sheetName val="MKT费用评审"/>
      <sheetName val="Sheet1"/>
      <sheetName val="Sheet2"/>
      <sheetName val="匹配维表_(3)1"/>
      <sheetName val="配置表_Dimension_Table1"/>
      <sheetName val="匹配维表_(3)"/>
      <sheetName val="配置表_Dimension_Table"/>
      <sheetName val="单位"/>
      <sheetName val="业务动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">
          <cell r="B10" t="str">
            <v xml:space="preserve">Feature Phone </v>
          </cell>
        </row>
      </sheetData>
      <sheetData sheetId="15"/>
      <sheetData sheetId="16"/>
      <sheetData sheetId="17"/>
      <sheetData sheetId="18"/>
      <sheetData sheetId="19">
        <row r="10">
          <cell r="B10" t="str">
            <v xml:space="preserve">Feature Phone </v>
          </cell>
        </row>
      </sheetData>
      <sheetData sheetId="20"/>
      <sheetData sheetId="21">
        <row r="10">
          <cell r="B10" t="str">
            <v xml:space="preserve">Feature Phone </v>
          </cell>
        </row>
      </sheetData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79F2E-3589-499C-82CA-1C2DF2512456}">
  <dimension ref="A1:M45"/>
  <sheetViews>
    <sheetView tabSelected="1" zoomScale="80" zoomScaleNormal="80" workbookViewId="0">
      <selection activeCell="G22" sqref="G22"/>
    </sheetView>
  </sheetViews>
  <sheetFormatPr defaultRowHeight="14.4"/>
  <cols>
    <col min="1" max="1" width="6" style="7" bestFit="1" customWidth="1"/>
    <col min="2" max="2" width="9.5546875" style="7" customWidth="1"/>
    <col min="3" max="3" width="17" customWidth="1"/>
    <col min="4" max="4" width="12.109375" customWidth="1"/>
    <col min="5" max="5" width="30.33203125" customWidth="1"/>
    <col min="6" max="6" width="12.109375" customWidth="1"/>
    <col min="7" max="7" width="15.44140625" bestFit="1" customWidth="1"/>
    <col min="8" max="8" width="8.5546875" customWidth="1"/>
    <col min="9" max="9" width="15.33203125" bestFit="1" customWidth="1"/>
    <col min="10" max="10" width="16.33203125" style="18" bestFit="1" customWidth="1"/>
    <col min="11" max="11" width="15.33203125" bestFit="1" customWidth="1"/>
  </cols>
  <sheetData>
    <row r="1" spans="1:13" ht="15.6">
      <c r="C1" s="37" t="s">
        <v>111</v>
      </c>
      <c r="D1" s="37"/>
      <c r="J1"/>
      <c r="M1" s="18"/>
    </row>
    <row r="2" spans="1:13" ht="41.4">
      <c r="A2" s="6" t="s">
        <v>30</v>
      </c>
      <c r="B2" s="55" t="s">
        <v>123</v>
      </c>
      <c r="C2" s="9" t="s">
        <v>0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5" t="s">
        <v>84</v>
      </c>
      <c r="J2" s="6" t="s">
        <v>31</v>
      </c>
    </row>
    <row r="3" spans="1:13" ht="15.6">
      <c r="A3" s="7">
        <v>3990</v>
      </c>
      <c r="B3" s="50">
        <f t="shared" ref="B3:B4" si="0">A3*0.75</f>
        <v>2992.5</v>
      </c>
      <c r="C3" s="11" t="s">
        <v>4</v>
      </c>
      <c r="D3" s="17"/>
      <c r="E3" s="12" t="s">
        <v>83</v>
      </c>
      <c r="F3" s="23">
        <v>45545</v>
      </c>
      <c r="G3" s="23">
        <v>45564</v>
      </c>
      <c r="H3" s="15">
        <v>1500</v>
      </c>
      <c r="I3" s="16">
        <f>(H3*0.75)/1.2</f>
        <v>937.5</v>
      </c>
      <c r="J3" s="25">
        <f t="shared" ref="J3:J15" si="1">A3-H3</f>
        <v>2490</v>
      </c>
    </row>
    <row r="4" spans="1:13" ht="15.6">
      <c r="A4" s="7">
        <v>7490</v>
      </c>
      <c r="B4" s="50">
        <f t="shared" si="0"/>
        <v>5617.5</v>
      </c>
      <c r="C4" s="11" t="s">
        <v>4</v>
      </c>
      <c r="D4" s="17"/>
      <c r="E4" s="12" t="s">
        <v>97</v>
      </c>
      <c r="F4" s="23">
        <v>45552</v>
      </c>
      <c r="G4" s="23">
        <v>45564</v>
      </c>
      <c r="H4" s="15">
        <v>500</v>
      </c>
      <c r="I4" s="16">
        <f t="shared" ref="I4" si="2">(H4*0.75)/1.2</f>
        <v>312.5</v>
      </c>
      <c r="J4" s="25">
        <f t="shared" si="1"/>
        <v>6990</v>
      </c>
    </row>
    <row r="5" spans="1:13" ht="15.6">
      <c r="A5" s="7">
        <v>3490</v>
      </c>
      <c r="B5" s="50">
        <f>A5*0.7</f>
        <v>2443</v>
      </c>
      <c r="C5" s="11" t="s">
        <v>4</v>
      </c>
      <c r="D5" s="17"/>
      <c r="E5" s="12" t="s">
        <v>96</v>
      </c>
      <c r="F5" s="23">
        <v>45531</v>
      </c>
      <c r="G5" s="23">
        <v>45558</v>
      </c>
      <c r="H5" s="15">
        <v>500</v>
      </c>
      <c r="I5" s="16">
        <f>(H5*0.7)/1.2</f>
        <v>291.66666666666669</v>
      </c>
      <c r="J5" s="25">
        <f t="shared" si="1"/>
        <v>2990</v>
      </c>
    </row>
    <row r="6" spans="1:13" ht="15.6">
      <c r="A6" s="7">
        <v>5990</v>
      </c>
      <c r="B6" s="50">
        <f t="shared" ref="B6:B15" si="3">A6*0.75</f>
        <v>4492.5</v>
      </c>
      <c r="C6" s="11" t="s">
        <v>4</v>
      </c>
      <c r="D6" s="17"/>
      <c r="E6" s="12" t="s">
        <v>95</v>
      </c>
      <c r="F6" s="23">
        <v>45531</v>
      </c>
      <c r="G6" s="23">
        <v>45565</v>
      </c>
      <c r="H6" s="15">
        <v>1000</v>
      </c>
      <c r="I6" s="16">
        <f>(H6*0.75)/1.2</f>
        <v>625</v>
      </c>
      <c r="J6" s="25">
        <f t="shared" si="1"/>
        <v>4990</v>
      </c>
    </row>
    <row r="7" spans="1:13" ht="15.6">
      <c r="A7" s="7">
        <v>3990</v>
      </c>
      <c r="B7" s="50">
        <f t="shared" si="3"/>
        <v>2992.5</v>
      </c>
      <c r="C7" s="11" t="s">
        <v>4</v>
      </c>
      <c r="D7" s="17"/>
      <c r="E7" s="12" t="s">
        <v>112</v>
      </c>
      <c r="F7" s="23">
        <v>45552</v>
      </c>
      <c r="G7" s="23">
        <v>45565</v>
      </c>
      <c r="H7" s="15">
        <v>500</v>
      </c>
      <c r="I7" s="16">
        <f t="shared" ref="I7:I15" si="4">(H7*0.75)/1.2</f>
        <v>312.5</v>
      </c>
      <c r="J7" s="25">
        <f t="shared" si="1"/>
        <v>3490</v>
      </c>
    </row>
    <row r="8" spans="1:13" ht="15.6">
      <c r="A8" s="7">
        <v>2290</v>
      </c>
      <c r="B8" s="50">
        <f t="shared" si="3"/>
        <v>1717.5</v>
      </c>
      <c r="C8" s="11" t="s">
        <v>4</v>
      </c>
      <c r="D8" s="17"/>
      <c r="E8" s="12" t="s">
        <v>113</v>
      </c>
      <c r="F8" s="23">
        <v>45552</v>
      </c>
      <c r="G8" s="23">
        <v>45565</v>
      </c>
      <c r="H8" s="15">
        <v>300</v>
      </c>
      <c r="I8" s="16">
        <f t="shared" si="4"/>
        <v>187.5</v>
      </c>
      <c r="J8" s="25">
        <f t="shared" si="1"/>
        <v>1990</v>
      </c>
    </row>
    <row r="9" spans="1:13" ht="15.6">
      <c r="A9" s="7">
        <v>3190</v>
      </c>
      <c r="B9" s="50">
        <f t="shared" si="3"/>
        <v>2392.5</v>
      </c>
      <c r="C9" s="11" t="s">
        <v>4</v>
      </c>
      <c r="D9" s="17"/>
      <c r="E9" s="12" t="s">
        <v>114</v>
      </c>
      <c r="F9" s="23">
        <v>45545</v>
      </c>
      <c r="G9" s="23">
        <v>45565</v>
      </c>
      <c r="H9" s="15">
        <v>1500</v>
      </c>
      <c r="I9" s="16">
        <f t="shared" si="4"/>
        <v>937.5</v>
      </c>
      <c r="J9" s="25">
        <f t="shared" si="1"/>
        <v>1690</v>
      </c>
    </row>
    <row r="10" spans="1:13" ht="15.6">
      <c r="A10" s="7">
        <v>22990</v>
      </c>
      <c r="B10" s="50">
        <f t="shared" si="3"/>
        <v>17242.5</v>
      </c>
      <c r="C10" s="11" t="s">
        <v>4</v>
      </c>
      <c r="D10" s="17" t="s">
        <v>62</v>
      </c>
      <c r="E10" s="12" t="s">
        <v>16</v>
      </c>
      <c r="F10" s="23">
        <v>45545</v>
      </c>
      <c r="G10" s="23">
        <v>45564</v>
      </c>
      <c r="H10" s="15">
        <v>12000</v>
      </c>
      <c r="I10" s="16">
        <f t="shared" si="4"/>
        <v>7500</v>
      </c>
      <c r="J10" s="25">
        <f t="shared" si="1"/>
        <v>10990</v>
      </c>
    </row>
    <row r="11" spans="1:13" ht="15.6">
      <c r="A11" s="7">
        <v>30990</v>
      </c>
      <c r="B11" s="50">
        <f t="shared" si="3"/>
        <v>23242.5</v>
      </c>
      <c r="C11" s="11" t="s">
        <v>4</v>
      </c>
      <c r="D11" s="17" t="s">
        <v>58</v>
      </c>
      <c r="E11" s="12" t="s">
        <v>17</v>
      </c>
      <c r="F11" s="23">
        <v>45531</v>
      </c>
      <c r="G11" s="23">
        <v>45564</v>
      </c>
      <c r="H11" s="15">
        <v>6000</v>
      </c>
      <c r="I11" s="16">
        <f t="shared" si="4"/>
        <v>3750</v>
      </c>
      <c r="J11" s="25">
        <f t="shared" si="1"/>
        <v>24990</v>
      </c>
    </row>
    <row r="12" spans="1:13" ht="15.6">
      <c r="A12" s="7">
        <v>19999</v>
      </c>
      <c r="B12" s="50">
        <f t="shared" si="3"/>
        <v>14999.25</v>
      </c>
      <c r="C12" s="11" t="s">
        <v>4</v>
      </c>
      <c r="D12" s="17" t="s">
        <v>57</v>
      </c>
      <c r="E12" s="28" t="s">
        <v>61</v>
      </c>
      <c r="F12" s="23">
        <v>45531</v>
      </c>
      <c r="G12" s="23">
        <v>45565</v>
      </c>
      <c r="H12" s="42">
        <v>5000</v>
      </c>
      <c r="I12" s="16">
        <f t="shared" si="4"/>
        <v>3125</v>
      </c>
      <c r="J12" s="25">
        <f t="shared" si="1"/>
        <v>14999</v>
      </c>
    </row>
    <row r="13" spans="1:13" ht="15.6">
      <c r="A13" s="7">
        <v>22999</v>
      </c>
      <c r="B13" s="50">
        <f t="shared" si="3"/>
        <v>17249.25</v>
      </c>
      <c r="C13" s="11" t="s">
        <v>4</v>
      </c>
      <c r="D13" s="17" t="s">
        <v>63</v>
      </c>
      <c r="E13" s="12" t="s">
        <v>59</v>
      </c>
      <c r="F13" s="23">
        <v>45552</v>
      </c>
      <c r="G13" s="23">
        <v>45565</v>
      </c>
      <c r="H13" s="15">
        <v>6000</v>
      </c>
      <c r="I13" s="16">
        <f t="shared" si="4"/>
        <v>3750</v>
      </c>
      <c r="J13" s="25">
        <f t="shared" si="1"/>
        <v>16999</v>
      </c>
    </row>
    <row r="14" spans="1:13" ht="15.6">
      <c r="A14" s="7">
        <v>31999</v>
      </c>
      <c r="B14" s="50">
        <f t="shared" si="3"/>
        <v>23999.25</v>
      </c>
      <c r="C14" s="11" t="s">
        <v>4</v>
      </c>
      <c r="D14" s="17" t="s">
        <v>64</v>
      </c>
      <c r="E14" s="12" t="s">
        <v>60</v>
      </c>
      <c r="F14" s="23">
        <v>45531</v>
      </c>
      <c r="G14" s="23">
        <v>45565</v>
      </c>
      <c r="H14" s="15">
        <v>6000</v>
      </c>
      <c r="I14" s="16">
        <f t="shared" si="4"/>
        <v>3750</v>
      </c>
      <c r="J14" s="25">
        <f t="shared" si="1"/>
        <v>25999</v>
      </c>
    </row>
    <row r="15" spans="1:13" ht="15.6">
      <c r="A15" s="7">
        <v>2490</v>
      </c>
      <c r="B15" s="50">
        <f t="shared" si="3"/>
        <v>1867.5</v>
      </c>
      <c r="C15" s="11" t="s">
        <v>4</v>
      </c>
      <c r="D15" s="17" t="s">
        <v>64</v>
      </c>
      <c r="E15" s="28" t="s">
        <v>115</v>
      </c>
      <c r="F15" s="23">
        <v>45531</v>
      </c>
      <c r="G15" s="23">
        <v>45565</v>
      </c>
      <c r="H15" s="42">
        <v>500</v>
      </c>
      <c r="I15" s="16">
        <f t="shared" si="4"/>
        <v>312.5</v>
      </c>
      <c r="J15" s="25">
        <f t="shared" si="1"/>
        <v>1990</v>
      </c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7CD5F-F9BF-47D8-9287-9E9F969A7509}">
  <dimension ref="A1:M11"/>
  <sheetViews>
    <sheetView zoomScale="80" zoomScaleNormal="80" workbookViewId="0">
      <selection activeCell="F18" sqref="F18"/>
    </sheetView>
  </sheetViews>
  <sheetFormatPr defaultRowHeight="14.4"/>
  <cols>
    <col min="1" max="1" width="6" style="7" bestFit="1" customWidth="1"/>
    <col min="2" max="2" width="9.6640625" style="7" customWidth="1"/>
    <col min="3" max="3" width="17.88671875" customWidth="1"/>
    <col min="4" max="4" width="12.109375" hidden="1" customWidth="1"/>
    <col min="5" max="5" width="25.44140625" customWidth="1"/>
    <col min="6" max="6" width="13.21875" customWidth="1"/>
    <col min="7" max="7" width="11" customWidth="1"/>
    <col min="8" max="8" width="8" customWidth="1"/>
    <col min="9" max="9" width="13.21875" customWidth="1"/>
    <col min="10" max="10" width="7.33203125" style="18" bestFit="1" customWidth="1"/>
    <col min="11" max="11" width="7.44140625" bestFit="1" customWidth="1"/>
  </cols>
  <sheetData>
    <row r="1" spans="1:13" ht="14.4" customHeight="1">
      <c r="C1" s="35" t="s">
        <v>119</v>
      </c>
      <c r="J1"/>
      <c r="M1" s="18"/>
    </row>
    <row r="2" spans="1:13" ht="41.4">
      <c r="A2" s="46" t="s">
        <v>30</v>
      </c>
      <c r="B2" s="55" t="s">
        <v>123</v>
      </c>
      <c r="C2" s="9" t="s">
        <v>0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9" t="s">
        <v>84</v>
      </c>
      <c r="J2" s="46" t="s">
        <v>31</v>
      </c>
    </row>
    <row r="3" spans="1:13" ht="14.4" customHeight="1">
      <c r="A3" s="7">
        <v>2990</v>
      </c>
      <c r="B3" s="50">
        <f t="shared" ref="B3:B10" si="0">A3*0.75</f>
        <v>2242.5</v>
      </c>
      <c r="C3" s="11" t="s">
        <v>4</v>
      </c>
      <c r="D3" s="17"/>
      <c r="E3" s="28" t="s">
        <v>94</v>
      </c>
      <c r="F3" s="23">
        <v>45552</v>
      </c>
      <c r="G3" s="23">
        <v>45565</v>
      </c>
      <c r="H3" s="15">
        <v>500</v>
      </c>
      <c r="I3" s="16">
        <f t="shared" ref="I3:I4" si="1">(H3*0.75)/1.2</f>
        <v>312.5</v>
      </c>
      <c r="J3" s="25">
        <f>A3-H3</f>
        <v>2490</v>
      </c>
    </row>
    <row r="4" spans="1:13" ht="14.4" customHeight="1">
      <c r="A4" s="7">
        <v>15990</v>
      </c>
      <c r="B4" s="50">
        <f t="shared" si="0"/>
        <v>11992.5</v>
      </c>
      <c r="C4" s="11" t="s">
        <v>4</v>
      </c>
      <c r="D4" s="17"/>
      <c r="E4" s="28" t="s">
        <v>120</v>
      </c>
      <c r="F4" s="23">
        <v>45552</v>
      </c>
      <c r="G4" s="23">
        <v>45565</v>
      </c>
      <c r="H4" s="15">
        <v>1000</v>
      </c>
      <c r="I4" s="16">
        <f t="shared" si="1"/>
        <v>625</v>
      </c>
      <c r="J4" s="25">
        <f>A4-H4</f>
        <v>14990</v>
      </c>
    </row>
    <row r="5" spans="1:13" ht="14.4" customHeight="1">
      <c r="A5"/>
    </row>
    <row r="6" spans="1:13" ht="14.4" customHeight="1">
      <c r="A6"/>
    </row>
    <row r="7" spans="1:13" ht="14.4" customHeight="1">
      <c r="C7" s="38" t="s">
        <v>121</v>
      </c>
      <c r="J7"/>
      <c r="M7" s="18"/>
    </row>
    <row r="8" spans="1:13" ht="41.4">
      <c r="A8" s="46" t="s">
        <v>30</v>
      </c>
      <c r="B8" s="55" t="s">
        <v>123</v>
      </c>
      <c r="C8" s="9" t="s">
        <v>0</v>
      </c>
      <c r="D8" s="9" t="s">
        <v>32</v>
      </c>
      <c r="E8" s="9" t="s">
        <v>6</v>
      </c>
      <c r="F8" s="9" t="s">
        <v>1</v>
      </c>
      <c r="G8" s="9" t="s">
        <v>2</v>
      </c>
      <c r="H8" s="9" t="s">
        <v>3</v>
      </c>
      <c r="I8" s="5" t="s">
        <v>84</v>
      </c>
      <c r="J8" s="46" t="s">
        <v>31</v>
      </c>
    </row>
    <row r="9" spans="1:13" ht="15.6">
      <c r="A9" s="7">
        <v>2990</v>
      </c>
      <c r="B9" s="50">
        <f t="shared" si="0"/>
        <v>2242.5</v>
      </c>
      <c r="C9" s="11" t="s">
        <v>4</v>
      </c>
      <c r="D9" s="17"/>
      <c r="E9" s="28" t="s">
        <v>94</v>
      </c>
      <c r="F9" s="41">
        <v>45566</v>
      </c>
      <c r="G9" s="41">
        <v>45581</v>
      </c>
      <c r="H9" s="47">
        <v>500</v>
      </c>
      <c r="I9" s="16">
        <f t="shared" ref="I9:I10" si="2">(H9*0.75)/1.2</f>
        <v>312.5</v>
      </c>
      <c r="J9" s="25">
        <f>A9-H9</f>
        <v>2490</v>
      </c>
    </row>
    <row r="10" spans="1:13" ht="15.6">
      <c r="A10" s="7">
        <v>15990</v>
      </c>
      <c r="B10" s="50">
        <f t="shared" si="0"/>
        <v>11992.5</v>
      </c>
      <c r="C10" s="11" t="s">
        <v>4</v>
      </c>
      <c r="D10" s="17"/>
      <c r="E10" s="28" t="s">
        <v>120</v>
      </c>
      <c r="F10" s="41">
        <v>45566</v>
      </c>
      <c r="G10" s="41">
        <v>45581</v>
      </c>
      <c r="H10" s="47">
        <v>1000</v>
      </c>
      <c r="I10" s="16">
        <f t="shared" si="2"/>
        <v>625</v>
      </c>
      <c r="J10" s="25">
        <f>A10-H10</f>
        <v>14990</v>
      </c>
    </row>
    <row r="11" spans="1:13">
      <c r="A11"/>
      <c r="B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BFADD-99BA-4E8D-BA79-9CAADFAEF6CE}">
  <dimension ref="A1:L46"/>
  <sheetViews>
    <sheetView zoomScale="80" zoomScaleNormal="80" workbookViewId="0">
      <selection activeCell="B1" sqref="B1:B1048576"/>
    </sheetView>
  </sheetViews>
  <sheetFormatPr defaultRowHeight="14.4"/>
  <cols>
    <col min="1" max="1" width="9.33203125" style="2" bestFit="1" customWidth="1"/>
    <col min="2" max="2" width="9.33203125" style="2" customWidth="1"/>
    <col min="3" max="3" width="16.77734375" customWidth="1"/>
    <col min="4" max="4" width="24" style="3" customWidth="1"/>
    <col min="5" max="5" width="13.109375" style="1" customWidth="1"/>
    <col min="6" max="6" width="11.5546875" style="1" customWidth="1"/>
    <col min="7" max="7" width="38.88671875" bestFit="1" customWidth="1"/>
    <col min="8" max="8" width="11.6640625" style="2" customWidth="1"/>
    <col min="9" max="9" width="8.88671875" style="7" customWidth="1"/>
    <col min="10" max="10" width="17" style="2" bestFit="1" customWidth="1"/>
    <col min="11" max="11" width="13.44140625" style="2" bestFit="1" customWidth="1"/>
  </cols>
  <sheetData>
    <row r="1" spans="1:12" ht="15.6">
      <c r="B1" s="51"/>
      <c r="C1" s="54" t="s">
        <v>119</v>
      </c>
      <c r="I1"/>
      <c r="J1"/>
      <c r="K1"/>
      <c r="L1" s="7"/>
    </row>
    <row r="2" spans="1:12" ht="55.2">
      <c r="A2" s="6" t="s">
        <v>30</v>
      </c>
      <c r="B2" s="49" t="s">
        <v>122</v>
      </c>
      <c r="C2" s="9" t="s">
        <v>5</v>
      </c>
      <c r="D2" s="9" t="s">
        <v>6</v>
      </c>
      <c r="E2" s="9" t="s">
        <v>1</v>
      </c>
      <c r="F2" s="9" t="s">
        <v>2</v>
      </c>
      <c r="G2" s="9" t="s">
        <v>3</v>
      </c>
      <c r="H2" s="5" t="s">
        <v>84</v>
      </c>
      <c r="I2" s="6" t="s">
        <v>31</v>
      </c>
      <c r="J2"/>
      <c r="K2"/>
    </row>
    <row r="3" spans="1:12" ht="15.6">
      <c r="A3" s="7">
        <v>14990</v>
      </c>
      <c r="B3" s="50">
        <f>A3*0.88</f>
        <v>13191.2</v>
      </c>
      <c r="C3" s="11" t="s">
        <v>4</v>
      </c>
      <c r="D3" s="12" t="s">
        <v>19</v>
      </c>
      <c r="E3" s="53">
        <v>45538</v>
      </c>
      <c r="F3" s="53">
        <v>45565</v>
      </c>
      <c r="G3" s="14">
        <v>2000</v>
      </c>
      <c r="H3" s="31">
        <f t="shared" ref="H3:H11" si="0">(G3*0.88)/1.2</f>
        <v>1466.6666666666667</v>
      </c>
      <c r="I3" s="26">
        <f>A3-G3</f>
        <v>12990</v>
      </c>
      <c r="J3"/>
      <c r="K3"/>
    </row>
    <row r="4" spans="1:12" ht="15.6">
      <c r="A4" s="7">
        <v>16990</v>
      </c>
      <c r="B4" s="50">
        <f>A4*0.88</f>
        <v>14951.2</v>
      </c>
      <c r="C4" s="11" t="s">
        <v>4</v>
      </c>
      <c r="D4" s="12" t="s">
        <v>20</v>
      </c>
      <c r="E4" s="53">
        <v>45538</v>
      </c>
      <c r="F4" s="53">
        <v>45565</v>
      </c>
      <c r="G4" s="14">
        <v>2000</v>
      </c>
      <c r="H4" s="31">
        <f t="shared" si="0"/>
        <v>1466.6666666666667</v>
      </c>
      <c r="I4" s="26">
        <f>A4-G4</f>
        <v>14990</v>
      </c>
      <c r="J4"/>
      <c r="K4"/>
    </row>
    <row r="5" spans="1:12" ht="15.6">
      <c r="A5" s="7">
        <v>18990</v>
      </c>
      <c r="B5" s="50">
        <f>A5*0.88</f>
        <v>16711.2</v>
      </c>
      <c r="C5" s="11" t="s">
        <v>4</v>
      </c>
      <c r="D5" s="12" t="s">
        <v>21</v>
      </c>
      <c r="E5" s="53">
        <v>45538</v>
      </c>
      <c r="F5" s="53">
        <v>45565</v>
      </c>
      <c r="G5" s="14">
        <v>2000</v>
      </c>
      <c r="H5" s="31">
        <f t="shared" si="0"/>
        <v>1466.6666666666667</v>
      </c>
      <c r="I5" s="26">
        <f>A5-G5</f>
        <v>16990</v>
      </c>
      <c r="J5"/>
      <c r="K5"/>
    </row>
    <row r="6" spans="1:12" ht="15.6">
      <c r="A6" s="7">
        <v>19990</v>
      </c>
      <c r="B6" s="50">
        <f>A6*0.88</f>
        <v>17591.2</v>
      </c>
      <c r="C6" s="11" t="s">
        <v>4</v>
      </c>
      <c r="D6" s="12" t="s">
        <v>18</v>
      </c>
      <c r="E6" s="53">
        <v>45538</v>
      </c>
      <c r="F6" s="53">
        <v>45565</v>
      </c>
      <c r="G6" s="14">
        <v>2000</v>
      </c>
      <c r="H6" s="31">
        <f t="shared" si="0"/>
        <v>1466.6666666666667</v>
      </c>
      <c r="I6" s="26">
        <f>A6-G6</f>
        <v>17990</v>
      </c>
      <c r="J6"/>
      <c r="K6"/>
    </row>
    <row r="7" spans="1:12" ht="15.6">
      <c r="A7" s="7">
        <v>20990</v>
      </c>
      <c r="B7" s="50">
        <f>A7*0.88</f>
        <v>18471.2</v>
      </c>
      <c r="C7" s="11" t="s">
        <v>4</v>
      </c>
      <c r="D7" s="12" t="s">
        <v>23</v>
      </c>
      <c r="E7" s="53">
        <v>45552</v>
      </c>
      <c r="F7" s="53">
        <v>45565</v>
      </c>
      <c r="G7" s="14">
        <v>5000</v>
      </c>
      <c r="H7" s="31">
        <f t="shared" si="0"/>
        <v>3666.666666666667</v>
      </c>
      <c r="I7" s="26">
        <f>A7-G7</f>
        <v>15990</v>
      </c>
      <c r="J7"/>
      <c r="K7"/>
    </row>
    <row r="8" spans="1:12" ht="15.6">
      <c r="A8" s="7">
        <v>24990</v>
      </c>
      <c r="B8" s="50">
        <f>A8*0.88</f>
        <v>21991.200000000001</v>
      </c>
      <c r="C8" s="11" t="s">
        <v>4</v>
      </c>
      <c r="D8" s="12" t="s">
        <v>24</v>
      </c>
      <c r="E8" s="53">
        <v>45552</v>
      </c>
      <c r="F8" s="53">
        <v>45565</v>
      </c>
      <c r="G8" s="14">
        <v>5000</v>
      </c>
      <c r="H8" s="31">
        <f t="shared" si="0"/>
        <v>3666.666666666667</v>
      </c>
      <c r="I8" s="26">
        <f>A8-G8</f>
        <v>19990</v>
      </c>
      <c r="J8"/>
      <c r="K8"/>
    </row>
    <row r="9" spans="1:12" ht="15.6">
      <c r="A9" s="8">
        <v>27990</v>
      </c>
      <c r="B9" s="50">
        <f>A9*0.88</f>
        <v>24631.200000000001</v>
      </c>
      <c r="C9" s="11" t="s">
        <v>4</v>
      </c>
      <c r="D9" s="12" t="s">
        <v>25</v>
      </c>
      <c r="E9" s="53">
        <v>45552</v>
      </c>
      <c r="F9" s="53">
        <v>45565</v>
      </c>
      <c r="G9" s="14">
        <v>5000</v>
      </c>
      <c r="H9" s="31">
        <f t="shared" si="0"/>
        <v>3666.666666666667</v>
      </c>
      <c r="I9" s="26">
        <f>A9-G9</f>
        <v>22990</v>
      </c>
      <c r="J9"/>
      <c r="K9"/>
    </row>
    <row r="10" spans="1:12" ht="15.6">
      <c r="A10" s="8">
        <v>28990</v>
      </c>
      <c r="B10" s="50">
        <f>A10*0.88</f>
        <v>25511.200000000001</v>
      </c>
      <c r="C10" s="11" t="s">
        <v>4</v>
      </c>
      <c r="D10" s="12" t="s">
        <v>13</v>
      </c>
      <c r="E10" s="53">
        <v>45552</v>
      </c>
      <c r="F10" s="53">
        <v>45565</v>
      </c>
      <c r="G10" s="14">
        <v>4000</v>
      </c>
      <c r="H10" s="31">
        <f t="shared" si="0"/>
        <v>2933.3333333333335</v>
      </c>
      <c r="I10" s="26">
        <f>A10-G10</f>
        <v>24990</v>
      </c>
      <c r="J10"/>
      <c r="K10"/>
    </row>
    <row r="11" spans="1:12" ht="15.6">
      <c r="A11" s="7">
        <v>32990</v>
      </c>
      <c r="B11" s="50">
        <f>A11*0.88</f>
        <v>29031.200000000001</v>
      </c>
      <c r="C11" s="11" t="s">
        <v>4</v>
      </c>
      <c r="D11" s="12" t="s">
        <v>26</v>
      </c>
      <c r="E11" s="53">
        <v>45538</v>
      </c>
      <c r="F11" s="53">
        <v>45565</v>
      </c>
      <c r="G11" s="14">
        <v>4000</v>
      </c>
      <c r="H11" s="31">
        <f t="shared" si="0"/>
        <v>2933.3333333333335</v>
      </c>
      <c r="I11" s="26">
        <f>A11-G11</f>
        <v>28990</v>
      </c>
      <c r="J11"/>
      <c r="K11"/>
    </row>
    <row r="12" spans="1:12" ht="15.6">
      <c r="A12" s="7">
        <v>34990</v>
      </c>
      <c r="B12" s="50">
        <f>A12*0.88</f>
        <v>30791.200000000001</v>
      </c>
      <c r="C12" s="11" t="s">
        <v>4</v>
      </c>
      <c r="D12" s="12" t="s">
        <v>27</v>
      </c>
      <c r="E12" s="53">
        <v>45538</v>
      </c>
      <c r="F12" s="53">
        <v>45565</v>
      </c>
      <c r="G12" s="14">
        <v>4000</v>
      </c>
      <c r="H12" s="31">
        <f>(G12*0.88)/1.2</f>
        <v>2933.3333333333335</v>
      </c>
      <c r="I12" s="26">
        <f>A12-G12</f>
        <v>30990</v>
      </c>
      <c r="J12"/>
      <c r="K12"/>
    </row>
    <row r="13" spans="1:12" ht="15.6">
      <c r="A13" s="7">
        <v>44990</v>
      </c>
      <c r="B13" s="50">
        <f>A13*0.88</f>
        <v>39591.199999999997</v>
      </c>
      <c r="C13" s="11" t="s">
        <v>4</v>
      </c>
      <c r="D13" s="12" t="s">
        <v>8</v>
      </c>
      <c r="E13" s="53">
        <v>45552</v>
      </c>
      <c r="F13" s="53">
        <v>45565</v>
      </c>
      <c r="G13" s="14">
        <v>8000</v>
      </c>
      <c r="H13" s="31">
        <f>(G13*0.88)/1.2</f>
        <v>5866.666666666667</v>
      </c>
      <c r="I13" s="26">
        <f>A13-G13</f>
        <v>36990</v>
      </c>
      <c r="J13"/>
      <c r="K13"/>
    </row>
    <row r="14" spans="1:12" ht="15.6">
      <c r="A14" s="7">
        <v>49990</v>
      </c>
      <c r="B14" s="50">
        <f>A14*0.88</f>
        <v>43991.199999999997</v>
      </c>
      <c r="C14" s="11" t="s">
        <v>4</v>
      </c>
      <c r="D14" s="12" t="s">
        <v>9</v>
      </c>
      <c r="E14" s="53">
        <v>45552</v>
      </c>
      <c r="F14" s="53">
        <v>45565</v>
      </c>
      <c r="G14" s="14">
        <v>7000</v>
      </c>
      <c r="H14" s="31">
        <f t="shared" ref="H14:H22" si="1">(G14*0.88)/1.2</f>
        <v>5133.3333333333339</v>
      </c>
      <c r="I14" s="26">
        <f>A14-G14</f>
        <v>42990</v>
      </c>
      <c r="J14"/>
      <c r="K14"/>
    </row>
    <row r="15" spans="1:12" ht="15.6">
      <c r="A15" s="7">
        <v>32990</v>
      </c>
      <c r="B15" s="50">
        <f>A15*0.88</f>
        <v>29031.200000000001</v>
      </c>
      <c r="C15" s="11" t="s">
        <v>4</v>
      </c>
      <c r="D15" s="12" t="s">
        <v>93</v>
      </c>
      <c r="E15" s="53">
        <v>45538</v>
      </c>
      <c r="F15" s="53">
        <v>45558</v>
      </c>
      <c r="G15" s="14">
        <v>6000</v>
      </c>
      <c r="H15" s="31">
        <f t="shared" si="1"/>
        <v>4400</v>
      </c>
      <c r="I15" s="26">
        <f>A15-G15</f>
        <v>26990</v>
      </c>
      <c r="J15"/>
      <c r="K15"/>
    </row>
    <row r="16" spans="1:12" ht="15.6">
      <c r="A16" s="7">
        <v>32990</v>
      </c>
      <c r="B16" s="50">
        <f>A16*0.88</f>
        <v>29031.200000000001</v>
      </c>
      <c r="C16" s="11" t="s">
        <v>4</v>
      </c>
      <c r="D16" s="12" t="s">
        <v>93</v>
      </c>
      <c r="E16" s="53">
        <v>45559</v>
      </c>
      <c r="F16" s="53">
        <v>45565</v>
      </c>
      <c r="G16" s="14">
        <v>8000</v>
      </c>
      <c r="H16" s="31">
        <f t="shared" si="1"/>
        <v>5866.666666666667</v>
      </c>
      <c r="I16" s="26">
        <f>A16-G16</f>
        <v>24990</v>
      </c>
      <c r="J16"/>
      <c r="K16"/>
    </row>
    <row r="17" spans="1:12" ht="15.6">
      <c r="A17" s="7">
        <v>49990</v>
      </c>
      <c r="B17" s="50">
        <f>A17*0.88</f>
        <v>43991.199999999997</v>
      </c>
      <c r="C17" s="11" t="s">
        <v>4</v>
      </c>
      <c r="D17" s="12" t="s">
        <v>107</v>
      </c>
      <c r="E17" s="53">
        <v>45552</v>
      </c>
      <c r="F17" s="53">
        <v>45565</v>
      </c>
      <c r="G17" s="39" t="s">
        <v>110</v>
      </c>
      <c r="H17" s="31">
        <f>(5000*0.88)/1.2+6990*0.75/1.2</f>
        <v>8035.416666666667</v>
      </c>
      <c r="I17" s="26">
        <f>A17-5000</f>
        <v>44990</v>
      </c>
      <c r="J17"/>
      <c r="K17"/>
    </row>
    <row r="18" spans="1:12" ht="15.6">
      <c r="A18" s="7">
        <v>54990</v>
      </c>
      <c r="B18" s="50">
        <f>A18*0.88</f>
        <v>48391.199999999997</v>
      </c>
      <c r="C18" s="11" t="s">
        <v>4</v>
      </c>
      <c r="D18" s="12" t="s">
        <v>108</v>
      </c>
      <c r="E18" s="53">
        <v>45552</v>
      </c>
      <c r="F18" s="53">
        <v>45565</v>
      </c>
      <c r="G18" s="39" t="s">
        <v>110</v>
      </c>
      <c r="H18" s="31">
        <f>(5000*0.88)/1.2+6990*0.75/1.2</f>
        <v>8035.416666666667</v>
      </c>
      <c r="I18" s="26">
        <f>A18-5000</f>
        <v>49990</v>
      </c>
      <c r="J18"/>
      <c r="K18"/>
    </row>
    <row r="19" spans="1:12" ht="15.6">
      <c r="A19" s="7">
        <v>69990</v>
      </c>
      <c r="B19" s="50">
        <f>A19*0.88</f>
        <v>61591.199999999997</v>
      </c>
      <c r="C19" s="11" t="s">
        <v>4</v>
      </c>
      <c r="D19" s="12" t="s">
        <v>109</v>
      </c>
      <c r="E19" s="53">
        <v>45552</v>
      </c>
      <c r="F19" s="53">
        <v>45565</v>
      </c>
      <c r="G19" s="39" t="s">
        <v>110</v>
      </c>
      <c r="H19" s="31">
        <f>(5000*0.88)/1.2+6990*0.75/1.2</f>
        <v>8035.416666666667</v>
      </c>
      <c r="I19" s="26">
        <f>A19-5000</f>
        <v>64990</v>
      </c>
      <c r="J19"/>
      <c r="K19"/>
    </row>
    <row r="20" spans="1:12" ht="15.6">
      <c r="A20" s="7">
        <v>129990</v>
      </c>
      <c r="B20" s="50">
        <f>A20*0.88</f>
        <v>114391.2</v>
      </c>
      <c r="C20" s="11" t="s">
        <v>4</v>
      </c>
      <c r="D20" s="12" t="s">
        <v>82</v>
      </c>
      <c r="E20" s="53">
        <v>45538</v>
      </c>
      <c r="F20" s="53">
        <v>45565</v>
      </c>
      <c r="G20" s="14">
        <v>20000</v>
      </c>
      <c r="H20" s="31">
        <f t="shared" si="1"/>
        <v>14666.666666666668</v>
      </c>
      <c r="I20" s="26">
        <f>A20-G20</f>
        <v>109990</v>
      </c>
      <c r="J20"/>
      <c r="K20"/>
    </row>
    <row r="21" spans="1:12" ht="15.6">
      <c r="A21" s="7">
        <v>179990</v>
      </c>
      <c r="B21" s="50">
        <f>A21*0.88</f>
        <v>158391.20000000001</v>
      </c>
      <c r="C21" s="11" t="s">
        <v>4</v>
      </c>
      <c r="D21" s="12" t="s">
        <v>81</v>
      </c>
      <c r="E21" s="53">
        <v>45538</v>
      </c>
      <c r="F21" s="53">
        <v>45558</v>
      </c>
      <c r="G21" s="14" t="s">
        <v>116</v>
      </c>
      <c r="H21" s="31">
        <f>(40000*0.88)/1.2+32990*0.88/1.2</f>
        <v>53526</v>
      </c>
      <c r="I21" s="26">
        <f>A21-40000</f>
        <v>139990</v>
      </c>
      <c r="J21"/>
      <c r="K21"/>
    </row>
    <row r="22" spans="1:12" ht="15.6">
      <c r="A22" s="7">
        <v>179990</v>
      </c>
      <c r="B22" s="50">
        <f>A22*0.88</f>
        <v>158391.20000000001</v>
      </c>
      <c r="C22" s="11" t="s">
        <v>4</v>
      </c>
      <c r="D22" s="12" t="s">
        <v>81</v>
      </c>
      <c r="E22" s="53">
        <v>45559</v>
      </c>
      <c r="F22" s="53">
        <v>45565</v>
      </c>
      <c r="G22" s="14">
        <v>40000</v>
      </c>
      <c r="H22" s="31">
        <f t="shared" si="1"/>
        <v>29333.333333333336</v>
      </c>
      <c r="I22" s="26">
        <f>A22-G22</f>
        <v>139990</v>
      </c>
      <c r="J22"/>
      <c r="K22"/>
    </row>
    <row r="23" spans="1:12">
      <c r="B23"/>
      <c r="J23"/>
      <c r="K23"/>
    </row>
    <row r="24" spans="1:12">
      <c r="B24" s="48"/>
      <c r="I24"/>
      <c r="J24"/>
      <c r="K24"/>
      <c r="L24" s="7"/>
    </row>
    <row r="25" spans="1:12" ht="15.6">
      <c r="B25" s="48"/>
      <c r="C25" s="38" t="s">
        <v>117</v>
      </c>
      <c r="I25"/>
      <c r="J25"/>
      <c r="K25"/>
      <c r="L25" s="7"/>
    </row>
    <row r="26" spans="1:12" ht="55.2">
      <c r="A26" s="6" t="s">
        <v>30</v>
      </c>
      <c r="B26" s="49" t="s">
        <v>122</v>
      </c>
      <c r="C26" s="9" t="s">
        <v>5</v>
      </c>
      <c r="D26" s="9" t="s">
        <v>6</v>
      </c>
      <c r="E26" s="9" t="s">
        <v>1</v>
      </c>
      <c r="F26" s="9" t="s">
        <v>2</v>
      </c>
      <c r="G26" s="9" t="s">
        <v>3</v>
      </c>
      <c r="H26" s="5" t="s">
        <v>84</v>
      </c>
      <c r="I26" s="6" t="s">
        <v>31</v>
      </c>
      <c r="J26"/>
      <c r="K26"/>
    </row>
    <row r="27" spans="1:12" ht="15.6">
      <c r="A27" s="7">
        <v>20990</v>
      </c>
      <c r="B27" s="50">
        <f>A27*0.88</f>
        <v>18471.2</v>
      </c>
      <c r="C27" s="11" t="s">
        <v>4</v>
      </c>
      <c r="D27" s="12" t="s">
        <v>23</v>
      </c>
      <c r="E27" s="41">
        <v>45566</v>
      </c>
      <c r="F27" s="41">
        <v>45581</v>
      </c>
      <c r="G27" s="30">
        <v>5000</v>
      </c>
      <c r="H27" s="31">
        <f t="shared" ref="H27:H35" si="2">(G27*0.88)/1.2</f>
        <v>3666.666666666667</v>
      </c>
      <c r="I27" s="26">
        <f>A27-G27</f>
        <v>15990</v>
      </c>
      <c r="J27"/>
      <c r="K27"/>
    </row>
    <row r="28" spans="1:12" ht="15.6">
      <c r="A28" s="7">
        <v>20990</v>
      </c>
      <c r="B28" s="50">
        <f>A28*0.88</f>
        <v>18471.2</v>
      </c>
      <c r="C28" s="11" t="s">
        <v>4</v>
      </c>
      <c r="D28" s="12" t="s">
        <v>23</v>
      </c>
      <c r="E28" s="41">
        <v>45582</v>
      </c>
      <c r="F28" s="41">
        <v>45596</v>
      </c>
      <c r="G28" s="30">
        <v>4000</v>
      </c>
      <c r="H28" s="31">
        <f t="shared" si="2"/>
        <v>2933.3333333333335</v>
      </c>
      <c r="I28" s="26">
        <f>A28-G28</f>
        <v>16990</v>
      </c>
      <c r="J28"/>
      <c r="K28"/>
    </row>
    <row r="29" spans="1:12" ht="15.6">
      <c r="A29" s="7">
        <v>24990</v>
      </c>
      <c r="B29" s="50">
        <f>A29*0.88</f>
        <v>21991.200000000001</v>
      </c>
      <c r="C29" s="11" t="s">
        <v>4</v>
      </c>
      <c r="D29" s="12" t="s">
        <v>24</v>
      </c>
      <c r="E29" s="41">
        <v>45566</v>
      </c>
      <c r="F29" s="41">
        <v>45581</v>
      </c>
      <c r="G29" s="30">
        <v>5000</v>
      </c>
      <c r="H29" s="31">
        <f t="shared" si="2"/>
        <v>3666.666666666667</v>
      </c>
      <c r="I29" s="26">
        <f>A29-G29</f>
        <v>19990</v>
      </c>
      <c r="J29"/>
      <c r="K29"/>
    </row>
    <row r="30" spans="1:12" ht="15.6">
      <c r="A30" s="7">
        <v>24990</v>
      </c>
      <c r="B30" s="50">
        <f>A30*0.88</f>
        <v>21991.200000000001</v>
      </c>
      <c r="C30" s="11" t="s">
        <v>4</v>
      </c>
      <c r="D30" s="12" t="s">
        <v>24</v>
      </c>
      <c r="E30" s="41">
        <v>45582</v>
      </c>
      <c r="F30" s="41">
        <v>45595</v>
      </c>
      <c r="G30" s="30">
        <v>3000</v>
      </c>
      <c r="H30" s="31">
        <f t="shared" si="2"/>
        <v>2200</v>
      </c>
      <c r="I30" s="26">
        <f>A30-G30</f>
        <v>21990</v>
      </c>
      <c r="J30"/>
      <c r="K30"/>
    </row>
    <row r="31" spans="1:12" ht="15.6">
      <c r="A31" s="8">
        <v>27990</v>
      </c>
      <c r="B31" s="50">
        <f>A31*0.88</f>
        <v>24631.200000000001</v>
      </c>
      <c r="C31" s="11" t="s">
        <v>4</v>
      </c>
      <c r="D31" s="12" t="s">
        <v>25</v>
      </c>
      <c r="E31" s="41">
        <v>45566</v>
      </c>
      <c r="F31" s="41">
        <v>45581</v>
      </c>
      <c r="G31" s="30">
        <v>5000</v>
      </c>
      <c r="H31" s="31">
        <f t="shared" si="2"/>
        <v>3666.666666666667</v>
      </c>
      <c r="I31" s="26">
        <f>A31-G31</f>
        <v>22990</v>
      </c>
      <c r="J31"/>
      <c r="K31"/>
    </row>
    <row r="32" spans="1:12" ht="15.6">
      <c r="A32" s="8">
        <v>27990</v>
      </c>
      <c r="B32" s="50">
        <f>A32*0.88</f>
        <v>24631.200000000001</v>
      </c>
      <c r="C32" s="11" t="s">
        <v>4</v>
      </c>
      <c r="D32" s="12" t="s">
        <v>25</v>
      </c>
      <c r="E32" s="41">
        <v>45582</v>
      </c>
      <c r="F32" s="41">
        <v>45595</v>
      </c>
      <c r="G32" s="30">
        <v>3000</v>
      </c>
      <c r="H32" s="31">
        <f t="shared" si="2"/>
        <v>2200</v>
      </c>
      <c r="I32" s="26">
        <f>A32-G32</f>
        <v>24990</v>
      </c>
      <c r="J32"/>
      <c r="K32"/>
    </row>
    <row r="33" spans="1:12" ht="15.6">
      <c r="A33" s="8">
        <v>28990</v>
      </c>
      <c r="B33" s="50">
        <f>A33*0.88</f>
        <v>25511.200000000001</v>
      </c>
      <c r="C33" s="11" t="s">
        <v>4</v>
      </c>
      <c r="D33" s="12" t="s">
        <v>13</v>
      </c>
      <c r="E33" s="41">
        <v>45566</v>
      </c>
      <c r="F33" s="41">
        <v>45596</v>
      </c>
      <c r="G33" s="30">
        <v>4000</v>
      </c>
      <c r="H33" s="31">
        <f t="shared" si="2"/>
        <v>2933.3333333333335</v>
      </c>
      <c r="I33" s="26">
        <f>A33-G33</f>
        <v>24990</v>
      </c>
      <c r="J33"/>
      <c r="K33"/>
    </row>
    <row r="34" spans="1:12" ht="15.6">
      <c r="A34" s="7">
        <v>32990</v>
      </c>
      <c r="B34" s="50">
        <f>A34*0.88</f>
        <v>29031.200000000001</v>
      </c>
      <c r="C34" s="11" t="s">
        <v>4</v>
      </c>
      <c r="D34" s="12" t="s">
        <v>26</v>
      </c>
      <c r="E34" s="41">
        <v>45566</v>
      </c>
      <c r="F34" s="41">
        <v>45596</v>
      </c>
      <c r="G34" s="30">
        <v>4000</v>
      </c>
      <c r="H34" s="31">
        <f t="shared" si="2"/>
        <v>2933.3333333333335</v>
      </c>
      <c r="I34" s="26">
        <f>A34-G34</f>
        <v>28990</v>
      </c>
      <c r="J34"/>
      <c r="K34"/>
    </row>
    <row r="35" spans="1:12" ht="15.6">
      <c r="A35" s="7">
        <v>34990</v>
      </c>
      <c r="B35" s="50">
        <f>A35*0.88</f>
        <v>30791.200000000001</v>
      </c>
      <c r="C35" s="11" t="s">
        <v>4</v>
      </c>
      <c r="D35" s="12" t="s">
        <v>27</v>
      </c>
      <c r="E35" s="41">
        <v>45566</v>
      </c>
      <c r="F35" s="41">
        <v>45596</v>
      </c>
      <c r="G35" s="30">
        <v>4000</v>
      </c>
      <c r="H35" s="31">
        <f t="shared" si="2"/>
        <v>2933.3333333333335</v>
      </c>
      <c r="I35" s="26">
        <f>A35-G35</f>
        <v>30990</v>
      </c>
      <c r="J35"/>
      <c r="K35"/>
    </row>
    <row r="36" spans="1:12" ht="15.6">
      <c r="A36" s="7">
        <v>44990</v>
      </c>
      <c r="B36" s="50">
        <f>A36*0.88</f>
        <v>39591.199999999997</v>
      </c>
      <c r="C36" s="11" t="s">
        <v>4</v>
      </c>
      <c r="D36" s="12" t="s">
        <v>8</v>
      </c>
      <c r="E36" s="41">
        <v>45566</v>
      </c>
      <c r="F36" s="41">
        <v>45581</v>
      </c>
      <c r="G36" s="30">
        <v>8000</v>
      </c>
      <c r="H36" s="31">
        <f>(G36*0.88)/1.2</f>
        <v>5866.666666666667</v>
      </c>
      <c r="I36" s="26">
        <f>A36-G36</f>
        <v>36990</v>
      </c>
      <c r="J36"/>
      <c r="K36"/>
    </row>
    <row r="37" spans="1:12" ht="15.6">
      <c r="A37" s="7">
        <v>49990</v>
      </c>
      <c r="B37" s="50">
        <f>A37*0.88</f>
        <v>43991.199999999997</v>
      </c>
      <c r="C37" s="11" t="s">
        <v>4</v>
      </c>
      <c r="D37" s="12" t="s">
        <v>9</v>
      </c>
      <c r="E37" s="41">
        <v>45566</v>
      </c>
      <c r="F37" s="41">
        <v>45581</v>
      </c>
      <c r="G37" s="30">
        <v>7000</v>
      </c>
      <c r="H37" s="31">
        <f>(G37*0.88)/1.2</f>
        <v>5133.3333333333339</v>
      </c>
      <c r="I37" s="26">
        <f>A37-G37</f>
        <v>42990</v>
      </c>
      <c r="J37"/>
      <c r="K37"/>
    </row>
    <row r="38" spans="1:12" ht="15.6">
      <c r="A38" s="7">
        <v>32990</v>
      </c>
      <c r="B38" s="50">
        <f>A38*0.88</f>
        <v>29031.200000000001</v>
      </c>
      <c r="C38" s="11" t="s">
        <v>4</v>
      </c>
      <c r="D38" s="12" t="s">
        <v>93</v>
      </c>
      <c r="E38" s="41">
        <v>45566</v>
      </c>
      <c r="F38" s="41">
        <v>45581</v>
      </c>
      <c r="G38" s="30">
        <v>8000</v>
      </c>
      <c r="H38" s="31">
        <f t="shared" ref="H38:H44" si="3">(G38*0.88)/1.2</f>
        <v>5866.666666666667</v>
      </c>
      <c r="I38" s="26">
        <f>A38-G38</f>
        <v>24990</v>
      </c>
      <c r="J38"/>
      <c r="K38"/>
    </row>
    <row r="39" spans="1:12" ht="15.6">
      <c r="A39" s="7">
        <v>32990</v>
      </c>
      <c r="B39" s="50">
        <f>A39*0.88</f>
        <v>29031.200000000001</v>
      </c>
      <c r="C39" s="11" t="s">
        <v>4</v>
      </c>
      <c r="D39" s="12" t="s">
        <v>93</v>
      </c>
      <c r="E39" s="41">
        <v>45582</v>
      </c>
      <c r="F39" s="41">
        <v>45595</v>
      </c>
      <c r="G39" s="30">
        <v>6000</v>
      </c>
      <c r="H39" s="31">
        <f t="shared" si="3"/>
        <v>4400</v>
      </c>
      <c r="I39" s="26">
        <f>A39-G39</f>
        <v>26990</v>
      </c>
      <c r="J39"/>
      <c r="K39"/>
    </row>
    <row r="40" spans="1:12" ht="15.6">
      <c r="A40" s="7">
        <v>49990</v>
      </c>
      <c r="B40" s="50">
        <f>A40*0.88</f>
        <v>43991.199999999997</v>
      </c>
      <c r="C40" s="11" t="s">
        <v>4</v>
      </c>
      <c r="D40" s="12" t="s">
        <v>107</v>
      </c>
      <c r="E40" s="41">
        <v>45566</v>
      </c>
      <c r="F40" s="41">
        <v>45595</v>
      </c>
      <c r="G40" s="30">
        <v>5000</v>
      </c>
      <c r="H40" s="31">
        <f t="shared" si="3"/>
        <v>3666.666666666667</v>
      </c>
      <c r="I40" s="26">
        <f>A40-G40</f>
        <v>44990</v>
      </c>
      <c r="J40"/>
      <c r="K40"/>
    </row>
    <row r="41" spans="1:12" ht="15.6">
      <c r="A41" s="7">
        <v>54990</v>
      </c>
      <c r="B41" s="50">
        <f>A41*0.88</f>
        <v>48391.199999999997</v>
      </c>
      <c r="C41" s="11" t="s">
        <v>4</v>
      </c>
      <c r="D41" s="12" t="s">
        <v>108</v>
      </c>
      <c r="E41" s="41">
        <v>45566</v>
      </c>
      <c r="F41" s="41">
        <v>45595</v>
      </c>
      <c r="G41" s="30">
        <v>5000</v>
      </c>
      <c r="H41" s="31">
        <f t="shared" si="3"/>
        <v>3666.666666666667</v>
      </c>
      <c r="I41" s="26">
        <f>A41-G41</f>
        <v>49990</v>
      </c>
      <c r="J41"/>
      <c r="K41"/>
    </row>
    <row r="42" spans="1:12" ht="15.6">
      <c r="A42" s="7">
        <v>69990</v>
      </c>
      <c r="B42" s="50">
        <f>A42*0.88</f>
        <v>61591.199999999997</v>
      </c>
      <c r="C42" s="11" t="s">
        <v>4</v>
      </c>
      <c r="D42" s="12" t="s">
        <v>109</v>
      </c>
      <c r="E42" s="41">
        <v>45566</v>
      </c>
      <c r="F42" s="41">
        <v>45595</v>
      </c>
      <c r="G42" s="30">
        <v>5000</v>
      </c>
      <c r="H42" s="31">
        <f t="shared" si="3"/>
        <v>3666.666666666667</v>
      </c>
      <c r="I42" s="26">
        <f>A42-G42</f>
        <v>64990</v>
      </c>
      <c r="J42"/>
      <c r="K42"/>
    </row>
    <row r="43" spans="1:12" ht="15.6">
      <c r="A43" s="7">
        <v>129990</v>
      </c>
      <c r="B43" s="50">
        <f>A43*0.88</f>
        <v>114391.2</v>
      </c>
      <c r="C43" s="11" t="s">
        <v>4</v>
      </c>
      <c r="D43" s="12" t="s">
        <v>82</v>
      </c>
      <c r="E43" s="41">
        <v>45566</v>
      </c>
      <c r="F43" s="41">
        <v>45581</v>
      </c>
      <c r="G43" s="30">
        <v>20000</v>
      </c>
      <c r="H43" s="31">
        <f t="shared" si="3"/>
        <v>14666.666666666668</v>
      </c>
      <c r="I43" s="26">
        <f>A43-G43</f>
        <v>109990</v>
      </c>
      <c r="J43"/>
      <c r="K43"/>
    </row>
    <row r="44" spans="1:12" ht="15.6">
      <c r="A44" s="7">
        <v>179990</v>
      </c>
      <c r="B44" s="50">
        <f>A44*0.88</f>
        <v>158391.20000000001</v>
      </c>
      <c r="C44" s="11" t="s">
        <v>4</v>
      </c>
      <c r="D44" s="12" t="s">
        <v>81</v>
      </c>
      <c r="E44" s="29">
        <v>45566</v>
      </c>
      <c r="F44" s="29">
        <v>45581</v>
      </c>
      <c r="G44" s="30">
        <v>40000</v>
      </c>
      <c r="H44" s="31">
        <f t="shared" si="3"/>
        <v>29333.333333333336</v>
      </c>
      <c r="I44" s="26">
        <f>A44-G44</f>
        <v>139990</v>
      </c>
      <c r="J44"/>
      <c r="K44"/>
    </row>
    <row r="45" spans="1:12">
      <c r="J45"/>
      <c r="K45"/>
    </row>
    <row r="46" spans="1:12">
      <c r="I46"/>
      <c r="J46"/>
      <c r="K46"/>
      <c r="L46" s="7"/>
    </row>
  </sheetData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79C23-C1B8-40A7-96ED-008F91309E04}">
  <dimension ref="A1:K24"/>
  <sheetViews>
    <sheetView zoomScale="80" zoomScaleNormal="80" workbookViewId="0">
      <selection activeCell="B1" sqref="B1:B1048576"/>
    </sheetView>
  </sheetViews>
  <sheetFormatPr defaultRowHeight="14.4"/>
  <cols>
    <col min="1" max="1" width="7" style="10" bestFit="1" customWidth="1"/>
    <col min="2" max="2" width="10.5546875" style="10" customWidth="1"/>
    <col min="3" max="3" width="20.44140625" bestFit="1" customWidth="1"/>
    <col min="4" max="4" width="11.77734375" style="2" customWidth="1"/>
    <col min="5" max="5" width="43.6640625" style="2" customWidth="1"/>
    <col min="6" max="6" width="13.33203125" style="1" customWidth="1"/>
    <col min="7" max="7" width="11.33203125" style="1" customWidth="1"/>
    <col min="8" max="8" width="23.33203125" bestFit="1" customWidth="1"/>
    <col min="9" max="9" width="10.88671875" style="2" customWidth="1"/>
    <col min="10" max="10" width="8.5546875" style="10" customWidth="1"/>
    <col min="11" max="11" width="5.6640625" style="2" customWidth="1"/>
  </cols>
  <sheetData>
    <row r="1" spans="1:11">
      <c r="B1" s="51"/>
      <c r="C1" s="18" t="s">
        <v>119</v>
      </c>
    </row>
    <row r="2" spans="1:11" ht="41.4">
      <c r="A2" s="19" t="s">
        <v>30</v>
      </c>
      <c r="B2" s="49" t="s">
        <v>122</v>
      </c>
      <c r="C2" s="9" t="s">
        <v>5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9" t="s">
        <v>7</v>
      </c>
      <c r="J2" s="20" t="s">
        <v>31</v>
      </c>
      <c r="K2"/>
    </row>
    <row r="3" spans="1:11" ht="15.6">
      <c r="A3" s="10">
        <v>69990</v>
      </c>
      <c r="B3" s="50">
        <f>A3*0.88</f>
        <v>61591.199999999997</v>
      </c>
      <c r="C3" s="24" t="s">
        <v>4</v>
      </c>
      <c r="D3" s="34" t="s">
        <v>33</v>
      </c>
      <c r="E3" s="12" t="s">
        <v>73</v>
      </c>
      <c r="F3" s="27">
        <v>45552</v>
      </c>
      <c r="G3" s="27">
        <v>45565</v>
      </c>
      <c r="H3" s="13">
        <v>13000</v>
      </c>
      <c r="I3" s="40">
        <f t="shared" ref="I3:I11" si="0">(H3*0.88)/1.2</f>
        <v>9533.3333333333339</v>
      </c>
      <c r="J3" s="10">
        <f>A3-H3</f>
        <v>56990</v>
      </c>
      <c r="K3"/>
    </row>
    <row r="4" spans="1:11" ht="15.6">
      <c r="A4" s="10">
        <v>79999</v>
      </c>
      <c r="B4" s="50">
        <f>A4*0.88</f>
        <v>70399.12</v>
      </c>
      <c r="C4" s="24" t="s">
        <v>4</v>
      </c>
      <c r="D4" s="34" t="s">
        <v>34</v>
      </c>
      <c r="E4" s="12" t="s">
        <v>74</v>
      </c>
      <c r="F4" s="27">
        <v>45552</v>
      </c>
      <c r="G4" s="27">
        <v>45565</v>
      </c>
      <c r="H4" s="13">
        <v>16000</v>
      </c>
      <c r="I4" s="40">
        <f t="shared" si="0"/>
        <v>11733.333333333334</v>
      </c>
      <c r="J4" s="10">
        <f>A4-H4</f>
        <v>63999</v>
      </c>
      <c r="K4"/>
    </row>
    <row r="5" spans="1:11" ht="15.6">
      <c r="A5" s="10">
        <v>62990</v>
      </c>
      <c r="B5" s="50">
        <f>A5*0.88</f>
        <v>55431.199999999997</v>
      </c>
      <c r="C5" s="24" t="s">
        <v>4</v>
      </c>
      <c r="D5" s="34" t="s">
        <v>35</v>
      </c>
      <c r="E5" s="12" t="s">
        <v>86</v>
      </c>
      <c r="F5" s="27">
        <v>45552</v>
      </c>
      <c r="G5" s="27">
        <v>45565</v>
      </c>
      <c r="H5" s="13">
        <v>13000</v>
      </c>
      <c r="I5" s="40">
        <f t="shared" si="0"/>
        <v>9533.3333333333339</v>
      </c>
      <c r="J5" s="4">
        <f>A5-H5</f>
        <v>49990</v>
      </c>
      <c r="K5"/>
    </row>
    <row r="6" spans="1:11" ht="15.6">
      <c r="A6" s="10">
        <v>72990</v>
      </c>
      <c r="B6" s="50">
        <f>A6*0.88</f>
        <v>64231.199999999997</v>
      </c>
      <c r="C6" s="24" t="s">
        <v>4</v>
      </c>
      <c r="D6" s="34" t="s">
        <v>36</v>
      </c>
      <c r="E6" s="12" t="s">
        <v>85</v>
      </c>
      <c r="F6" s="27">
        <v>45552</v>
      </c>
      <c r="G6" s="27">
        <v>45565</v>
      </c>
      <c r="H6" s="13">
        <v>16000</v>
      </c>
      <c r="I6" s="40">
        <f t="shared" si="0"/>
        <v>11733.333333333334</v>
      </c>
      <c r="J6" s="10">
        <f>A6-H6</f>
        <v>56990</v>
      </c>
      <c r="K6"/>
    </row>
    <row r="7" spans="1:11" ht="15.6">
      <c r="A7" s="10">
        <v>54990</v>
      </c>
      <c r="B7" s="50">
        <f>A7*0.88</f>
        <v>48391.199999999997</v>
      </c>
      <c r="C7" s="24" t="s">
        <v>4</v>
      </c>
      <c r="D7" s="34" t="s">
        <v>44</v>
      </c>
      <c r="E7" s="12" t="s">
        <v>66</v>
      </c>
      <c r="F7" s="27">
        <v>45552</v>
      </c>
      <c r="G7" s="27">
        <v>45565</v>
      </c>
      <c r="H7" s="13">
        <v>10000</v>
      </c>
      <c r="I7" s="40">
        <f t="shared" si="0"/>
        <v>7333.3333333333339</v>
      </c>
      <c r="J7" s="10">
        <f>A7-H7</f>
        <v>44990</v>
      </c>
      <c r="K7"/>
    </row>
    <row r="8" spans="1:11" ht="15.6">
      <c r="A8" s="10">
        <v>59990</v>
      </c>
      <c r="B8" s="50">
        <f>A8*0.88</f>
        <v>52791.199999999997</v>
      </c>
      <c r="C8" s="24" t="s">
        <v>4</v>
      </c>
      <c r="D8" s="34" t="s">
        <v>45</v>
      </c>
      <c r="E8" s="12" t="s">
        <v>67</v>
      </c>
      <c r="F8" s="27">
        <v>45552</v>
      </c>
      <c r="G8" s="27">
        <v>45565</v>
      </c>
      <c r="H8" s="13">
        <v>10000</v>
      </c>
      <c r="I8" s="40">
        <f t="shared" si="0"/>
        <v>7333.3333333333339</v>
      </c>
      <c r="J8" s="10">
        <f>A8-H8</f>
        <v>49990</v>
      </c>
      <c r="K8"/>
    </row>
    <row r="9" spans="1:11" ht="15.6">
      <c r="A9" s="10">
        <v>64990</v>
      </c>
      <c r="B9" s="50">
        <f>A9*0.88</f>
        <v>57191.199999999997</v>
      </c>
      <c r="C9" s="24" t="s">
        <v>4</v>
      </c>
      <c r="D9" s="34" t="s">
        <v>65</v>
      </c>
      <c r="E9" s="12" t="s">
        <v>68</v>
      </c>
      <c r="F9" s="27">
        <v>45552</v>
      </c>
      <c r="G9" s="27">
        <v>45565</v>
      </c>
      <c r="H9" s="13">
        <v>10000</v>
      </c>
      <c r="I9" s="40">
        <f t="shared" si="0"/>
        <v>7333.3333333333339</v>
      </c>
      <c r="J9" s="10">
        <f>A9-H9</f>
        <v>54990</v>
      </c>
      <c r="K9"/>
    </row>
    <row r="10" spans="1:11" ht="15.6">
      <c r="A10" s="10">
        <v>54990</v>
      </c>
      <c r="B10" s="50">
        <f>A10*0.88</f>
        <v>48391.199999999997</v>
      </c>
      <c r="C10" s="24" t="s">
        <v>4</v>
      </c>
      <c r="D10" s="34" t="s">
        <v>46</v>
      </c>
      <c r="E10" s="12" t="s">
        <v>69</v>
      </c>
      <c r="F10" s="27">
        <v>45552</v>
      </c>
      <c r="G10" s="27">
        <v>45565</v>
      </c>
      <c r="H10" s="13">
        <v>9000</v>
      </c>
      <c r="I10" s="40">
        <f t="shared" si="0"/>
        <v>6600</v>
      </c>
      <c r="J10" s="10">
        <f>A10-H10</f>
        <v>45990</v>
      </c>
      <c r="K10"/>
    </row>
    <row r="11" spans="1:11" ht="15.6">
      <c r="A11" s="10">
        <v>59990</v>
      </c>
      <c r="B11" s="50">
        <f>A11*0.88</f>
        <v>52791.199999999997</v>
      </c>
      <c r="C11" s="24" t="s">
        <v>4</v>
      </c>
      <c r="D11" s="34" t="s">
        <v>47</v>
      </c>
      <c r="E11" s="12" t="s">
        <v>70</v>
      </c>
      <c r="F11" s="27">
        <v>45552</v>
      </c>
      <c r="G11" s="27">
        <v>45565</v>
      </c>
      <c r="H11" s="13">
        <v>10000</v>
      </c>
      <c r="I11" s="40">
        <f t="shared" si="0"/>
        <v>7333.3333333333339</v>
      </c>
      <c r="J11" s="10">
        <f>A11-H11</f>
        <v>49990</v>
      </c>
      <c r="K11"/>
    </row>
    <row r="12" spans="1:11" ht="15.6">
      <c r="A12" s="10">
        <v>64990</v>
      </c>
      <c r="B12" s="50">
        <f>A12*0.88</f>
        <v>57191.199999999997</v>
      </c>
      <c r="C12" s="24" t="s">
        <v>4</v>
      </c>
      <c r="D12" s="34" t="s">
        <v>48</v>
      </c>
      <c r="E12" s="12" t="s">
        <v>71</v>
      </c>
      <c r="F12" s="27">
        <v>45552</v>
      </c>
      <c r="G12" s="27">
        <v>45565</v>
      </c>
      <c r="H12" s="13">
        <v>9000</v>
      </c>
      <c r="I12" s="40">
        <f>(H12*0.88)/1.2</f>
        <v>6600</v>
      </c>
      <c r="J12" s="10">
        <f>A12-H12</f>
        <v>55990</v>
      </c>
      <c r="K12"/>
    </row>
    <row r="13" spans="1:11" ht="15.6">
      <c r="A13" s="10">
        <v>119990</v>
      </c>
      <c r="B13" s="50">
        <f>A13*0.88</f>
        <v>105591.2</v>
      </c>
      <c r="C13" s="24" t="s">
        <v>4</v>
      </c>
      <c r="D13" s="34" t="s">
        <v>43</v>
      </c>
      <c r="E13" s="12" t="s">
        <v>80</v>
      </c>
      <c r="F13" s="27">
        <v>45552</v>
      </c>
      <c r="G13" s="27">
        <v>45565</v>
      </c>
      <c r="H13" s="13">
        <v>20000</v>
      </c>
      <c r="I13" s="40">
        <f t="shared" ref="I13:I23" si="1">(H13*0.88)/1.2</f>
        <v>14666.666666666668</v>
      </c>
      <c r="J13" s="10">
        <f>A13-H13</f>
        <v>99990</v>
      </c>
      <c r="K13"/>
    </row>
    <row r="14" spans="1:11" ht="15.6">
      <c r="A14" s="10">
        <v>84990</v>
      </c>
      <c r="B14" s="50">
        <f>A14*0.88</f>
        <v>74791.199999999997</v>
      </c>
      <c r="C14" s="24" t="s">
        <v>4</v>
      </c>
      <c r="D14" s="34" t="s">
        <v>37</v>
      </c>
      <c r="E14" s="12" t="s">
        <v>75</v>
      </c>
      <c r="F14" s="27">
        <v>45552</v>
      </c>
      <c r="G14" s="27">
        <v>45565</v>
      </c>
      <c r="H14" s="13">
        <v>20000</v>
      </c>
      <c r="I14" s="40">
        <f t="shared" si="1"/>
        <v>14666.666666666668</v>
      </c>
      <c r="J14" s="10">
        <f>A14-H14</f>
        <v>64990</v>
      </c>
      <c r="K14"/>
    </row>
    <row r="15" spans="1:11" ht="15.6">
      <c r="A15" s="10">
        <v>92990</v>
      </c>
      <c r="B15" s="50">
        <f>A15*0.88</f>
        <v>81831.199999999997</v>
      </c>
      <c r="C15" s="24" t="s">
        <v>4</v>
      </c>
      <c r="D15" s="34" t="s">
        <v>38</v>
      </c>
      <c r="E15" s="12" t="s">
        <v>76</v>
      </c>
      <c r="F15" s="27">
        <v>45552</v>
      </c>
      <c r="G15" s="27">
        <v>45565</v>
      </c>
      <c r="H15" s="13">
        <v>19000</v>
      </c>
      <c r="I15" s="40">
        <f t="shared" si="1"/>
        <v>13933.333333333334</v>
      </c>
      <c r="J15" s="10">
        <f>A15-H15</f>
        <v>73990</v>
      </c>
      <c r="K15"/>
    </row>
    <row r="16" spans="1:11" ht="15.6">
      <c r="A16" s="10">
        <v>81990</v>
      </c>
      <c r="B16" s="50">
        <f>A16*0.88</f>
        <v>72151.199999999997</v>
      </c>
      <c r="C16" s="24" t="s">
        <v>4</v>
      </c>
      <c r="D16" s="34" t="s">
        <v>39</v>
      </c>
      <c r="E16" s="12" t="s">
        <v>77</v>
      </c>
      <c r="F16" s="27">
        <v>45552</v>
      </c>
      <c r="G16" s="27">
        <v>45565</v>
      </c>
      <c r="H16" s="13">
        <v>22000</v>
      </c>
      <c r="I16" s="40">
        <f t="shared" si="1"/>
        <v>16133.333333333334</v>
      </c>
      <c r="J16" s="10">
        <f>A16-H16</f>
        <v>59990</v>
      </c>
      <c r="K16"/>
    </row>
    <row r="17" spans="1:11" ht="15.6">
      <c r="A17" s="10">
        <v>89990</v>
      </c>
      <c r="B17" s="50">
        <f>A17*0.88</f>
        <v>79191.199999999997</v>
      </c>
      <c r="C17" s="24" t="s">
        <v>4</v>
      </c>
      <c r="D17" s="34" t="s">
        <v>40</v>
      </c>
      <c r="E17" s="12" t="s">
        <v>78</v>
      </c>
      <c r="F17" s="27">
        <v>45552</v>
      </c>
      <c r="G17" s="27">
        <v>45565</v>
      </c>
      <c r="H17" s="13">
        <v>20000</v>
      </c>
      <c r="I17" s="40">
        <f t="shared" si="1"/>
        <v>14666.666666666668</v>
      </c>
      <c r="J17" s="10">
        <f>A17-H17</f>
        <v>69990</v>
      </c>
      <c r="K17"/>
    </row>
    <row r="18" spans="1:11" ht="15.6">
      <c r="A18" s="10">
        <v>99990</v>
      </c>
      <c r="B18" s="50">
        <f>A18*0.88</f>
        <v>87991.2</v>
      </c>
      <c r="C18" s="24" t="s">
        <v>4</v>
      </c>
      <c r="D18" s="34" t="s">
        <v>42</v>
      </c>
      <c r="E18" s="12" t="s">
        <v>79</v>
      </c>
      <c r="F18" s="27">
        <v>45552</v>
      </c>
      <c r="G18" s="27">
        <v>45565</v>
      </c>
      <c r="H18" s="13">
        <v>10000</v>
      </c>
      <c r="I18" s="40">
        <f t="shared" si="1"/>
        <v>7333.3333333333339</v>
      </c>
      <c r="J18" s="10">
        <f>A18-H18</f>
        <v>89990</v>
      </c>
      <c r="K18"/>
    </row>
    <row r="19" spans="1:11" ht="15.6">
      <c r="A19" s="10">
        <v>83990</v>
      </c>
      <c r="B19" s="50">
        <f>A19*0.88</f>
        <v>73911.199999999997</v>
      </c>
      <c r="C19" s="24" t="s">
        <v>106</v>
      </c>
      <c r="D19" s="34" t="s">
        <v>41</v>
      </c>
      <c r="E19" s="12" t="s">
        <v>72</v>
      </c>
      <c r="F19" s="27">
        <v>45552</v>
      </c>
      <c r="G19" s="27">
        <v>45565</v>
      </c>
      <c r="H19" s="13">
        <v>18000</v>
      </c>
      <c r="I19" s="40">
        <f t="shared" si="1"/>
        <v>13200</v>
      </c>
      <c r="J19" s="10">
        <f>A19-H19</f>
        <v>65990</v>
      </c>
      <c r="K19"/>
    </row>
    <row r="20" spans="1:11" ht="15.6">
      <c r="A20" s="10">
        <v>79990</v>
      </c>
      <c r="B20" s="50">
        <f>A20*0.88</f>
        <v>70391.199999999997</v>
      </c>
      <c r="C20" s="24" t="s">
        <v>4</v>
      </c>
      <c r="D20" s="34" t="s">
        <v>102</v>
      </c>
      <c r="E20" s="12" t="s">
        <v>103</v>
      </c>
      <c r="F20" s="27">
        <v>45552</v>
      </c>
      <c r="G20" s="27">
        <v>45565</v>
      </c>
      <c r="H20" s="14">
        <v>12000</v>
      </c>
      <c r="I20" s="40">
        <f t="shared" si="1"/>
        <v>8800</v>
      </c>
      <c r="J20" s="10">
        <f>A20-H20</f>
        <v>67990</v>
      </c>
      <c r="K20"/>
    </row>
    <row r="21" spans="1:11" ht="15.6">
      <c r="A21" s="10">
        <v>79990</v>
      </c>
      <c r="B21" s="50">
        <f>A21*0.88</f>
        <v>70391.199999999997</v>
      </c>
      <c r="C21" s="24" t="s">
        <v>4</v>
      </c>
      <c r="D21" s="34" t="s">
        <v>100</v>
      </c>
      <c r="E21" s="12" t="s">
        <v>104</v>
      </c>
      <c r="F21" s="27">
        <v>45552</v>
      </c>
      <c r="G21" s="27">
        <v>45565</v>
      </c>
      <c r="H21" s="14">
        <v>12000</v>
      </c>
      <c r="I21" s="40">
        <f t="shared" si="1"/>
        <v>8800</v>
      </c>
      <c r="J21" s="10">
        <f>A21-H21</f>
        <v>67990</v>
      </c>
      <c r="K21"/>
    </row>
    <row r="22" spans="1:11" ht="15.6">
      <c r="A22" s="10">
        <v>79990</v>
      </c>
      <c r="B22" s="50">
        <f>A22*0.88</f>
        <v>70391.199999999997</v>
      </c>
      <c r="C22" s="24" t="s">
        <v>4</v>
      </c>
      <c r="D22" s="34" t="s">
        <v>101</v>
      </c>
      <c r="E22" s="12" t="s">
        <v>105</v>
      </c>
      <c r="F22" s="27">
        <v>45552</v>
      </c>
      <c r="G22" s="27">
        <v>45565</v>
      </c>
      <c r="H22" s="14">
        <v>12000</v>
      </c>
      <c r="I22" s="40">
        <f t="shared" si="1"/>
        <v>8800</v>
      </c>
      <c r="J22" s="10">
        <f>A22-H22</f>
        <v>67990</v>
      </c>
      <c r="K22"/>
    </row>
    <row r="23" spans="1:11" ht="15.6">
      <c r="A23" s="10">
        <v>79990</v>
      </c>
      <c r="B23" s="50">
        <f>A23*0.88</f>
        <v>70391.199999999997</v>
      </c>
      <c r="C23" s="24" t="s">
        <v>4</v>
      </c>
      <c r="D23" s="34" t="s">
        <v>98</v>
      </c>
      <c r="E23" s="12" t="s">
        <v>99</v>
      </c>
      <c r="F23" s="27">
        <v>45552</v>
      </c>
      <c r="G23" s="27">
        <v>45565</v>
      </c>
      <c r="H23" s="14">
        <v>12000</v>
      </c>
      <c r="I23" s="40">
        <f t="shared" si="1"/>
        <v>8800</v>
      </c>
      <c r="J23" s="10">
        <f>A23-H23</f>
        <v>67990</v>
      </c>
      <c r="K23"/>
    </row>
    <row r="24" spans="1:11">
      <c r="K24"/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3EBB3-09DA-460D-9509-1A36DAE9022F}">
  <dimension ref="A1:M16"/>
  <sheetViews>
    <sheetView zoomScale="80" zoomScaleNormal="80" workbookViewId="0">
      <selection activeCell="B1" sqref="B1:B1048576"/>
    </sheetView>
  </sheetViews>
  <sheetFormatPr defaultRowHeight="14.4"/>
  <cols>
    <col min="1" max="1" width="6" bestFit="1" customWidth="1"/>
    <col min="2" max="2" width="8.21875" bestFit="1" customWidth="1"/>
    <col min="3" max="3" width="17.21875" customWidth="1"/>
    <col min="4" max="4" width="11.21875" bestFit="1" customWidth="1"/>
    <col min="5" max="5" width="26.44140625" customWidth="1"/>
    <col min="6" max="7" width="10.77734375" bestFit="1" customWidth="1"/>
    <col min="8" max="8" width="32.44140625" customWidth="1"/>
    <col min="9" max="9" width="10.21875" customWidth="1"/>
    <col min="10" max="10" width="8.44140625" customWidth="1"/>
    <col min="11" max="11" width="9.33203125" bestFit="1" customWidth="1"/>
    <col min="12" max="12" width="7.109375" bestFit="1" customWidth="1"/>
    <col min="13" max="13" width="11.21875" bestFit="1" customWidth="1"/>
    <col min="14" max="14" width="8.88671875" customWidth="1"/>
  </cols>
  <sheetData>
    <row r="1" spans="1:13">
      <c r="A1" s="10"/>
      <c r="B1" s="51"/>
      <c r="C1" s="33" t="s">
        <v>118</v>
      </c>
      <c r="D1" s="2"/>
      <c r="E1" s="2"/>
      <c r="F1" s="1"/>
      <c r="G1" s="1"/>
      <c r="I1" s="2"/>
      <c r="J1" s="43"/>
      <c r="K1" s="44"/>
      <c r="L1" s="45"/>
      <c r="M1" s="10"/>
    </row>
    <row r="2" spans="1:13" ht="69">
      <c r="A2" s="19" t="s">
        <v>30</v>
      </c>
      <c r="B2" s="52" t="s">
        <v>122</v>
      </c>
      <c r="C2" s="9" t="s">
        <v>5</v>
      </c>
      <c r="D2" s="9" t="s">
        <v>32</v>
      </c>
      <c r="E2" s="9" t="s">
        <v>6</v>
      </c>
      <c r="F2" s="9" t="s">
        <v>1</v>
      </c>
      <c r="G2" s="9" t="s">
        <v>2</v>
      </c>
      <c r="H2" s="9" t="s">
        <v>3</v>
      </c>
      <c r="I2" s="5" t="s">
        <v>84</v>
      </c>
      <c r="J2" s="20" t="s">
        <v>31</v>
      </c>
    </row>
    <row r="3" spans="1:13" ht="15.6">
      <c r="A3" s="10">
        <v>19990</v>
      </c>
      <c r="B3" s="50">
        <f>A3*0.88</f>
        <v>17591.2</v>
      </c>
      <c r="C3" s="36" t="s">
        <v>4</v>
      </c>
      <c r="D3" s="34" t="s">
        <v>49</v>
      </c>
      <c r="E3" s="28" t="s">
        <v>22</v>
      </c>
      <c r="F3" s="21">
        <v>45552</v>
      </c>
      <c r="G3" s="21">
        <v>45565</v>
      </c>
      <c r="H3" s="22">
        <v>5000</v>
      </c>
      <c r="I3" s="32">
        <f t="shared" ref="I3:I13" si="0">(H3*0.88)/1.2</f>
        <v>3666.666666666667</v>
      </c>
      <c r="J3" s="4">
        <f>A3-H3</f>
        <v>14990</v>
      </c>
    </row>
    <row r="4" spans="1:13" ht="15.6">
      <c r="A4" s="10">
        <v>24990</v>
      </c>
      <c r="B4" s="50">
        <f t="shared" ref="B4:B16" si="1">A4*0.88</f>
        <v>21991.200000000001</v>
      </c>
      <c r="C4" s="36" t="s">
        <v>4</v>
      </c>
      <c r="D4" s="34" t="s">
        <v>56</v>
      </c>
      <c r="E4" s="28" t="s">
        <v>15</v>
      </c>
      <c r="F4" s="21">
        <v>45552</v>
      </c>
      <c r="G4" s="21">
        <v>45565</v>
      </c>
      <c r="H4" s="22">
        <v>5000</v>
      </c>
      <c r="I4" s="32">
        <f t="shared" si="0"/>
        <v>3666.666666666667</v>
      </c>
      <c r="J4" s="4">
        <f>A4-H4</f>
        <v>19990</v>
      </c>
    </row>
    <row r="5" spans="1:13" ht="15.6">
      <c r="A5" s="10">
        <v>25990</v>
      </c>
      <c r="B5" s="50">
        <f t="shared" si="1"/>
        <v>22871.200000000001</v>
      </c>
      <c r="C5" s="36" t="s">
        <v>4</v>
      </c>
      <c r="D5" s="34" t="s">
        <v>55</v>
      </c>
      <c r="E5" s="28" t="s">
        <v>11</v>
      </c>
      <c r="F5" s="21">
        <v>45552</v>
      </c>
      <c r="G5" s="21">
        <v>45565</v>
      </c>
      <c r="H5" s="22">
        <v>6000</v>
      </c>
      <c r="I5" s="32">
        <f t="shared" si="0"/>
        <v>4400</v>
      </c>
      <c r="J5" s="4">
        <f>A5-H5</f>
        <v>19990</v>
      </c>
    </row>
    <row r="6" spans="1:13" ht="15.6">
      <c r="A6" s="10">
        <v>27990</v>
      </c>
      <c r="B6" s="50">
        <f t="shared" si="1"/>
        <v>24631.200000000001</v>
      </c>
      <c r="C6" s="36" t="s">
        <v>4</v>
      </c>
      <c r="D6" s="34" t="s">
        <v>54</v>
      </c>
      <c r="E6" s="28" t="s">
        <v>12</v>
      </c>
      <c r="F6" s="21">
        <v>45552</v>
      </c>
      <c r="G6" s="21">
        <v>45565</v>
      </c>
      <c r="H6" s="22">
        <v>5000</v>
      </c>
      <c r="I6" s="32">
        <f t="shared" si="0"/>
        <v>3666.666666666667</v>
      </c>
      <c r="J6" s="4">
        <f>A6-H6</f>
        <v>22990</v>
      </c>
    </row>
    <row r="7" spans="1:13" ht="15.6">
      <c r="A7" s="10">
        <v>28990</v>
      </c>
      <c r="B7" s="50">
        <f t="shared" si="1"/>
        <v>25511.200000000001</v>
      </c>
      <c r="C7" s="36" t="s">
        <v>4</v>
      </c>
      <c r="D7" s="34" t="s">
        <v>91</v>
      </c>
      <c r="E7" s="28" t="s">
        <v>92</v>
      </c>
      <c r="F7" s="21">
        <v>45545</v>
      </c>
      <c r="G7" s="21">
        <v>45565</v>
      </c>
      <c r="H7" s="22">
        <v>9000</v>
      </c>
      <c r="I7" s="32">
        <f t="shared" si="0"/>
        <v>6600</v>
      </c>
      <c r="J7" s="4">
        <f>A7-H7</f>
        <v>19990</v>
      </c>
    </row>
    <row r="8" spans="1:13" ht="15.6">
      <c r="A8" s="10">
        <v>29990</v>
      </c>
      <c r="B8" s="50">
        <f t="shared" si="1"/>
        <v>26391.200000000001</v>
      </c>
      <c r="C8" s="36" t="s">
        <v>4</v>
      </c>
      <c r="D8" s="34" t="s">
        <v>50</v>
      </c>
      <c r="E8" s="28" t="s">
        <v>14</v>
      </c>
      <c r="F8" s="21">
        <v>45552</v>
      </c>
      <c r="G8" s="21">
        <v>45565</v>
      </c>
      <c r="H8" s="13">
        <v>9000</v>
      </c>
      <c r="I8" s="31">
        <f t="shared" si="0"/>
        <v>6600</v>
      </c>
      <c r="J8" s="4">
        <f>A8-H8</f>
        <v>20990</v>
      </c>
    </row>
    <row r="9" spans="1:13" ht="15.6">
      <c r="A9" s="10">
        <v>32990</v>
      </c>
      <c r="B9" s="50">
        <f t="shared" si="1"/>
        <v>29031.200000000001</v>
      </c>
      <c r="C9" s="36" t="s">
        <v>4</v>
      </c>
      <c r="D9" s="34" t="s">
        <v>51</v>
      </c>
      <c r="E9" s="28" t="s">
        <v>10</v>
      </c>
      <c r="F9" s="21">
        <v>45552</v>
      </c>
      <c r="G9" s="21">
        <v>45565</v>
      </c>
      <c r="H9" s="22">
        <v>9000</v>
      </c>
      <c r="I9" s="31">
        <f t="shared" si="0"/>
        <v>6600</v>
      </c>
      <c r="J9" s="4">
        <f>A9-H9</f>
        <v>23990</v>
      </c>
    </row>
    <row r="10" spans="1:13" ht="15.6">
      <c r="A10" s="10">
        <v>29990</v>
      </c>
      <c r="B10" s="50">
        <f t="shared" si="1"/>
        <v>26391.200000000001</v>
      </c>
      <c r="C10" s="36" t="s">
        <v>4</v>
      </c>
      <c r="D10" s="34" t="s">
        <v>52</v>
      </c>
      <c r="E10" s="28" t="s">
        <v>28</v>
      </c>
      <c r="F10" s="21">
        <v>45552</v>
      </c>
      <c r="G10" s="21">
        <v>45565</v>
      </c>
      <c r="H10" s="22">
        <v>5000</v>
      </c>
      <c r="I10" s="31">
        <f t="shared" si="0"/>
        <v>3666.666666666667</v>
      </c>
      <c r="J10" s="4">
        <f>A10-H10</f>
        <v>24990</v>
      </c>
    </row>
    <row r="11" spans="1:13" ht="15.6">
      <c r="A11" s="10">
        <v>32990</v>
      </c>
      <c r="B11" s="50">
        <f t="shared" si="1"/>
        <v>29031.200000000001</v>
      </c>
      <c r="C11" s="36" t="s">
        <v>4</v>
      </c>
      <c r="D11" s="34" t="s">
        <v>53</v>
      </c>
      <c r="E11" s="28" t="s">
        <v>29</v>
      </c>
      <c r="F11" s="21">
        <v>45552</v>
      </c>
      <c r="G11" s="21">
        <v>45565</v>
      </c>
      <c r="H11" s="22">
        <v>3000</v>
      </c>
      <c r="I11" s="31">
        <f t="shared" si="0"/>
        <v>2200</v>
      </c>
      <c r="J11" s="4">
        <f>A11-H11</f>
        <v>29990</v>
      </c>
    </row>
    <row r="12" spans="1:13" ht="15.6">
      <c r="A12" s="10">
        <v>36990</v>
      </c>
      <c r="B12" s="50">
        <f t="shared" si="1"/>
        <v>32551.200000000001</v>
      </c>
      <c r="C12" s="36" t="s">
        <v>4</v>
      </c>
      <c r="D12" s="34" t="s">
        <v>88</v>
      </c>
      <c r="E12" s="28" t="s">
        <v>87</v>
      </c>
      <c r="F12" s="21">
        <v>45552</v>
      </c>
      <c r="G12" s="21">
        <v>45565</v>
      </c>
      <c r="H12" s="22">
        <v>7000</v>
      </c>
      <c r="I12" s="31">
        <f t="shared" si="0"/>
        <v>5133.3333333333339</v>
      </c>
      <c r="J12" s="4">
        <f>A12-H12</f>
        <v>29990</v>
      </c>
    </row>
    <row r="13" spans="1:13" ht="15.6">
      <c r="A13" s="10">
        <v>39990</v>
      </c>
      <c r="B13" s="50">
        <f t="shared" si="1"/>
        <v>35191.199999999997</v>
      </c>
      <c r="C13" s="36" t="s">
        <v>4</v>
      </c>
      <c r="D13" s="34" t="s">
        <v>89</v>
      </c>
      <c r="E13" s="28" t="s">
        <v>90</v>
      </c>
      <c r="F13" s="21">
        <v>45552</v>
      </c>
      <c r="G13" s="21">
        <v>45565</v>
      </c>
      <c r="H13" s="22">
        <v>4000</v>
      </c>
      <c r="I13" s="31">
        <f t="shared" si="0"/>
        <v>2933.3333333333335</v>
      </c>
      <c r="J13" s="4">
        <f>A13-H13</f>
        <v>35990</v>
      </c>
    </row>
    <row r="14" spans="1:13" ht="15.6">
      <c r="A14" s="10">
        <v>79990</v>
      </c>
      <c r="B14" s="50">
        <f t="shared" si="1"/>
        <v>70391.199999999997</v>
      </c>
      <c r="C14" s="36" t="s">
        <v>4</v>
      </c>
      <c r="D14" s="34" t="s">
        <v>124</v>
      </c>
      <c r="E14" s="28" t="s">
        <v>125</v>
      </c>
      <c r="F14" s="21">
        <v>45559</v>
      </c>
      <c r="G14" s="21">
        <v>45572</v>
      </c>
      <c r="H14" s="42" t="s">
        <v>126</v>
      </c>
      <c r="I14" s="31">
        <f>(5000*0.88)/1.2+15990*0.75/1.2</f>
        <v>13660.416666666668</v>
      </c>
      <c r="J14" s="4">
        <f>A14-5000</f>
        <v>74990</v>
      </c>
    </row>
    <row r="15" spans="1:13" ht="15.6">
      <c r="A15" s="10">
        <v>69990</v>
      </c>
      <c r="B15" s="50">
        <f t="shared" si="1"/>
        <v>61591.199999999997</v>
      </c>
      <c r="C15" s="36" t="s">
        <v>4</v>
      </c>
      <c r="D15" s="34" t="s">
        <v>127</v>
      </c>
      <c r="E15" s="28" t="s">
        <v>128</v>
      </c>
      <c r="F15" s="21">
        <v>45559</v>
      </c>
      <c r="G15" s="21">
        <v>45572</v>
      </c>
      <c r="H15" s="42" t="s">
        <v>129</v>
      </c>
      <c r="I15" s="31">
        <f>(10000*0.88)/1.2+15990*0.75/1.2</f>
        <v>17327.083333333336</v>
      </c>
      <c r="J15" s="4">
        <f>A15-10000</f>
        <v>59990</v>
      </c>
    </row>
    <row r="16" spans="1:13" ht="15.6">
      <c r="A16" s="10">
        <v>69990</v>
      </c>
      <c r="B16" s="50">
        <f t="shared" si="1"/>
        <v>61591.199999999997</v>
      </c>
      <c r="C16" s="36" t="s">
        <v>4</v>
      </c>
      <c r="D16" s="34" t="s">
        <v>130</v>
      </c>
      <c r="E16" s="28" t="s">
        <v>131</v>
      </c>
      <c r="F16" s="21">
        <v>45559</v>
      </c>
      <c r="G16" s="21">
        <v>45572</v>
      </c>
      <c r="H16" s="42" t="s">
        <v>129</v>
      </c>
      <c r="I16" s="31">
        <f>(10000*0.88)/1.2+15990*0.75/1.2</f>
        <v>17327.083333333336</v>
      </c>
      <c r="J16" s="4">
        <f>A16-10000</f>
        <v>59990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Choice</vt:lpstr>
      <vt:lpstr>Non-Choice Wearables</vt:lpstr>
      <vt:lpstr>SMP</vt:lpstr>
      <vt:lpstr>PC</vt:lpstr>
      <vt:lpstr>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Alina Bikteeva W0034885</dc:creator>
  <cp:lastModifiedBy>aleksanderkudelkin W0099502</cp:lastModifiedBy>
  <dcterms:created xsi:type="dcterms:W3CDTF">2021-11-17T08:24:17Z</dcterms:created>
  <dcterms:modified xsi:type="dcterms:W3CDTF">2024-09-19T09:05:52Z</dcterms:modified>
</cp:coreProperties>
</file>