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nventco-my.sharepoint.com/personal/e1176752_nventco_com/Documents/Documents/VSCode/Projects/LPSD/LPSD/Archive/TC7/"/>
    </mc:Choice>
  </mc:AlternateContent>
  <xr:revisionPtr revIDLastSave="13" documentId="13_ncr:1_{9AFD5509-AD13-4B0F-93A9-692DAF9C92FF}" xr6:coauthVersionLast="47" xr6:coauthVersionMax="47" xr10:uidLastSave="{694B77FB-0332-4F4D-AC73-1B8695F1C5D3}"/>
  <bookViews>
    <workbookView xWindow="-120" yWindow="-120" windowWidth="29040" windowHeight="17520" activeTab="1" xr2:uid="{00000000-000D-0000-FFFF-FFFF00000000}"/>
  </bookViews>
  <sheets>
    <sheet name="Reductive" sheetId="1" r:id="rId1"/>
    <sheet name="Multiplicative" sheetId="2" r:id="rId2"/>
    <sheet name="Air Terminals" sheetId="4" r:id="rId3"/>
    <sheet name="Level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2" l="1"/>
  <c r="R17" i="2"/>
  <c r="P3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8" i="2"/>
  <c r="R19" i="2"/>
  <c r="U3" i="2"/>
  <c r="S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23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25" i="2"/>
  <c r="S24" i="2"/>
  <c r="S23" i="2"/>
  <c r="S15" i="2"/>
  <c r="U62" i="2"/>
  <c r="U63" i="2"/>
  <c r="U64" i="2"/>
  <c r="T3" i="2" l="1"/>
  <c r="T63" i="2"/>
  <c r="T64" i="2"/>
  <c r="T62" i="2"/>
  <c r="T23" i="2"/>
  <c r="S4" i="2" l="1"/>
  <c r="U4" i="2"/>
  <c r="S5" i="2"/>
  <c r="U5" i="2"/>
  <c r="S6" i="2"/>
  <c r="U6" i="2"/>
  <c r="S7" i="2"/>
  <c r="U7" i="2"/>
  <c r="S8" i="2"/>
  <c r="U8" i="2"/>
  <c r="S9" i="2"/>
  <c r="U9" i="2"/>
  <c r="S10" i="2"/>
  <c r="U10" i="2"/>
  <c r="S11" i="2"/>
  <c r="U11" i="2"/>
  <c r="S12" i="2"/>
  <c r="U12" i="2"/>
  <c r="S13" i="2"/>
  <c r="U13" i="2"/>
  <c r="S14" i="2"/>
  <c r="T14" i="2" s="1"/>
  <c r="U14" i="2"/>
  <c r="U15" i="2"/>
  <c r="S16" i="2"/>
  <c r="U16" i="2"/>
  <c r="S17" i="2"/>
  <c r="U17" i="2"/>
  <c r="S18" i="2"/>
  <c r="U18" i="2"/>
  <c r="S19" i="2"/>
  <c r="U19" i="2"/>
  <c r="R20" i="2"/>
  <c r="S20" i="2"/>
  <c r="U20" i="2"/>
  <c r="R21" i="2"/>
  <c r="S21" i="2"/>
  <c r="U21" i="2"/>
  <c r="AA4" i="2"/>
  <c r="V4" i="2" s="1"/>
  <c r="AA17" i="2"/>
  <c r="V17" i="2" s="1"/>
  <c r="W25" i="2"/>
  <c r="V25" i="2" s="1"/>
  <c r="AA25" i="2"/>
  <c r="AA26" i="2"/>
  <c r="AA27" i="2"/>
  <c r="W28" i="2"/>
  <c r="AA28" i="2"/>
  <c r="AA29" i="2"/>
  <c r="AA30" i="2"/>
  <c r="W31" i="2"/>
  <c r="AA31" i="2"/>
  <c r="AA32" i="2"/>
  <c r="AA33" i="2"/>
  <c r="W34" i="2"/>
  <c r="AA34" i="2"/>
  <c r="AA38" i="2"/>
  <c r="AA39" i="2"/>
  <c r="AA40" i="2"/>
  <c r="W43" i="2"/>
  <c r="AA43" i="2"/>
  <c r="AA44" i="2"/>
  <c r="AA45" i="2"/>
  <c r="AA46" i="2"/>
  <c r="AA47" i="2"/>
  <c r="V47" i="2" s="1"/>
  <c r="AA51" i="2"/>
  <c r="V51" i="2" s="1"/>
  <c r="AC7" i="2"/>
  <c r="AD7" i="2"/>
  <c r="AL7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23" i="2"/>
  <c r="AD56" i="2"/>
  <c r="AC56" i="2"/>
  <c r="AA56" i="2" s="1"/>
  <c r="V56" i="2" s="1"/>
  <c r="AD55" i="2"/>
  <c r="AC55" i="2"/>
  <c r="AA55" i="2" s="1"/>
  <c r="V55" i="2" s="1"/>
  <c r="AD54" i="2"/>
  <c r="AC54" i="2"/>
  <c r="AA54" i="2" s="1"/>
  <c r="V54" i="2" s="1"/>
  <c r="AD53" i="2"/>
  <c r="AC53" i="2"/>
  <c r="AA53" i="2" s="1"/>
  <c r="V53" i="2" s="1"/>
  <c r="AD52" i="2"/>
  <c r="AA52" i="2" s="1"/>
  <c r="V52" i="2" s="1"/>
  <c r="AC52" i="2"/>
  <c r="AD51" i="2"/>
  <c r="AC51" i="2"/>
  <c r="AD50" i="2"/>
  <c r="AA50" i="2" s="1"/>
  <c r="V50" i="2" s="1"/>
  <c r="AC50" i="2"/>
  <c r="AD49" i="2"/>
  <c r="AC49" i="2"/>
  <c r="AA49" i="2" s="1"/>
  <c r="V49" i="2" s="1"/>
  <c r="AD48" i="2"/>
  <c r="AC48" i="2"/>
  <c r="AA48" i="2" s="1"/>
  <c r="V48" i="2" s="1"/>
  <c r="AD47" i="2"/>
  <c r="AC47" i="2"/>
  <c r="AD46" i="2"/>
  <c r="AC46" i="2"/>
  <c r="W46" i="2" s="1"/>
  <c r="AD45" i="2"/>
  <c r="AC45" i="2"/>
  <c r="W45" i="2" s="1"/>
  <c r="AD44" i="2"/>
  <c r="W44" i="2" s="1"/>
  <c r="AC44" i="2"/>
  <c r="AD43" i="2"/>
  <c r="AC43" i="2"/>
  <c r="AD42" i="2"/>
  <c r="AA42" i="2" s="1"/>
  <c r="V42" i="2" s="1"/>
  <c r="AC42" i="2"/>
  <c r="AD41" i="2"/>
  <c r="AC41" i="2"/>
  <c r="AA41" i="2" s="1"/>
  <c r="V41" i="2" s="1"/>
  <c r="AD40" i="2"/>
  <c r="AC40" i="2"/>
  <c r="W40" i="2" s="1"/>
  <c r="AD39" i="2"/>
  <c r="AC39" i="2"/>
  <c r="W39" i="2" s="1"/>
  <c r="AD38" i="2"/>
  <c r="W38" i="2" s="1"/>
  <c r="AC38" i="2"/>
  <c r="AD37" i="2"/>
  <c r="AC37" i="2"/>
  <c r="AA37" i="2" s="1"/>
  <c r="V37" i="2" s="1"/>
  <c r="AD36" i="2"/>
  <c r="AA36" i="2" s="1"/>
  <c r="V36" i="2" s="1"/>
  <c r="AC36" i="2"/>
  <c r="AD35" i="2"/>
  <c r="AC35" i="2"/>
  <c r="AA35" i="2" s="1"/>
  <c r="V35" i="2" s="1"/>
  <c r="AD34" i="2"/>
  <c r="AC34" i="2"/>
  <c r="AD33" i="2"/>
  <c r="AC33" i="2"/>
  <c r="W33" i="2" s="1"/>
  <c r="AD32" i="2"/>
  <c r="W32" i="2" s="1"/>
  <c r="AC32" i="2"/>
  <c r="AD31" i="2"/>
  <c r="AC31" i="2"/>
  <c r="AD30" i="2"/>
  <c r="W30" i="2" s="1"/>
  <c r="AC30" i="2"/>
  <c r="AD29" i="2"/>
  <c r="AC29" i="2"/>
  <c r="W29" i="2" s="1"/>
  <c r="AD28" i="2"/>
  <c r="AC28" i="2"/>
  <c r="AD27" i="2"/>
  <c r="AC27" i="2"/>
  <c r="W27" i="2" s="1"/>
  <c r="AD26" i="2"/>
  <c r="W26" i="2" s="1"/>
  <c r="AC26" i="2"/>
  <c r="AD25" i="2"/>
  <c r="AC25" i="2"/>
  <c r="AD24" i="2"/>
  <c r="AC24" i="2"/>
  <c r="AA24" i="2" s="1"/>
  <c r="V24" i="2" s="1"/>
  <c r="AD23" i="2"/>
  <c r="AA23" i="2" s="1"/>
  <c r="V23" i="2" s="1"/>
  <c r="AC23" i="2"/>
  <c r="AD21" i="2"/>
  <c r="AA21" i="2" s="1"/>
  <c r="V21" i="2" s="1"/>
  <c r="AC21" i="2"/>
  <c r="AD20" i="2"/>
  <c r="AC20" i="2"/>
  <c r="AA20" i="2" s="1"/>
  <c r="V20" i="2" s="1"/>
  <c r="AD18" i="2"/>
  <c r="AC18" i="2"/>
  <c r="AA18" i="2" s="1"/>
  <c r="V18" i="2" s="1"/>
  <c r="AD17" i="2"/>
  <c r="AC17" i="2"/>
  <c r="AD16" i="2"/>
  <c r="AA16" i="2" s="1"/>
  <c r="V16" i="2" s="1"/>
  <c r="AC16" i="2"/>
  <c r="AD15" i="2"/>
  <c r="AC15" i="2"/>
  <c r="AA15" i="2" s="1"/>
  <c r="V15" i="2" s="1"/>
  <c r="AD14" i="2"/>
  <c r="AC14" i="2"/>
  <c r="AA14" i="2" s="1"/>
  <c r="V14" i="2" s="1"/>
  <c r="AD13" i="2"/>
  <c r="AC13" i="2"/>
  <c r="AA13" i="2" s="1"/>
  <c r="V13" i="2" s="1"/>
  <c r="AD12" i="2"/>
  <c r="AC12" i="2"/>
  <c r="AA12" i="2" s="1"/>
  <c r="V12" i="2" s="1"/>
  <c r="AD11" i="2"/>
  <c r="AC11" i="2"/>
  <c r="AA11" i="2" s="1"/>
  <c r="V11" i="2" s="1"/>
  <c r="AD10" i="2"/>
  <c r="AC10" i="2"/>
  <c r="AA10" i="2" s="1"/>
  <c r="V10" i="2" s="1"/>
  <c r="AD9" i="2"/>
  <c r="AA9" i="2" s="1"/>
  <c r="V9" i="2" s="1"/>
  <c r="AC9" i="2"/>
  <c r="AD8" i="2"/>
  <c r="AC8" i="2"/>
  <c r="AD6" i="2"/>
  <c r="AC6" i="2"/>
  <c r="AA6" i="2" s="1"/>
  <c r="V6" i="2" s="1"/>
  <c r="AD5" i="2"/>
  <c r="AC5" i="2"/>
  <c r="AA5" i="2" s="1"/>
  <c r="V5" i="2" s="1"/>
  <c r="AD4" i="2"/>
  <c r="AC4" i="2"/>
  <c r="AD3" i="2"/>
  <c r="AA3" i="2" s="1"/>
  <c r="V3" i="2" s="1"/>
  <c r="AC3" i="2"/>
  <c r="T10" i="2" l="1"/>
  <c r="AA8" i="2"/>
  <c r="V8" i="2" s="1"/>
  <c r="V45" i="2"/>
  <c r="V32" i="2"/>
  <c r="AA7" i="2"/>
  <c r="V7" i="2" s="1"/>
  <c r="V34" i="2"/>
  <c r="T17" i="2"/>
  <c r="T13" i="2"/>
  <c r="T5" i="2"/>
  <c r="T20" i="2"/>
  <c r="T16" i="2"/>
  <c r="T8" i="2"/>
  <c r="T4" i="2"/>
  <c r="V43" i="2"/>
  <c r="V28" i="2"/>
  <c r="T19" i="2"/>
  <c r="T11" i="2"/>
  <c r="T7" i="2"/>
  <c r="V38" i="2"/>
  <c r="V31" i="2"/>
  <c r="V30" i="2"/>
  <c r="V46" i="2"/>
  <c r="V40" i="2"/>
  <c r="V33" i="2"/>
  <c r="V27" i="2"/>
  <c r="V26" i="2"/>
  <c r="V39" i="2"/>
  <c r="V44" i="2"/>
  <c r="V29" i="2"/>
  <c r="T21" i="2"/>
  <c r="T12" i="2"/>
  <c r="T6" i="2"/>
  <c r="T9" i="2"/>
  <c r="T15" i="2"/>
  <c r="T18" i="2"/>
  <c r="T44" i="2"/>
  <c r="T32" i="2"/>
  <c r="T38" i="2"/>
  <c r="T50" i="2"/>
  <c r="T56" i="2"/>
  <c r="T26" i="2"/>
  <c r="T60" i="2"/>
  <c r="T54" i="2"/>
  <c r="T48" i="2"/>
  <c r="T42" i="2"/>
  <c r="T36" i="2"/>
  <c r="T30" i="2"/>
  <c r="T24" i="2"/>
  <c r="T53" i="2"/>
  <c r="T58" i="2"/>
  <c r="T52" i="2"/>
  <c r="T46" i="2"/>
  <c r="T40" i="2"/>
  <c r="T34" i="2"/>
  <c r="T28" i="2"/>
  <c r="T41" i="2"/>
  <c r="T57" i="2"/>
  <c r="T51" i="2"/>
  <c r="T45" i="2"/>
  <c r="T39" i="2"/>
  <c r="T33" i="2"/>
  <c r="T27" i="2"/>
  <c r="T35" i="2"/>
  <c r="T47" i="2"/>
  <c r="T61" i="2"/>
  <c r="T55" i="2"/>
  <c r="T49" i="2"/>
  <c r="T43" i="2"/>
  <c r="T37" i="2"/>
  <c r="T31" i="2"/>
  <c r="T25" i="2"/>
  <c r="T59" i="2"/>
  <c r="T29" i="2"/>
  <c r="P13" i="1" l="1"/>
  <c r="P14" i="1"/>
  <c r="P29" i="1" l="1"/>
  <c r="P26" i="1"/>
  <c r="P23" i="1"/>
  <c r="P17" i="1"/>
  <c r="P16" i="1"/>
  <c r="P12" i="1"/>
  <c r="P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tc={561C4CB0-A2F7-44B7-9BC0-0087FD6A73B6}</author>
    <author>tc={C062CF73-635D-4F20-9167-77A6C887EE89}</author>
  </authors>
  <commentList>
    <comment ref="AH15" authorId="0" shapeId="0" xr:uid="{561C4CB0-A2F7-44B7-9BC0-0087FD6A73B6}">
      <text>
        <t>[Threaded comment]
Your version of Excel allows you to read this threaded comment; however, any edits to it will get removed if the file is opened in a newer version of Excel. Learn more: https://go.microsoft.com/fwlink/?linkid=870924
Comment:
    0.587 (json)</t>
      </text>
    </comment>
    <comment ref="AH48" authorId="1" shapeId="0" xr:uid="{C062CF73-635D-4F20-9167-77A6C887EE89}">
      <text>
        <t>[Threaded comment]
Your version of Excel allows you to read this threaded comment; however, any edits to it will get removed if the file is opened in a newer version of Excel. Learn more: https://go.microsoft.com/fwlink/?linkid=870924
Comment:
    0.515 json</t>
      </text>
    </comment>
  </commentList>
</comments>
</file>

<file path=xl/sharedStrings.xml><?xml version="1.0" encoding="utf-8"?>
<sst xmlns="http://schemas.openxmlformats.org/spreadsheetml/2006/main" count="733" uniqueCount="163">
  <si>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</si>
  <si>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</si>
  <si>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</si>
  <si>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</si>
  <si>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</si>
  <si>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</si>
  <si>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</si>
  <si>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</si>
  <si>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</si>
  <si>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</si>
  <si>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</si>
  <si>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</si>
  <si>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528c7ece-ded8-42e8-b80b-b0b63d45d8ca</t>
  </si>
  <si>
    <t>216d2b72-0a26-42b7-8d77-93c1b0db5633</t>
  </si>
  <si>
    <t>772e6bb3-f233-4d90-9b01-569c44610687</t>
  </si>
  <si>
    <t>5ce19766-9632-4a00-b2c9-a3571e57746c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</si>
  <si>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</si>
  <si>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</si>
  <si>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</si>
  <si>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</si>
  <si>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</si>
  <si>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</si>
  <si>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</si>
  <si>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</si>
  <si>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</si>
  <si>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</si>
  <si>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</si>
  <si>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</si>
  <si>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</si>
  <si>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</si>
  <si>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</si>
  <si>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</si>
  <si>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4f3b737d-9e68-439b-b7bb-d685c15e38ac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</si>
  <si>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</si>
  <si>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</si>
  <si>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</si>
  <si>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</si>
  <si>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</si>
  <si>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</si>
  <si>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</si>
  <si>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</si>
  <si>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</si>
  <si>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</si>
  <si>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</si>
  <si>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</si>
  <si>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</si>
  <si>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</si>
  <si>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</si>
  <si>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</si>
  <si>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</si>
  <si>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</si>
  <si>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</si>
  <si>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</si>
  <si>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</si>
  <si>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</si>
  <si>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</si>
  <si>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</si>
  <si>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</si>
  <si>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</si>
  <si>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</si>
  <si>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</si>
  <si>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</si>
  <si>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</si>
  <si>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</si>
  <si>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</si>
  <si>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</si>
  <si>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</si>
  <si>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</si>
  <si>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</si>
  <si>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</si>
  <si>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</si>
  <si>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</si>
  <si>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</si>
  <si>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</si>
  <si>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</si>
  <si>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</si>
  <si>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These points do not pull a magic point.  We need to discuss analysis of sub-levels and running sub-levels without significant points.  This is the same issue with TC4</t>
  </si>
  <si>
    <t>N</t>
  </si>
  <si>
    <t>XL Multi</t>
  </si>
  <si>
    <t>JSON Multi</t>
  </si>
  <si>
    <t>VSCode Multi</t>
  </si>
  <si>
    <t>Equation 3</t>
  </si>
  <si>
    <t>Equation 4</t>
  </si>
  <si>
    <t>Equation 5</t>
  </si>
  <si>
    <t>F</t>
  </si>
  <si>
    <t>G</t>
  </si>
  <si>
    <t>GUID : 4f3b737d-9e68-439b-b7bb-d685c15e38ac</t>
  </si>
  <si>
    <t xml:space="preserve"> 'Level 2']</t>
  </si>
  <si>
    <t>GUID : 992b9eee-f261-40f1-b4fd-b31664d7e2c2</t>
  </si>
  <si>
    <t xml:space="preserve"> 'Level 1']</t>
  </si>
  <si>
    <t>GUID : 3d7be264-00ef-4059-9828-44f48826aec6</t>
  </si>
  <si>
    <t xml:space="preserve"> 'Level 0']</t>
  </si>
  <si>
    <t>Level/Sub-Level</t>
  </si>
  <si>
    <t>Level Height Above Grade</t>
  </si>
  <si>
    <t>Level Minimum Width</t>
  </si>
  <si>
    <t xml:space="preserve"> Values : [15.412999629974365</t>
  </si>
  <si>
    <t xml:space="preserve"> Values : [30.80699920654297</t>
  </si>
  <si>
    <t xml:space="preserve"> Values : [42.2189998626709</t>
  </si>
  <si>
    <t>Active</t>
  </si>
  <si>
    <t>Gable Corner U</t>
  </si>
  <si>
    <t>Yes</t>
  </si>
  <si>
    <t>Not Prot</t>
  </si>
  <si>
    <t>Term</t>
  </si>
  <si>
    <t>Gable Edge L</t>
  </si>
  <si>
    <t>No</t>
  </si>
  <si>
    <t>Point #</t>
  </si>
  <si>
    <t>Building</t>
  </si>
  <si>
    <t>Level</t>
  </si>
  <si>
    <t>x (m)</t>
  </si>
  <si>
    <t>y (m)</t>
  </si>
  <si>
    <t>z (m)</t>
  </si>
  <si>
    <t>Level Min Width</t>
  </si>
  <si>
    <t>Level Height</t>
  </si>
  <si>
    <t>Air Terminal Height</t>
  </si>
  <si>
    <t>Air Terminal Type</t>
  </si>
  <si>
    <t>POI Location Type</t>
  </si>
  <si>
    <t>Extended?</t>
  </si>
  <si>
    <t>Gable Pitch</t>
  </si>
  <si>
    <t>Protected?</t>
  </si>
  <si>
    <t>Copy Me -&gt;</t>
  </si>
  <si>
    <t>Terminal</t>
  </si>
  <si>
    <t>Ki</t>
  </si>
  <si>
    <t>Height</t>
  </si>
  <si>
    <t>LPL</t>
  </si>
  <si>
    <t>ds</t>
  </si>
  <si>
    <t>zm</t>
  </si>
  <si>
    <t>z0</t>
  </si>
  <si>
    <t>RA</t>
  </si>
  <si>
    <t>zr</t>
  </si>
  <si>
    <t>Multi</t>
  </si>
  <si>
    <t>Rc</t>
  </si>
  <si>
    <t>P</t>
  </si>
  <si>
    <t>Kimax</t>
  </si>
  <si>
    <t>Kimin</t>
  </si>
  <si>
    <t>R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</si>
  <si>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</si>
  <si>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</si>
  <si>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</si>
  <si>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W</t>
    </r>
    <r>
      <rPr>
        <vertAlign val="subscript"/>
        <sz val="11"/>
        <color theme="1"/>
        <rFont val="Calibri"/>
        <family val="2"/>
        <scheme val="minor"/>
      </rPr>
      <t>2</t>
    </r>
  </si>
  <si>
    <t>XL|JSON Match</t>
  </si>
  <si>
    <t>VSCode|JSON Multi</t>
  </si>
  <si>
    <t>OR</t>
  </si>
  <si>
    <t>XL|VSCode Match</t>
  </si>
  <si>
    <t>Q</t>
  </si>
  <si>
    <t>6.021089007</t>
  </si>
  <si>
    <t>6.035852338</t>
  </si>
  <si>
    <t>3.584347237</t>
  </si>
  <si>
    <t>5.935414795</t>
  </si>
  <si>
    <t>7.671610603</t>
  </si>
  <si>
    <t>5.647057441</t>
  </si>
  <si>
    <t>5.332088218</t>
  </si>
  <si>
    <t>5.289854456</t>
  </si>
  <si>
    <t>5.336026099</t>
  </si>
  <si>
    <t>5.297166991</t>
  </si>
  <si>
    <t>5.262788143</t>
  </si>
  <si>
    <t>5.262554884</t>
  </si>
  <si>
    <t>12.66935202</t>
  </si>
  <si>
    <t>14.28131486</t>
  </si>
  <si>
    <t>11.16769092</t>
  </si>
  <si>
    <t>6.456498031</t>
  </si>
  <si>
    <t>5.775950346</t>
  </si>
  <si>
    <t>5.367660231</t>
  </si>
  <si>
    <t>10.86262107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</si>
</sst>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8" fillId="4" borderId="0" xfId="8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6" fillId="2" borderId="0" xfId="6" applyAlignment="1">
      <alignment horizontal="center"/>
    </xf>
    <xf numFmtId="0" fontId="19" fillId="0" borderId="0" xfId="0" applyFont="1" applyAlignment="1">
      <alignment horizontal="center"/>
    </xf>
    <xf numFmtId="11" fontId="0" fillId="0" borderId="0" xfId="0" applyNumberFormat="1"/>
    <xf numFmtId="0" fontId="19" fillId="0" borderId="1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4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jak, Greg" id="{C25853C7-0DFE-4B8A-B115-865851E37392}" userId="S::E1176752@NVENTCO.COM::8bca2a14-5e48-49f3-a6d5-983b7758a7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5" dT="2023-02-06T15:36:58.48" personId="{C25853C7-0DFE-4B8A-B115-865851E37392}" id="{561C4CB0-A2F7-44B7-9BC0-0087FD6A73B6}">
    <text>0.587 (json)</text>
  </threadedComment>
  <threadedComment ref="AH48" dT="2023-02-06T15:37:43.09" personId="{C25853C7-0DFE-4B8A-B115-865851E37392}" id="{C062CF73-635D-4F20-9167-77A6C887EE89}">
    <text>0.515 json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>
      <pane ySplit="2" topLeftCell="A30" activePane="bottomLeft" state="frozen"/>
      <selection pane="bottomLeft" activeCell="N55" sqref="N55"/>
    </sheetView>
  </sheetViews>
  <sheetFormatPr defaultRowHeight="15" x14ac:dyDescent="0.25"/>
  <cols>
    <col min="1" max="7" width="9.140625" style="1"/>
    <col min="8" max="8" width="38.28515625" style="1" bestFit="1" customWidth="1"/>
    <col min="9" max="10" width="9.140625" style="1"/>
    <col min="11" max="11" width="9.85546875" style="1" customWidth="1"/>
    <col min="12" max="15" width="9.140625" style="1"/>
  </cols>
  <sheetData>
    <row r="1" spans="1:17" ht="15" customHeight="1" x14ac:dyDescent="0.25">
      <c r="A1" s="18" t="s">
        <v>62</v>
      </c>
      <c r="B1" s="19" t="s">
        <v>63</v>
      </c>
      <c r="C1" s="19"/>
      <c r="D1" s="19"/>
      <c r="E1" s="19" t="s">
        <v>64</v>
      </c>
      <c r="F1" s="19"/>
      <c r="G1" s="19"/>
      <c r="H1" s="18" t="s">
        <v>65</v>
      </c>
      <c r="I1" s="17" t="s">
        <v>66</v>
      </c>
      <c r="J1" s="17" t="s">
        <v>67</v>
      </c>
      <c r="K1" s="17" t="s">
        <v>68</v>
      </c>
      <c r="L1" s="17" t="s">
        <v>69</v>
      </c>
      <c r="M1" s="18" t="s">
        <v>70</v>
      </c>
      <c r="N1" s="17" t="s">
        <v>71</v>
      </c>
      <c r="O1" s="17" t="s">
        <v>72</v>
      </c>
    </row>
    <row r="2" spans="1:17" x14ac:dyDescent="0.25">
      <c r="A2" s="18"/>
      <c r="B2" s="1" t="s">
        <v>73</v>
      </c>
      <c r="C2" s="1" t="s">
        <v>74</v>
      </c>
      <c r="D2" s="1" t="s">
        <v>75</v>
      </c>
      <c r="E2" s="1" t="s">
        <v>73</v>
      </c>
      <c r="F2" s="1" t="s">
        <v>74</v>
      </c>
      <c r="G2" s="1" t="s">
        <v>75</v>
      </c>
      <c r="H2" s="18"/>
      <c r="I2" s="17"/>
      <c r="J2" s="17"/>
      <c r="K2" s="17"/>
      <c r="L2" s="17"/>
      <c r="M2" s="18"/>
      <c r="N2" s="17" t="s">
        <v>71</v>
      </c>
      <c r="O2" s="17" t="s">
        <v>71</v>
      </c>
    </row>
    <row r="3" spans="1:17" x14ac:dyDescent="0.25">
      <c r="A3" s="1">
        <v>1</v>
      </c>
      <c r="B3" s="1">
        <v>7.1369999999999996</v>
      </c>
      <c r="C3" s="1">
        <v>-14.755000000000001</v>
      </c>
      <c r="D3" s="1">
        <v>5.7910000000000004</v>
      </c>
      <c r="E3" s="1">
        <v>7.14</v>
      </c>
      <c r="F3" s="1">
        <v>-14.75</v>
      </c>
      <c r="G3" s="1">
        <v>5.79</v>
      </c>
      <c r="H3" s="1" t="s">
        <v>0</v>
      </c>
      <c r="I3" s="1">
        <v>10</v>
      </c>
      <c r="J3" s="1">
        <v>1.4744728856559099</v>
      </c>
      <c r="K3" s="1">
        <v>1</v>
      </c>
      <c r="L3" s="1" t="b">
        <v>0</v>
      </c>
      <c r="M3" s="1">
        <v>7.7569999999999997</v>
      </c>
      <c r="N3" s="1">
        <v>-1.603</v>
      </c>
      <c r="O3" s="1">
        <v>21.231000000000002</v>
      </c>
      <c r="P3">
        <f>0.9*((O3-D3)^0.51)*((SQRT((M3-B3)^2+(N3-C3)^2)^(-0.35)))</f>
        <v>1.4744728856559175</v>
      </c>
      <c r="Q3" t="b">
        <v>1</v>
      </c>
    </row>
    <row r="4" spans="1:17" x14ac:dyDescent="0.25">
      <c r="A4" s="1">
        <v>2</v>
      </c>
      <c r="B4" s="1">
        <v>7.1840000000000002</v>
      </c>
      <c r="C4" s="1">
        <v>-0.89500000000000002</v>
      </c>
      <c r="D4" s="1">
        <v>5.8490000000000002</v>
      </c>
      <c r="E4" s="1">
        <v>7.21</v>
      </c>
      <c r="F4" s="1">
        <v>-0.92</v>
      </c>
      <c r="G4" s="1">
        <v>5.83</v>
      </c>
      <c r="H4" s="1" t="s">
        <v>1</v>
      </c>
      <c r="I4" s="1">
        <v>51</v>
      </c>
      <c r="J4" s="1">
        <v>3.7481559489523999</v>
      </c>
      <c r="K4" s="1">
        <v>3.8040591510000001</v>
      </c>
      <c r="L4" s="1" t="b">
        <v>1</v>
      </c>
      <c r="M4" s="1">
        <v>7.7569999999999997</v>
      </c>
      <c r="N4" s="1">
        <v>-1.603</v>
      </c>
      <c r="O4" s="1">
        <v>21.231000000000002</v>
      </c>
    </row>
    <row r="5" spans="1:17" x14ac:dyDescent="0.25">
      <c r="A5" s="1">
        <v>3</v>
      </c>
      <c r="B5" s="1">
        <v>7.1879999999999997</v>
      </c>
      <c r="C5" s="1">
        <v>-11.818</v>
      </c>
      <c r="D5" s="1">
        <v>5.8460000000000001</v>
      </c>
      <c r="E5" s="1">
        <v>7.19</v>
      </c>
      <c r="F5" s="1">
        <v>-11.82</v>
      </c>
      <c r="G5" s="1">
        <v>5.85</v>
      </c>
      <c r="H5" s="1" t="s">
        <v>2</v>
      </c>
      <c r="I5" s="1">
        <v>51</v>
      </c>
      <c r="J5" s="1">
        <v>1.60765685129422</v>
      </c>
      <c r="K5" s="1">
        <v>1.607112879</v>
      </c>
      <c r="L5" s="1" t="b">
        <v>1</v>
      </c>
      <c r="M5" s="1">
        <v>7.7569999999999997</v>
      </c>
      <c r="N5" s="1">
        <v>-1.603</v>
      </c>
      <c r="O5" s="1">
        <v>21.231000000000002</v>
      </c>
    </row>
    <row r="6" spans="1:17" x14ac:dyDescent="0.25">
      <c r="A6" s="1">
        <v>4</v>
      </c>
      <c r="B6" s="1">
        <v>7.2</v>
      </c>
      <c r="C6" s="1">
        <v>-6.37</v>
      </c>
      <c r="D6" s="1">
        <v>5.8369999999999997</v>
      </c>
      <c r="E6" s="1">
        <v>7.2</v>
      </c>
      <c r="F6" s="1">
        <v>-6.37</v>
      </c>
      <c r="G6" s="1">
        <v>5.84</v>
      </c>
      <c r="H6" s="1" t="s">
        <v>3</v>
      </c>
      <c r="I6" s="1">
        <v>51</v>
      </c>
      <c r="J6" s="1">
        <v>2.0959231366126501</v>
      </c>
      <c r="K6" s="1">
        <v>2.0951369089999998</v>
      </c>
      <c r="L6" s="1" t="b">
        <v>1</v>
      </c>
      <c r="M6" s="1">
        <v>7.7569999999999997</v>
      </c>
      <c r="N6" s="1">
        <v>-1.603</v>
      </c>
      <c r="O6" s="1">
        <v>21.231000000000002</v>
      </c>
    </row>
    <row r="7" spans="1:17" x14ac:dyDescent="0.25">
      <c r="A7" s="1">
        <v>5</v>
      </c>
      <c r="B7" s="1">
        <v>6.5000000000000002E-2</v>
      </c>
      <c r="C7" s="1">
        <v>-14.561</v>
      </c>
      <c r="D7" s="1">
        <v>11.358000000000001</v>
      </c>
      <c r="E7" s="1">
        <v>7.0000000000000007E-2</v>
      </c>
      <c r="F7" s="1">
        <v>-14.56</v>
      </c>
      <c r="G7" s="1">
        <v>11.36</v>
      </c>
      <c r="H7" s="1" t="s">
        <v>4</v>
      </c>
      <c r="I7" s="1">
        <v>53</v>
      </c>
      <c r="J7" s="1">
        <v>1.1798700900054699</v>
      </c>
      <c r="K7" s="1">
        <v>1.1795055729999999</v>
      </c>
      <c r="L7" s="1" t="b">
        <v>1</v>
      </c>
      <c r="M7" s="1">
        <v>-0.54400000000000004</v>
      </c>
      <c r="N7" s="1">
        <v>-1.4610000000000001</v>
      </c>
      <c r="O7" s="1">
        <v>21.303999999999998</v>
      </c>
    </row>
    <row r="8" spans="1:17" x14ac:dyDescent="0.25">
      <c r="A8" s="1">
        <v>6</v>
      </c>
      <c r="B8" s="1">
        <v>5.1999999999999998E-2</v>
      </c>
      <c r="C8" s="1">
        <v>-0.91200000000000003</v>
      </c>
      <c r="D8" s="1">
        <v>11.368</v>
      </c>
      <c r="E8" s="1">
        <v>0.05</v>
      </c>
      <c r="F8" s="1">
        <v>-0.91</v>
      </c>
      <c r="G8" s="1">
        <v>11.37</v>
      </c>
      <c r="H8" s="1" t="s">
        <v>5</v>
      </c>
      <c r="I8" s="1">
        <v>53</v>
      </c>
      <c r="J8" s="1">
        <v>3.1245738605520401</v>
      </c>
      <c r="K8" s="1">
        <v>3.128647725</v>
      </c>
      <c r="L8" s="1" t="b">
        <v>1</v>
      </c>
      <c r="M8" s="1">
        <v>-0.54400000000000004</v>
      </c>
      <c r="N8" s="1">
        <v>-1.4610000000000001</v>
      </c>
      <c r="O8" s="1">
        <v>21.303999999999998</v>
      </c>
    </row>
    <row r="9" spans="1:17" x14ac:dyDescent="0.25">
      <c r="A9" s="1">
        <v>7</v>
      </c>
      <c r="B9" s="1">
        <v>4.4999999999999998E-2</v>
      </c>
      <c r="C9" s="1">
        <v>-11.744999999999999</v>
      </c>
      <c r="D9" s="1">
        <v>11.358000000000001</v>
      </c>
      <c r="E9" s="1">
        <v>0.05</v>
      </c>
      <c r="F9" s="1">
        <v>-11.74</v>
      </c>
      <c r="G9" s="1">
        <v>11.36</v>
      </c>
      <c r="H9" s="1" t="s">
        <v>6</v>
      </c>
      <c r="I9" s="1">
        <v>53</v>
      </c>
      <c r="J9" s="1">
        <v>1.28391892935912</v>
      </c>
      <c r="K9" s="1">
        <v>1.283695566</v>
      </c>
      <c r="L9" s="1" t="b">
        <v>1</v>
      </c>
      <c r="M9" s="1">
        <v>-0.54400000000000004</v>
      </c>
      <c r="N9" s="1">
        <v>-1.4610000000000001</v>
      </c>
      <c r="O9" s="1">
        <v>21.303999999999998</v>
      </c>
    </row>
    <row r="10" spans="1:17" x14ac:dyDescent="0.25">
      <c r="A10" s="1">
        <v>8</v>
      </c>
      <c r="B10" s="1">
        <v>4.4999999999999998E-2</v>
      </c>
      <c r="C10" s="1">
        <v>-6.4429999999999996</v>
      </c>
      <c r="D10" s="1">
        <v>11.355</v>
      </c>
      <c r="E10" s="1">
        <v>0.05</v>
      </c>
      <c r="F10" s="1">
        <v>-6.44</v>
      </c>
      <c r="G10" s="1">
        <v>11.36</v>
      </c>
      <c r="H10" s="1" t="s">
        <v>7</v>
      </c>
      <c r="I10" s="1">
        <v>53</v>
      </c>
      <c r="J10" s="1">
        <v>1.65182401467511</v>
      </c>
      <c r="K10" s="1">
        <v>1.651277071</v>
      </c>
      <c r="L10" s="1" t="b">
        <v>1</v>
      </c>
      <c r="M10" s="1">
        <v>-0.54400000000000004</v>
      </c>
      <c r="N10" s="1">
        <v>-1.4610000000000001</v>
      </c>
      <c r="O10" s="1">
        <v>21.303999999999998</v>
      </c>
    </row>
    <row r="11" spans="1:17" x14ac:dyDescent="0.25">
      <c r="A11" s="1">
        <v>9</v>
      </c>
      <c r="B11" s="1">
        <v>2.4260000000000002</v>
      </c>
      <c r="C11" s="1">
        <v>-14.750999999999999</v>
      </c>
      <c r="D11" s="1">
        <v>9.4819999999999993</v>
      </c>
      <c r="E11" s="1">
        <v>2.4300000000000002</v>
      </c>
      <c r="F11" s="1">
        <v>-14.75</v>
      </c>
      <c r="G11" s="1">
        <v>9.48</v>
      </c>
      <c r="H11" s="1" t="s">
        <v>8</v>
      </c>
      <c r="I11" s="1">
        <v>5</v>
      </c>
      <c r="J11" s="1">
        <v>1.28325847583265</v>
      </c>
      <c r="K11" s="1">
        <v>1</v>
      </c>
      <c r="L11" s="1" t="b">
        <v>0</v>
      </c>
      <c r="M11" s="1">
        <v>2.1379999999999999</v>
      </c>
      <c r="N11" s="1">
        <v>-1.607</v>
      </c>
      <c r="O11" s="1">
        <v>21.228999999999999</v>
      </c>
      <c r="P11">
        <f>0.9*((O11-D11)^0.51)*((SQRT((M11-B11)^2+(N11-C11)^2)^(-0.35)))</f>
        <v>1.2832584758326564</v>
      </c>
      <c r="Q11" t="b">
        <v>1</v>
      </c>
    </row>
    <row r="12" spans="1:17" x14ac:dyDescent="0.25">
      <c r="A12" s="1">
        <v>10</v>
      </c>
      <c r="B12" s="1">
        <v>4.68</v>
      </c>
      <c r="C12" s="1">
        <v>-14.746</v>
      </c>
      <c r="D12" s="1">
        <v>7.7619999999999996</v>
      </c>
      <c r="E12" s="1">
        <v>4.68</v>
      </c>
      <c r="F12" s="1">
        <v>-14.75</v>
      </c>
      <c r="G12" s="1">
        <v>7.76</v>
      </c>
      <c r="H12" s="1" t="s">
        <v>9</v>
      </c>
      <c r="I12" s="1">
        <v>9</v>
      </c>
      <c r="J12" s="1">
        <v>1.3673541286387101</v>
      </c>
      <c r="K12" s="1">
        <v>1</v>
      </c>
      <c r="L12" s="1" t="b">
        <v>0</v>
      </c>
      <c r="M12" s="1">
        <v>2.1379999999999999</v>
      </c>
      <c r="N12" s="1">
        <v>-1.607</v>
      </c>
      <c r="O12" s="1">
        <v>21.228999999999999</v>
      </c>
      <c r="P12">
        <f>0.9*((O12-D12)^0.51)*((SQRT((M12-B12)^2+(N12-C12)^2)^(-0.35)))</f>
        <v>1.3673541286387183</v>
      </c>
      <c r="Q12" t="b">
        <v>1</v>
      </c>
    </row>
    <row r="13" spans="1:17" x14ac:dyDescent="0.25">
      <c r="A13" s="1">
        <v>11</v>
      </c>
      <c r="B13" s="1">
        <v>2.4079999999999999</v>
      </c>
      <c r="C13" s="1">
        <v>-0.91</v>
      </c>
      <c r="D13" s="1">
        <v>9.5449999999999999</v>
      </c>
      <c r="E13" s="1">
        <v>2.41</v>
      </c>
      <c r="F13" s="1">
        <v>-0.91</v>
      </c>
      <c r="G13" s="1">
        <v>9.5500000000000007</v>
      </c>
      <c r="H13" s="1" t="s">
        <v>10</v>
      </c>
      <c r="I13" s="1">
        <v>52</v>
      </c>
      <c r="J13" s="1">
        <v>4.2559362412849397</v>
      </c>
      <c r="K13" s="1">
        <v>3.4858836769999999</v>
      </c>
      <c r="L13" s="1" t="b">
        <v>0</v>
      </c>
      <c r="M13" s="1">
        <v>2.14</v>
      </c>
      <c r="N13" s="1">
        <v>-0.58099999999999996</v>
      </c>
      <c r="O13" s="1">
        <v>21.228000000000002</v>
      </c>
      <c r="P13">
        <f t="shared" ref="P13:P14" si="0">0.9*((O13-D13)^0.51)*((SQRT((M13-B13)^2+(N13-C13)^2)^(-0.35)))</f>
        <v>4.2559362412849433</v>
      </c>
      <c r="Q13" t="b">
        <v>1</v>
      </c>
    </row>
    <row r="14" spans="1:17" x14ac:dyDescent="0.25">
      <c r="A14" s="1">
        <v>12</v>
      </c>
      <c r="B14" s="1">
        <v>4.6769999999999996</v>
      </c>
      <c r="C14" s="1">
        <v>-0.89400000000000002</v>
      </c>
      <c r="D14" s="1">
        <v>7.7889999999999997</v>
      </c>
      <c r="E14" s="1">
        <v>4.68</v>
      </c>
      <c r="F14" s="1">
        <v>-0.89</v>
      </c>
      <c r="G14" s="1">
        <v>7.79</v>
      </c>
      <c r="H14" s="1" t="s">
        <v>11</v>
      </c>
      <c r="I14" s="1">
        <v>52</v>
      </c>
      <c r="J14" s="1">
        <v>3.0340536432254801</v>
      </c>
      <c r="K14" s="1">
        <v>2.4107956559999999</v>
      </c>
      <c r="L14" s="1" t="b">
        <v>0</v>
      </c>
      <c r="M14" s="1">
        <v>4.95</v>
      </c>
      <c r="N14" s="1">
        <v>0.44700000000000001</v>
      </c>
      <c r="O14" s="1">
        <v>21.228000000000002</v>
      </c>
      <c r="P14">
        <f t="shared" si="0"/>
        <v>3.0340536432254828</v>
      </c>
      <c r="Q14" t="b">
        <v>1</v>
      </c>
    </row>
    <row r="15" spans="1:17" x14ac:dyDescent="0.25">
      <c r="A15" s="1">
        <v>13</v>
      </c>
      <c r="B15" s="1">
        <v>26.012</v>
      </c>
      <c r="C15" s="1">
        <v>13.025</v>
      </c>
      <c r="D15" s="1">
        <v>12.112</v>
      </c>
      <c r="E15" s="1">
        <v>26.01</v>
      </c>
      <c r="F15" s="1">
        <v>13.03</v>
      </c>
      <c r="G15" s="1">
        <v>12.11</v>
      </c>
      <c r="H15" s="1" t="s">
        <v>12</v>
      </c>
      <c r="I15" s="1">
        <v>61</v>
      </c>
      <c r="J15" s="1">
        <v>2.4767321322363798</v>
      </c>
      <c r="K15" s="1">
        <v>2.475221737</v>
      </c>
      <c r="L15" s="1" t="b">
        <v>1</v>
      </c>
      <c r="M15" s="1">
        <v>26.481999999999999</v>
      </c>
      <c r="N15" s="1">
        <v>10.151</v>
      </c>
      <c r="O15" s="1">
        <v>27.268999999999998</v>
      </c>
    </row>
    <row r="16" spans="1:17" x14ac:dyDescent="0.25">
      <c r="A16" s="1">
        <v>14</v>
      </c>
      <c r="B16" s="1">
        <v>26.120999999999999</v>
      </c>
      <c r="C16" s="1">
        <v>29.161000000000001</v>
      </c>
      <c r="D16" s="1">
        <v>12.03</v>
      </c>
      <c r="E16" s="1">
        <v>26.12</v>
      </c>
      <c r="F16" s="1">
        <v>29.16</v>
      </c>
      <c r="G16" s="1">
        <v>12.03</v>
      </c>
      <c r="H16" s="1" t="s">
        <v>13</v>
      </c>
      <c r="I16" s="1">
        <v>28</v>
      </c>
      <c r="J16" s="1">
        <v>1.28789116818058</v>
      </c>
      <c r="K16" s="1">
        <v>1</v>
      </c>
      <c r="L16" s="1" t="b">
        <v>0</v>
      </c>
      <c r="M16" s="1">
        <v>26.481999999999999</v>
      </c>
      <c r="N16" s="1">
        <v>10.151</v>
      </c>
      <c r="O16" s="1">
        <v>27.268999999999998</v>
      </c>
      <c r="P16">
        <f>0.9*((O16-D16)^0.51)*((SQRT((M16-B16)^2+(N16-C16)^2)^(-0.35)))</f>
        <v>1.2878911681805887</v>
      </c>
      <c r="Q16" t="b">
        <v>1</v>
      </c>
    </row>
    <row r="17" spans="1:17" x14ac:dyDescent="0.25">
      <c r="A17" s="1">
        <v>15</v>
      </c>
      <c r="B17" s="1">
        <v>9.0510000000000002</v>
      </c>
      <c r="C17" s="1">
        <v>29.113</v>
      </c>
      <c r="D17" s="1">
        <v>12.054</v>
      </c>
      <c r="E17" s="1">
        <v>9.0500000000000007</v>
      </c>
      <c r="F17" s="1">
        <v>29.11</v>
      </c>
      <c r="G17" s="1">
        <v>12.05</v>
      </c>
      <c r="H17" s="1" t="s">
        <v>14</v>
      </c>
      <c r="I17" s="1">
        <v>23</v>
      </c>
      <c r="J17" s="1">
        <v>1.28789890926934</v>
      </c>
      <c r="K17" s="1">
        <v>1</v>
      </c>
      <c r="L17" s="1" t="b">
        <v>0</v>
      </c>
      <c r="M17" s="1">
        <v>8.7609999999999992</v>
      </c>
      <c r="N17" s="1">
        <v>10.153</v>
      </c>
      <c r="O17" s="1">
        <v>27.265000000000001</v>
      </c>
      <c r="P17">
        <f>0.9*((O17-D17)^0.51)*((SQRT((M17-B17)^2+(N17-C17)^2)^(-0.35)))</f>
        <v>1.28789890926934</v>
      </c>
      <c r="Q17" t="b">
        <v>1</v>
      </c>
    </row>
    <row r="18" spans="1:17" x14ac:dyDescent="0.25">
      <c r="A18" s="1">
        <v>16</v>
      </c>
      <c r="B18" s="1">
        <v>9.0039999999999996</v>
      </c>
      <c r="C18" s="1">
        <v>13.076000000000001</v>
      </c>
      <c r="D18" s="1">
        <v>12.026999999999999</v>
      </c>
      <c r="E18" s="1">
        <v>9</v>
      </c>
      <c r="F18" s="1">
        <v>13.08</v>
      </c>
      <c r="G18" s="1">
        <v>12.03</v>
      </c>
      <c r="H18" s="1" t="s">
        <v>15</v>
      </c>
      <c r="I18" s="1">
        <v>64</v>
      </c>
      <c r="J18" s="1">
        <v>2.4772636585369501</v>
      </c>
      <c r="K18" s="1">
        <v>2.4754431079999999</v>
      </c>
      <c r="L18" s="1" t="b">
        <v>1</v>
      </c>
      <c r="M18" s="1">
        <v>8.7609999999999992</v>
      </c>
      <c r="N18" s="1">
        <v>10.153</v>
      </c>
      <c r="O18" s="1">
        <v>27.265000000000001</v>
      </c>
    </row>
    <row r="19" spans="1:17" x14ac:dyDescent="0.25">
      <c r="A19" s="1">
        <v>17</v>
      </c>
      <c r="B19" s="1">
        <v>17.622</v>
      </c>
      <c r="C19" s="1">
        <v>13.145</v>
      </c>
      <c r="D19" s="1">
        <v>17.035</v>
      </c>
      <c r="E19" s="1">
        <v>17.62</v>
      </c>
      <c r="F19" s="1">
        <v>13.15</v>
      </c>
      <c r="G19" s="1">
        <v>17.04</v>
      </c>
      <c r="H19" s="1" t="s">
        <v>16</v>
      </c>
      <c r="I19" s="1">
        <v>37</v>
      </c>
      <c r="J19" s="1">
        <v>2.1489953572566201</v>
      </c>
      <c r="K19" s="1">
        <v>2.1491140889999998</v>
      </c>
      <c r="L19" s="1" t="b">
        <v>1</v>
      </c>
      <c r="M19" s="1">
        <v>17.503</v>
      </c>
      <c r="N19" s="1">
        <v>13.805999999999999</v>
      </c>
      <c r="O19" s="1">
        <v>21.228000000000002</v>
      </c>
    </row>
    <row r="20" spans="1:17" x14ac:dyDescent="0.25">
      <c r="A20" s="1">
        <v>18</v>
      </c>
      <c r="B20" s="1">
        <v>17.564</v>
      </c>
      <c r="C20" s="1">
        <v>29.161000000000001</v>
      </c>
      <c r="D20" s="1">
        <v>17.027000000000001</v>
      </c>
      <c r="E20" s="1">
        <v>17.559999999999999</v>
      </c>
      <c r="F20" s="1">
        <v>29.16</v>
      </c>
      <c r="G20" s="1">
        <v>17.03</v>
      </c>
      <c r="H20" s="1" t="s">
        <v>17</v>
      </c>
      <c r="I20" s="1">
        <v>32</v>
      </c>
      <c r="J20" s="1">
        <v>1</v>
      </c>
      <c r="K20" s="1">
        <v>1</v>
      </c>
      <c r="L20" s="1" t="b">
        <v>1</v>
      </c>
      <c r="M20" s="1">
        <v>17.503</v>
      </c>
      <c r="N20" s="1">
        <v>13.805999999999999</v>
      </c>
      <c r="O20" s="1">
        <v>21.228000000000002</v>
      </c>
    </row>
    <row r="21" spans="1:17" x14ac:dyDescent="0.25">
      <c r="A21" s="1">
        <v>19</v>
      </c>
      <c r="B21" s="1">
        <v>26.11</v>
      </c>
      <c r="C21" s="1">
        <v>18.382999999999999</v>
      </c>
      <c r="D21" s="1">
        <v>12.055</v>
      </c>
      <c r="E21" s="1">
        <v>26.11</v>
      </c>
      <c r="F21" s="1">
        <v>18.38</v>
      </c>
      <c r="G21" s="1">
        <v>12.06</v>
      </c>
      <c r="H21" s="1" t="s">
        <v>18</v>
      </c>
      <c r="I21" s="1">
        <v>36</v>
      </c>
      <c r="J21" s="1">
        <v>1.55778603041215</v>
      </c>
      <c r="K21" s="1">
        <v>1.5582069700000001</v>
      </c>
      <c r="L21" s="1" t="b">
        <v>1</v>
      </c>
      <c r="M21" s="1">
        <v>23.498999999999999</v>
      </c>
      <c r="N21" s="1">
        <v>13.805999999999999</v>
      </c>
      <c r="O21" s="1">
        <v>21.228000000000002</v>
      </c>
    </row>
    <row r="22" spans="1:17" x14ac:dyDescent="0.25">
      <c r="A22" s="1">
        <v>20</v>
      </c>
      <c r="Q22" t="b">
        <v>1</v>
      </c>
    </row>
    <row r="23" spans="1:17" x14ac:dyDescent="0.25">
      <c r="A23" s="1">
        <v>21</v>
      </c>
      <c r="B23" s="1">
        <v>9.06</v>
      </c>
      <c r="C23" s="1">
        <v>23.713999999999999</v>
      </c>
      <c r="D23" s="1">
        <v>12.06</v>
      </c>
      <c r="E23" s="1">
        <v>9.06</v>
      </c>
      <c r="F23" s="1">
        <v>23.71</v>
      </c>
      <c r="G23" s="1">
        <v>12.06</v>
      </c>
      <c r="H23" s="1" t="s">
        <v>19</v>
      </c>
      <c r="I23" s="1">
        <v>28</v>
      </c>
      <c r="J23" s="1">
        <v>1.2356946824183399</v>
      </c>
      <c r="K23" s="1">
        <v>1</v>
      </c>
      <c r="L23" s="1" t="b">
        <v>0</v>
      </c>
      <c r="M23" s="1">
        <v>11.506</v>
      </c>
      <c r="N23" s="1">
        <v>13.805999999999999</v>
      </c>
      <c r="O23" s="1">
        <v>21.228000000000002</v>
      </c>
      <c r="P23">
        <f>0.9*((O23-D23)^0.51)*((SQRT((M23-B23)^2+(N23-C23)^2)^(-0.35)))</f>
        <v>1.235694682418341</v>
      </c>
      <c r="Q23" t="b">
        <v>1</v>
      </c>
    </row>
    <row r="24" spans="1:17" x14ac:dyDescent="0.25">
      <c r="A24" s="1">
        <v>22</v>
      </c>
      <c r="B24" s="1">
        <v>9.0630000000000006</v>
      </c>
      <c r="C24" s="1">
        <v>18.535</v>
      </c>
      <c r="D24" s="1">
        <v>12.061</v>
      </c>
      <c r="E24" s="1">
        <v>9.06</v>
      </c>
      <c r="F24" s="1">
        <v>18.54</v>
      </c>
      <c r="G24" s="1">
        <v>12.06</v>
      </c>
      <c r="H24" s="1" t="s">
        <v>20</v>
      </c>
      <c r="I24" s="1">
        <v>23</v>
      </c>
      <c r="J24" s="1">
        <v>1.5517820117465899</v>
      </c>
      <c r="K24" s="1">
        <v>1.5516223330000001</v>
      </c>
      <c r="L24" s="1" t="b">
        <v>1</v>
      </c>
      <c r="M24" s="1">
        <v>11.506</v>
      </c>
      <c r="N24" s="1">
        <v>13.805999999999999</v>
      </c>
      <c r="O24" s="1">
        <v>21.228000000000002</v>
      </c>
    </row>
    <row r="25" spans="1:17" x14ac:dyDescent="0.25">
      <c r="A25" s="1">
        <v>23</v>
      </c>
      <c r="B25" s="1">
        <v>11.476000000000001</v>
      </c>
      <c r="C25" s="1">
        <v>29.161000000000001</v>
      </c>
      <c r="D25" s="1">
        <v>13.457000000000001</v>
      </c>
      <c r="E25" s="1">
        <v>11.48</v>
      </c>
      <c r="F25" s="1">
        <v>29.16</v>
      </c>
      <c r="G25" s="1">
        <v>13.46</v>
      </c>
      <c r="H25" s="1" t="s">
        <v>21</v>
      </c>
      <c r="I25" s="1">
        <v>38</v>
      </c>
      <c r="J25" s="1">
        <v>1</v>
      </c>
      <c r="K25" s="1">
        <v>1</v>
      </c>
      <c r="L25" s="1" t="b">
        <v>1</v>
      </c>
      <c r="M25" s="1">
        <v>11.506</v>
      </c>
      <c r="N25" s="1">
        <v>13.805999999999999</v>
      </c>
      <c r="O25" s="1">
        <v>21.228000000000002</v>
      </c>
    </row>
    <row r="26" spans="1:17" x14ac:dyDescent="0.25">
      <c r="A26" s="1">
        <v>24</v>
      </c>
      <c r="B26" s="1">
        <v>15.416</v>
      </c>
      <c r="C26" s="1">
        <v>29.161000000000001</v>
      </c>
      <c r="D26" s="1">
        <v>15.760999999999999</v>
      </c>
      <c r="E26" s="1">
        <v>15.42</v>
      </c>
      <c r="F26" s="1">
        <v>29.16</v>
      </c>
      <c r="G26" s="1">
        <v>15.76</v>
      </c>
      <c r="H26" s="4" t="s">
        <v>22</v>
      </c>
      <c r="I26" s="1">
        <v>24</v>
      </c>
      <c r="J26" s="1">
        <v>1.1156843785406301</v>
      </c>
      <c r="K26" s="1">
        <v>1</v>
      </c>
      <c r="L26" s="1" t="b">
        <v>0</v>
      </c>
      <c r="M26" s="1">
        <v>14.667999999999999</v>
      </c>
      <c r="N26" s="1">
        <v>10.151999999999999</v>
      </c>
      <c r="O26" s="1">
        <v>27.265999999999998</v>
      </c>
      <c r="P26">
        <f>0.9*((O26-D26)^0.51)*((SQRT((M26-B26)^2+(N26-C26)^2)^(-0.35)))</f>
        <v>1.1156843785406332</v>
      </c>
      <c r="Q26" t="b">
        <v>1</v>
      </c>
    </row>
    <row r="27" spans="1:17" x14ac:dyDescent="0.25">
      <c r="A27" s="1">
        <v>25</v>
      </c>
      <c r="B27" s="1">
        <v>12.355</v>
      </c>
      <c r="C27" s="1">
        <v>13.023999999999999</v>
      </c>
      <c r="D27" s="1">
        <v>13.993</v>
      </c>
      <c r="E27" s="1">
        <v>12.36</v>
      </c>
      <c r="F27" s="1">
        <v>13.02</v>
      </c>
      <c r="G27" s="1">
        <v>13.99</v>
      </c>
      <c r="H27" s="1" t="s">
        <v>23</v>
      </c>
      <c r="I27" s="1">
        <v>18</v>
      </c>
      <c r="J27" s="1">
        <v>2.34827730850026</v>
      </c>
      <c r="K27" s="1">
        <v>2.3447277400000002</v>
      </c>
      <c r="L27" s="1" t="b">
        <v>1</v>
      </c>
      <c r="M27" s="1">
        <v>11.506</v>
      </c>
      <c r="N27" s="1">
        <v>13.805999999999999</v>
      </c>
      <c r="O27" s="1">
        <v>21.228000000000002</v>
      </c>
    </row>
    <row r="28" spans="1:17" x14ac:dyDescent="0.25">
      <c r="A28" s="1">
        <v>26</v>
      </c>
      <c r="B28" s="1">
        <v>15.55</v>
      </c>
      <c r="C28" s="1">
        <v>13.063000000000001</v>
      </c>
      <c r="D28" s="1">
        <v>15.868</v>
      </c>
      <c r="E28" s="1">
        <v>15.55</v>
      </c>
      <c r="F28" s="1">
        <v>13.06</v>
      </c>
      <c r="G28" s="1">
        <v>15.87</v>
      </c>
      <c r="H28" s="1" t="s">
        <v>24</v>
      </c>
      <c r="I28" s="1">
        <v>38</v>
      </c>
      <c r="J28" s="1">
        <v>1.63718368515072</v>
      </c>
      <c r="K28" s="1">
        <v>1.6372662469999999</v>
      </c>
      <c r="L28" s="1" t="b">
        <v>1</v>
      </c>
      <c r="M28" s="1">
        <v>17.503</v>
      </c>
      <c r="N28" s="1">
        <v>13.805999999999999</v>
      </c>
      <c r="O28" s="1">
        <v>21.228000000000002</v>
      </c>
    </row>
    <row r="29" spans="1:17" x14ac:dyDescent="0.25">
      <c r="A29" s="1">
        <v>27</v>
      </c>
      <c r="B29" s="1">
        <v>19.829999999999998</v>
      </c>
      <c r="C29" s="1">
        <v>29.056000000000001</v>
      </c>
      <c r="D29" s="1">
        <v>15.737</v>
      </c>
      <c r="E29" s="1">
        <v>19.829999999999998</v>
      </c>
      <c r="F29" s="1">
        <v>29.06</v>
      </c>
      <c r="G29" s="1">
        <v>15.74</v>
      </c>
      <c r="H29" s="1" t="s">
        <v>25</v>
      </c>
      <c r="I29" s="1">
        <v>37</v>
      </c>
      <c r="J29" s="1">
        <v>1.11908663780101</v>
      </c>
      <c r="K29" s="1">
        <v>1</v>
      </c>
      <c r="L29" s="1" t="b">
        <v>0</v>
      </c>
      <c r="M29" s="1">
        <v>20.574999999999999</v>
      </c>
      <c r="N29" s="1">
        <v>10.151999999999999</v>
      </c>
      <c r="O29" s="1">
        <v>27.266999999999999</v>
      </c>
      <c r="P29">
        <f>0.9*((O29-D29)^0.51)*((SQRT((M29-B29)^2+(N29-C29)^2)^(-0.35)))</f>
        <v>1.1190866378010158</v>
      </c>
      <c r="Q29" t="b">
        <v>1</v>
      </c>
    </row>
    <row r="30" spans="1:17" x14ac:dyDescent="0.25">
      <c r="A30" s="1">
        <v>28</v>
      </c>
      <c r="B30" s="1">
        <v>23.832999999999998</v>
      </c>
      <c r="C30" s="1">
        <v>29.126000000000001</v>
      </c>
      <c r="D30" s="1">
        <v>13.382999999999999</v>
      </c>
      <c r="E30" s="1">
        <v>23.83</v>
      </c>
      <c r="F30" s="1">
        <v>29.13</v>
      </c>
      <c r="G30" s="1">
        <v>13.38</v>
      </c>
      <c r="H30" s="1" t="s">
        <v>26</v>
      </c>
      <c r="I30" s="1">
        <v>18</v>
      </c>
      <c r="J30" s="1">
        <v>1</v>
      </c>
      <c r="K30" s="1">
        <v>1</v>
      </c>
      <c r="L30" s="1" t="b">
        <v>1</v>
      </c>
      <c r="M30" s="1">
        <v>23.498999999999999</v>
      </c>
      <c r="N30" s="1">
        <v>13.805999999999999</v>
      </c>
      <c r="O30" s="1">
        <v>21.228000000000002</v>
      </c>
    </row>
    <row r="31" spans="1:17" x14ac:dyDescent="0.25">
      <c r="A31" s="1">
        <v>29</v>
      </c>
      <c r="B31" s="1">
        <v>23.126000000000001</v>
      </c>
      <c r="C31" s="1">
        <v>13.007</v>
      </c>
      <c r="D31" s="1">
        <v>13.805999999999999</v>
      </c>
      <c r="E31" s="1">
        <v>23.13</v>
      </c>
      <c r="F31" s="1">
        <v>13.01</v>
      </c>
      <c r="G31" s="1">
        <v>13.81</v>
      </c>
      <c r="H31" s="1" t="s">
        <v>27</v>
      </c>
      <c r="I31" s="1">
        <v>27</v>
      </c>
      <c r="J31" s="1">
        <v>2.6141631707554098</v>
      </c>
      <c r="K31" s="1">
        <v>2.6141746860000001</v>
      </c>
      <c r="L31" s="1" t="b">
        <v>1</v>
      </c>
      <c r="M31" s="1">
        <v>23.498999999999999</v>
      </c>
      <c r="N31" s="1">
        <v>13.805999999999999</v>
      </c>
      <c r="O31" s="1">
        <v>21.228000000000002</v>
      </c>
    </row>
    <row r="32" spans="1:17" x14ac:dyDescent="0.25">
      <c r="A32" s="1">
        <v>30</v>
      </c>
      <c r="B32" s="1">
        <v>20.146000000000001</v>
      </c>
      <c r="C32" s="1">
        <v>13.007</v>
      </c>
      <c r="D32" s="1">
        <v>15.555</v>
      </c>
      <c r="E32" s="1">
        <v>20.149999999999999</v>
      </c>
      <c r="F32" s="1">
        <v>13.01</v>
      </c>
      <c r="G32" s="1">
        <v>15.55</v>
      </c>
      <c r="H32" s="1" t="s">
        <v>28</v>
      </c>
      <c r="I32" s="1">
        <v>36</v>
      </c>
      <c r="J32" s="1">
        <v>2.1781373859522501</v>
      </c>
      <c r="K32" s="1">
        <v>2.1775522970000001</v>
      </c>
      <c r="L32" s="1" t="b">
        <v>1</v>
      </c>
      <c r="M32" s="1">
        <v>20.574999999999999</v>
      </c>
      <c r="N32" s="1">
        <v>10.151999999999999</v>
      </c>
      <c r="O32" s="1">
        <v>27.266999999999999</v>
      </c>
    </row>
    <row r="33" spans="1:19" x14ac:dyDescent="0.25">
      <c r="A33" s="1">
        <v>31</v>
      </c>
      <c r="B33" s="1">
        <v>17.542999999999999</v>
      </c>
      <c r="C33" s="1">
        <v>18.603000000000002</v>
      </c>
      <c r="D33" s="1">
        <v>17.036999999999999</v>
      </c>
      <c r="E33" s="1">
        <v>17.54</v>
      </c>
      <c r="F33" s="1">
        <v>18.600000000000001</v>
      </c>
      <c r="G33" s="1">
        <v>17.04</v>
      </c>
      <c r="H33" s="1" t="s">
        <v>29</v>
      </c>
      <c r="I33" s="1">
        <v>36</v>
      </c>
      <c r="J33" s="1">
        <v>1.0796421482981</v>
      </c>
      <c r="K33" s="1">
        <v>1.0800626099999999</v>
      </c>
      <c r="L33" s="1" t="b">
        <v>1</v>
      </c>
      <c r="M33" s="1">
        <v>17.503</v>
      </c>
      <c r="N33" s="1">
        <v>13.805999999999999</v>
      </c>
      <c r="O33" s="1">
        <v>21.228000000000002</v>
      </c>
    </row>
    <row r="34" spans="1:19" x14ac:dyDescent="0.25">
      <c r="A34" s="1">
        <v>32</v>
      </c>
      <c r="B34" s="1">
        <v>17.561</v>
      </c>
      <c r="C34" s="1">
        <v>23.727</v>
      </c>
      <c r="D34" s="1">
        <v>17.047999999999998</v>
      </c>
      <c r="E34" s="1">
        <v>17.559999999999999</v>
      </c>
      <c r="F34" s="1">
        <v>23.73</v>
      </c>
      <c r="G34" s="1">
        <v>17.05</v>
      </c>
      <c r="H34" s="1" t="s">
        <v>30</v>
      </c>
      <c r="I34" s="1">
        <v>62</v>
      </c>
      <c r="J34" s="1">
        <v>1</v>
      </c>
      <c r="K34" s="1">
        <v>1</v>
      </c>
      <c r="L34" s="1" t="b">
        <v>1</v>
      </c>
      <c r="M34" s="1">
        <v>17.503</v>
      </c>
      <c r="N34" s="1">
        <v>13.805999999999999</v>
      </c>
      <c r="O34" s="1">
        <v>21.228000000000002</v>
      </c>
    </row>
    <row r="35" spans="1:19" x14ac:dyDescent="0.25">
      <c r="A35" s="1">
        <v>33</v>
      </c>
      <c r="B35" s="1">
        <v>41.488</v>
      </c>
      <c r="C35" s="1">
        <v>13.805999999999999</v>
      </c>
      <c r="D35" s="1">
        <v>21.228999999999999</v>
      </c>
      <c r="E35" s="1">
        <v>41.49</v>
      </c>
      <c r="F35" s="1">
        <v>13.81</v>
      </c>
      <c r="G35" s="1">
        <v>21.23</v>
      </c>
      <c r="H35" s="1" t="s">
        <v>31</v>
      </c>
      <c r="I35" s="1">
        <v>37</v>
      </c>
      <c r="J35" s="1">
        <v>1</v>
      </c>
      <c r="K35" s="1">
        <v>1.1991552649999999</v>
      </c>
      <c r="L35" s="1" t="b">
        <v>0</v>
      </c>
      <c r="M35" s="17" t="s">
        <v>76</v>
      </c>
      <c r="N35" s="17"/>
      <c r="O35" s="17"/>
      <c r="Q35" t="b">
        <v>1</v>
      </c>
      <c r="S35" t="s">
        <v>32</v>
      </c>
    </row>
    <row r="36" spans="1:19" ht="15" customHeight="1" x14ac:dyDescent="0.25">
      <c r="A36" s="1">
        <v>34</v>
      </c>
      <c r="B36" s="1">
        <v>35.491999999999997</v>
      </c>
      <c r="C36" s="1">
        <v>13.805999999999999</v>
      </c>
      <c r="D36" s="1">
        <v>21.228999999999999</v>
      </c>
      <c r="E36" s="1">
        <v>35.49</v>
      </c>
      <c r="F36" s="1">
        <v>13.81</v>
      </c>
      <c r="G36" s="1">
        <v>21.23</v>
      </c>
      <c r="H36" s="1" t="s">
        <v>33</v>
      </c>
      <c r="I36" s="1">
        <v>37</v>
      </c>
      <c r="J36" s="1">
        <v>1</v>
      </c>
      <c r="K36" s="1">
        <v>1.3186651810000001</v>
      </c>
      <c r="L36" s="1" t="b">
        <v>0</v>
      </c>
      <c r="M36" s="17"/>
      <c r="N36" s="17"/>
      <c r="O36" s="17"/>
      <c r="Q36" t="b">
        <v>1</v>
      </c>
      <c r="S36" t="s">
        <v>32</v>
      </c>
    </row>
    <row r="37" spans="1:19" x14ac:dyDescent="0.25">
      <c r="A37" s="1">
        <v>35</v>
      </c>
      <c r="B37" s="1">
        <v>29.495000000000001</v>
      </c>
      <c r="C37" s="1">
        <v>13.805999999999999</v>
      </c>
      <c r="D37" s="1">
        <v>21.228999999999999</v>
      </c>
      <c r="E37" s="1">
        <v>29.5</v>
      </c>
      <c r="F37" s="1">
        <v>13.81</v>
      </c>
      <c r="G37" s="1">
        <v>21.23</v>
      </c>
      <c r="H37" s="1" t="s">
        <v>34</v>
      </c>
      <c r="I37" s="1">
        <v>41</v>
      </c>
      <c r="J37" s="1">
        <v>1</v>
      </c>
      <c r="K37" s="1">
        <v>1.3137841400000001</v>
      </c>
      <c r="L37" s="1" t="b">
        <v>0</v>
      </c>
      <c r="M37" s="17"/>
      <c r="N37" s="17"/>
      <c r="O37" s="17"/>
      <c r="Q37" t="b">
        <v>1</v>
      </c>
      <c r="S37" t="s">
        <v>32</v>
      </c>
    </row>
    <row r="38" spans="1:19" x14ac:dyDescent="0.25">
      <c r="A38" s="1">
        <v>36</v>
      </c>
      <c r="B38" s="1">
        <v>23.498999999999999</v>
      </c>
      <c r="C38" s="1">
        <v>13.805999999999999</v>
      </c>
      <c r="D38" s="1">
        <v>21.228000000000002</v>
      </c>
      <c r="E38" s="1">
        <v>23.5</v>
      </c>
      <c r="F38" s="1">
        <v>13.81</v>
      </c>
      <c r="G38" s="1">
        <v>21.23</v>
      </c>
      <c r="H38" s="1" t="s">
        <v>35</v>
      </c>
      <c r="I38" s="1">
        <v>59</v>
      </c>
      <c r="J38" s="1">
        <v>1</v>
      </c>
      <c r="K38" s="1">
        <v>1.311950102</v>
      </c>
      <c r="L38" s="1" t="b">
        <v>0</v>
      </c>
      <c r="M38" s="17"/>
      <c r="N38" s="17"/>
      <c r="O38" s="17"/>
      <c r="Q38" t="b">
        <v>1</v>
      </c>
      <c r="S38" t="s">
        <v>32</v>
      </c>
    </row>
    <row r="39" spans="1:19" x14ac:dyDescent="0.25">
      <c r="A39" s="1">
        <v>37</v>
      </c>
      <c r="B39" s="1">
        <v>17.503</v>
      </c>
      <c r="C39" s="1">
        <v>13.805999999999999</v>
      </c>
      <c r="D39" s="1">
        <v>21.228000000000002</v>
      </c>
      <c r="E39" s="1">
        <v>17.5</v>
      </c>
      <c r="F39" s="1">
        <v>13.81</v>
      </c>
      <c r="G39" s="1">
        <v>21.23</v>
      </c>
      <c r="H39" s="1" t="s">
        <v>36</v>
      </c>
      <c r="I39" s="1">
        <v>60</v>
      </c>
      <c r="J39" s="1">
        <v>1</v>
      </c>
      <c r="K39" s="1">
        <v>1.3174464079999999</v>
      </c>
      <c r="L39" s="1" t="b">
        <v>0</v>
      </c>
      <c r="M39" s="17"/>
      <c r="N39" s="17"/>
      <c r="O39" s="17"/>
      <c r="Q39" t="b">
        <v>1</v>
      </c>
      <c r="S39" t="s">
        <v>32</v>
      </c>
    </row>
    <row r="40" spans="1:19" x14ac:dyDescent="0.25">
      <c r="A40" s="1">
        <v>38</v>
      </c>
      <c r="B40" s="1">
        <v>11.506</v>
      </c>
      <c r="C40" s="1">
        <v>13.805999999999999</v>
      </c>
      <c r="D40" s="1">
        <v>21.228000000000002</v>
      </c>
      <c r="E40" s="1">
        <v>11.51</v>
      </c>
      <c r="F40" s="1">
        <v>13.81</v>
      </c>
      <c r="G40" s="1">
        <v>21.23</v>
      </c>
      <c r="H40" s="1" t="s">
        <v>37</v>
      </c>
      <c r="I40" s="1">
        <v>62</v>
      </c>
      <c r="J40" s="1">
        <v>1</v>
      </c>
      <c r="K40" s="1">
        <v>1.3223145119999999</v>
      </c>
      <c r="L40" s="1" t="b">
        <v>0</v>
      </c>
      <c r="M40" s="17"/>
      <c r="N40" s="17"/>
      <c r="O40" s="17"/>
      <c r="Q40" t="b">
        <v>1</v>
      </c>
      <c r="S40" t="s">
        <v>32</v>
      </c>
    </row>
    <row r="41" spans="1:19" x14ac:dyDescent="0.25">
      <c r="A41" s="1">
        <v>39</v>
      </c>
      <c r="B41" s="1">
        <v>5.51</v>
      </c>
      <c r="C41" s="1">
        <v>13.805999999999999</v>
      </c>
      <c r="D41" s="1">
        <v>21.228000000000002</v>
      </c>
      <c r="E41" s="1">
        <v>5.51</v>
      </c>
      <c r="F41" s="1">
        <v>13.81</v>
      </c>
      <c r="G41" s="1">
        <v>21.23</v>
      </c>
      <c r="H41" s="1" t="s">
        <v>38</v>
      </c>
      <c r="I41" s="1">
        <v>63</v>
      </c>
      <c r="J41" s="1">
        <v>1</v>
      </c>
      <c r="K41" s="1">
        <v>1.327765165</v>
      </c>
      <c r="L41" s="1" t="b">
        <v>0</v>
      </c>
      <c r="M41" s="17"/>
      <c r="N41" s="17"/>
      <c r="O41" s="17"/>
      <c r="Q41" t="b">
        <v>1</v>
      </c>
      <c r="S41" t="s">
        <v>32</v>
      </c>
    </row>
    <row r="42" spans="1:19" x14ac:dyDescent="0.25">
      <c r="A42" s="1">
        <v>40</v>
      </c>
      <c r="B42" s="1">
        <v>-0.57299999999999995</v>
      </c>
      <c r="C42" s="1">
        <v>13.728999999999999</v>
      </c>
      <c r="D42" s="1">
        <v>21.356000000000002</v>
      </c>
      <c r="E42" s="1">
        <v>-0.56999999999999995</v>
      </c>
      <c r="F42" s="1">
        <v>13.73</v>
      </c>
      <c r="G42" s="1">
        <v>21.36</v>
      </c>
      <c r="H42" s="4" t="s">
        <v>39</v>
      </c>
      <c r="I42" s="1">
        <v>64</v>
      </c>
      <c r="J42" s="1">
        <v>1</v>
      </c>
      <c r="K42" s="1">
        <v>1.2132017909999999</v>
      </c>
      <c r="L42" s="1" t="b">
        <v>0</v>
      </c>
      <c r="M42" s="17"/>
      <c r="N42" s="17"/>
      <c r="O42" s="17"/>
      <c r="Q42" t="b">
        <v>1</v>
      </c>
      <c r="S42" t="s">
        <v>32</v>
      </c>
    </row>
    <row r="43" spans="1:19" x14ac:dyDescent="0.25">
      <c r="A43" s="1">
        <v>41</v>
      </c>
      <c r="B43" s="1">
        <v>41.518999999999998</v>
      </c>
      <c r="C43" s="1">
        <v>12.433999999999999</v>
      </c>
      <c r="D43" s="1">
        <v>23.423999999999999</v>
      </c>
      <c r="E43" s="1">
        <v>41.52</v>
      </c>
      <c r="F43" s="1">
        <v>12.43</v>
      </c>
      <c r="G43" s="1">
        <v>23.42</v>
      </c>
      <c r="H43" s="1" t="s">
        <v>40</v>
      </c>
      <c r="I43" s="1">
        <v>65</v>
      </c>
      <c r="J43" s="1">
        <v>1</v>
      </c>
      <c r="K43" s="1">
        <v>1.187988289</v>
      </c>
      <c r="L43" s="1" t="b">
        <v>0</v>
      </c>
      <c r="M43" s="17"/>
      <c r="N43" s="17"/>
      <c r="O43" s="17"/>
      <c r="Q43" t="b">
        <v>1</v>
      </c>
      <c r="S43" t="s">
        <v>32</v>
      </c>
    </row>
    <row r="44" spans="1:19" x14ac:dyDescent="0.25">
      <c r="A44" s="1">
        <v>42</v>
      </c>
      <c r="B44" s="1">
        <v>41.518999999999998</v>
      </c>
      <c r="C44" s="1">
        <v>11.326000000000001</v>
      </c>
      <c r="D44" s="1">
        <v>25.256</v>
      </c>
      <c r="E44" s="1">
        <v>41.52</v>
      </c>
      <c r="F44" s="1">
        <v>11.33</v>
      </c>
      <c r="G44" s="1">
        <v>25.26</v>
      </c>
      <c r="H44" s="1" t="s">
        <v>41</v>
      </c>
      <c r="I44" s="1">
        <v>43</v>
      </c>
      <c r="J44" s="1">
        <v>1</v>
      </c>
      <c r="K44" s="1">
        <v>1.209509001</v>
      </c>
      <c r="L44" s="1" t="b">
        <v>0</v>
      </c>
      <c r="M44" s="17"/>
      <c r="N44" s="17"/>
      <c r="O44" s="17"/>
      <c r="Q44" t="b">
        <v>1</v>
      </c>
      <c r="S44" t="s">
        <v>32</v>
      </c>
    </row>
    <row r="45" spans="1:19" x14ac:dyDescent="0.25">
      <c r="A45" s="1">
        <v>43</v>
      </c>
      <c r="B45" s="1">
        <v>-0.61699999999999999</v>
      </c>
      <c r="C45" s="1">
        <v>12.435</v>
      </c>
      <c r="D45" s="1">
        <v>23.495000000000001</v>
      </c>
      <c r="E45" s="1">
        <v>-0.62</v>
      </c>
      <c r="F45" s="1">
        <v>12.44</v>
      </c>
      <c r="G45" s="1">
        <v>23.5</v>
      </c>
      <c r="H45" s="1" t="s">
        <v>42</v>
      </c>
      <c r="I45" s="1">
        <v>42</v>
      </c>
      <c r="J45" s="1">
        <v>1</v>
      </c>
      <c r="K45" s="1">
        <v>1.1750077489999999</v>
      </c>
      <c r="L45" s="1" t="b">
        <v>0</v>
      </c>
      <c r="M45" s="17"/>
      <c r="N45" s="17"/>
      <c r="O45" s="17"/>
      <c r="Q45" t="b">
        <v>1</v>
      </c>
      <c r="S45" t="s">
        <v>32</v>
      </c>
    </row>
    <row r="46" spans="1:19" x14ac:dyDescent="0.25">
      <c r="A46" s="1">
        <v>44</v>
      </c>
      <c r="B46" s="1">
        <v>-0.58599999999999997</v>
      </c>
      <c r="C46" s="1">
        <v>11.35</v>
      </c>
      <c r="D46" s="1">
        <v>25.286999999999999</v>
      </c>
      <c r="E46" s="1">
        <v>-0.59</v>
      </c>
      <c r="F46" s="1">
        <v>11.35</v>
      </c>
      <c r="G46" s="1">
        <v>25.29</v>
      </c>
      <c r="H46" s="1" t="s">
        <v>43</v>
      </c>
      <c r="I46" s="1">
        <v>58</v>
      </c>
      <c r="J46" s="1">
        <v>1</v>
      </c>
      <c r="K46" s="1">
        <v>1.1893750080000001</v>
      </c>
      <c r="L46" s="1" t="b">
        <v>0</v>
      </c>
      <c r="M46" s="17"/>
      <c r="N46" s="17"/>
      <c r="O46" s="17"/>
      <c r="Q46" t="b">
        <v>1</v>
      </c>
      <c r="S46" t="s">
        <v>32</v>
      </c>
    </row>
    <row r="47" spans="1:19" x14ac:dyDescent="0.25">
      <c r="A47" s="1">
        <v>45</v>
      </c>
      <c r="B47" s="1">
        <v>41.494999999999997</v>
      </c>
      <c r="C47" s="1">
        <v>-1.5</v>
      </c>
      <c r="D47" s="1">
        <v>21.283999999999999</v>
      </c>
      <c r="E47" s="1">
        <v>41.5</v>
      </c>
      <c r="F47" s="1">
        <v>-1.5</v>
      </c>
      <c r="G47" s="1">
        <v>21.28</v>
      </c>
      <c r="H47" s="1" t="s">
        <v>44</v>
      </c>
      <c r="I47" s="1">
        <v>44</v>
      </c>
      <c r="J47" s="1">
        <v>1</v>
      </c>
      <c r="K47" s="1">
        <v>1</v>
      </c>
      <c r="L47" s="1" t="b">
        <v>1</v>
      </c>
      <c r="N47" s="2"/>
      <c r="O47" s="2"/>
      <c r="S47" t="s">
        <v>32</v>
      </c>
    </row>
    <row r="48" spans="1:19" x14ac:dyDescent="0.25">
      <c r="A48" s="1">
        <v>46</v>
      </c>
      <c r="B48" s="1">
        <v>35.850999999999999</v>
      </c>
      <c r="C48" s="1">
        <v>-1.5860000000000001</v>
      </c>
      <c r="D48" s="1">
        <v>21.24</v>
      </c>
      <c r="E48" s="1">
        <v>35.85</v>
      </c>
      <c r="F48" s="1">
        <v>-1.59</v>
      </c>
      <c r="G48" s="1">
        <v>21.24</v>
      </c>
      <c r="H48" s="1" t="s">
        <v>45</v>
      </c>
      <c r="I48" s="1">
        <v>66</v>
      </c>
      <c r="J48" s="1">
        <v>1</v>
      </c>
      <c r="K48" s="1">
        <v>1</v>
      </c>
      <c r="L48" s="1" t="b">
        <v>1</v>
      </c>
      <c r="S48" t="s">
        <v>32</v>
      </c>
    </row>
    <row r="49" spans="1:19" x14ac:dyDescent="0.25">
      <c r="A49" s="1">
        <v>47</v>
      </c>
      <c r="B49" s="1">
        <v>30.231999999999999</v>
      </c>
      <c r="C49" s="1">
        <v>-1.589</v>
      </c>
      <c r="D49" s="1">
        <v>21.238</v>
      </c>
      <c r="E49" s="1">
        <v>30.23</v>
      </c>
      <c r="F49" s="1">
        <v>-1.59</v>
      </c>
      <c r="G49" s="1">
        <v>21.24</v>
      </c>
      <c r="H49" s="1" t="s">
        <v>46</v>
      </c>
      <c r="I49" s="1">
        <v>54</v>
      </c>
      <c r="J49" s="1">
        <v>1</v>
      </c>
      <c r="K49" s="1">
        <v>1</v>
      </c>
      <c r="L49" s="1" t="b">
        <v>1</v>
      </c>
      <c r="S49" t="s">
        <v>32</v>
      </c>
    </row>
    <row r="50" spans="1:19" x14ac:dyDescent="0.25">
      <c r="A50" s="1">
        <v>48</v>
      </c>
      <c r="B50" s="1">
        <v>24.614000000000001</v>
      </c>
      <c r="C50" s="1">
        <v>-1.593</v>
      </c>
      <c r="D50" s="1">
        <v>21.236999999999998</v>
      </c>
      <c r="E50" s="1">
        <v>24.61</v>
      </c>
      <c r="F50" s="1">
        <v>-1.59</v>
      </c>
      <c r="G50" s="1">
        <v>21.24</v>
      </c>
      <c r="H50" s="1" t="s">
        <v>47</v>
      </c>
      <c r="I50" s="1">
        <v>45</v>
      </c>
      <c r="J50" s="1">
        <v>1</v>
      </c>
      <c r="K50" s="1">
        <v>1</v>
      </c>
      <c r="L50" s="1" t="b">
        <v>1</v>
      </c>
      <c r="S50" t="s">
        <v>32</v>
      </c>
    </row>
    <row r="51" spans="1:19" x14ac:dyDescent="0.25">
      <c r="A51" s="1">
        <v>49</v>
      </c>
      <c r="B51" s="1">
        <v>18.995000000000001</v>
      </c>
      <c r="C51" s="1">
        <v>-1.5960000000000001</v>
      </c>
      <c r="D51" s="1">
        <v>21.234999999999999</v>
      </c>
      <c r="E51" s="1">
        <v>19</v>
      </c>
      <c r="F51" s="1">
        <v>-1.6</v>
      </c>
      <c r="G51" s="1">
        <v>21.24</v>
      </c>
      <c r="H51" s="1" t="s">
        <v>48</v>
      </c>
      <c r="I51" s="1">
        <v>60</v>
      </c>
      <c r="J51" s="1">
        <v>1</v>
      </c>
      <c r="K51" s="1">
        <v>1</v>
      </c>
      <c r="L51" s="1" t="b">
        <v>1</v>
      </c>
      <c r="S51" t="s">
        <v>32</v>
      </c>
    </row>
    <row r="52" spans="1:19" x14ac:dyDescent="0.25">
      <c r="A52" s="1">
        <v>50</v>
      </c>
      <c r="B52" s="1">
        <v>13.375999999999999</v>
      </c>
      <c r="C52" s="1">
        <v>-1.6</v>
      </c>
      <c r="D52" s="1">
        <v>21.233000000000001</v>
      </c>
      <c r="E52" s="1">
        <v>13.38</v>
      </c>
      <c r="F52" s="1">
        <v>-1.6</v>
      </c>
      <c r="G52" s="1">
        <v>21.23</v>
      </c>
      <c r="H52" s="1" t="s">
        <v>49</v>
      </c>
      <c r="I52" s="1">
        <v>61</v>
      </c>
      <c r="J52" s="1">
        <v>1</v>
      </c>
      <c r="K52" s="1">
        <v>1</v>
      </c>
      <c r="L52" s="1" t="b">
        <v>1</v>
      </c>
      <c r="S52" t="s">
        <v>32</v>
      </c>
    </row>
    <row r="53" spans="1:19" x14ac:dyDescent="0.25">
      <c r="A53" s="1">
        <v>51</v>
      </c>
      <c r="B53" s="1">
        <v>7.7569999999999997</v>
      </c>
      <c r="C53" s="1">
        <v>-1.603</v>
      </c>
      <c r="D53" s="1">
        <v>21.231000000000002</v>
      </c>
      <c r="E53" s="1">
        <v>7.76</v>
      </c>
      <c r="F53" s="1">
        <v>-1.6</v>
      </c>
      <c r="G53" s="1">
        <v>21.23</v>
      </c>
      <c r="H53" s="1" t="s">
        <v>50</v>
      </c>
      <c r="I53" s="1">
        <v>62</v>
      </c>
      <c r="J53" s="1">
        <v>1</v>
      </c>
      <c r="K53" s="1">
        <v>1</v>
      </c>
      <c r="L53" s="1" t="b">
        <v>1</v>
      </c>
      <c r="S53" t="s">
        <v>32</v>
      </c>
    </row>
    <row r="54" spans="1:19" x14ac:dyDescent="0.25">
      <c r="A54" s="1">
        <v>52</v>
      </c>
      <c r="B54" s="1">
        <v>2.1379999999999999</v>
      </c>
      <c r="C54" s="1">
        <v>-1.607</v>
      </c>
      <c r="D54" s="1">
        <v>21.228999999999999</v>
      </c>
      <c r="E54" s="1">
        <v>2.14</v>
      </c>
      <c r="F54" s="1">
        <v>-1.61</v>
      </c>
      <c r="G54" s="1">
        <v>21.23</v>
      </c>
      <c r="H54" s="1" t="s">
        <v>51</v>
      </c>
      <c r="I54" s="1">
        <v>49</v>
      </c>
      <c r="J54" s="1">
        <v>1</v>
      </c>
      <c r="K54" s="1">
        <v>1</v>
      </c>
      <c r="L54" s="1" t="b">
        <v>1</v>
      </c>
      <c r="S54" t="s">
        <v>32</v>
      </c>
    </row>
    <row r="55" spans="1:19" x14ac:dyDescent="0.25">
      <c r="A55" s="1">
        <v>53</v>
      </c>
      <c r="B55" s="1">
        <v>-0.54400000000000004</v>
      </c>
      <c r="C55" s="1">
        <v>-1.4610000000000001</v>
      </c>
      <c r="D55" s="1">
        <v>21.303999999999998</v>
      </c>
      <c r="E55" s="1">
        <v>-0.54</v>
      </c>
      <c r="F55" s="1">
        <v>-1.46</v>
      </c>
      <c r="G55" s="1">
        <v>21.3</v>
      </c>
      <c r="H55" s="1" t="s">
        <v>52</v>
      </c>
      <c r="I55" s="1">
        <v>53</v>
      </c>
      <c r="J55" s="1">
        <v>1</v>
      </c>
      <c r="K55" s="1">
        <v>1</v>
      </c>
      <c r="L55" s="1" t="b">
        <v>1</v>
      </c>
      <c r="S55" t="s">
        <v>32</v>
      </c>
    </row>
    <row r="56" spans="1:19" x14ac:dyDescent="0.25">
      <c r="A56" s="1">
        <v>54</v>
      </c>
      <c r="B56" s="1">
        <v>41.457000000000001</v>
      </c>
      <c r="C56" s="1">
        <v>1.0449999999999999</v>
      </c>
      <c r="D56" s="1">
        <v>22.59</v>
      </c>
      <c r="E56" s="1">
        <v>41.46</v>
      </c>
      <c r="F56" s="1">
        <v>1.05</v>
      </c>
      <c r="G56" s="1">
        <v>22.59</v>
      </c>
      <c r="H56" s="1" t="s">
        <v>53</v>
      </c>
      <c r="I56" s="1">
        <v>53</v>
      </c>
      <c r="J56" s="1">
        <v>1</v>
      </c>
      <c r="K56" s="1">
        <v>1</v>
      </c>
      <c r="L56" s="1" t="b">
        <v>1</v>
      </c>
      <c r="S56" t="s">
        <v>32</v>
      </c>
    </row>
    <row r="57" spans="1:19" x14ac:dyDescent="0.25">
      <c r="A57" s="1">
        <v>55</v>
      </c>
      <c r="B57" s="1">
        <v>41.488</v>
      </c>
      <c r="C57" s="1">
        <v>5.43</v>
      </c>
      <c r="D57" s="1">
        <v>24.838000000000001</v>
      </c>
      <c r="E57" s="1">
        <v>41.49</v>
      </c>
      <c r="F57" s="1">
        <v>5.43</v>
      </c>
      <c r="G57" s="1">
        <v>24.48</v>
      </c>
      <c r="H57" s="1" t="s">
        <v>54</v>
      </c>
      <c r="I57" s="1">
        <v>56</v>
      </c>
      <c r="J57" s="1">
        <v>1</v>
      </c>
      <c r="K57" s="1">
        <v>1</v>
      </c>
      <c r="L57" s="1" t="b">
        <v>1</v>
      </c>
      <c r="S57" t="s">
        <v>32</v>
      </c>
    </row>
    <row r="58" spans="1:19" x14ac:dyDescent="0.25">
      <c r="A58" s="1">
        <v>56</v>
      </c>
      <c r="B58" s="1">
        <v>-0.64600000000000002</v>
      </c>
      <c r="C58" s="1">
        <v>1.657</v>
      </c>
      <c r="D58" s="1">
        <v>22.911000000000001</v>
      </c>
      <c r="E58" s="1">
        <v>-0.65</v>
      </c>
      <c r="F58" s="1">
        <v>1.66</v>
      </c>
      <c r="G58" s="1">
        <v>22.91</v>
      </c>
      <c r="H58" s="1" t="s">
        <v>55</v>
      </c>
      <c r="I58" s="1">
        <v>55</v>
      </c>
      <c r="J58" s="1">
        <v>1</v>
      </c>
      <c r="K58" s="1">
        <v>1</v>
      </c>
      <c r="L58" s="1" t="b">
        <v>1</v>
      </c>
      <c r="S58" t="s">
        <v>32</v>
      </c>
    </row>
    <row r="59" spans="1:19" x14ac:dyDescent="0.25">
      <c r="A59" s="1">
        <v>57</v>
      </c>
      <c r="B59" s="1">
        <v>-0.63300000000000001</v>
      </c>
      <c r="C59" s="1">
        <v>6.9139999999999997</v>
      </c>
      <c r="D59" s="1">
        <v>25.62</v>
      </c>
      <c r="E59" s="1">
        <v>-0.63</v>
      </c>
      <c r="F59" s="1">
        <v>6.91</v>
      </c>
      <c r="G59" s="1">
        <v>25.62</v>
      </c>
      <c r="H59" s="1" t="s">
        <v>56</v>
      </c>
      <c r="I59" s="1">
        <v>58</v>
      </c>
      <c r="J59" s="1">
        <v>1</v>
      </c>
      <c r="K59" s="1">
        <v>1</v>
      </c>
      <c r="L59" s="1" t="b">
        <v>1</v>
      </c>
      <c r="S59" t="s">
        <v>32</v>
      </c>
    </row>
    <row r="60" spans="1:19" x14ac:dyDescent="0.25">
      <c r="A60" s="1">
        <v>58</v>
      </c>
      <c r="B60" s="1">
        <v>41.518999999999998</v>
      </c>
      <c r="C60" s="1">
        <v>10.147</v>
      </c>
      <c r="D60" s="1">
        <v>27.263999999999999</v>
      </c>
      <c r="E60" s="1">
        <v>41.52</v>
      </c>
      <c r="F60" s="1">
        <v>10.15</v>
      </c>
      <c r="G60" s="1">
        <v>27.26</v>
      </c>
      <c r="H60" s="1" t="s">
        <v>57</v>
      </c>
      <c r="I60" s="1">
        <v>57</v>
      </c>
      <c r="J60" s="1">
        <v>1</v>
      </c>
      <c r="K60" s="1">
        <v>1</v>
      </c>
      <c r="L60" s="1" t="b">
        <v>1</v>
      </c>
      <c r="S60" t="s">
        <v>32</v>
      </c>
    </row>
    <row r="61" spans="1:19" x14ac:dyDescent="0.25">
      <c r="A61" s="1">
        <v>59</v>
      </c>
      <c r="B61" s="1">
        <v>38.296999999999997</v>
      </c>
      <c r="C61" s="1">
        <v>10.15</v>
      </c>
      <c r="D61" s="1">
        <v>27.271000000000001</v>
      </c>
      <c r="E61" s="1">
        <v>38.299999999999997</v>
      </c>
      <c r="F61" s="1">
        <v>10.15</v>
      </c>
      <c r="G61" s="1">
        <v>27.27</v>
      </c>
      <c r="H61" s="1" t="s">
        <v>58</v>
      </c>
      <c r="I61" s="1">
        <v>66</v>
      </c>
      <c r="J61" s="1">
        <v>1</v>
      </c>
      <c r="K61" s="1">
        <v>1</v>
      </c>
      <c r="L61" s="1" t="b">
        <v>1</v>
      </c>
      <c r="S61" t="s">
        <v>32</v>
      </c>
    </row>
    <row r="62" spans="1:19" x14ac:dyDescent="0.25">
      <c r="A62" s="1">
        <v>60</v>
      </c>
      <c r="B62" s="1">
        <v>32.39</v>
      </c>
      <c r="C62" s="1">
        <v>10.15</v>
      </c>
      <c r="D62" s="1">
        <v>27.27</v>
      </c>
      <c r="E62" s="1">
        <v>32.39</v>
      </c>
      <c r="F62" s="1">
        <v>10.15</v>
      </c>
      <c r="G62" s="1">
        <v>27.27</v>
      </c>
      <c r="H62" s="1" t="s">
        <v>59</v>
      </c>
      <c r="I62" s="1">
        <v>59</v>
      </c>
      <c r="J62" s="1">
        <v>1</v>
      </c>
      <c r="K62" s="1">
        <v>1</v>
      </c>
      <c r="L62" s="1" t="b">
        <v>1</v>
      </c>
      <c r="S62" t="s">
        <v>32</v>
      </c>
    </row>
    <row r="63" spans="1:19" x14ac:dyDescent="0.25">
      <c r="A63" s="1">
        <v>61</v>
      </c>
      <c r="B63" s="1">
        <v>26.481999999999999</v>
      </c>
      <c r="C63" s="1">
        <v>10.151</v>
      </c>
      <c r="D63" s="1">
        <v>27.268999999999998</v>
      </c>
      <c r="E63" s="1">
        <v>26.48</v>
      </c>
      <c r="F63" s="1">
        <v>10.15</v>
      </c>
      <c r="G63" s="1">
        <v>27.27</v>
      </c>
      <c r="H63" s="1" t="s">
        <v>60</v>
      </c>
      <c r="J63" s="1">
        <v>1</v>
      </c>
      <c r="K63" s="1">
        <v>1</v>
      </c>
      <c r="L63" s="1" t="b">
        <v>1</v>
      </c>
      <c r="S63" t="s">
        <v>32</v>
      </c>
    </row>
    <row r="64" spans="1:19" x14ac:dyDescent="0.25">
      <c r="A64" s="1">
        <v>62</v>
      </c>
      <c r="B64" s="1">
        <v>20.574999999999999</v>
      </c>
      <c r="C64" s="1">
        <v>10.151999999999999</v>
      </c>
      <c r="D64" s="1">
        <v>27.266999999999999</v>
      </c>
      <c r="E64" s="1">
        <v>20.58</v>
      </c>
      <c r="F64" s="1">
        <v>10.15</v>
      </c>
      <c r="G64" s="1">
        <v>27.27</v>
      </c>
      <c r="H64" s="1" t="s">
        <v>61</v>
      </c>
      <c r="J64" s="1">
        <v>1</v>
      </c>
      <c r="K64" s="1">
        <v>1</v>
      </c>
      <c r="L64" s="1" t="b">
        <v>1</v>
      </c>
      <c r="S64" t="s">
        <v>32</v>
      </c>
    </row>
    <row r="65" spans="1:12" x14ac:dyDescent="0.25">
      <c r="A65" s="1">
        <v>62</v>
      </c>
      <c r="B65" s="1">
        <v>20.574999999999999</v>
      </c>
      <c r="C65" s="1">
        <v>10.151999999999999</v>
      </c>
      <c r="D65" s="1">
        <v>27.266999999999999</v>
      </c>
      <c r="E65" s="1">
        <v>20.58</v>
      </c>
      <c r="F65" s="1">
        <v>10.15</v>
      </c>
      <c r="G65" s="1">
        <v>27.27</v>
      </c>
      <c r="H65" s="1" t="s">
        <v>61</v>
      </c>
      <c r="J65" s="1">
        <v>1</v>
      </c>
      <c r="K65" s="1">
        <v>1</v>
      </c>
      <c r="L65" s="1" t="b">
        <v>1</v>
      </c>
    </row>
  </sheetData>
  <mergeCells count="12">
    <mergeCell ref="A1:A2"/>
    <mergeCell ref="B1:D1"/>
    <mergeCell ref="E1:G1"/>
    <mergeCell ref="H1:H2"/>
    <mergeCell ref="N1:N2"/>
    <mergeCell ref="M35:O46"/>
    <mergeCell ref="O1:O2"/>
    <mergeCell ref="I1:I2"/>
    <mergeCell ref="J1:J2"/>
    <mergeCell ref="K1:K2"/>
    <mergeCell ref="L1:L2"/>
    <mergeCell ref="M1:M2"/>
  </mergeCells>
  <conditionalFormatting sqref="L3:L65">
    <cfRule type="cellIs" dxfId="19" priority="23" operator="equal">
      <formula>TRUE</formula>
    </cfRule>
    <cfRule type="cellIs" dxfId="18" priority="24" operator="equal">
      <formula>FALSE</formula>
    </cfRule>
  </conditionalFormatting>
  <conditionalFormatting sqref="M3:M34 S35:S64">
    <cfRule type="cellIs" dxfId="17" priority="41" operator="equal">
      <formula>TRUE</formula>
    </cfRule>
    <cfRule type="cellIs" dxfId="16" priority="42" operator="equal">
      <formula>FALSE</formula>
    </cfRule>
  </conditionalFormatting>
  <conditionalFormatting sqref="Q3">
    <cfRule type="cellIs" dxfId="15" priority="21" operator="equal">
      <formula>TRUE</formula>
    </cfRule>
    <cfRule type="cellIs" dxfId="14" priority="22" operator="equal">
      <formula>FALSE</formula>
    </cfRule>
  </conditionalFormatting>
  <conditionalFormatting sqref="Q11:Q14">
    <cfRule type="cellIs" dxfId="13" priority="15" operator="equal">
      <formula>TRUE</formula>
    </cfRule>
    <cfRule type="cellIs" dxfId="12" priority="16" operator="equal">
      <formula>FALSE</formula>
    </cfRule>
  </conditionalFormatting>
  <conditionalFormatting sqref="Q16:Q17">
    <cfRule type="cellIs" dxfId="11" priority="11" operator="equal">
      <formula>TRUE</formula>
    </cfRule>
    <cfRule type="cellIs" dxfId="10" priority="12" operator="equal">
      <formula>FALSE</formula>
    </cfRule>
  </conditionalFormatting>
  <conditionalFormatting sqref="Q22:Q23">
    <cfRule type="cellIs" dxfId="9" priority="3" operator="equal">
      <formula>TRUE</formula>
    </cfRule>
    <cfRule type="cellIs" dxfId="8" priority="4" operator="equal">
      <formula>FALSE</formula>
    </cfRule>
  </conditionalFormatting>
  <conditionalFormatting sqref="Q26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Q29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Q35:Q46">
    <cfRule type="cellIs" dxfId="3" priority="1" operator="equal">
      <formula>TRUE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0"/>
  <sheetViews>
    <sheetView tabSelected="1" zoomScaleNormal="100" workbookViewId="0">
      <pane ySplit="2" topLeftCell="A9" activePane="bottomLeft" state="frozen"/>
      <selection pane="bottomLeft" activeCell="A16" sqref="A16:Q17"/>
    </sheetView>
  </sheetViews>
  <sheetFormatPr defaultRowHeight="15" x14ac:dyDescent="0.25"/>
  <cols>
    <col min="1" max="7" width="9.140625" style="1"/>
    <col min="8" max="8" width="40" style="1" bestFit="1" customWidth="1"/>
    <col min="9" max="9" width="13.28515625" style="6" customWidth="1"/>
    <col min="10" max="10" width="9.140625" style="11"/>
    <col min="11" max="17" width="9.140625" style="6"/>
    <col min="18" max="18" width="9.140625" style="1"/>
    <col min="19" max="19" width="13.28515625" style="1" customWidth="1"/>
    <col min="20" max="20" width="9.140625" style="1"/>
    <col min="21" max="21" width="11.7109375" style="1" customWidth="1"/>
    <col min="22" max="22" width="8.85546875" style="1" customWidth="1"/>
    <col min="23" max="34" width="9.140625" style="1"/>
    <col min="37" max="16384" width="9.140625" style="1"/>
  </cols>
  <sheetData>
    <row r="1" spans="1:38" s="7" customFormat="1" x14ac:dyDescent="0.25">
      <c r="A1" s="17" t="s">
        <v>62</v>
      </c>
      <c r="B1" s="20" t="s">
        <v>64</v>
      </c>
      <c r="C1" s="20"/>
      <c r="D1" s="20"/>
      <c r="E1" s="20" t="s">
        <v>63</v>
      </c>
      <c r="F1" s="20"/>
      <c r="G1" s="20"/>
      <c r="H1" s="17" t="s">
        <v>65</v>
      </c>
      <c r="I1" s="17" t="s">
        <v>78</v>
      </c>
      <c r="J1" s="21" t="s">
        <v>79</v>
      </c>
      <c r="K1" s="17" t="s">
        <v>80</v>
      </c>
      <c r="L1" s="17" t="s">
        <v>81</v>
      </c>
      <c r="M1" s="17"/>
      <c r="N1" s="17" t="s">
        <v>82</v>
      </c>
      <c r="O1" s="17"/>
      <c r="P1" s="17" t="s">
        <v>83</v>
      </c>
      <c r="Q1" s="17"/>
      <c r="R1" s="17" t="s">
        <v>139</v>
      </c>
      <c r="S1" s="17" t="s">
        <v>140</v>
      </c>
      <c r="T1" s="17" t="s">
        <v>141</v>
      </c>
      <c r="U1" s="17" t="s">
        <v>142</v>
      </c>
      <c r="V1" s="17" t="s">
        <v>129</v>
      </c>
      <c r="W1" s="17" t="s">
        <v>81</v>
      </c>
      <c r="X1" s="17"/>
      <c r="Y1" s="17" t="s">
        <v>82</v>
      </c>
      <c r="Z1" s="17"/>
      <c r="AA1" s="17" t="s">
        <v>83</v>
      </c>
      <c r="AB1" s="17"/>
      <c r="AC1" s="20" t="s">
        <v>132</v>
      </c>
      <c r="AD1" s="20" t="s">
        <v>133</v>
      </c>
      <c r="AE1" s="17" t="s">
        <v>135</v>
      </c>
      <c r="AF1" s="17" t="s">
        <v>136</v>
      </c>
      <c r="AG1" s="17" t="s">
        <v>130</v>
      </c>
      <c r="AH1" s="17" t="s">
        <v>131</v>
      </c>
      <c r="AI1" s="17" t="s">
        <v>137</v>
      </c>
      <c r="AJ1" s="17" t="s">
        <v>138</v>
      </c>
    </row>
    <row r="2" spans="1:38" s="7" customFormat="1" x14ac:dyDescent="0.25">
      <c r="A2" s="17"/>
      <c r="B2" s="7" t="s">
        <v>73</v>
      </c>
      <c r="C2" s="7" t="s">
        <v>74</v>
      </c>
      <c r="D2" s="7" t="s">
        <v>75</v>
      </c>
      <c r="E2" s="7" t="s">
        <v>73</v>
      </c>
      <c r="F2" s="7" t="s">
        <v>74</v>
      </c>
      <c r="G2" s="7" t="s">
        <v>75</v>
      </c>
      <c r="H2" s="17"/>
      <c r="I2" s="17"/>
      <c r="J2" s="22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20"/>
      <c r="AD2" s="20"/>
      <c r="AE2" s="17"/>
      <c r="AF2" s="17"/>
      <c r="AG2" s="17"/>
      <c r="AH2" s="17"/>
      <c r="AI2" s="17"/>
      <c r="AJ2" s="17"/>
    </row>
    <row r="3" spans="1:38" x14ac:dyDescent="0.25">
      <c r="A3" s="23">
        <v>1</v>
      </c>
      <c r="B3">
        <v>7.14</v>
      </c>
      <c r="C3">
        <v>-14.75</v>
      </c>
      <c r="D3">
        <v>5.79</v>
      </c>
      <c r="E3">
        <v>7.1369999999999996</v>
      </c>
      <c r="F3">
        <v>-14.755000000000001</v>
      </c>
      <c r="G3">
        <v>5.7910000000000004</v>
      </c>
      <c r="H3" t="s">
        <v>0</v>
      </c>
      <c r="I3" s="13" t="s">
        <v>144</v>
      </c>
      <c r="J3" s="14">
        <v>6.0199476271568706</v>
      </c>
      <c r="K3" s="13">
        <v>6.0347239054390647</v>
      </c>
      <c r="L3" s="12">
        <v>1</v>
      </c>
      <c r="M3" s="12"/>
      <c r="N3" s="12">
        <v>1</v>
      </c>
      <c r="O3" s="12"/>
      <c r="P3" s="12">
        <v>6.0347239054390647</v>
      </c>
      <c r="Q3" s="12" t="s">
        <v>84</v>
      </c>
      <c r="R3" t="b">
        <f>IF(AND(J3*0.95&lt;I3,J3*1.05&gt;I3),TRUE,FALSE)</f>
        <v>0</v>
      </c>
      <c r="S3" t="b">
        <f>IF(AND(K3&gt;(J3*0.96),K3&lt;(J3*1.04)),TRUE,FALSE)</f>
        <v>1</v>
      </c>
      <c r="T3" t="b">
        <f>OR(R3,S3)</f>
        <v>1</v>
      </c>
      <c r="U3" t="b">
        <f>IF(AND(K3&gt;(I3*0.96),K3&lt;(I3*1.04)),TRUE,FALSE)</f>
        <v>1</v>
      </c>
      <c r="V3" s="6">
        <f t="shared" ref="V3:V18" si="0">W3*Y3*AA3</f>
        <v>6.0346131757960944</v>
      </c>
      <c r="W3" s="1">
        <v>1</v>
      </c>
      <c r="Y3" s="1">
        <v>1</v>
      </c>
      <c r="AA3" s="1">
        <f t="shared" ref="AA3:AA13" si="1">((AC3-AD3)/2)*AH3+AD3</f>
        <v>6.0346131757960944</v>
      </c>
      <c r="AB3" s="1" t="s">
        <v>84</v>
      </c>
      <c r="AC3" s="1">
        <f>(0.47*((AE3+AF3)^0.76)*(AF3^-0.1)*(AG3^-0.61)+1)</f>
        <v>12.058222397633614</v>
      </c>
      <c r="AD3" s="1">
        <f>0.55*(AE3^0.544)*(AF3^-0.14)*(AG3^-0.367)+1</f>
        <v>2.2076758369835408</v>
      </c>
      <c r="AE3" s="1">
        <v>5.7910000000000004</v>
      </c>
      <c r="AF3" s="1">
        <v>42.218000000000004</v>
      </c>
      <c r="AG3" s="1">
        <v>0.38</v>
      </c>
      <c r="AH3" s="8">
        <v>0.77700000000000002</v>
      </c>
    </row>
    <row r="4" spans="1:38" x14ac:dyDescent="0.25">
      <c r="A4">
        <v>2</v>
      </c>
      <c r="B4">
        <v>7.21</v>
      </c>
      <c r="C4">
        <v>-0.92</v>
      </c>
      <c r="D4">
        <v>5.83</v>
      </c>
      <c r="E4">
        <v>7.1840000000000002</v>
      </c>
      <c r="F4">
        <v>-0.89500000000000002</v>
      </c>
      <c r="G4">
        <v>5.8490000000000002</v>
      </c>
      <c r="H4" t="s">
        <v>1</v>
      </c>
      <c r="I4" s="13" t="s">
        <v>145</v>
      </c>
      <c r="J4" s="14">
        <v>6.0279006269360114</v>
      </c>
      <c r="K4" s="13">
        <v>6.0574639434190463</v>
      </c>
      <c r="L4" s="12">
        <v>1</v>
      </c>
      <c r="M4" s="12"/>
      <c r="N4" s="12">
        <v>1</v>
      </c>
      <c r="O4" s="12"/>
      <c r="P4" s="12">
        <v>6.0574639434190463</v>
      </c>
      <c r="Q4" s="12" t="s">
        <v>84</v>
      </c>
      <c r="R4" t="b">
        <f t="shared" ref="R4:R64" si="2">IF(AND(J4*0.95&lt;I4,J4*1.05&gt;I4),TRUE,FALSE)</f>
        <v>0</v>
      </c>
      <c r="S4" t="b">
        <f t="shared" ref="S4:S24" si="3">IF(AND(K4&gt;(J4*0.96),K4&lt;(J4*1.04)),TRUE,FALSE)</f>
        <v>1</v>
      </c>
      <c r="T4" t="b">
        <f t="shared" ref="T4:T61" si="4">OR(R4,S4)</f>
        <v>1</v>
      </c>
      <c r="U4" t="b">
        <f t="shared" ref="U4:U21" si="5">IF(AND(K4&gt;(I4*0.96),K4&lt;(I4*1.04)),TRUE,FALSE)</f>
        <v>1</v>
      </c>
      <c r="V4" s="6">
        <f t="shared" si="0"/>
        <v>6.0573528401796333</v>
      </c>
      <c r="W4" s="1">
        <v>1</v>
      </c>
      <c r="Y4" s="1">
        <v>1</v>
      </c>
      <c r="AA4" s="1">
        <f t="shared" si="1"/>
        <v>6.0573528401796333</v>
      </c>
      <c r="AB4" s="1" t="s">
        <v>84</v>
      </c>
      <c r="AC4" s="1">
        <f>(0.47*((AE4+AF4)^0.76)*(AF4^-0.1)*(AG4^-0.61)+1)</f>
        <v>12.068374156930142</v>
      </c>
      <c r="AD4" s="1">
        <f>0.55*(AE4^0.544)*(AF4^-0.14)*(AG4^-0.367)+1</f>
        <v>2.214240850781767</v>
      </c>
      <c r="AE4" s="1">
        <v>5.8490000000000002</v>
      </c>
      <c r="AF4" s="1">
        <v>42.218000000000004</v>
      </c>
      <c r="AG4" s="1">
        <v>0.38</v>
      </c>
      <c r="AH4" s="8">
        <v>0.78</v>
      </c>
    </row>
    <row r="5" spans="1:38" x14ac:dyDescent="0.25">
      <c r="A5">
        <v>3</v>
      </c>
      <c r="B5">
        <v>7.19</v>
      </c>
      <c r="C5">
        <v>-11.82</v>
      </c>
      <c r="D5">
        <v>5.85</v>
      </c>
      <c r="E5">
        <v>7.1879999999999997</v>
      </c>
      <c r="F5">
        <v>-11.818</v>
      </c>
      <c r="G5">
        <v>5.8460000000000001</v>
      </c>
      <c r="H5" t="s">
        <v>2</v>
      </c>
      <c r="I5" s="13" t="s">
        <v>146</v>
      </c>
      <c r="J5" s="14">
        <v>3.5740936448590732</v>
      </c>
      <c r="K5" s="13">
        <v>3.5916617075689481</v>
      </c>
      <c r="L5" s="12">
        <v>1</v>
      </c>
      <c r="M5" s="12"/>
      <c r="N5" s="12">
        <v>1</v>
      </c>
      <c r="O5" s="12"/>
      <c r="P5" s="12">
        <v>3.5916617075689481</v>
      </c>
      <c r="Q5" s="12" t="s">
        <v>85</v>
      </c>
      <c r="R5" t="b">
        <f t="shared" si="2"/>
        <v>0</v>
      </c>
      <c r="S5" t="b">
        <f t="shared" si="3"/>
        <v>1</v>
      </c>
      <c r="T5" t="b">
        <f t="shared" si="4"/>
        <v>1</v>
      </c>
      <c r="U5" t="b">
        <f t="shared" si="5"/>
        <v>1</v>
      </c>
      <c r="V5" s="6">
        <f t="shared" si="0"/>
        <v>3.5917543329620107</v>
      </c>
      <c r="W5" s="1">
        <v>1</v>
      </c>
      <c r="Y5" s="1">
        <v>1</v>
      </c>
      <c r="AA5" s="1">
        <f t="shared" si="1"/>
        <v>3.5917543329620107</v>
      </c>
      <c r="AB5" s="1" t="s">
        <v>85</v>
      </c>
      <c r="AC5" s="1">
        <f>(0.48*((AE5+AF5)^0.568)*(AF5^-0.037)*(AG5^-0.508)+1)</f>
        <v>7.163918147002744</v>
      </c>
      <c r="AD5" s="1">
        <f>0.95*((AE5/AF5)^0.57)+1</f>
        <v>1.3079118944769514</v>
      </c>
      <c r="AE5" s="1">
        <v>5.8490000000000002</v>
      </c>
      <c r="AF5" s="1">
        <v>42.218000000000004</v>
      </c>
      <c r="AG5" s="1">
        <v>0.38</v>
      </c>
      <c r="AH5" s="8">
        <v>0.78</v>
      </c>
    </row>
    <row r="6" spans="1:38" x14ac:dyDescent="0.25">
      <c r="A6">
        <v>4</v>
      </c>
      <c r="B6">
        <v>7.2</v>
      </c>
      <c r="C6">
        <v>-6.37</v>
      </c>
      <c r="D6">
        <v>5.84</v>
      </c>
      <c r="E6">
        <v>7.2</v>
      </c>
      <c r="F6">
        <v>-6.37</v>
      </c>
      <c r="G6">
        <v>5.8369999999999997</v>
      </c>
      <c r="H6" t="s">
        <v>3</v>
      </c>
      <c r="I6" s="13" t="s">
        <v>146</v>
      </c>
      <c r="J6" s="14">
        <v>3.573674303484033</v>
      </c>
      <c r="K6" s="13">
        <v>3.591241210082281</v>
      </c>
      <c r="L6" s="12">
        <v>1</v>
      </c>
      <c r="M6" s="12"/>
      <c r="N6" s="12">
        <v>1</v>
      </c>
      <c r="O6" s="12"/>
      <c r="P6" s="12">
        <v>3.591241210082281</v>
      </c>
      <c r="Q6" s="12" t="s">
        <v>85</v>
      </c>
      <c r="R6" t="b">
        <f t="shared" si="2"/>
        <v>0</v>
      </c>
      <c r="S6" t="b">
        <f t="shared" si="3"/>
        <v>1</v>
      </c>
      <c r="T6" t="b">
        <f t="shared" si="4"/>
        <v>1</v>
      </c>
      <c r="U6" t="b">
        <f t="shared" si="5"/>
        <v>1</v>
      </c>
      <c r="V6" s="6">
        <f t="shared" si="0"/>
        <v>3.5917543329620107</v>
      </c>
      <c r="W6" s="1">
        <v>1</v>
      </c>
      <c r="Y6" s="1">
        <v>1</v>
      </c>
      <c r="AA6" s="1">
        <f t="shared" si="1"/>
        <v>3.5917543329620107</v>
      </c>
      <c r="AB6" s="1" t="s">
        <v>85</v>
      </c>
      <c r="AC6" s="1">
        <f>(0.48*((AE6+AF6)^0.568)*(AF6^-0.037)*(AG6^-0.508)+1)</f>
        <v>7.163918147002744</v>
      </c>
      <c r="AD6" s="1">
        <f>0.95*((AE6/AF6)^0.57)+1</f>
        <v>1.3079118944769514</v>
      </c>
      <c r="AE6" s="1">
        <v>5.8490000000000002</v>
      </c>
      <c r="AF6" s="1">
        <v>42.218000000000004</v>
      </c>
      <c r="AG6" s="1">
        <v>0.38</v>
      </c>
      <c r="AH6" s="1">
        <v>0.78</v>
      </c>
    </row>
    <row r="7" spans="1:38" x14ac:dyDescent="0.25">
      <c r="A7" s="23">
        <v>5</v>
      </c>
      <c r="B7">
        <v>7.0000000000000007E-2</v>
      </c>
      <c r="C7">
        <v>-14.56</v>
      </c>
      <c r="D7">
        <v>11.36</v>
      </c>
      <c r="E7">
        <v>6.5000000000000002E-2</v>
      </c>
      <c r="F7">
        <v>-14.561</v>
      </c>
      <c r="G7">
        <v>11.358000000000001</v>
      </c>
      <c r="H7" t="s">
        <v>4</v>
      </c>
      <c r="I7" s="13" t="s">
        <v>145</v>
      </c>
      <c r="J7" s="14">
        <v>6.7197336171756916</v>
      </c>
      <c r="K7" s="13">
        <v>6.7505673428578916</v>
      </c>
      <c r="L7" s="12">
        <v>1</v>
      </c>
      <c r="M7" s="12"/>
      <c r="N7" s="12">
        <v>1</v>
      </c>
      <c r="O7" s="12"/>
      <c r="P7" s="12">
        <v>6.7505673428578916</v>
      </c>
      <c r="Q7" s="12" t="s">
        <v>84</v>
      </c>
      <c r="R7" t="b">
        <f t="shared" si="2"/>
        <v>0</v>
      </c>
      <c r="S7" t="b">
        <f t="shared" si="3"/>
        <v>1</v>
      </c>
      <c r="T7" t="b">
        <f t="shared" si="4"/>
        <v>1</v>
      </c>
      <c r="U7" t="b">
        <f t="shared" si="5"/>
        <v>0</v>
      </c>
      <c r="V7" s="6">
        <f t="shared" si="0"/>
        <v>6.0368546362230688</v>
      </c>
      <c r="W7" s="1">
        <v>1</v>
      </c>
      <c r="Y7" s="1">
        <v>1</v>
      </c>
      <c r="AA7" s="1">
        <f>((AC7-AD7)/2)*AH7+AD7</f>
        <v>6.0368546362230688</v>
      </c>
      <c r="AB7" s="1" t="s">
        <v>84</v>
      </c>
      <c r="AC7" s="1">
        <f>(0.47*((AE7+AF7)^0.76)*(AF7^-0.1)*(AG7^-0.61)+1)</f>
        <v>12.042288702830508</v>
      </c>
      <c r="AD7" s="9">
        <f>0.55*(AE7^0.544)*(AF7^-0.14)*(AG7^-0.367)+1</f>
        <v>2.1973148231461823</v>
      </c>
      <c r="AE7" s="1">
        <v>5.7</v>
      </c>
      <c r="AF7" s="1">
        <v>42.218000000000004</v>
      </c>
      <c r="AG7" s="1">
        <v>0.38</v>
      </c>
      <c r="AH7" s="1">
        <v>0.78</v>
      </c>
      <c r="AL7" s="1">
        <f>((0.47*((5.7+42.2)^0.76)*(42.2^-0.1)*(0.38^-0.61)+1-AD7)/2)*AH7+AD7</f>
        <v>6.0358087316694427</v>
      </c>
    </row>
    <row r="8" spans="1:38" x14ac:dyDescent="0.25">
      <c r="A8">
        <v>6</v>
      </c>
      <c r="B8">
        <v>0.05</v>
      </c>
      <c r="C8">
        <v>-0.91</v>
      </c>
      <c r="D8">
        <v>11.37</v>
      </c>
      <c r="E8">
        <v>5.1999999999999998E-2</v>
      </c>
      <c r="F8">
        <v>-0.91200000000000003</v>
      </c>
      <c r="G8">
        <v>11.368</v>
      </c>
      <c r="H8" t="s">
        <v>5</v>
      </c>
      <c r="I8" s="13" t="s">
        <v>145</v>
      </c>
      <c r="J8" s="14">
        <v>6.7209048573520596</v>
      </c>
      <c r="K8" s="13">
        <v>6.7517411952504034</v>
      </c>
      <c r="L8" s="12">
        <v>1</v>
      </c>
      <c r="M8" s="12"/>
      <c r="N8" s="12">
        <v>1</v>
      </c>
      <c r="O8" s="12"/>
      <c r="P8" s="12">
        <v>6.7517411952504034</v>
      </c>
      <c r="Q8" s="12" t="s">
        <v>84</v>
      </c>
      <c r="R8" t="b">
        <f t="shared" si="2"/>
        <v>0</v>
      </c>
      <c r="S8" t="b">
        <f t="shared" si="3"/>
        <v>1</v>
      </c>
      <c r="T8" t="b">
        <f t="shared" si="4"/>
        <v>1</v>
      </c>
      <c r="U8" t="b">
        <f t="shared" si="5"/>
        <v>0</v>
      </c>
      <c r="V8" s="6">
        <f t="shared" si="0"/>
        <v>6.0368546362230688</v>
      </c>
      <c r="W8" s="1">
        <v>1</v>
      </c>
      <c r="Y8" s="1">
        <v>1</v>
      </c>
      <c r="AA8" s="1">
        <f t="shared" si="1"/>
        <v>6.0368546362230688</v>
      </c>
      <c r="AB8" s="1" t="s">
        <v>84</v>
      </c>
      <c r="AC8" s="1">
        <f>(0.47*((AE8+AF8)^0.76)*(AF8^-0.1)*(AG8^-0.61)+1)</f>
        <v>12.042288702830508</v>
      </c>
      <c r="AD8" s="1">
        <f>0.55*(AE8^0.544)*(AF8^-0.14)*(AG8^-0.367)+1</f>
        <v>2.1973148231461823</v>
      </c>
      <c r="AE8" s="1">
        <v>5.7</v>
      </c>
      <c r="AF8" s="1">
        <v>42.218000000000004</v>
      </c>
      <c r="AG8" s="1">
        <v>0.38</v>
      </c>
      <c r="AH8" s="1">
        <v>0.78</v>
      </c>
    </row>
    <row r="9" spans="1:38" x14ac:dyDescent="0.25">
      <c r="A9">
        <v>7</v>
      </c>
      <c r="B9">
        <v>0.05</v>
      </c>
      <c r="C9">
        <v>-11.74</v>
      </c>
      <c r="D9">
        <v>11.36</v>
      </c>
      <c r="E9">
        <v>4.4999999999999998E-2</v>
      </c>
      <c r="F9">
        <v>-11.744999999999999</v>
      </c>
      <c r="G9">
        <v>11.358000000000001</v>
      </c>
      <c r="H9" t="s">
        <v>6</v>
      </c>
      <c r="I9" s="13" t="s">
        <v>146</v>
      </c>
      <c r="J9" s="14">
        <v>3.8126523152973242</v>
      </c>
      <c r="K9" s="13">
        <v>3.830971561488953</v>
      </c>
      <c r="L9" s="12">
        <v>1</v>
      </c>
      <c r="M9" s="12"/>
      <c r="N9" s="12">
        <v>1</v>
      </c>
      <c r="O9" s="12"/>
      <c r="P9" s="12">
        <v>3.830971561488953</v>
      </c>
      <c r="Q9" s="12" t="s">
        <v>85</v>
      </c>
      <c r="R9" t="b">
        <f t="shared" si="2"/>
        <v>0</v>
      </c>
      <c r="S9" t="b">
        <f t="shared" si="3"/>
        <v>1</v>
      </c>
      <c r="T9" t="b">
        <f t="shared" si="4"/>
        <v>1</v>
      </c>
      <c r="U9" t="b">
        <f t="shared" si="5"/>
        <v>0</v>
      </c>
      <c r="V9" s="6">
        <f t="shared" si="0"/>
        <v>3.8310109796448377</v>
      </c>
      <c r="W9" s="1">
        <v>1</v>
      </c>
      <c r="Y9" s="1">
        <v>1</v>
      </c>
      <c r="AA9" s="1">
        <f t="shared" si="1"/>
        <v>3.8310109796448377</v>
      </c>
      <c r="AB9" s="1" t="s">
        <v>85</v>
      </c>
      <c r="AC9" s="1">
        <f>(0.48*((AE9+AF9)^0.568)*(AF9^-0.037)*(AG9^-0.508)+1)</f>
        <v>7.5558964885027402</v>
      </c>
      <c r="AD9" s="1">
        <f>0.95*((AE9/AF9)^0.57)+1</f>
        <v>1.4495268018504412</v>
      </c>
      <c r="AE9" s="1">
        <v>11.36</v>
      </c>
      <c r="AF9" s="1">
        <v>42.218000000000004</v>
      </c>
      <c r="AG9" s="1">
        <v>0.38</v>
      </c>
      <c r="AH9" s="1">
        <v>0.78</v>
      </c>
    </row>
    <row r="10" spans="1:38" x14ac:dyDescent="0.25">
      <c r="A10">
        <v>8</v>
      </c>
      <c r="B10">
        <v>0.05</v>
      </c>
      <c r="C10">
        <v>-6.44</v>
      </c>
      <c r="D10">
        <v>11.36</v>
      </c>
      <c r="E10">
        <v>4.4999999999999998E-2</v>
      </c>
      <c r="F10">
        <v>-6.4429999999999996</v>
      </c>
      <c r="G10">
        <v>11.355</v>
      </c>
      <c r="H10" t="s">
        <v>7</v>
      </c>
      <c r="I10" s="13" t="s">
        <v>146</v>
      </c>
      <c r="J10" s="14">
        <v>3.8125301393591968</v>
      </c>
      <c r="K10" s="13">
        <v>3.8308489630519751</v>
      </c>
      <c r="L10" s="12">
        <v>1</v>
      </c>
      <c r="M10" s="12"/>
      <c r="N10" s="12">
        <v>1</v>
      </c>
      <c r="O10" s="12"/>
      <c r="P10" s="12">
        <v>3.8308489630519751</v>
      </c>
      <c r="Q10" s="12" t="s">
        <v>85</v>
      </c>
      <c r="R10" t="b">
        <f t="shared" si="2"/>
        <v>0</v>
      </c>
      <c r="S10" t="b">
        <f t="shared" si="3"/>
        <v>1</v>
      </c>
      <c r="T10" t="b">
        <f t="shared" si="4"/>
        <v>1</v>
      </c>
      <c r="U10" t="b">
        <f t="shared" si="5"/>
        <v>0</v>
      </c>
      <c r="V10" s="6">
        <f t="shared" si="0"/>
        <v>4.1979401747257192</v>
      </c>
      <c r="W10" s="1">
        <v>1</v>
      </c>
      <c r="Y10" s="1">
        <v>1</v>
      </c>
      <c r="AA10" s="1">
        <f t="shared" si="1"/>
        <v>4.1979401747257192</v>
      </c>
      <c r="AB10" s="1" t="s">
        <v>85</v>
      </c>
      <c r="AC10" s="1">
        <f>(0.48*((AE10+AF10)^0.568)*(AF10^-0.037)*(AG10^-0.508)+1)</f>
        <v>8.2018704400932076</v>
      </c>
      <c r="AD10" s="1">
        <f>0.95*((AE10/AF10)^0.57)+1</f>
        <v>1.6380503329333909</v>
      </c>
      <c r="AE10" s="1">
        <v>21</v>
      </c>
      <c r="AF10" s="1">
        <v>42.218000000000004</v>
      </c>
      <c r="AG10" s="1">
        <v>0.38</v>
      </c>
      <c r="AH10" s="1">
        <v>0.78</v>
      </c>
    </row>
    <row r="11" spans="1:38" x14ac:dyDescent="0.25">
      <c r="A11">
        <v>9</v>
      </c>
      <c r="B11">
        <v>2.4300000000000002</v>
      </c>
      <c r="C11">
        <v>-14.75</v>
      </c>
      <c r="D11">
        <v>9.48</v>
      </c>
      <c r="E11">
        <v>2.4260000000000002</v>
      </c>
      <c r="F11">
        <v>-14.750999999999999</v>
      </c>
      <c r="G11">
        <v>9.4819999999999993</v>
      </c>
      <c r="H11" t="s">
        <v>8</v>
      </c>
      <c r="I11" s="13" t="s">
        <v>146</v>
      </c>
      <c r="J11" s="14">
        <v>3.7348636664836961</v>
      </c>
      <c r="K11" s="13">
        <v>3.7529206020014718</v>
      </c>
      <c r="L11" s="12">
        <v>1</v>
      </c>
      <c r="M11" s="12"/>
      <c r="N11" s="12">
        <v>1</v>
      </c>
      <c r="O11" s="12"/>
      <c r="P11" s="12">
        <v>3.7529206020014718</v>
      </c>
      <c r="Q11" s="12" t="s">
        <v>85</v>
      </c>
      <c r="R11" t="b">
        <f t="shared" si="2"/>
        <v>0</v>
      </c>
      <c r="S11" t="b">
        <f t="shared" si="3"/>
        <v>1</v>
      </c>
      <c r="T11" t="b">
        <f t="shared" si="4"/>
        <v>1</v>
      </c>
      <c r="U11" t="b">
        <f t="shared" si="5"/>
        <v>0</v>
      </c>
      <c r="V11" s="6">
        <f t="shared" si="0"/>
        <v>4.1979401747257192</v>
      </c>
      <c r="W11" s="1">
        <v>1</v>
      </c>
      <c r="Y11" s="1">
        <v>1</v>
      </c>
      <c r="AA11" s="1">
        <f t="shared" si="1"/>
        <v>4.1979401747257192</v>
      </c>
      <c r="AB11" s="1" t="s">
        <v>85</v>
      </c>
      <c r="AC11" s="1">
        <f>(0.48*((AE11+AF11)^0.568)*(AF11^-0.037)*(AG11^-0.508)+1)</f>
        <v>8.2018704400932076</v>
      </c>
      <c r="AD11" s="1">
        <f>0.95*((AE11/AF11)^0.57)+1</f>
        <v>1.6380503329333909</v>
      </c>
      <c r="AE11" s="1">
        <v>21</v>
      </c>
      <c r="AF11" s="1">
        <v>42.218000000000004</v>
      </c>
      <c r="AG11" s="1">
        <v>0.38</v>
      </c>
      <c r="AH11" s="1">
        <v>0.78</v>
      </c>
    </row>
    <row r="12" spans="1:38" x14ac:dyDescent="0.25">
      <c r="A12">
        <v>10</v>
      </c>
      <c r="B12">
        <v>4.68</v>
      </c>
      <c r="C12">
        <v>-14.75</v>
      </c>
      <c r="D12">
        <v>7.76</v>
      </c>
      <c r="E12">
        <v>4.68</v>
      </c>
      <c r="F12">
        <v>-14.746</v>
      </c>
      <c r="G12">
        <v>7.7619999999999996</v>
      </c>
      <c r="H12" t="s">
        <v>9</v>
      </c>
      <c r="I12" s="13" t="s">
        <v>146</v>
      </c>
      <c r="J12" s="14">
        <v>3.66073741120662</v>
      </c>
      <c r="K12" s="13">
        <v>3.678558666126416</v>
      </c>
      <c r="L12" s="12">
        <v>1</v>
      </c>
      <c r="M12" s="12"/>
      <c r="N12" s="12">
        <v>1</v>
      </c>
      <c r="O12" s="12"/>
      <c r="P12" s="12">
        <v>3.678558666126416</v>
      </c>
      <c r="Q12" s="12" t="s">
        <v>85</v>
      </c>
      <c r="R12" t="b">
        <f t="shared" si="2"/>
        <v>0</v>
      </c>
      <c r="S12" t="b">
        <f t="shared" si="3"/>
        <v>1</v>
      </c>
      <c r="T12" t="b">
        <f t="shared" si="4"/>
        <v>1</v>
      </c>
      <c r="U12" t="b">
        <f t="shared" si="5"/>
        <v>1</v>
      </c>
      <c r="V12" s="6">
        <f t="shared" si="0"/>
        <v>4.1979401747257192</v>
      </c>
      <c r="W12" s="1">
        <v>1</v>
      </c>
      <c r="Y12" s="1">
        <v>1</v>
      </c>
      <c r="AA12" s="1">
        <f t="shared" si="1"/>
        <v>4.1979401747257192</v>
      </c>
      <c r="AB12" s="1" t="s">
        <v>85</v>
      </c>
      <c r="AC12" s="1">
        <f t="shared" ref="AC12:AC14" si="6">(0.48*((AE12+AF12)^0.568)*(AF12^-0.037)*(AG12^-0.508)+1)</f>
        <v>8.2018704400932076</v>
      </c>
      <c r="AD12" s="1">
        <f t="shared" ref="AD12:AD14" si="7">0.95*((AE12/AF12)^0.57)+1</f>
        <v>1.6380503329333909</v>
      </c>
      <c r="AE12" s="1">
        <v>21</v>
      </c>
      <c r="AF12" s="1">
        <v>42.218000000000004</v>
      </c>
      <c r="AG12" s="1">
        <v>0.38</v>
      </c>
      <c r="AH12" s="1">
        <v>0.78</v>
      </c>
    </row>
    <row r="13" spans="1:38" x14ac:dyDescent="0.25">
      <c r="A13">
        <v>11</v>
      </c>
      <c r="B13">
        <v>2.41</v>
      </c>
      <c r="C13">
        <v>-0.91</v>
      </c>
      <c r="D13">
        <v>9.5500000000000007</v>
      </c>
      <c r="E13">
        <v>2.4079999999999999</v>
      </c>
      <c r="F13">
        <v>-0.91</v>
      </c>
      <c r="G13">
        <v>9.5449999999999999</v>
      </c>
      <c r="H13" t="s">
        <v>10</v>
      </c>
      <c r="I13" s="13" t="s">
        <v>146</v>
      </c>
      <c r="J13" s="14">
        <v>4.8679187972424858</v>
      </c>
      <c r="K13" s="13">
        <v>3.4944078355693282</v>
      </c>
      <c r="L13" s="12">
        <v>1</v>
      </c>
      <c r="M13" s="12"/>
      <c r="N13" s="12">
        <v>1</v>
      </c>
      <c r="O13" s="12"/>
      <c r="P13" s="12">
        <v>3.4944078355693282</v>
      </c>
      <c r="Q13" s="12" t="s">
        <v>85</v>
      </c>
      <c r="R13" t="b">
        <f t="shared" si="2"/>
        <v>0</v>
      </c>
      <c r="S13" t="b">
        <f t="shared" si="3"/>
        <v>0</v>
      </c>
      <c r="T13" t="b">
        <f t="shared" si="4"/>
        <v>0</v>
      </c>
      <c r="U13" t="b">
        <f t="shared" si="5"/>
        <v>1</v>
      </c>
      <c r="V13" s="6">
        <f t="shared" si="0"/>
        <v>4.1979401747257192</v>
      </c>
      <c r="W13" s="1">
        <v>1</v>
      </c>
      <c r="Y13" s="1">
        <v>1</v>
      </c>
      <c r="AA13" s="1">
        <f t="shared" si="1"/>
        <v>4.1979401747257192</v>
      </c>
      <c r="AB13" s="1" t="s">
        <v>85</v>
      </c>
      <c r="AC13" s="1">
        <f t="shared" si="6"/>
        <v>8.2018704400932076</v>
      </c>
      <c r="AD13" s="1">
        <f t="shared" si="7"/>
        <v>1.6380503329333909</v>
      </c>
      <c r="AE13" s="1">
        <v>21</v>
      </c>
      <c r="AF13" s="1">
        <v>42.218000000000004</v>
      </c>
      <c r="AG13" s="1">
        <v>0.38</v>
      </c>
      <c r="AH13" s="1">
        <v>0.78</v>
      </c>
    </row>
    <row r="14" spans="1:38" x14ac:dyDescent="0.25">
      <c r="A14">
        <v>12</v>
      </c>
      <c r="B14">
        <v>4.68</v>
      </c>
      <c r="C14">
        <v>-0.89</v>
      </c>
      <c r="D14">
        <v>7.79</v>
      </c>
      <c r="E14">
        <v>4.6769999999999996</v>
      </c>
      <c r="F14">
        <v>-0.89400000000000002</v>
      </c>
      <c r="G14">
        <v>7.7889999999999997</v>
      </c>
      <c r="H14" t="s">
        <v>11</v>
      </c>
      <c r="I14" s="13" t="s">
        <v>146</v>
      </c>
      <c r="J14" s="14">
        <v>4.7356353827009077</v>
      </c>
      <c r="K14" s="13">
        <v>3.399739191710359</v>
      </c>
      <c r="L14" s="12">
        <v>1</v>
      </c>
      <c r="M14" s="12"/>
      <c r="N14" s="12">
        <v>1</v>
      </c>
      <c r="O14" s="12"/>
      <c r="P14" s="12">
        <v>3.399739191710359</v>
      </c>
      <c r="Q14" s="12" t="s">
        <v>85</v>
      </c>
      <c r="R14" t="b">
        <f t="shared" si="2"/>
        <v>0</v>
      </c>
      <c r="S14" t="b">
        <f t="shared" si="3"/>
        <v>0</v>
      </c>
      <c r="T14" t="b">
        <f t="shared" si="4"/>
        <v>0</v>
      </c>
      <c r="U14" t="b">
        <f t="shared" si="5"/>
        <v>0</v>
      </c>
      <c r="V14" s="6">
        <f t="shared" si="0"/>
        <v>4.1979401747257192</v>
      </c>
      <c r="W14" s="1">
        <v>1</v>
      </c>
      <c r="Y14" s="1">
        <v>1</v>
      </c>
      <c r="AA14" s="1">
        <f>((AC14-AD14)/2)*AH14+AD14</f>
        <v>4.1979401747257192</v>
      </c>
      <c r="AB14" s="1" t="s">
        <v>85</v>
      </c>
      <c r="AC14" s="1">
        <f t="shared" si="6"/>
        <v>8.2018704400932076</v>
      </c>
      <c r="AD14" s="1">
        <f t="shared" si="7"/>
        <v>1.6380503329333909</v>
      </c>
      <c r="AE14" s="1">
        <v>21</v>
      </c>
      <c r="AF14" s="1">
        <v>42.218000000000004</v>
      </c>
      <c r="AG14" s="1">
        <v>0.38</v>
      </c>
      <c r="AH14" s="1">
        <v>0.78</v>
      </c>
    </row>
    <row r="15" spans="1:38" x14ac:dyDescent="0.25">
      <c r="A15">
        <v>13</v>
      </c>
      <c r="B15">
        <v>26.01</v>
      </c>
      <c r="C15">
        <v>13.03</v>
      </c>
      <c r="D15">
        <v>12.11</v>
      </c>
      <c r="E15">
        <v>26.012</v>
      </c>
      <c r="F15">
        <v>13.025</v>
      </c>
      <c r="G15">
        <v>12.112</v>
      </c>
      <c r="H15"/>
      <c r="I15" s="15" t="s">
        <v>147</v>
      </c>
      <c r="J15" s="14">
        <v>5.8314242292919998</v>
      </c>
      <c r="K15" s="15">
        <v>5.9502994694984253</v>
      </c>
      <c r="L15" s="6">
        <v>1</v>
      </c>
      <c r="N15" s="6">
        <v>1</v>
      </c>
      <c r="P15" s="6">
        <v>5.9502994694984253</v>
      </c>
      <c r="Q15" s="6" t="s">
        <v>84</v>
      </c>
      <c r="R15" t="b">
        <f t="shared" si="2"/>
        <v>0</v>
      </c>
      <c r="S15" t="b">
        <f>IF(AND(K15&gt;(J15*0.96),K15&lt;(J15*1.04)),TRUE,FALSE)</f>
        <v>1</v>
      </c>
      <c r="T15" t="b">
        <f t="shared" si="4"/>
        <v>1</v>
      </c>
      <c r="U15" t="b">
        <f t="shared" si="5"/>
        <v>1</v>
      </c>
      <c r="V15" s="6">
        <f t="shared" si="0"/>
        <v>5.4855054242060843</v>
      </c>
      <c r="W15" s="1">
        <v>1</v>
      </c>
      <c r="Y15" s="1">
        <v>1</v>
      </c>
      <c r="AA15" s="1">
        <f>((AC15-AD15)/2)*AH15+AD15</f>
        <v>5.4855054242060843</v>
      </c>
      <c r="AB15" s="1" t="s">
        <v>84</v>
      </c>
      <c r="AC15" s="1">
        <f>(0.47*((AE15+AF15)^0.76)*(AF15^-0.1)*(AG15^-0.61)+1)</f>
        <v>11.480418255619323</v>
      </c>
      <c r="AD15" s="1">
        <f>0.55*(AE15^0.544)*(AF15^-0.14)*(AG15^-0.367)+1</f>
        <v>2.8855611496505214</v>
      </c>
      <c r="AE15" s="1">
        <v>12.112</v>
      </c>
      <c r="AF15" s="1">
        <v>30.806999999999999</v>
      </c>
      <c r="AG15" s="1">
        <v>0.38</v>
      </c>
      <c r="AH15" s="1">
        <v>0.60499999999999998</v>
      </c>
      <c r="AI15" s="1"/>
    </row>
    <row r="16" spans="1:38" x14ac:dyDescent="0.25">
      <c r="A16" s="23">
        <v>14</v>
      </c>
      <c r="B16">
        <v>26.12</v>
      </c>
      <c r="C16">
        <v>29.16</v>
      </c>
      <c r="D16">
        <v>12.03</v>
      </c>
      <c r="E16">
        <v>26.120999999999999</v>
      </c>
      <c r="F16">
        <v>29.161000000000001</v>
      </c>
      <c r="G16">
        <v>12.03</v>
      </c>
      <c r="H16" t="s">
        <v>13</v>
      </c>
      <c r="I16" s="15" t="s">
        <v>147</v>
      </c>
      <c r="J16" s="14">
        <v>5.8339992416512683</v>
      </c>
      <c r="K16" s="15">
        <v>5.9528989736324274</v>
      </c>
      <c r="L16" s="6">
        <v>1</v>
      </c>
      <c r="N16" s="6">
        <v>1</v>
      </c>
      <c r="P16" s="6">
        <v>5.9528989736324274</v>
      </c>
      <c r="Q16" s="6" t="s">
        <v>84</v>
      </c>
      <c r="R16" t="b">
        <f t="shared" si="2"/>
        <v>0</v>
      </c>
      <c r="S16" t="b">
        <f t="shared" si="3"/>
        <v>1</v>
      </c>
      <c r="T16" t="b">
        <f t="shared" si="4"/>
        <v>1</v>
      </c>
      <c r="U16" t="b">
        <f t="shared" si="5"/>
        <v>1</v>
      </c>
      <c r="V16" s="6">
        <f t="shared" si="0"/>
        <v>5.4975161604065041</v>
      </c>
      <c r="W16" s="1">
        <v>1</v>
      </c>
      <c r="Y16" s="1">
        <v>1</v>
      </c>
      <c r="AA16" s="1">
        <f t="shared" ref="AA16:AA18" si="8">((AC16-AD16)/2)*AH16+AD16</f>
        <v>5.4975161604065041</v>
      </c>
      <c r="AB16" s="1" t="s">
        <v>84</v>
      </c>
      <c r="AC16" s="1">
        <f t="shared" ref="AC16:AC18" si="9">(0.47*((AE16+AF16)^0.76)*(AF16^-0.1)*(AG16^-0.61)+1)</f>
        <v>11.465196802910578</v>
      </c>
      <c r="AD16" s="1">
        <f t="shared" ref="AD16:AD18" si="10">0.55*(AE16^0.544)*(AF16^-0.14)*(AG16^-0.367)+1</f>
        <v>2.8786059503867305</v>
      </c>
      <c r="AE16" s="1">
        <v>12.03</v>
      </c>
      <c r="AF16" s="1">
        <v>30.806999999999999</v>
      </c>
      <c r="AG16" s="1">
        <v>0.38</v>
      </c>
      <c r="AH16" s="1">
        <v>0.61</v>
      </c>
    </row>
    <row r="17" spans="1:36" x14ac:dyDescent="0.25">
      <c r="A17" s="23">
        <v>15</v>
      </c>
      <c r="B17">
        <v>9.0500000000000007</v>
      </c>
      <c r="C17">
        <v>29.11</v>
      </c>
      <c r="D17">
        <v>12.05</v>
      </c>
      <c r="E17">
        <v>9.0510000000000002</v>
      </c>
      <c r="F17">
        <v>29.113</v>
      </c>
      <c r="G17">
        <v>12.054</v>
      </c>
      <c r="H17" t="s">
        <v>14</v>
      </c>
      <c r="I17" s="15" t="s">
        <v>148</v>
      </c>
      <c r="J17" s="14">
        <v>8.387378797060526</v>
      </c>
      <c r="K17" s="15">
        <v>8.5595677335959515</v>
      </c>
      <c r="L17" s="6">
        <v>5.8744145116178839</v>
      </c>
      <c r="M17" s="6" t="s">
        <v>84</v>
      </c>
      <c r="N17" s="6">
        <v>1.2050000000000001</v>
      </c>
      <c r="O17" s="6" t="s">
        <v>143</v>
      </c>
      <c r="P17" s="6">
        <v>1.209205734201996</v>
      </c>
      <c r="Q17" s="6" t="s">
        <v>77</v>
      </c>
      <c r="R17" t="b">
        <f t="shared" si="2"/>
        <v>0</v>
      </c>
      <c r="S17" t="b">
        <f t="shared" si="3"/>
        <v>1</v>
      </c>
      <c r="T17" t="b">
        <f t="shared" si="4"/>
        <v>1</v>
      </c>
      <c r="U17" t="b">
        <f t="shared" si="5"/>
        <v>0</v>
      </c>
      <c r="V17" s="6">
        <f t="shared" si="0"/>
        <v>5.5002915144035587</v>
      </c>
      <c r="W17" s="1">
        <v>1</v>
      </c>
      <c r="Y17" s="1">
        <v>1</v>
      </c>
      <c r="AA17" s="1">
        <f t="shared" si="8"/>
        <v>5.5002915144035587</v>
      </c>
      <c r="AB17" s="1" t="s">
        <v>84</v>
      </c>
      <c r="AC17" s="1">
        <f t="shared" si="9"/>
        <v>11.469652585508323</v>
      </c>
      <c r="AD17" s="1">
        <f t="shared" si="10"/>
        <v>2.8806438501057849</v>
      </c>
      <c r="AE17" s="1">
        <v>12.054</v>
      </c>
      <c r="AF17" s="1">
        <v>30.806999999999999</v>
      </c>
      <c r="AG17" s="1">
        <v>0.38</v>
      </c>
      <c r="AH17" s="1">
        <v>0.61</v>
      </c>
    </row>
    <row r="18" spans="1:36" x14ac:dyDescent="0.25">
      <c r="A18">
        <v>16</v>
      </c>
      <c r="B18">
        <v>9</v>
      </c>
      <c r="C18">
        <v>13.08</v>
      </c>
      <c r="D18">
        <v>12.03</v>
      </c>
      <c r="E18">
        <v>9.0039999999999996</v>
      </c>
      <c r="F18">
        <v>13.076000000000001</v>
      </c>
      <c r="G18">
        <v>12.026999999999999</v>
      </c>
      <c r="H18" t="s">
        <v>15</v>
      </c>
      <c r="I18" s="15" t="s">
        <v>147</v>
      </c>
      <c r="J18" s="14">
        <v>6.3422625816849809</v>
      </c>
      <c r="K18" s="15">
        <v>6.4665024781756077</v>
      </c>
      <c r="L18" s="6">
        <v>1</v>
      </c>
      <c r="N18" s="6">
        <v>1</v>
      </c>
      <c r="P18" s="6">
        <v>6.4665024781756077</v>
      </c>
      <c r="Q18" s="6" t="s">
        <v>84</v>
      </c>
      <c r="R18" t="b">
        <f t="shared" si="2"/>
        <v>0</v>
      </c>
      <c r="S18" t="b">
        <f t="shared" si="3"/>
        <v>1</v>
      </c>
      <c r="T18" t="b">
        <f t="shared" si="4"/>
        <v>1</v>
      </c>
      <c r="U18" t="b">
        <f t="shared" si="5"/>
        <v>0</v>
      </c>
      <c r="V18" s="6">
        <f t="shared" si="0"/>
        <v>5.4971691377490686</v>
      </c>
      <c r="W18" s="1">
        <v>1</v>
      </c>
      <c r="Y18" s="1">
        <v>1</v>
      </c>
      <c r="AA18" s="1">
        <f t="shared" si="8"/>
        <v>5.4971691377490686</v>
      </c>
      <c r="AB18" s="1" t="s">
        <v>84</v>
      </c>
      <c r="AC18" s="1">
        <f t="shared" si="9"/>
        <v>11.464639787964616</v>
      </c>
      <c r="AD18" s="1">
        <f t="shared" si="10"/>
        <v>2.8783510826185044</v>
      </c>
      <c r="AE18" s="1">
        <v>12.026999999999999</v>
      </c>
      <c r="AF18" s="1">
        <v>30.806999999999999</v>
      </c>
      <c r="AG18" s="1">
        <v>0.38</v>
      </c>
      <c r="AH18" s="1">
        <v>0.61</v>
      </c>
    </row>
    <row r="19" spans="1:36" x14ac:dyDescent="0.25">
      <c r="A19">
        <v>17</v>
      </c>
      <c r="B19">
        <v>17.62</v>
      </c>
      <c r="C19">
        <v>13.15</v>
      </c>
      <c r="D19">
        <v>17.04</v>
      </c>
      <c r="E19">
        <v>17.622</v>
      </c>
      <c r="F19">
        <v>13.145</v>
      </c>
      <c r="G19">
        <v>17.035</v>
      </c>
      <c r="H19" t="s">
        <v>16</v>
      </c>
      <c r="I19" s="15" t="s">
        <v>149</v>
      </c>
      <c r="J19" s="14">
        <v>3.2668457555246611</v>
      </c>
      <c r="K19" s="15">
        <v>3.337446580728717</v>
      </c>
      <c r="L19" s="6">
        <v>1</v>
      </c>
      <c r="N19" s="6">
        <v>1</v>
      </c>
      <c r="P19" s="6">
        <v>3.337446580728717</v>
      </c>
      <c r="Q19" s="6" t="s">
        <v>85</v>
      </c>
      <c r="R19" t="b">
        <f t="shared" si="2"/>
        <v>0</v>
      </c>
      <c r="S19" t="b">
        <f t="shared" si="3"/>
        <v>1</v>
      </c>
      <c r="T19" t="b">
        <f t="shared" si="4"/>
        <v>1</v>
      </c>
      <c r="U19" t="b">
        <f t="shared" si="5"/>
        <v>0</v>
      </c>
      <c r="V19" s="3"/>
      <c r="AE19" s="1">
        <v>17.035</v>
      </c>
      <c r="AF19" s="1">
        <v>30.806999999999999</v>
      </c>
      <c r="AG19" s="1">
        <v>0.38</v>
      </c>
      <c r="AH19" s="1">
        <v>0.61</v>
      </c>
    </row>
    <row r="20" spans="1:36" x14ac:dyDescent="0.25">
      <c r="A20">
        <v>18</v>
      </c>
      <c r="B20">
        <v>17.559999999999999</v>
      </c>
      <c r="C20">
        <v>29.16</v>
      </c>
      <c r="D20">
        <v>17.03</v>
      </c>
      <c r="E20">
        <v>17.564</v>
      </c>
      <c r="F20">
        <v>29.161000000000001</v>
      </c>
      <c r="G20">
        <v>17.027000000000001</v>
      </c>
      <c r="H20" t="s">
        <v>17</v>
      </c>
      <c r="I20" s="15" t="s">
        <v>149</v>
      </c>
      <c r="J20" s="14">
        <v>3.2670248383156291</v>
      </c>
      <c r="K20" s="15">
        <v>3.337628373418847</v>
      </c>
      <c r="L20" s="6">
        <v>1</v>
      </c>
      <c r="N20" s="6">
        <v>1</v>
      </c>
      <c r="P20" s="6">
        <v>3.337628373418847</v>
      </c>
      <c r="Q20" s="6" t="s">
        <v>85</v>
      </c>
      <c r="R20" t="b">
        <f t="shared" si="2"/>
        <v>0</v>
      </c>
      <c r="S20" t="b">
        <f t="shared" si="3"/>
        <v>1</v>
      </c>
      <c r="T20" t="b">
        <f t="shared" si="4"/>
        <v>1</v>
      </c>
      <c r="U20" t="b">
        <f t="shared" si="5"/>
        <v>0</v>
      </c>
      <c r="V20" s="6">
        <f t="shared" ref="V20:V56" si="11">W20*Y20*AA20</f>
        <v>6.0483106585022393</v>
      </c>
      <c r="W20" s="1">
        <v>1</v>
      </c>
      <c r="Y20" s="1">
        <v>1</v>
      </c>
      <c r="AA20" s="1">
        <f t="shared" ref="AA20:AA24" si="12">((AC20-AD20)/2)*AH20+AD20</f>
        <v>6.0483106585022393</v>
      </c>
      <c r="AB20" s="1" t="s">
        <v>84</v>
      </c>
      <c r="AC20" s="1">
        <f t="shared" ref="AC20" si="13">(0.47*((AE20+AF20)^0.76)*(AF20^-0.1)*(AG20^-0.61)+1)</f>
        <v>12.380590967132646</v>
      </c>
      <c r="AD20" s="1">
        <f t="shared" ref="AD20" si="14">0.55*(AE20^0.544)*(AF20^-0.14)*(AG20^-0.367)+1</f>
        <v>3.2693962784558024</v>
      </c>
      <c r="AE20" s="1">
        <v>17.027000000000001</v>
      </c>
      <c r="AF20" s="1">
        <v>30.806999999999999</v>
      </c>
      <c r="AG20" s="1">
        <v>0.38</v>
      </c>
      <c r="AH20" s="1">
        <v>0.61</v>
      </c>
    </row>
    <row r="21" spans="1:36" x14ac:dyDescent="0.25">
      <c r="A21">
        <v>19</v>
      </c>
      <c r="B21">
        <v>26.11</v>
      </c>
      <c r="C21">
        <v>18.38</v>
      </c>
      <c r="D21">
        <v>12.06</v>
      </c>
      <c r="E21">
        <v>26.11</v>
      </c>
      <c r="F21">
        <v>18.382999999999999</v>
      </c>
      <c r="G21">
        <v>12.055</v>
      </c>
      <c r="H21" t="s">
        <v>18</v>
      </c>
      <c r="I21" s="15" t="s">
        <v>149</v>
      </c>
      <c r="J21" s="14">
        <v>3.2670606527280071</v>
      </c>
      <c r="K21" s="15">
        <v>3.3376647298191262</v>
      </c>
      <c r="L21" s="6">
        <v>1</v>
      </c>
      <c r="N21" s="6">
        <v>1</v>
      </c>
      <c r="P21" s="6">
        <v>3.3376647298191262</v>
      </c>
      <c r="Q21" s="6" t="s">
        <v>85</v>
      </c>
      <c r="R21" t="b">
        <f t="shared" si="2"/>
        <v>0</v>
      </c>
      <c r="S21" t="b">
        <f t="shared" si="3"/>
        <v>1</v>
      </c>
      <c r="T21" t="b">
        <f t="shared" si="4"/>
        <v>1</v>
      </c>
      <c r="U21" t="b">
        <f t="shared" si="5"/>
        <v>0</v>
      </c>
      <c r="V21" s="6">
        <f t="shared" si="11"/>
        <v>3.1689276604194765</v>
      </c>
      <c r="W21" s="1">
        <v>1</v>
      </c>
      <c r="Y21" s="1">
        <v>1</v>
      </c>
      <c r="AA21" s="1">
        <f t="shared" si="12"/>
        <v>3.1689276604194765</v>
      </c>
      <c r="AB21" s="1" t="s">
        <v>85</v>
      </c>
      <c r="AC21" s="1">
        <f>(0.48*((AE21+AF21)^0.568)*(AF21^-0.037)*(AG21^-0.508)+1)</f>
        <v>6.8431667946183534</v>
      </c>
      <c r="AD21" s="1">
        <f>0.95*((AE21/AF21)^0.57)+1</f>
        <v>1.5564917813825589</v>
      </c>
      <c r="AE21" s="1">
        <v>12.055</v>
      </c>
      <c r="AF21" s="1">
        <v>30.806999999999999</v>
      </c>
      <c r="AG21" s="1">
        <v>0.38</v>
      </c>
      <c r="AH21" s="1">
        <v>0.61</v>
      </c>
    </row>
    <row r="22" spans="1:36" x14ac:dyDescent="0.25">
      <c r="I22" s="15" t="s">
        <v>149</v>
      </c>
      <c r="J22" s="14">
        <v>3.316389992860739</v>
      </c>
      <c r="K22" s="15">
        <v>3.387752926851924</v>
      </c>
      <c r="L22" s="6">
        <v>1</v>
      </c>
      <c r="N22" s="6">
        <v>1</v>
      </c>
      <c r="P22" s="6">
        <v>3.387752926851924</v>
      </c>
      <c r="Q22" s="6" t="s">
        <v>85</v>
      </c>
      <c r="R22"/>
      <c r="S22"/>
      <c r="T22"/>
      <c r="U22"/>
      <c r="AB22"/>
      <c r="AC22"/>
      <c r="AD22"/>
      <c r="AE22"/>
      <c r="AF22"/>
      <c r="AG22"/>
      <c r="AH22"/>
    </row>
    <row r="23" spans="1:36" x14ac:dyDescent="0.25">
      <c r="A23">
        <v>21</v>
      </c>
      <c r="B23">
        <v>9.06</v>
      </c>
      <c r="C23">
        <v>23.71</v>
      </c>
      <c r="D23">
        <v>12.06</v>
      </c>
      <c r="E23">
        <v>9.06</v>
      </c>
      <c r="F23">
        <v>23.713999999999999</v>
      </c>
      <c r="G23">
        <v>12.06</v>
      </c>
      <c r="H23" t="s">
        <v>19</v>
      </c>
      <c r="I23" s="15" t="s">
        <v>149</v>
      </c>
      <c r="J23" s="14">
        <v>3.3951809327818401</v>
      </c>
      <c r="K23" s="15">
        <v>3.467802487669791</v>
      </c>
      <c r="L23" s="6">
        <v>1</v>
      </c>
      <c r="N23" s="6">
        <v>1</v>
      </c>
      <c r="P23" s="6">
        <v>3.467802487669791</v>
      </c>
      <c r="Q23" s="6" t="s">
        <v>85</v>
      </c>
      <c r="R23" t="b">
        <f t="shared" si="2"/>
        <v>0</v>
      </c>
      <c r="S23" t="b">
        <f t="shared" si="3"/>
        <v>1</v>
      </c>
      <c r="T23" t="b">
        <f>OR(R23,S23)</f>
        <v>1</v>
      </c>
      <c r="U23" t="b">
        <f t="shared" ref="U23:U61" si="15">IF(AND(K25&gt;(I24*0.96),K25&lt;(I24*1.04)),TRUE,FALSE)</f>
        <v>0</v>
      </c>
      <c r="V23" s="6">
        <f t="shared" si="11"/>
        <v>3.1691371709400231</v>
      </c>
      <c r="W23" s="1">
        <v>1</v>
      </c>
      <c r="Y23" s="1">
        <v>1</v>
      </c>
      <c r="AA23" s="1">
        <f t="shared" si="12"/>
        <v>3.1691371709400231</v>
      </c>
      <c r="AB23" s="1" t="s">
        <v>85</v>
      </c>
      <c r="AC23" s="1">
        <f>(0.48*((AE23+AF23)^0.568)*(AF23^-0.037)*(AG23^-0.508)+1)</f>
        <v>6.843553948171234</v>
      </c>
      <c r="AD23" s="1">
        <f>0.95*((AE23/AF23)^0.57)+1</f>
        <v>1.5566233334500672</v>
      </c>
      <c r="AE23" s="1">
        <v>12.06</v>
      </c>
      <c r="AF23" s="1">
        <v>30.806999999999999</v>
      </c>
      <c r="AG23" s="1">
        <v>0.38</v>
      </c>
      <c r="AH23" s="1">
        <v>0.61</v>
      </c>
    </row>
    <row r="24" spans="1:36" x14ac:dyDescent="0.25">
      <c r="A24">
        <v>22</v>
      </c>
      <c r="B24">
        <v>9.06</v>
      </c>
      <c r="C24">
        <v>18.54</v>
      </c>
      <c r="D24">
        <v>12.06</v>
      </c>
      <c r="E24">
        <v>9.0630000000000006</v>
      </c>
      <c r="F24">
        <v>18.535</v>
      </c>
      <c r="G24">
        <v>12.061</v>
      </c>
      <c r="H24" t="s">
        <v>20</v>
      </c>
      <c r="I24" s="15" t="s">
        <v>150</v>
      </c>
      <c r="J24" s="14">
        <v>5.3618660586769504</v>
      </c>
      <c r="K24" s="15">
        <v>5.4795068896920736</v>
      </c>
      <c r="L24" s="6">
        <v>3.1948608877454139</v>
      </c>
      <c r="M24" s="6" t="s">
        <v>85</v>
      </c>
      <c r="N24" s="6">
        <v>1.4</v>
      </c>
      <c r="O24" s="6" t="s">
        <v>134</v>
      </c>
      <c r="P24" s="6">
        <v>1.2250716479236829</v>
      </c>
      <c r="Q24" s="6" t="s">
        <v>77</v>
      </c>
      <c r="R24" t="b">
        <f t="shared" si="2"/>
        <v>0</v>
      </c>
      <c r="S24" t="b">
        <f t="shared" si="3"/>
        <v>1</v>
      </c>
      <c r="T24" t="b">
        <f t="shared" si="4"/>
        <v>1</v>
      </c>
      <c r="U24" t="b">
        <f t="shared" si="15"/>
        <v>0</v>
      </c>
      <c r="V24" s="6">
        <f t="shared" si="11"/>
        <v>3.1691790703740521</v>
      </c>
      <c r="W24" s="1">
        <v>1</v>
      </c>
      <c r="Y24" s="1">
        <v>1</v>
      </c>
      <c r="AA24" s="1">
        <f t="shared" si="12"/>
        <v>3.1691790703740521</v>
      </c>
      <c r="AB24" s="1" t="s">
        <v>85</v>
      </c>
      <c r="AC24" s="1">
        <f>(0.48*((AE24+AF24)^0.568)*(AF24^-0.037)*(AG24^-0.508)+1)</f>
        <v>6.8436313765407988</v>
      </c>
      <c r="AD24" s="1">
        <f>0.95*((AE24/AF24)^0.57)+1</f>
        <v>1.5566496410490769</v>
      </c>
      <c r="AE24" s="1">
        <v>12.061</v>
      </c>
      <c r="AF24" s="1">
        <v>30.806999999999999</v>
      </c>
      <c r="AG24" s="1">
        <v>0.38</v>
      </c>
      <c r="AH24" s="1">
        <v>0.61</v>
      </c>
    </row>
    <row r="25" spans="1:36" x14ac:dyDescent="0.25">
      <c r="A25">
        <v>23</v>
      </c>
      <c r="B25">
        <v>11.48</v>
      </c>
      <c r="C25">
        <v>29.16</v>
      </c>
      <c r="D25">
        <v>13.46</v>
      </c>
      <c r="E25">
        <v>11.476000000000001</v>
      </c>
      <c r="F25">
        <v>29.161000000000001</v>
      </c>
      <c r="G25">
        <v>13.457000000000001</v>
      </c>
      <c r="H25" s="10" t="s">
        <v>21</v>
      </c>
      <c r="I25" s="15" t="s">
        <v>151</v>
      </c>
      <c r="J25" s="14">
        <v>5.4414242171098417</v>
      </c>
      <c r="K25" s="15">
        <v>5.559825910972414</v>
      </c>
      <c r="L25" s="6">
        <v>3.2674803435796038</v>
      </c>
      <c r="M25" s="6" t="s">
        <v>85</v>
      </c>
      <c r="N25" s="6">
        <v>1.4</v>
      </c>
      <c r="O25" s="6" t="s">
        <v>134</v>
      </c>
      <c r="P25" s="6">
        <v>1.21540263583422</v>
      </c>
      <c r="Q25" s="6" t="s">
        <v>77</v>
      </c>
      <c r="R25" t="b">
        <f t="shared" si="2"/>
        <v>0</v>
      </c>
      <c r="S25" t="b">
        <f>IF(AND(K25&gt;(J25*0.96),K25&lt;(J25*1.04)),TRUE,FALSE)</f>
        <v>1</v>
      </c>
      <c r="T25" t="b">
        <f t="shared" si="4"/>
        <v>1</v>
      </c>
      <c r="U25" t="b">
        <f t="shared" si="15"/>
        <v>0</v>
      </c>
      <c r="V25" s="6">
        <f>W25*Y25*AA25</f>
        <v>5.6198047943231648</v>
      </c>
      <c r="W25" s="1">
        <f>((AC25-AD25)/2)*AH25+AD25</f>
        <v>3.5078364037290171</v>
      </c>
      <c r="X25" s="1" t="s">
        <v>85</v>
      </c>
      <c r="Y25" s="1">
        <v>1.4</v>
      </c>
      <c r="Z25" s="1" t="s">
        <v>134</v>
      </c>
      <c r="AA25" s="1">
        <f t="shared" ref="AA25:AA34" si="16">1.375 * ((AI25/AJ25)^0.839) * (2.71828182845904^(-1.33*(((C26-AI25)/AJ25)^1.43))) + 1</f>
        <v>1.1443367990001336</v>
      </c>
      <c r="AB25" s="1" t="s">
        <v>77</v>
      </c>
      <c r="AC25" s="1">
        <f>(0.48*((AE25+AF25)^0.568)*(AF25^-0.037)*(AG25^-0.508)+1)</f>
        <v>7.4559111373805758</v>
      </c>
      <c r="AD25" s="1">
        <f>0.95*((AE25/AF25)^0.57)+1</f>
        <v>1.7752280673783332</v>
      </c>
      <c r="AE25" s="1">
        <v>21</v>
      </c>
      <c r="AF25" s="1">
        <v>30</v>
      </c>
      <c r="AG25" s="1">
        <v>0.38</v>
      </c>
      <c r="AH25" s="1">
        <v>0.61</v>
      </c>
      <c r="AI25" s="1">
        <v>5.7</v>
      </c>
      <c r="AJ25" s="1">
        <v>42.218000000000004</v>
      </c>
    </row>
    <row r="26" spans="1:36" x14ac:dyDescent="0.25">
      <c r="A26">
        <v>24</v>
      </c>
      <c r="B26">
        <v>15.42</v>
      </c>
      <c r="C26">
        <v>29.16</v>
      </c>
      <c r="D26">
        <v>15.76</v>
      </c>
      <c r="E26">
        <v>15.416</v>
      </c>
      <c r="F26">
        <v>29.161000000000001</v>
      </c>
      <c r="G26">
        <v>15.760999999999999</v>
      </c>
      <c r="H26" t="s">
        <v>22</v>
      </c>
      <c r="I26" s="15" t="s">
        <v>149</v>
      </c>
      <c r="J26" s="14">
        <v>3.3943754234233969</v>
      </c>
      <c r="K26" s="15">
        <v>3.4669838470385002</v>
      </c>
      <c r="L26" s="6">
        <v>1</v>
      </c>
      <c r="N26" s="6">
        <v>1</v>
      </c>
      <c r="P26" s="6">
        <v>3.4669838470385002</v>
      </c>
      <c r="Q26" s="6" t="s">
        <v>85</v>
      </c>
      <c r="R26" t="b">
        <f t="shared" si="2"/>
        <v>0</v>
      </c>
      <c r="S26" t="b">
        <f t="shared" ref="S26:S64" si="17">IF(AND(K26&gt;(J26*0.96),K26&lt;(J26*1.04)),TRUE,FALSE)</f>
        <v>1</v>
      </c>
      <c r="T26" t="b">
        <f t="shared" si="4"/>
        <v>1</v>
      </c>
      <c r="U26" t="b">
        <f t="shared" si="15"/>
        <v>1</v>
      </c>
      <c r="V26" s="6">
        <f t="shared" si="11"/>
        <v>6.0400196630780671</v>
      </c>
      <c r="W26" s="1">
        <f t="shared" ref="W26:W34" si="18">((AC26-AD26)/2)*AH26+AD26</f>
        <v>3.5078364037290171</v>
      </c>
      <c r="X26" s="1" t="s">
        <v>85</v>
      </c>
      <c r="Y26" s="1">
        <v>1.4</v>
      </c>
      <c r="Z26" s="1" t="s">
        <v>134</v>
      </c>
      <c r="AA26" s="1">
        <f t="shared" si="16"/>
        <v>1.2299033543169648</v>
      </c>
      <c r="AB26" s="1" t="s">
        <v>77</v>
      </c>
      <c r="AC26" s="1">
        <f>(0.48*((AE26+AF26)^0.568)*(AF26^-0.037)*(AG26^-0.508)+1)</f>
        <v>7.4559111373805758</v>
      </c>
      <c r="AD26" s="1">
        <f>0.95*((AE26/AF26)^0.57)+1</f>
        <v>1.7752280673783332</v>
      </c>
      <c r="AE26" s="1">
        <v>21</v>
      </c>
      <c r="AF26" s="1">
        <v>30</v>
      </c>
      <c r="AG26" s="1">
        <v>0.38</v>
      </c>
      <c r="AH26" s="1">
        <v>0.61</v>
      </c>
      <c r="AI26" s="1">
        <v>5.7</v>
      </c>
      <c r="AJ26" s="1">
        <v>42.218000000000004</v>
      </c>
    </row>
    <row r="27" spans="1:36" x14ac:dyDescent="0.25">
      <c r="A27">
        <v>25</v>
      </c>
      <c r="B27">
        <v>12.36</v>
      </c>
      <c r="C27">
        <v>13.02</v>
      </c>
      <c r="D27">
        <v>13.99</v>
      </c>
      <c r="E27">
        <v>12.355</v>
      </c>
      <c r="F27">
        <v>13.023999999999999</v>
      </c>
      <c r="G27">
        <v>13.993</v>
      </c>
      <c r="H27" t="s">
        <v>23</v>
      </c>
      <c r="I27" s="15" t="s">
        <v>149</v>
      </c>
      <c r="J27" s="14">
        <v>3.3138072697967829</v>
      </c>
      <c r="K27" s="15">
        <v>3.3851298821264679</v>
      </c>
      <c r="L27" s="6">
        <v>1</v>
      </c>
      <c r="N27" s="6">
        <v>1</v>
      </c>
      <c r="P27" s="6">
        <v>3.3851298821264679</v>
      </c>
      <c r="Q27" s="6" t="s">
        <v>85</v>
      </c>
      <c r="R27" t="b">
        <f t="shared" si="2"/>
        <v>0</v>
      </c>
      <c r="S27" t="b">
        <f t="shared" si="17"/>
        <v>1</v>
      </c>
      <c r="T27" t="b">
        <f t="shared" si="4"/>
        <v>1</v>
      </c>
      <c r="U27" t="b">
        <f t="shared" si="15"/>
        <v>1</v>
      </c>
      <c r="V27" s="6">
        <f t="shared" si="11"/>
        <v>6.0390612262979086</v>
      </c>
      <c r="W27" s="1">
        <f t="shared" si="18"/>
        <v>3.5078364037290171</v>
      </c>
      <c r="X27" s="1" t="s">
        <v>85</v>
      </c>
      <c r="Y27" s="1">
        <v>1.4</v>
      </c>
      <c r="Z27" s="1" t="s">
        <v>134</v>
      </c>
      <c r="AA27" s="1">
        <f t="shared" si="16"/>
        <v>1.2297081919372754</v>
      </c>
      <c r="AB27" s="1" t="s">
        <v>77</v>
      </c>
      <c r="AC27" s="1">
        <f>(0.48*((AE27+AF27)^0.568)*(AF27^-0.037)*(AG27^-0.508)+1)</f>
        <v>7.4559111373805758</v>
      </c>
      <c r="AD27" s="1">
        <f>0.95*((AE27/AF27)^0.57)+1</f>
        <v>1.7752280673783332</v>
      </c>
      <c r="AE27" s="1">
        <v>21</v>
      </c>
      <c r="AF27" s="1">
        <v>30</v>
      </c>
      <c r="AG27" s="1">
        <v>0.38</v>
      </c>
      <c r="AH27" s="1">
        <v>0.61</v>
      </c>
      <c r="AI27" s="1">
        <v>5.7</v>
      </c>
      <c r="AJ27" s="1">
        <v>42.218000000000004</v>
      </c>
    </row>
    <row r="28" spans="1:36" x14ac:dyDescent="0.25">
      <c r="A28">
        <v>26</v>
      </c>
      <c r="B28">
        <v>15.55</v>
      </c>
      <c r="C28">
        <v>13.06</v>
      </c>
      <c r="D28">
        <v>15.87</v>
      </c>
      <c r="E28">
        <v>15.55</v>
      </c>
      <c r="F28">
        <v>13.063000000000001</v>
      </c>
      <c r="G28">
        <v>15.868</v>
      </c>
      <c r="H28" t="s">
        <v>24</v>
      </c>
      <c r="I28" s="15" t="s">
        <v>152</v>
      </c>
      <c r="J28" s="14">
        <v>5.3533701440450248</v>
      </c>
      <c r="K28" s="15">
        <v>5.4709335709422646</v>
      </c>
      <c r="L28" s="6">
        <v>3.1874189135373721</v>
      </c>
      <c r="M28" s="6" t="s">
        <v>85</v>
      </c>
      <c r="N28" s="6">
        <v>1.4</v>
      </c>
      <c r="O28" s="6" t="s">
        <v>134</v>
      </c>
      <c r="P28" s="6">
        <v>1.226010700047373</v>
      </c>
      <c r="Q28" s="6" t="s">
        <v>77</v>
      </c>
      <c r="R28" t="b">
        <f t="shared" si="2"/>
        <v>0</v>
      </c>
      <c r="S28" t="b">
        <f t="shared" si="17"/>
        <v>1</v>
      </c>
      <c r="T28" t="b">
        <f t="shared" si="4"/>
        <v>1</v>
      </c>
      <c r="U28" t="b">
        <f t="shared" si="15"/>
        <v>0</v>
      </c>
      <c r="V28" s="6">
        <f t="shared" si="11"/>
        <v>5.6222871977204711</v>
      </c>
      <c r="W28" s="1">
        <f t="shared" si="18"/>
        <v>3.5078364037290171</v>
      </c>
      <c r="X28" s="1" t="s">
        <v>85</v>
      </c>
      <c r="Y28" s="1">
        <v>1.4</v>
      </c>
      <c r="Z28" s="1" t="s">
        <v>134</v>
      </c>
      <c r="AA28" s="1">
        <f t="shared" si="16"/>
        <v>1.1448422801799016</v>
      </c>
      <c r="AB28" s="1" t="s">
        <v>77</v>
      </c>
      <c r="AC28" s="1">
        <f t="shared" ref="AC28:AC29" si="19">(0.48*((AE28+AF28)^0.568)*(AF28^-0.037)*(AG28^-0.508)+1)</f>
        <v>7.4559111373805758</v>
      </c>
      <c r="AD28" s="1">
        <f t="shared" ref="AD28:AD29" si="20">0.95*((AE28/AF28)^0.57)+1</f>
        <v>1.7752280673783332</v>
      </c>
      <c r="AE28" s="1">
        <v>21</v>
      </c>
      <c r="AF28" s="1">
        <v>30</v>
      </c>
      <c r="AG28" s="1">
        <v>0.38</v>
      </c>
      <c r="AH28" s="1">
        <v>0.61</v>
      </c>
      <c r="AI28" s="1">
        <v>5.7</v>
      </c>
      <c r="AJ28" s="1">
        <v>42.218000000000004</v>
      </c>
    </row>
    <row r="29" spans="1:36" x14ac:dyDescent="0.25">
      <c r="A29">
        <v>27</v>
      </c>
      <c r="B29">
        <v>19.829999999999998</v>
      </c>
      <c r="C29">
        <v>29.06</v>
      </c>
      <c r="D29">
        <v>15.74</v>
      </c>
      <c r="E29">
        <v>19.829999999999998</v>
      </c>
      <c r="F29">
        <v>29.056000000000001</v>
      </c>
      <c r="G29">
        <v>15.737</v>
      </c>
      <c r="H29" t="s">
        <v>25</v>
      </c>
      <c r="I29" s="15" t="s">
        <v>153</v>
      </c>
      <c r="J29" s="14">
        <v>5.4288030651752228</v>
      </c>
      <c r="K29" s="15">
        <v>5.5470798008186897</v>
      </c>
      <c r="L29" s="6">
        <v>3.255591453469401</v>
      </c>
      <c r="M29" s="6" t="s">
        <v>85</v>
      </c>
      <c r="N29" s="6">
        <v>1.4</v>
      </c>
      <c r="O29" s="6" t="s">
        <v>134</v>
      </c>
      <c r="P29" s="6">
        <v>1.217044556836276</v>
      </c>
      <c r="Q29" s="6" t="s">
        <v>77</v>
      </c>
      <c r="R29" t="b">
        <f t="shared" si="2"/>
        <v>0</v>
      </c>
      <c r="S29" t="b">
        <f t="shared" si="17"/>
        <v>1</v>
      </c>
      <c r="T29" t="b">
        <f t="shared" si="4"/>
        <v>1</v>
      </c>
      <c r="U29" t="b">
        <f t="shared" si="15"/>
        <v>0</v>
      </c>
      <c r="V29" s="6">
        <f t="shared" si="11"/>
        <v>5.6205490826801476</v>
      </c>
      <c r="W29" s="1">
        <f t="shared" si="18"/>
        <v>3.5078364037290171</v>
      </c>
      <c r="X29" s="1" t="s">
        <v>85</v>
      </c>
      <c r="Y29" s="1">
        <v>1.4</v>
      </c>
      <c r="Z29" s="1" t="s">
        <v>134</v>
      </c>
      <c r="AA29" s="1">
        <f t="shared" si="16"/>
        <v>1.1444883552529102</v>
      </c>
      <c r="AB29" s="1" t="s">
        <v>77</v>
      </c>
      <c r="AC29" s="1">
        <f t="shared" si="19"/>
        <v>7.4559111373805758</v>
      </c>
      <c r="AD29" s="1">
        <f t="shared" si="20"/>
        <v>1.7752280673783332</v>
      </c>
      <c r="AE29" s="1">
        <v>21</v>
      </c>
      <c r="AF29" s="1">
        <v>30</v>
      </c>
      <c r="AG29" s="1">
        <v>0.38</v>
      </c>
      <c r="AH29" s="1">
        <v>0.61</v>
      </c>
      <c r="AI29" s="1">
        <v>5.7</v>
      </c>
      <c r="AJ29" s="1">
        <v>42.218000000000004</v>
      </c>
    </row>
    <row r="30" spans="1:36" x14ac:dyDescent="0.25">
      <c r="A30">
        <v>28</v>
      </c>
      <c r="B30">
        <v>23.83</v>
      </c>
      <c r="C30">
        <v>29.13</v>
      </c>
      <c r="D30">
        <v>13.38</v>
      </c>
      <c r="E30">
        <v>23.832999999999998</v>
      </c>
      <c r="F30">
        <v>29.126000000000001</v>
      </c>
      <c r="G30">
        <v>13.382999999999999</v>
      </c>
      <c r="H30" t="s">
        <v>26</v>
      </c>
      <c r="I30" s="15" t="s">
        <v>154</v>
      </c>
      <c r="J30" s="14">
        <v>5.4864987106900189</v>
      </c>
      <c r="K30" s="15">
        <v>5.6053594583185014</v>
      </c>
      <c r="L30" s="6">
        <v>3.3111517146764431</v>
      </c>
      <c r="M30" s="6" t="s">
        <v>85</v>
      </c>
      <c r="N30" s="6">
        <v>1.4</v>
      </c>
      <c r="O30" s="6" t="s">
        <v>134</v>
      </c>
      <c r="P30" s="6">
        <v>1.209195026240125</v>
      </c>
      <c r="Q30" s="6" t="s">
        <v>77</v>
      </c>
      <c r="R30" t="b">
        <f t="shared" si="2"/>
        <v>0</v>
      </c>
      <c r="S30" t="b">
        <f t="shared" si="17"/>
        <v>1</v>
      </c>
      <c r="T30" t="b">
        <f t="shared" si="4"/>
        <v>1</v>
      </c>
      <c r="U30" t="b">
        <f t="shared" si="15"/>
        <v>0</v>
      </c>
      <c r="V30" s="6">
        <f t="shared" si="11"/>
        <v>6.0402590480568445</v>
      </c>
      <c r="W30" s="1">
        <f t="shared" si="18"/>
        <v>3.5078364037290171</v>
      </c>
      <c r="X30" s="1" t="s">
        <v>85</v>
      </c>
      <c r="Y30" s="1">
        <v>1.4</v>
      </c>
      <c r="Z30" s="1" t="s">
        <v>134</v>
      </c>
      <c r="AA30" s="1">
        <f t="shared" si="16"/>
        <v>1.2299520992556894</v>
      </c>
      <c r="AB30" s="1" t="s">
        <v>77</v>
      </c>
      <c r="AC30" s="1">
        <f>(0.48*((AE30+AF30)^0.568)*(AF30^-0.037)*(AG30^-0.508)+1)</f>
        <v>7.4559111373805758</v>
      </c>
      <c r="AD30" s="1">
        <f>0.95*((AE30/AF30)^0.57)+1</f>
        <v>1.7752280673783332</v>
      </c>
      <c r="AE30" s="1">
        <v>21</v>
      </c>
      <c r="AF30" s="1">
        <v>30</v>
      </c>
      <c r="AG30" s="1">
        <v>0.38</v>
      </c>
      <c r="AH30" s="1">
        <v>0.61</v>
      </c>
      <c r="AI30" s="1">
        <v>5.7</v>
      </c>
      <c r="AJ30" s="1">
        <v>42.218000000000004</v>
      </c>
    </row>
    <row r="31" spans="1:36" x14ac:dyDescent="0.25">
      <c r="A31">
        <v>29</v>
      </c>
      <c r="B31">
        <v>23.13</v>
      </c>
      <c r="C31">
        <v>13.01</v>
      </c>
      <c r="D31">
        <v>13.81</v>
      </c>
      <c r="E31">
        <v>23.126000000000001</v>
      </c>
      <c r="F31">
        <v>13.007</v>
      </c>
      <c r="G31">
        <v>13.805999999999999</v>
      </c>
      <c r="H31" t="s">
        <v>27</v>
      </c>
      <c r="I31" s="15" t="s">
        <v>155</v>
      </c>
      <c r="J31" s="14">
        <v>5.4869082719304272</v>
      </c>
      <c r="K31" s="15">
        <v>5.60577328166766</v>
      </c>
      <c r="L31" s="6">
        <v>3.3115574671718799</v>
      </c>
      <c r="M31" s="6" t="s">
        <v>85</v>
      </c>
      <c r="N31" s="6">
        <v>1.4</v>
      </c>
      <c r="O31" s="6" t="s">
        <v>134</v>
      </c>
      <c r="P31" s="6">
        <v>1.209136127732471</v>
      </c>
      <c r="Q31" s="6" t="s">
        <v>77</v>
      </c>
      <c r="R31" t="b">
        <f t="shared" si="2"/>
        <v>0</v>
      </c>
      <c r="S31" t="b">
        <f t="shared" si="17"/>
        <v>1</v>
      </c>
      <c r="T31" t="b">
        <f t="shared" si="4"/>
        <v>1</v>
      </c>
      <c r="U31" t="b">
        <f t="shared" si="15"/>
        <v>0</v>
      </c>
      <c r="V31" s="6">
        <f t="shared" si="11"/>
        <v>6.0402590480568445</v>
      </c>
      <c r="W31" s="1">
        <f t="shared" si="18"/>
        <v>3.5078364037290171</v>
      </c>
      <c r="X31" s="1" t="s">
        <v>85</v>
      </c>
      <c r="Y31" s="1">
        <v>1.4</v>
      </c>
      <c r="Z31" s="1" t="s">
        <v>134</v>
      </c>
      <c r="AA31" s="1">
        <f t="shared" si="16"/>
        <v>1.2299520992556894</v>
      </c>
      <c r="AB31" s="1" t="s">
        <v>77</v>
      </c>
      <c r="AC31" s="1">
        <f>(0.48*((AE31+AF31)^0.568)*(AF31^-0.037)*(AG31^-0.508)+1)</f>
        <v>7.4559111373805758</v>
      </c>
      <c r="AD31" s="1">
        <f>0.95*((AE31/AF31)^0.57)+1</f>
        <v>1.7752280673783332</v>
      </c>
      <c r="AE31" s="1">
        <v>21</v>
      </c>
      <c r="AF31" s="1">
        <v>30</v>
      </c>
      <c r="AG31" s="1">
        <v>0.38</v>
      </c>
      <c r="AH31" s="1">
        <v>0.61</v>
      </c>
      <c r="AI31" s="1">
        <v>5.7</v>
      </c>
      <c r="AJ31" s="1">
        <v>42.218000000000004</v>
      </c>
    </row>
    <row r="32" spans="1:36" x14ac:dyDescent="0.25">
      <c r="A32">
        <v>30</v>
      </c>
      <c r="B32">
        <v>20.149999999999999</v>
      </c>
      <c r="C32">
        <v>13.01</v>
      </c>
      <c r="D32">
        <v>15.55</v>
      </c>
      <c r="E32">
        <v>20.146000000000001</v>
      </c>
      <c r="F32">
        <v>13.007</v>
      </c>
      <c r="G32">
        <v>15.555</v>
      </c>
      <c r="H32" t="s">
        <v>28</v>
      </c>
      <c r="I32" s="15" t="s">
        <v>156</v>
      </c>
      <c r="J32" s="14">
        <v>12.71618029302155</v>
      </c>
      <c r="K32" s="15">
        <v>12.70496006206699</v>
      </c>
      <c r="L32" s="6">
        <v>1</v>
      </c>
      <c r="N32" s="6">
        <v>1</v>
      </c>
      <c r="P32" s="6">
        <v>12.70496006206699</v>
      </c>
      <c r="Q32" s="6" t="s">
        <v>84</v>
      </c>
      <c r="R32" t="b">
        <f t="shared" si="2"/>
        <v>0</v>
      </c>
      <c r="S32" t="b">
        <f t="shared" si="17"/>
        <v>1</v>
      </c>
      <c r="T32" t="b">
        <f t="shared" si="4"/>
        <v>1</v>
      </c>
      <c r="U32" t="b">
        <f t="shared" si="15"/>
        <v>0</v>
      </c>
      <c r="V32" s="6">
        <f t="shared" si="11"/>
        <v>5.8969182008565397</v>
      </c>
      <c r="W32" s="1">
        <f t="shared" si="18"/>
        <v>3.5078364037290171</v>
      </c>
      <c r="X32" s="1" t="s">
        <v>85</v>
      </c>
      <c r="Y32" s="1">
        <v>1.4</v>
      </c>
      <c r="Z32" s="1" t="s">
        <v>134</v>
      </c>
      <c r="AA32" s="1">
        <f t="shared" si="16"/>
        <v>1.2007642160009437</v>
      </c>
      <c r="AB32" s="1" t="s">
        <v>77</v>
      </c>
      <c r="AC32" s="1">
        <f t="shared" ref="AC32:AC34" si="21">(0.48*((AE32+AF32)^0.568)*(AF32^-0.037)*(AG32^-0.508)+1)</f>
        <v>7.4559111373805758</v>
      </c>
      <c r="AD32" s="1">
        <f t="shared" ref="AD32:AD34" si="22">0.95*((AE32/AF32)^0.57)+1</f>
        <v>1.7752280673783332</v>
      </c>
      <c r="AE32" s="1">
        <v>21</v>
      </c>
      <c r="AF32" s="1">
        <v>30</v>
      </c>
      <c r="AG32" s="1">
        <v>0.38</v>
      </c>
      <c r="AH32" s="1">
        <v>0.61</v>
      </c>
      <c r="AI32" s="1">
        <v>5.7</v>
      </c>
      <c r="AJ32" s="1">
        <v>42.218000000000004</v>
      </c>
    </row>
    <row r="33" spans="1:36" x14ac:dyDescent="0.25">
      <c r="A33">
        <v>31</v>
      </c>
      <c r="B33">
        <v>17.54</v>
      </c>
      <c r="C33">
        <v>18.600000000000001</v>
      </c>
      <c r="D33">
        <v>17.04</v>
      </c>
      <c r="E33">
        <v>17.542999999999999</v>
      </c>
      <c r="F33">
        <v>18.603000000000002</v>
      </c>
      <c r="G33">
        <v>17.036999999999999</v>
      </c>
      <c r="H33" t="s">
        <v>29</v>
      </c>
      <c r="I33" s="15" t="s">
        <v>157</v>
      </c>
      <c r="J33" s="14">
        <v>7.0727775106927471</v>
      </c>
      <c r="K33" s="15">
        <v>7.0662027070380962</v>
      </c>
      <c r="L33" s="6">
        <v>1</v>
      </c>
      <c r="N33" s="6">
        <v>1</v>
      </c>
      <c r="P33" s="6">
        <v>7.0662027070380962</v>
      </c>
      <c r="Q33" s="6" t="s">
        <v>85</v>
      </c>
      <c r="R33" t="b">
        <f t="shared" si="2"/>
        <v>0</v>
      </c>
      <c r="S33" t="b">
        <f t="shared" si="17"/>
        <v>1</v>
      </c>
      <c r="T33" t="b">
        <f t="shared" si="4"/>
        <v>1</v>
      </c>
      <c r="U33" t="b">
        <f t="shared" si="15"/>
        <v>0</v>
      </c>
      <c r="V33" s="6">
        <f t="shared" si="11"/>
        <v>5.7596769228972597</v>
      </c>
      <c r="W33" s="1">
        <f t="shared" si="18"/>
        <v>3.5078364037290171</v>
      </c>
      <c r="X33" s="1" t="s">
        <v>85</v>
      </c>
      <c r="Y33" s="1">
        <v>1.4</v>
      </c>
      <c r="Z33" s="1" t="s">
        <v>134</v>
      </c>
      <c r="AA33" s="1">
        <f t="shared" si="16"/>
        <v>1.172818361926216</v>
      </c>
      <c r="AB33" s="1" t="s">
        <v>77</v>
      </c>
      <c r="AC33" s="1">
        <f t="shared" si="21"/>
        <v>7.4559111373805758</v>
      </c>
      <c r="AD33" s="1">
        <f t="shared" si="22"/>
        <v>1.7752280673783332</v>
      </c>
      <c r="AE33" s="1">
        <v>21</v>
      </c>
      <c r="AF33" s="1">
        <v>30</v>
      </c>
      <c r="AG33" s="1">
        <v>0.38</v>
      </c>
      <c r="AH33" s="1">
        <v>0.61</v>
      </c>
      <c r="AI33" s="1">
        <v>5.7</v>
      </c>
      <c r="AJ33" s="1">
        <v>42.218000000000004</v>
      </c>
    </row>
    <row r="34" spans="1:36" x14ac:dyDescent="0.25">
      <c r="A34">
        <v>32</v>
      </c>
      <c r="B34">
        <v>17.559999999999999</v>
      </c>
      <c r="C34">
        <v>23.73</v>
      </c>
      <c r="D34">
        <v>17.05</v>
      </c>
      <c r="E34">
        <v>17.561</v>
      </c>
      <c r="F34">
        <v>23.727</v>
      </c>
      <c r="G34">
        <v>17.047999999999998</v>
      </c>
      <c r="H34" t="s">
        <v>30</v>
      </c>
      <c r="I34" s="15" t="s">
        <v>157</v>
      </c>
      <c r="J34" s="14">
        <v>7.0727775106927471</v>
      </c>
      <c r="K34" s="15">
        <v>7.0662027070380962</v>
      </c>
      <c r="L34" s="6">
        <v>1</v>
      </c>
      <c r="N34" s="6">
        <v>1</v>
      </c>
      <c r="P34" s="6">
        <v>7.0662027070380962</v>
      </c>
      <c r="Q34" s="6" t="s">
        <v>85</v>
      </c>
      <c r="R34" t="b">
        <f t="shared" si="2"/>
        <v>0</v>
      </c>
      <c r="S34" t="b">
        <f t="shared" si="17"/>
        <v>1</v>
      </c>
      <c r="T34" t="b">
        <f t="shared" si="4"/>
        <v>1</v>
      </c>
      <c r="U34" t="b">
        <f t="shared" si="15"/>
        <v>1</v>
      </c>
      <c r="V34" s="6">
        <f t="shared" si="11"/>
        <v>6.0208392301015188</v>
      </c>
      <c r="W34" s="1">
        <f t="shared" si="18"/>
        <v>3.5078364037290171</v>
      </c>
      <c r="X34" s="1" t="s">
        <v>85</v>
      </c>
      <c r="Y34" s="1">
        <v>1.4</v>
      </c>
      <c r="Z34" s="1" t="s">
        <v>134</v>
      </c>
      <c r="AA34" s="1">
        <f t="shared" si="16"/>
        <v>1.2259977248370955</v>
      </c>
      <c r="AB34" s="1" t="s">
        <v>77</v>
      </c>
      <c r="AC34" s="1">
        <f t="shared" si="21"/>
        <v>7.4559111373805758</v>
      </c>
      <c r="AD34" s="1">
        <f t="shared" si="22"/>
        <v>1.7752280673783332</v>
      </c>
      <c r="AE34" s="1">
        <v>21</v>
      </c>
      <c r="AF34" s="1">
        <v>30</v>
      </c>
      <c r="AG34" s="1">
        <v>0.38</v>
      </c>
      <c r="AH34" s="1">
        <v>0.61</v>
      </c>
      <c r="AI34" s="1">
        <v>5.7</v>
      </c>
      <c r="AJ34" s="1">
        <v>42.218000000000004</v>
      </c>
    </row>
    <row r="35" spans="1:36" x14ac:dyDescent="0.25">
      <c r="A35" s="23">
        <v>33</v>
      </c>
      <c r="B35">
        <v>41.49</v>
      </c>
      <c r="C35">
        <v>13.81</v>
      </c>
      <c r="D35">
        <v>21.23</v>
      </c>
      <c r="E35">
        <v>41.488</v>
      </c>
      <c r="F35">
        <v>13.805999999999999</v>
      </c>
      <c r="G35">
        <v>21.228999999999999</v>
      </c>
      <c r="H35" t="s">
        <v>31</v>
      </c>
      <c r="I35" s="15" t="s">
        <v>158</v>
      </c>
      <c r="J35" s="14">
        <v>11.20193836500685</v>
      </c>
      <c r="K35" s="15">
        <v>11.191467769693441</v>
      </c>
      <c r="L35" s="6">
        <v>6.7378353076264048</v>
      </c>
      <c r="M35" s="6" t="s">
        <v>85</v>
      </c>
      <c r="N35" s="6">
        <v>1.4</v>
      </c>
      <c r="O35" s="6" t="s">
        <v>134</v>
      </c>
      <c r="P35" s="6">
        <v>1.1864204428880749</v>
      </c>
      <c r="Q35" s="6" t="s">
        <v>77</v>
      </c>
      <c r="R35" t="b">
        <f t="shared" si="2"/>
        <v>0</v>
      </c>
      <c r="S35" t="b">
        <f t="shared" si="17"/>
        <v>1</v>
      </c>
      <c r="T35" t="b">
        <f t="shared" si="4"/>
        <v>1</v>
      </c>
      <c r="U35" t="b">
        <f t="shared" si="15"/>
        <v>1</v>
      </c>
      <c r="V35" s="6">
        <f t="shared" si="11"/>
        <v>9.6908779660412243</v>
      </c>
      <c r="W35" s="1">
        <v>1</v>
      </c>
      <c r="Y35" s="1">
        <v>1</v>
      </c>
      <c r="AA35" s="1">
        <f t="shared" ref="AA35:AA37" si="23">((AC35-AD35)/2)*AH35+AD35</f>
        <v>9.6908779660412243</v>
      </c>
      <c r="AB35" s="1" t="s">
        <v>84</v>
      </c>
      <c r="AC35" s="1">
        <f t="shared" ref="AC35" si="24">(0.47*((AE35+AF35)^0.76)*(AF35^-0.1)*(AG35^-0.61)+1)</f>
        <v>10.938024682343984</v>
      </c>
      <c r="AD35" s="1">
        <f t="shared" ref="AD35" si="25">0.55*(AE35^0.544)*(AF35^-0.14)*(AG35^-0.367)+1</f>
        <v>3.8114720177567918</v>
      </c>
      <c r="AE35" s="1">
        <v>21.122</v>
      </c>
      <c r="AF35" s="1">
        <v>15.413</v>
      </c>
      <c r="AG35" s="1">
        <v>0.38</v>
      </c>
      <c r="AH35" s="1">
        <v>1.65</v>
      </c>
    </row>
    <row r="36" spans="1:36" x14ac:dyDescent="0.25">
      <c r="A36">
        <v>34</v>
      </c>
      <c r="B36">
        <v>35.49</v>
      </c>
      <c r="C36">
        <v>13.81</v>
      </c>
      <c r="D36">
        <v>21.23</v>
      </c>
      <c r="E36">
        <v>35.491999999999997</v>
      </c>
      <c r="F36">
        <v>13.805999999999999</v>
      </c>
      <c r="G36">
        <v>21.228999999999999</v>
      </c>
      <c r="H36" t="s">
        <v>33</v>
      </c>
      <c r="I36" s="15" t="s">
        <v>158</v>
      </c>
      <c r="J36" s="14">
        <v>11.20193836500685</v>
      </c>
      <c r="K36" s="15">
        <v>11.191467769693441</v>
      </c>
      <c r="L36" s="6">
        <v>6.7378353076264048</v>
      </c>
      <c r="M36" s="6" t="s">
        <v>85</v>
      </c>
      <c r="N36" s="6">
        <v>1.4</v>
      </c>
      <c r="O36" s="6" t="s">
        <v>134</v>
      </c>
      <c r="P36" s="6">
        <v>1.1864204428880749</v>
      </c>
      <c r="Q36" s="6" t="s">
        <v>77</v>
      </c>
      <c r="R36" t="b">
        <f t="shared" si="2"/>
        <v>0</v>
      </c>
      <c r="S36" t="b">
        <f t="shared" si="17"/>
        <v>1</v>
      </c>
      <c r="T36" t="b">
        <f t="shared" si="4"/>
        <v>1</v>
      </c>
      <c r="U36" t="b">
        <f t="shared" si="15"/>
        <v>0</v>
      </c>
      <c r="V36" s="6">
        <f t="shared" si="11"/>
        <v>5.716301291133612</v>
      </c>
      <c r="W36" s="1">
        <v>1</v>
      </c>
      <c r="Y36" s="1">
        <v>1</v>
      </c>
      <c r="AA36" s="1">
        <f t="shared" si="23"/>
        <v>5.716301291133612</v>
      </c>
      <c r="AB36" s="1" t="s">
        <v>85</v>
      </c>
      <c r="AC36" s="1">
        <f>(0.48*((AE36+AF36)^0.568)*(AF36^-0.037)*(AG36^-0.508)+1)</f>
        <v>6.4755201137057936</v>
      </c>
      <c r="AD36" s="1">
        <f>0.95*((AE36/AF36)^0.57)+1</f>
        <v>2.1371268418647555</v>
      </c>
      <c r="AE36" s="1">
        <v>21.129000000000001</v>
      </c>
      <c r="AF36" s="1">
        <v>15.413</v>
      </c>
      <c r="AG36" s="1">
        <v>0.38</v>
      </c>
      <c r="AH36" s="1">
        <v>1.65</v>
      </c>
    </row>
    <row r="37" spans="1:36" x14ac:dyDescent="0.25">
      <c r="A37">
        <v>35</v>
      </c>
      <c r="B37">
        <v>29.5</v>
      </c>
      <c r="C37">
        <v>13.81</v>
      </c>
      <c r="D37">
        <v>21.23</v>
      </c>
      <c r="E37">
        <v>29.495000000000001</v>
      </c>
      <c r="F37">
        <v>13.805999999999999</v>
      </c>
      <c r="G37">
        <v>21.228999999999999</v>
      </c>
      <c r="H37" t="s">
        <v>34</v>
      </c>
      <c r="I37" s="15" t="s">
        <v>158</v>
      </c>
      <c r="J37" s="14">
        <v>11.20193836500685</v>
      </c>
      <c r="K37" s="15">
        <v>11.191467769693441</v>
      </c>
      <c r="L37" s="6">
        <v>6.7378353076264048</v>
      </c>
      <c r="M37" s="6" t="s">
        <v>85</v>
      </c>
      <c r="N37" s="6">
        <v>1.4</v>
      </c>
      <c r="O37" s="6" t="s">
        <v>134</v>
      </c>
      <c r="P37" s="6">
        <v>1.1864204428880749</v>
      </c>
      <c r="Q37" s="6" t="s">
        <v>77</v>
      </c>
      <c r="R37" t="b">
        <f t="shared" si="2"/>
        <v>0</v>
      </c>
      <c r="S37" t="b">
        <f t="shared" si="17"/>
        <v>1</v>
      </c>
      <c r="T37" t="b">
        <f t="shared" si="4"/>
        <v>1</v>
      </c>
      <c r="U37" t="b">
        <f t="shared" si="15"/>
        <v>0</v>
      </c>
      <c r="V37" s="6">
        <f t="shared" si="11"/>
        <v>5.723855026684439</v>
      </c>
      <c r="W37" s="1">
        <v>1</v>
      </c>
      <c r="Y37" s="1">
        <v>1</v>
      </c>
      <c r="AA37" s="1">
        <f t="shared" si="23"/>
        <v>5.723855026684439</v>
      </c>
      <c r="AB37" s="1" t="s">
        <v>85</v>
      </c>
      <c r="AC37" s="1">
        <f>(0.48*((AE37+AF37)^0.568)*(AF37^-0.037)*(AG37^-0.508)+1)</f>
        <v>6.4840261052841557</v>
      </c>
      <c r="AD37" s="1">
        <f>0.95*((AE37/AF37)^0.57)+1</f>
        <v>2.1401913704286324</v>
      </c>
      <c r="AE37" s="1">
        <v>21.228999999999999</v>
      </c>
      <c r="AF37" s="1">
        <v>15.413</v>
      </c>
      <c r="AG37" s="1">
        <v>0.38</v>
      </c>
      <c r="AH37" s="1">
        <v>1.65</v>
      </c>
    </row>
    <row r="38" spans="1:36" x14ac:dyDescent="0.25">
      <c r="A38">
        <v>36</v>
      </c>
      <c r="B38">
        <v>23.5</v>
      </c>
      <c r="C38">
        <v>13.81</v>
      </c>
      <c r="D38">
        <v>21.23</v>
      </c>
      <c r="E38">
        <v>23.498999999999999</v>
      </c>
      <c r="F38">
        <v>13.805999999999999</v>
      </c>
      <c r="G38">
        <v>21.228000000000002</v>
      </c>
      <c r="H38" t="s">
        <v>35</v>
      </c>
      <c r="I38" s="15" t="s">
        <v>157</v>
      </c>
      <c r="J38" s="14">
        <v>7.0727211472233993</v>
      </c>
      <c r="K38" s="15">
        <v>7.0661463909365834</v>
      </c>
      <c r="L38" s="6">
        <v>1</v>
      </c>
      <c r="N38" s="6">
        <v>1</v>
      </c>
      <c r="P38" s="6">
        <v>7.0661463909365834</v>
      </c>
      <c r="Q38" s="6" t="s">
        <v>85</v>
      </c>
      <c r="R38" t="b">
        <f t="shared" si="2"/>
        <v>0</v>
      </c>
      <c r="S38" t="b">
        <f t="shared" si="17"/>
        <v>1</v>
      </c>
      <c r="T38" t="b">
        <f t="shared" si="4"/>
        <v>1</v>
      </c>
      <c r="U38" t="b">
        <f t="shared" si="15"/>
        <v>0</v>
      </c>
      <c r="V38" s="6">
        <f t="shared" si="11"/>
        <v>9.7946923531884735</v>
      </c>
      <c r="W38" s="1">
        <f t="shared" ref="W38:W40" si="26">((AC38-AD38)/2)*AH38+AD38</f>
        <v>5.7065430726110637</v>
      </c>
      <c r="X38" s="1" t="s">
        <v>85</v>
      </c>
      <c r="Y38" s="1">
        <v>1.4</v>
      </c>
      <c r="Z38" s="1" t="s">
        <v>134</v>
      </c>
      <c r="AA38" s="1">
        <f>1.375 * ((AI38/AJ38)^0.839) * (2.71828182845904^(-1.33*(((C39-AI38)/AJ38)^1.43))) + 1</f>
        <v>1.2259977248370955</v>
      </c>
      <c r="AB38" s="1" t="s">
        <v>77</v>
      </c>
      <c r="AC38" s="1">
        <f t="shared" ref="AC38:AC41" si="27">(0.48*((AE38+AF38)^0.568)*(AF38^-0.037)*(AG38^-0.508)+1)</f>
        <v>6.4645324905240358</v>
      </c>
      <c r="AD38" s="1">
        <f t="shared" ref="AD38:AD41" si="28">0.95*((AE38/AF38)^0.57)+1</f>
        <v>2.1331643881641966</v>
      </c>
      <c r="AE38" s="1">
        <v>21</v>
      </c>
      <c r="AF38" s="1">
        <v>15.4129996299743</v>
      </c>
      <c r="AG38" s="1">
        <v>0.38</v>
      </c>
      <c r="AH38" s="1">
        <v>1.65</v>
      </c>
      <c r="AI38" s="1">
        <v>5.7</v>
      </c>
      <c r="AJ38" s="1">
        <v>42.218000000000004</v>
      </c>
    </row>
    <row r="39" spans="1:36" x14ac:dyDescent="0.25">
      <c r="A39">
        <v>37</v>
      </c>
      <c r="B39">
        <v>17.5</v>
      </c>
      <c r="C39">
        <v>13.81</v>
      </c>
      <c r="D39">
        <v>21.23</v>
      </c>
      <c r="E39">
        <v>17.503</v>
      </c>
      <c r="F39">
        <v>13.805999999999999</v>
      </c>
      <c r="G39">
        <v>21.228000000000002</v>
      </c>
      <c r="H39" t="s">
        <v>36</v>
      </c>
      <c r="I39" s="15" t="s">
        <v>156</v>
      </c>
      <c r="J39" s="14">
        <v>12.7347355332025</v>
      </c>
      <c r="K39" s="15">
        <v>12.72350247126888</v>
      </c>
      <c r="L39" s="6">
        <v>1</v>
      </c>
      <c r="N39" s="6">
        <v>1</v>
      </c>
      <c r="P39" s="6">
        <v>12.72350247126888</v>
      </c>
      <c r="Q39" s="6" t="s">
        <v>84</v>
      </c>
      <c r="R39" t="b">
        <f t="shared" si="2"/>
        <v>0</v>
      </c>
      <c r="S39" t="b">
        <f t="shared" si="17"/>
        <v>1</v>
      </c>
      <c r="T39" t="b">
        <f t="shared" si="4"/>
        <v>1</v>
      </c>
      <c r="U39" t="b">
        <f t="shared" si="15"/>
        <v>0</v>
      </c>
      <c r="V39" s="6">
        <f t="shared" si="11"/>
        <v>9.7946923531884735</v>
      </c>
      <c r="W39" s="1">
        <f t="shared" si="26"/>
        <v>5.7065430726110637</v>
      </c>
      <c r="X39" s="1" t="s">
        <v>85</v>
      </c>
      <c r="Y39" s="1">
        <v>1.4</v>
      </c>
      <c r="Z39" s="1" t="s">
        <v>134</v>
      </c>
      <c r="AA39" s="1">
        <f>1.375 * ((AI39/AJ39)^0.839) * (2.71828182845904^(-1.33*(((C40-AI39)/AJ39)^1.43))) + 1</f>
        <v>1.2259977248370955</v>
      </c>
      <c r="AB39" s="1" t="s">
        <v>77</v>
      </c>
      <c r="AC39" s="1">
        <f t="shared" si="27"/>
        <v>6.4645324905240358</v>
      </c>
      <c r="AD39" s="1">
        <f t="shared" si="28"/>
        <v>2.1331643881641966</v>
      </c>
      <c r="AE39" s="1">
        <v>21</v>
      </c>
      <c r="AF39" s="1">
        <v>15.4129996299743</v>
      </c>
      <c r="AG39" s="1">
        <v>0.38</v>
      </c>
      <c r="AH39" s="1">
        <v>1.65</v>
      </c>
      <c r="AI39" s="1">
        <v>5.7</v>
      </c>
      <c r="AJ39" s="1">
        <v>42.218000000000004</v>
      </c>
    </row>
    <row r="40" spans="1:36" x14ac:dyDescent="0.25">
      <c r="A40">
        <v>38</v>
      </c>
      <c r="B40">
        <v>11.51</v>
      </c>
      <c r="C40">
        <v>13.81</v>
      </c>
      <c r="D40">
        <v>21.23</v>
      </c>
      <c r="E40">
        <v>11.506</v>
      </c>
      <c r="F40">
        <v>13.805999999999999</v>
      </c>
      <c r="G40">
        <v>21.228000000000002</v>
      </c>
      <c r="H40" t="s">
        <v>37</v>
      </c>
      <c r="I40" s="15" t="s">
        <v>157</v>
      </c>
      <c r="J40" s="14">
        <v>7.1954941765846412</v>
      </c>
      <c r="K40" s="15">
        <v>7.1888156410688682</v>
      </c>
      <c r="L40" s="6">
        <v>1</v>
      </c>
      <c r="N40" s="6">
        <v>1</v>
      </c>
      <c r="P40" s="6">
        <v>7.1888156410688682</v>
      </c>
      <c r="Q40" s="6" t="s">
        <v>85</v>
      </c>
      <c r="R40" t="b">
        <f t="shared" si="2"/>
        <v>0</v>
      </c>
      <c r="S40" t="b">
        <f t="shared" si="17"/>
        <v>1</v>
      </c>
      <c r="T40" t="b">
        <f t="shared" si="4"/>
        <v>1</v>
      </c>
      <c r="U40" t="b">
        <f t="shared" si="15"/>
        <v>0</v>
      </c>
      <c r="V40" s="6">
        <f t="shared" si="11"/>
        <v>9.7946923531884735</v>
      </c>
      <c r="W40" s="1">
        <f t="shared" si="26"/>
        <v>5.7065430726110637</v>
      </c>
      <c r="X40" s="1" t="s">
        <v>85</v>
      </c>
      <c r="Y40" s="1">
        <v>1.4</v>
      </c>
      <c r="Z40" s="1" t="s">
        <v>134</v>
      </c>
      <c r="AA40" s="1">
        <f>1.375 * ((AI40/AJ40)^0.839) * (2.71828182845904^(-1.33*(((C41-AI40)/AJ40)^1.43))) + 1</f>
        <v>1.2259977248370955</v>
      </c>
      <c r="AB40" s="1" t="s">
        <v>77</v>
      </c>
      <c r="AC40" s="1">
        <f t="shared" si="27"/>
        <v>6.4645324905240358</v>
      </c>
      <c r="AD40" s="1">
        <f t="shared" si="28"/>
        <v>2.1331643881641966</v>
      </c>
      <c r="AE40" s="1">
        <v>21</v>
      </c>
      <c r="AF40" s="1">
        <v>15.4129996299743</v>
      </c>
      <c r="AG40" s="1">
        <v>0.38</v>
      </c>
      <c r="AH40" s="1">
        <v>1.65</v>
      </c>
      <c r="AI40" s="1">
        <v>5.7</v>
      </c>
      <c r="AJ40" s="1">
        <v>42.218000000000004</v>
      </c>
    </row>
    <row r="41" spans="1:36" x14ac:dyDescent="0.25">
      <c r="A41">
        <v>39</v>
      </c>
      <c r="B41">
        <v>5.51</v>
      </c>
      <c r="C41">
        <v>13.81</v>
      </c>
      <c r="D41">
        <v>21.23</v>
      </c>
      <c r="E41">
        <v>5.51</v>
      </c>
      <c r="F41">
        <v>13.805999999999999</v>
      </c>
      <c r="G41">
        <v>21.228000000000002</v>
      </c>
      <c r="H41" s="10" t="s">
        <v>38</v>
      </c>
      <c r="I41" s="15" t="s">
        <v>157</v>
      </c>
      <c r="J41" s="14">
        <v>7.2964396434455541</v>
      </c>
      <c r="K41" s="15">
        <v>7.2896749511132084</v>
      </c>
      <c r="L41" s="6">
        <v>1</v>
      </c>
      <c r="N41" s="6">
        <v>1</v>
      </c>
      <c r="P41" s="6">
        <v>7.2896749511132084</v>
      </c>
      <c r="Q41" s="6" t="s">
        <v>85</v>
      </c>
      <c r="R41" t="b">
        <f t="shared" si="2"/>
        <v>0</v>
      </c>
      <c r="S41" t="b">
        <f t="shared" si="17"/>
        <v>1</v>
      </c>
      <c r="T41" t="b">
        <f t="shared" si="4"/>
        <v>1</v>
      </c>
      <c r="U41" t="b">
        <f t="shared" si="15"/>
        <v>0</v>
      </c>
      <c r="V41" s="6">
        <f t="shared" si="11"/>
        <v>5.7237795356958294</v>
      </c>
      <c r="W41" s="1">
        <v>1</v>
      </c>
      <c r="Y41" s="1">
        <v>1</v>
      </c>
      <c r="AA41" s="1">
        <f t="shared" ref="AA41:AA42" si="29">((AC41-AD41)/2)*AH41+AD41</f>
        <v>5.7237795356958294</v>
      </c>
      <c r="AB41" s="1" t="s">
        <v>85</v>
      </c>
      <c r="AC41" s="1">
        <f t="shared" si="27"/>
        <v>6.4839410950448118</v>
      </c>
      <c r="AD41" s="1">
        <f t="shared" si="28"/>
        <v>2.1401607559077718</v>
      </c>
      <c r="AE41" s="1">
        <v>21.228000000000002</v>
      </c>
      <c r="AF41" s="1">
        <v>15.413</v>
      </c>
      <c r="AG41" s="1">
        <v>0.38</v>
      </c>
      <c r="AH41" s="1">
        <v>1.65</v>
      </c>
      <c r="AI41" s="1"/>
      <c r="AJ41" s="1"/>
    </row>
    <row r="42" spans="1:36" x14ac:dyDescent="0.25">
      <c r="A42" s="23">
        <v>40</v>
      </c>
      <c r="B42">
        <v>-0.56999999999999995</v>
      </c>
      <c r="C42">
        <v>13.73</v>
      </c>
      <c r="D42">
        <v>21.36</v>
      </c>
      <c r="E42">
        <v>-0.57299999999999995</v>
      </c>
      <c r="F42">
        <v>13.728999999999999</v>
      </c>
      <c r="G42">
        <v>21.356000000000002</v>
      </c>
      <c r="H42" t="s">
        <v>39</v>
      </c>
      <c r="I42" s="15" t="s">
        <v>157</v>
      </c>
      <c r="J42" s="14">
        <v>7.199430881855327</v>
      </c>
      <c r="K42" s="15">
        <v>7.1927489997185994</v>
      </c>
      <c r="L42" s="6">
        <v>1</v>
      </c>
      <c r="N42" s="6">
        <v>1</v>
      </c>
      <c r="P42" s="6">
        <v>7.1927489997185994</v>
      </c>
      <c r="Q42" s="6" t="s">
        <v>85</v>
      </c>
      <c r="R42" t="b">
        <f t="shared" si="2"/>
        <v>0</v>
      </c>
      <c r="S42" t="b">
        <f t="shared" si="17"/>
        <v>1</v>
      </c>
      <c r="T42" t="b">
        <f t="shared" si="4"/>
        <v>1</v>
      </c>
      <c r="U42" t="b">
        <f t="shared" si="15"/>
        <v>0</v>
      </c>
      <c r="V42" s="6">
        <f t="shared" si="11"/>
        <v>9.7337144297017471</v>
      </c>
      <c r="W42" s="1">
        <v>1</v>
      </c>
      <c r="Y42" s="1">
        <v>1</v>
      </c>
      <c r="AA42" s="1">
        <f t="shared" si="29"/>
        <v>9.7337144297017471</v>
      </c>
      <c r="AB42" s="1" t="s">
        <v>84</v>
      </c>
      <c r="AC42" s="1">
        <f t="shared" ref="AC42" si="30">(0.47*((AE42+AF42)^0.76)*(AF42^-0.1)*(AG42^-0.61)+1)</f>
        <v>10.986362537126647</v>
      </c>
      <c r="AD42" s="1">
        <f t="shared" ref="AD42" si="31">0.55*(AE42^0.544)*(AF42^-0.14)*(AG42^-0.367)+1</f>
        <v>3.8283733518415088</v>
      </c>
      <c r="AE42" s="1">
        <v>21.356000000000002</v>
      </c>
      <c r="AF42" s="1">
        <v>15.413</v>
      </c>
      <c r="AG42" s="1">
        <v>0.38</v>
      </c>
      <c r="AH42" s="1">
        <v>1.65</v>
      </c>
    </row>
    <row r="43" spans="1:36" x14ac:dyDescent="0.25">
      <c r="A43">
        <v>41</v>
      </c>
      <c r="B43">
        <v>41.52</v>
      </c>
      <c r="C43">
        <v>12.43</v>
      </c>
      <c r="D43">
        <v>23.42</v>
      </c>
      <c r="E43">
        <v>41.518999999999998</v>
      </c>
      <c r="F43">
        <v>12.433999999999999</v>
      </c>
      <c r="G43">
        <v>23.423999999999999</v>
      </c>
      <c r="H43" t="s">
        <v>40</v>
      </c>
      <c r="I43" s="15" t="s">
        <v>157</v>
      </c>
      <c r="J43" s="16">
        <v>7.2981366333401674</v>
      </c>
      <c r="K43" s="15">
        <v>7.2913704867508748</v>
      </c>
      <c r="L43" s="6">
        <v>1</v>
      </c>
      <c r="N43" s="6">
        <v>1</v>
      </c>
      <c r="P43" s="6">
        <v>7.2913704867508748</v>
      </c>
      <c r="Q43" s="6" t="s">
        <v>85</v>
      </c>
      <c r="R43" t="b">
        <f t="shared" si="2"/>
        <v>0</v>
      </c>
      <c r="S43" t="b">
        <f t="shared" si="17"/>
        <v>1</v>
      </c>
      <c r="T43" t="b">
        <f t="shared" si="4"/>
        <v>1</v>
      </c>
      <c r="U43" t="b">
        <f t="shared" si="15"/>
        <v>0</v>
      </c>
      <c r="V43" s="6">
        <f t="shared" si="11"/>
        <v>9.8893348190933121</v>
      </c>
      <c r="W43" s="1">
        <f t="shared" ref="W43:W46" si="32">((AC43-AD43)/2)*AH43+AD43</f>
        <v>5.7065430726110637</v>
      </c>
      <c r="X43" s="1" t="s">
        <v>85</v>
      </c>
      <c r="Y43" s="1">
        <v>1.4</v>
      </c>
      <c r="Z43" s="1" t="s">
        <v>134</v>
      </c>
      <c r="AA43" s="1">
        <f>1.375 * ((AI43/AJ43)^0.839) * (2.71828182845904^(-1.33*(((C44-AI43)/AJ43)^1.43))) + 1</f>
        <v>1.2378440844457803</v>
      </c>
      <c r="AB43" s="1" t="s">
        <v>77</v>
      </c>
      <c r="AC43" s="1">
        <f t="shared" ref="AC43:AC46" si="33">(0.48*((AE43+AF43)^0.568)*(AF43^-0.037)*(AG43^-0.508)+1)</f>
        <v>6.4645324905240358</v>
      </c>
      <c r="AD43" s="1">
        <f t="shared" ref="AD43:AD46" si="34">0.95*((AE43/AF43)^0.57)+1</f>
        <v>2.1331643881641966</v>
      </c>
      <c r="AE43" s="1">
        <v>21</v>
      </c>
      <c r="AF43" s="1">
        <v>15.4129996299743</v>
      </c>
      <c r="AG43" s="1">
        <v>0.38</v>
      </c>
      <c r="AH43" s="1">
        <v>1.65</v>
      </c>
      <c r="AI43" s="1">
        <v>5.7</v>
      </c>
      <c r="AJ43" s="1">
        <v>42.219000000000001</v>
      </c>
    </row>
    <row r="44" spans="1:36" x14ac:dyDescent="0.25">
      <c r="A44">
        <v>42</v>
      </c>
      <c r="B44">
        <v>41.52</v>
      </c>
      <c r="C44">
        <v>11.33</v>
      </c>
      <c r="D44">
        <v>25.26</v>
      </c>
      <c r="E44">
        <v>41.518999999999998</v>
      </c>
      <c r="F44">
        <v>11.326000000000001</v>
      </c>
      <c r="G44">
        <v>25.256</v>
      </c>
      <c r="H44" t="s">
        <v>41</v>
      </c>
      <c r="I44" s="15" t="s">
        <v>159</v>
      </c>
      <c r="J44" s="16">
        <v>6.3423580204925631</v>
      </c>
      <c r="K44" s="15">
        <v>6.4826803485590112</v>
      </c>
      <c r="L44" s="6">
        <v>1</v>
      </c>
      <c r="N44" s="6">
        <v>1</v>
      </c>
      <c r="P44" s="6">
        <v>6.4826803485590112</v>
      </c>
      <c r="Q44" s="6" t="s">
        <v>84</v>
      </c>
      <c r="R44" t="b">
        <f t="shared" si="2"/>
        <v>0</v>
      </c>
      <c r="S44" t="b">
        <f t="shared" si="17"/>
        <v>1</v>
      </c>
      <c r="T44" t="b">
        <f t="shared" si="4"/>
        <v>1</v>
      </c>
      <c r="U44" t="b">
        <f t="shared" si="15"/>
        <v>0</v>
      </c>
      <c r="V44" s="6">
        <f t="shared" si="11"/>
        <v>9.8481993050851475</v>
      </c>
      <c r="W44" s="1">
        <f t="shared" si="32"/>
        <v>5.7065430726110637</v>
      </c>
      <c r="X44" s="1" t="s">
        <v>85</v>
      </c>
      <c r="Y44" s="1">
        <v>1.4</v>
      </c>
      <c r="Z44" s="1" t="s">
        <v>134</v>
      </c>
      <c r="AA44" s="1">
        <f>1.375 * ((AI44/AJ44)^0.839) * (2.71828182845904^(-1.33*(((C45-AI44)/AJ44)^1.43))) + 1</f>
        <v>1.2326951686079493</v>
      </c>
      <c r="AB44" s="1" t="s">
        <v>77</v>
      </c>
      <c r="AC44" s="1">
        <f t="shared" si="33"/>
        <v>6.4645324905240358</v>
      </c>
      <c r="AD44" s="1">
        <f t="shared" si="34"/>
        <v>2.1331643881641966</v>
      </c>
      <c r="AE44" s="1">
        <v>21</v>
      </c>
      <c r="AF44" s="1">
        <v>15.4129996299743</v>
      </c>
      <c r="AG44" s="1">
        <v>0.38</v>
      </c>
      <c r="AH44" s="1">
        <v>1.65</v>
      </c>
      <c r="AI44" s="1">
        <v>5.7</v>
      </c>
      <c r="AJ44" s="1">
        <v>42.219000000000001</v>
      </c>
    </row>
    <row r="45" spans="1:36" x14ac:dyDescent="0.25">
      <c r="A45">
        <v>43</v>
      </c>
      <c r="B45">
        <v>-0.62</v>
      </c>
      <c r="C45">
        <v>12.44</v>
      </c>
      <c r="D45">
        <v>23.5</v>
      </c>
      <c r="E45">
        <v>-0.61699999999999999</v>
      </c>
      <c r="F45">
        <v>12.435</v>
      </c>
      <c r="G45">
        <v>23.495000000000001</v>
      </c>
      <c r="H45" t="s">
        <v>42</v>
      </c>
      <c r="I45" s="15" t="s">
        <v>160</v>
      </c>
      <c r="J45" s="14">
        <v>3.335325391857265</v>
      </c>
      <c r="K45" s="15">
        <v>3.417516950542649</v>
      </c>
      <c r="L45" s="6">
        <v>1</v>
      </c>
      <c r="N45" s="6">
        <v>1</v>
      </c>
      <c r="P45" s="6">
        <v>3.417516950542649</v>
      </c>
      <c r="Q45" s="6" t="s">
        <v>85</v>
      </c>
      <c r="R45" t="b">
        <f t="shared" si="2"/>
        <v>0</v>
      </c>
      <c r="S45" t="b">
        <f t="shared" si="17"/>
        <v>1</v>
      </c>
      <c r="T45" t="b">
        <f t="shared" si="4"/>
        <v>1</v>
      </c>
      <c r="U45" t="b">
        <f t="shared" si="15"/>
        <v>0</v>
      </c>
      <c r="V45" s="6">
        <f t="shared" si="11"/>
        <v>9.888614537295279</v>
      </c>
      <c r="W45" s="1">
        <f t="shared" si="32"/>
        <v>5.7065430726110637</v>
      </c>
      <c r="X45" s="1" t="s">
        <v>85</v>
      </c>
      <c r="Y45" s="1">
        <v>1.4</v>
      </c>
      <c r="Z45" s="1" t="s">
        <v>134</v>
      </c>
      <c r="AA45" s="1">
        <f>1.375 * ((AI45/AJ45)^0.839) * (2.71828182845904^(-1.33*(((C46-AI45)/AJ45)^1.43))) + 1</f>
        <v>1.2377539270611695</v>
      </c>
      <c r="AB45" s="1" t="s">
        <v>77</v>
      </c>
      <c r="AC45" s="1">
        <f t="shared" si="33"/>
        <v>6.4645324905240358</v>
      </c>
      <c r="AD45" s="1">
        <f t="shared" si="34"/>
        <v>2.1331643881641966</v>
      </c>
      <c r="AE45" s="1">
        <v>21</v>
      </c>
      <c r="AF45" s="1">
        <v>15.4129996299743</v>
      </c>
      <c r="AG45" s="1">
        <v>0.38</v>
      </c>
      <c r="AH45" s="1">
        <v>1.65</v>
      </c>
      <c r="AI45" s="1">
        <v>5.7</v>
      </c>
      <c r="AJ45" s="1">
        <v>42.219000000000001</v>
      </c>
    </row>
    <row r="46" spans="1:36" x14ac:dyDescent="0.25">
      <c r="A46">
        <v>44</v>
      </c>
      <c r="B46">
        <v>-0.59</v>
      </c>
      <c r="C46">
        <v>11.35</v>
      </c>
      <c r="D46">
        <v>25.29</v>
      </c>
      <c r="E46">
        <v>-0.58599999999999997</v>
      </c>
      <c r="F46">
        <v>11.35</v>
      </c>
      <c r="G46">
        <v>25.286999999999999</v>
      </c>
      <c r="H46" t="s">
        <v>43</v>
      </c>
      <c r="I46" s="15" t="s">
        <v>160</v>
      </c>
      <c r="J46" s="14">
        <v>3.335266529966328</v>
      </c>
      <c r="K46" s="15">
        <v>3.4174569044796992</v>
      </c>
      <c r="L46" s="6">
        <v>1</v>
      </c>
      <c r="N46" s="6">
        <v>1</v>
      </c>
      <c r="P46" s="6">
        <v>3.4174569044796992</v>
      </c>
      <c r="Q46" s="6" t="s">
        <v>85</v>
      </c>
      <c r="R46" t="b">
        <f t="shared" si="2"/>
        <v>0</v>
      </c>
      <c r="S46" t="b">
        <f t="shared" si="17"/>
        <v>1</v>
      </c>
      <c r="T46" t="b">
        <f t="shared" si="4"/>
        <v>1</v>
      </c>
      <c r="U46" t="b">
        <f t="shared" si="15"/>
        <v>0</v>
      </c>
      <c r="V46" s="6" t="e">
        <f t="shared" si="11"/>
        <v>#NUM!</v>
      </c>
      <c r="W46" s="1">
        <f t="shared" si="32"/>
        <v>5.7065430726110637</v>
      </c>
      <c r="X46" s="1" t="s">
        <v>85</v>
      </c>
      <c r="Y46" s="1">
        <v>1.4</v>
      </c>
      <c r="Z46" s="1" t="s">
        <v>134</v>
      </c>
      <c r="AA46" s="1" t="e">
        <f>1.375 * ((AI46/AJ46)^0.839) * (2.71828182845904^(-1.33*(((C47-AI46)/AJ46)^1.43))) + 1</f>
        <v>#NUM!</v>
      </c>
      <c r="AB46" s="1" t="s">
        <v>77</v>
      </c>
      <c r="AC46" s="1">
        <f t="shared" si="33"/>
        <v>6.4645324905240358</v>
      </c>
      <c r="AD46" s="1">
        <f t="shared" si="34"/>
        <v>2.1331643881641966</v>
      </c>
      <c r="AE46" s="1">
        <v>21</v>
      </c>
      <c r="AF46" s="1">
        <v>15.4129996299743</v>
      </c>
      <c r="AG46" s="1">
        <v>0.38</v>
      </c>
      <c r="AH46" s="1">
        <v>1.65</v>
      </c>
      <c r="AI46" s="1">
        <v>5.7</v>
      </c>
      <c r="AJ46" s="1">
        <v>42.219000000000001</v>
      </c>
    </row>
    <row r="47" spans="1:36" x14ac:dyDescent="0.25">
      <c r="A47" s="23">
        <v>45</v>
      </c>
      <c r="B47">
        <v>41.5</v>
      </c>
      <c r="C47">
        <v>-1.5</v>
      </c>
      <c r="D47">
        <v>21.28</v>
      </c>
      <c r="E47">
        <v>41.494999999999997</v>
      </c>
      <c r="F47">
        <v>-1.5</v>
      </c>
      <c r="G47">
        <v>21.283999999999999</v>
      </c>
      <c r="H47" t="s">
        <v>44</v>
      </c>
      <c r="I47" s="15" t="s">
        <v>160</v>
      </c>
      <c r="J47" s="14">
        <v>3.3352370984623718</v>
      </c>
      <c r="K47" s="15">
        <v>3.417426880888033</v>
      </c>
      <c r="L47" s="6">
        <v>1</v>
      </c>
      <c r="N47" s="6">
        <v>1</v>
      </c>
      <c r="P47" s="6">
        <v>3.417426880888033</v>
      </c>
      <c r="Q47" s="6" t="s">
        <v>85</v>
      </c>
      <c r="R47" t="b">
        <f t="shared" si="2"/>
        <v>0</v>
      </c>
      <c r="S47" t="b">
        <f t="shared" si="17"/>
        <v>1</v>
      </c>
      <c r="T47" t="b">
        <f t="shared" si="4"/>
        <v>1</v>
      </c>
      <c r="U47" t="b">
        <f t="shared" si="15"/>
        <v>0</v>
      </c>
      <c r="V47" s="6">
        <f t="shared" si="11"/>
        <v>5.7280055916878858</v>
      </c>
      <c r="W47" s="1">
        <v>1</v>
      </c>
      <c r="Y47" s="1">
        <v>1</v>
      </c>
      <c r="AA47" s="1">
        <f t="shared" ref="AA47:AA55" si="35">((AC47-AD47)/2)*AH47+AD47</f>
        <v>5.7280055916878858</v>
      </c>
      <c r="AB47" s="1" t="s">
        <v>85</v>
      </c>
      <c r="AC47" s="1">
        <f>(0.48*((AE47+AF47)^0.568)*(AF47^-0.037)*(AG47^-0.508)+1)</f>
        <v>6.4887001260779771</v>
      </c>
      <c r="AD47" s="1">
        <f>0.95*((AE47/AF47)^0.57)+1</f>
        <v>2.1418742152774533</v>
      </c>
      <c r="AE47" s="1">
        <v>21.283999999999999</v>
      </c>
      <c r="AF47" s="1">
        <v>15.413</v>
      </c>
      <c r="AG47" s="1">
        <v>0.38</v>
      </c>
      <c r="AH47" s="1">
        <v>1.65</v>
      </c>
    </row>
    <row r="48" spans="1:36" x14ac:dyDescent="0.25">
      <c r="A48">
        <v>46</v>
      </c>
      <c r="B48">
        <v>35.85</v>
      </c>
      <c r="C48">
        <v>-1.59</v>
      </c>
      <c r="D48">
        <v>21.24</v>
      </c>
      <c r="E48">
        <v>35.850999999999999</v>
      </c>
      <c r="F48">
        <v>-1.5860000000000001</v>
      </c>
      <c r="G48">
        <v>21.24</v>
      </c>
      <c r="H48" t="s">
        <v>45</v>
      </c>
      <c r="I48" s="15" t="s">
        <v>160</v>
      </c>
      <c r="J48" s="14">
        <v>3.335178234337389</v>
      </c>
      <c r="K48" s="15">
        <v>3.4173668325842228</v>
      </c>
      <c r="L48" s="6">
        <v>1</v>
      </c>
      <c r="N48" s="6">
        <v>1</v>
      </c>
      <c r="P48" s="6">
        <v>3.4173668325842228</v>
      </c>
      <c r="Q48" s="6" t="s">
        <v>85</v>
      </c>
      <c r="R48" t="b">
        <f t="shared" si="2"/>
        <v>0</v>
      </c>
      <c r="S48" t="b">
        <f t="shared" si="17"/>
        <v>1</v>
      </c>
      <c r="T48" t="b">
        <f t="shared" si="4"/>
        <v>1</v>
      </c>
      <c r="U48" t="b">
        <f t="shared" si="15"/>
        <v>0</v>
      </c>
      <c r="V48" s="6">
        <f t="shared" si="11"/>
        <v>5.7484545823682645</v>
      </c>
      <c r="W48" s="1">
        <v>1</v>
      </c>
      <c r="Y48" s="1">
        <v>1</v>
      </c>
      <c r="AA48" s="1">
        <f t="shared" si="35"/>
        <v>5.7484545823682645</v>
      </c>
      <c r="AB48" s="1" t="s">
        <v>85</v>
      </c>
      <c r="AC48" s="1">
        <f t="shared" ref="AC48" si="36">(0.47*((AE48+AF48)^0.76)*(AF48^-0.1)*(AG48^-0.61)+1)</f>
        <v>10.962409439206029</v>
      </c>
      <c r="AD48" s="1">
        <f t="shared" ref="AD48" si="37">0.55*(AE48^0.544)*(AF48^-0.14)*(AG48^-0.367)+1</f>
        <v>3.8200055257296381</v>
      </c>
      <c r="AE48" s="1">
        <v>21.24</v>
      </c>
      <c r="AF48" s="1">
        <v>15.413</v>
      </c>
      <c r="AG48" s="1">
        <v>0.38</v>
      </c>
      <c r="AH48" s="1">
        <v>0.54</v>
      </c>
    </row>
    <row r="49" spans="1:34" x14ac:dyDescent="0.25">
      <c r="A49">
        <v>47</v>
      </c>
      <c r="B49">
        <v>30.23</v>
      </c>
      <c r="C49">
        <v>-1.59</v>
      </c>
      <c r="D49">
        <v>21.24</v>
      </c>
      <c r="E49">
        <v>30.231999999999999</v>
      </c>
      <c r="F49">
        <v>-1.589</v>
      </c>
      <c r="G49">
        <v>21.238</v>
      </c>
      <c r="H49" t="s">
        <v>46</v>
      </c>
      <c r="I49" s="15" t="s">
        <v>160</v>
      </c>
      <c r="J49" s="14">
        <v>3.33511936872284</v>
      </c>
      <c r="K49" s="15">
        <v>3.4173067827863091</v>
      </c>
      <c r="L49" s="6">
        <v>1</v>
      </c>
      <c r="N49" s="6">
        <v>1</v>
      </c>
      <c r="P49" s="6">
        <v>3.4173067827863091</v>
      </c>
      <c r="Q49" s="6" t="s">
        <v>85</v>
      </c>
      <c r="R49" t="b">
        <f t="shared" si="2"/>
        <v>0</v>
      </c>
      <c r="S49" t="b">
        <f t="shared" si="17"/>
        <v>1</v>
      </c>
      <c r="T49" t="b">
        <f t="shared" si="4"/>
        <v>1</v>
      </c>
      <c r="U49" t="b">
        <f t="shared" si="15"/>
        <v>0</v>
      </c>
      <c r="V49" s="6">
        <f t="shared" si="11"/>
        <v>3.3134344285806616</v>
      </c>
      <c r="W49" s="1">
        <v>1</v>
      </c>
      <c r="Y49" s="1">
        <v>1</v>
      </c>
      <c r="AA49" s="1">
        <f t="shared" si="35"/>
        <v>3.3134344285806616</v>
      </c>
      <c r="AB49" s="1" t="s">
        <v>85</v>
      </c>
      <c r="AC49" s="1">
        <f t="shared" ref="AC49:AC54" si="38">(0.48*((AE49+AF49)^0.568)*(AF49^-0.037)*(AG49^-0.508)+1)</f>
        <v>6.4847911523420212</v>
      </c>
      <c r="AD49" s="1">
        <f t="shared" ref="AD49:AD54" si="39">0.95*((AE49/AF49)^0.57)+1</f>
        <v>2.1404668732168712</v>
      </c>
      <c r="AE49" s="1">
        <v>21.238</v>
      </c>
      <c r="AF49" s="1">
        <v>15.413</v>
      </c>
      <c r="AG49" s="1">
        <v>0.38</v>
      </c>
      <c r="AH49" s="1">
        <v>0.54</v>
      </c>
    </row>
    <row r="50" spans="1:34" x14ac:dyDescent="0.25">
      <c r="A50">
        <v>48</v>
      </c>
      <c r="B50">
        <v>24.61</v>
      </c>
      <c r="C50">
        <v>-1.59</v>
      </c>
      <c r="D50">
        <v>21.24</v>
      </c>
      <c r="E50">
        <v>24.614000000000001</v>
      </c>
      <c r="F50">
        <v>-1.593</v>
      </c>
      <c r="G50">
        <v>21.236999999999998</v>
      </c>
      <c r="H50" t="s">
        <v>47</v>
      </c>
      <c r="I50" s="15" t="s">
        <v>160</v>
      </c>
      <c r="J50" s="14">
        <v>3.335060501618567</v>
      </c>
      <c r="K50" s="15">
        <v>3.4172467314941311</v>
      </c>
      <c r="L50" s="6">
        <v>1</v>
      </c>
      <c r="N50" s="6">
        <v>1</v>
      </c>
      <c r="P50" s="6">
        <v>3.4172467314941311</v>
      </c>
      <c r="Q50" s="6" t="s">
        <v>85</v>
      </c>
      <c r="R50" t="b">
        <f t="shared" si="2"/>
        <v>0</v>
      </c>
      <c r="S50" t="b">
        <f t="shared" si="17"/>
        <v>1</v>
      </c>
      <c r="T50" t="b">
        <f t="shared" si="4"/>
        <v>1</v>
      </c>
      <c r="U50" t="b">
        <f t="shared" si="15"/>
        <v>0</v>
      </c>
      <c r="V50" s="6">
        <f t="shared" si="11"/>
        <v>3.3133891337238426</v>
      </c>
      <c r="W50" s="1">
        <v>1</v>
      </c>
      <c r="Y50" s="1">
        <v>1</v>
      </c>
      <c r="AA50" s="1">
        <f t="shared" si="35"/>
        <v>3.3133891337238426</v>
      </c>
      <c r="AB50" s="1" t="s">
        <v>85</v>
      </c>
      <c r="AC50" s="1">
        <f t="shared" si="38"/>
        <v>6.4847061511214541</v>
      </c>
      <c r="AD50" s="1">
        <f t="shared" si="39"/>
        <v>2.1404362642754111</v>
      </c>
      <c r="AE50" s="1">
        <v>21.236999999999998</v>
      </c>
      <c r="AF50" s="1">
        <v>15.413</v>
      </c>
      <c r="AG50" s="1">
        <v>0.38</v>
      </c>
      <c r="AH50" s="1">
        <v>0.54</v>
      </c>
    </row>
    <row r="51" spans="1:34" x14ac:dyDescent="0.25">
      <c r="A51">
        <v>49</v>
      </c>
      <c r="B51">
        <v>19</v>
      </c>
      <c r="C51">
        <v>-1.6</v>
      </c>
      <c r="D51">
        <v>21.24</v>
      </c>
      <c r="E51">
        <v>18.995000000000001</v>
      </c>
      <c r="F51">
        <v>-1.5960000000000001</v>
      </c>
      <c r="G51">
        <v>21.234999999999999</v>
      </c>
      <c r="H51" t="s">
        <v>48</v>
      </c>
      <c r="I51" s="15" t="s">
        <v>161</v>
      </c>
      <c r="J51" s="14">
        <v>6.605379940342929</v>
      </c>
      <c r="K51" s="15">
        <v>5.3803166845630486</v>
      </c>
      <c r="L51" s="6">
        <v>3.2392404080774222</v>
      </c>
      <c r="M51" s="6" t="s">
        <v>85</v>
      </c>
      <c r="N51" s="6">
        <v>1.4</v>
      </c>
      <c r="O51" s="6" t="s">
        <v>134</v>
      </c>
      <c r="P51" s="6">
        <v>1.186414980664384</v>
      </c>
      <c r="Q51" s="6" t="s">
        <v>77</v>
      </c>
      <c r="R51" t="b">
        <f t="shared" si="2"/>
        <v>0</v>
      </c>
      <c r="S51" t="b">
        <f t="shared" si="17"/>
        <v>0</v>
      </c>
      <c r="T51" t="b">
        <f t="shared" si="4"/>
        <v>0</v>
      </c>
      <c r="U51" t="b">
        <f t="shared" si="15"/>
        <v>0</v>
      </c>
      <c r="V51" s="6">
        <f t="shared" si="11"/>
        <v>3.3132985418413128</v>
      </c>
      <c r="W51" s="1">
        <v>1</v>
      </c>
      <c r="Y51" s="1">
        <v>1</v>
      </c>
      <c r="AA51" s="1">
        <f t="shared" si="35"/>
        <v>3.3132985418413128</v>
      </c>
      <c r="AB51" s="1" t="s">
        <v>85</v>
      </c>
      <c r="AC51" s="1">
        <f t="shared" si="38"/>
        <v>6.4845361456744959</v>
      </c>
      <c r="AD51" s="1">
        <f t="shared" si="39"/>
        <v>2.1403750445331493</v>
      </c>
      <c r="AE51" s="1">
        <v>21.234999999999999</v>
      </c>
      <c r="AF51" s="1">
        <v>15.413</v>
      </c>
      <c r="AG51" s="1">
        <v>0.38</v>
      </c>
      <c r="AH51" s="1">
        <v>0.54</v>
      </c>
    </row>
    <row r="52" spans="1:34" x14ac:dyDescent="0.25">
      <c r="A52">
        <v>50</v>
      </c>
      <c r="B52">
        <v>13.38</v>
      </c>
      <c r="C52">
        <v>-1.6</v>
      </c>
      <c r="D52">
        <v>21.23</v>
      </c>
      <c r="E52">
        <v>13.375999999999999</v>
      </c>
      <c r="F52">
        <v>-1.6</v>
      </c>
      <c r="G52">
        <v>21.233000000000001</v>
      </c>
      <c r="H52" t="s">
        <v>49</v>
      </c>
      <c r="I52" s="15" t="s">
        <v>159</v>
      </c>
      <c r="J52" s="14">
        <v>6.3441313437266489</v>
      </c>
      <c r="K52" s="15">
        <v>6.4844789299101429</v>
      </c>
      <c r="L52" s="6">
        <v>1</v>
      </c>
      <c r="N52" s="6">
        <v>1</v>
      </c>
      <c r="P52" s="6">
        <v>6.4844789299101429</v>
      </c>
      <c r="Q52" s="6" t="s">
        <v>84</v>
      </c>
      <c r="R52" t="b">
        <f t="shared" si="2"/>
        <v>0</v>
      </c>
      <c r="S52" t="b">
        <f t="shared" si="17"/>
        <v>1</v>
      </c>
      <c r="T52" t="b">
        <f t="shared" si="4"/>
        <v>1</v>
      </c>
      <c r="U52" t="b">
        <f t="shared" si="15"/>
        <v>0</v>
      </c>
      <c r="V52" s="6">
        <f t="shared" si="11"/>
        <v>3.3261868945004478</v>
      </c>
      <c r="W52" s="1">
        <v>1</v>
      </c>
      <c r="Y52" s="1">
        <v>1</v>
      </c>
      <c r="AA52" s="1">
        <f t="shared" si="35"/>
        <v>3.3261868945004478</v>
      </c>
      <c r="AB52" s="1" t="s">
        <v>85</v>
      </c>
      <c r="AC52" s="1">
        <f t="shared" si="38"/>
        <v>6.4122692522103995</v>
      </c>
      <c r="AD52" s="1">
        <f t="shared" si="39"/>
        <v>2.1847591731556708</v>
      </c>
      <c r="AE52" s="1">
        <v>21.233000000000001</v>
      </c>
      <c r="AF52" s="1">
        <v>14.413</v>
      </c>
      <c r="AG52" s="1">
        <v>0.38</v>
      </c>
      <c r="AH52" s="1">
        <v>0.54</v>
      </c>
    </row>
    <row r="53" spans="1:34" x14ac:dyDescent="0.25">
      <c r="A53">
        <v>51</v>
      </c>
      <c r="B53">
        <v>7.76</v>
      </c>
      <c r="C53">
        <v>-1.6</v>
      </c>
      <c r="D53">
        <v>21.23</v>
      </c>
      <c r="E53">
        <v>7.7569999999999997</v>
      </c>
      <c r="F53">
        <v>-1.603</v>
      </c>
      <c r="G53">
        <v>21.231000000000002</v>
      </c>
      <c r="H53" t="s">
        <v>50</v>
      </c>
      <c r="I53" s="15" t="s">
        <v>160</v>
      </c>
      <c r="J53" s="14">
        <v>3.3747253370365229</v>
      </c>
      <c r="K53" s="15">
        <v>3.457715109483301</v>
      </c>
      <c r="L53" s="6">
        <v>1</v>
      </c>
      <c r="N53" s="6">
        <v>1</v>
      </c>
      <c r="P53" s="6">
        <v>3.457715109483301</v>
      </c>
      <c r="Q53" s="6" t="s">
        <v>85</v>
      </c>
      <c r="R53" t="b">
        <f t="shared" si="2"/>
        <v>0</v>
      </c>
      <c r="S53" t="b">
        <f t="shared" si="17"/>
        <v>1</v>
      </c>
      <c r="T53" t="b">
        <f t="shared" si="4"/>
        <v>1</v>
      </c>
      <c r="U53" t="b">
        <f t="shared" si="15"/>
        <v>0</v>
      </c>
      <c r="V53" s="6">
        <f t="shared" si="11"/>
        <v>3.3131173493995316</v>
      </c>
      <c r="W53" s="1">
        <v>1</v>
      </c>
      <c r="Y53" s="1">
        <v>1</v>
      </c>
      <c r="AA53" s="1">
        <f t="shared" si="35"/>
        <v>3.3131173493995316</v>
      </c>
      <c r="AB53" s="1" t="s">
        <v>85</v>
      </c>
      <c r="AC53" s="1">
        <f t="shared" si="38"/>
        <v>6.4841961227561598</v>
      </c>
      <c r="AD53" s="1">
        <f t="shared" si="39"/>
        <v>2.1402525976100941</v>
      </c>
      <c r="AE53" s="1">
        <v>21.231000000000002</v>
      </c>
      <c r="AF53" s="1">
        <v>15.413</v>
      </c>
      <c r="AG53" s="1">
        <v>0.38</v>
      </c>
      <c r="AH53" s="1">
        <v>0.54</v>
      </c>
    </row>
    <row r="54" spans="1:34" x14ac:dyDescent="0.25">
      <c r="A54">
        <v>52</v>
      </c>
      <c r="B54">
        <v>2.14</v>
      </c>
      <c r="C54">
        <v>-1.61</v>
      </c>
      <c r="D54">
        <v>21.23</v>
      </c>
      <c r="E54">
        <v>2.1379999999999999</v>
      </c>
      <c r="F54">
        <v>-1.607</v>
      </c>
      <c r="G54">
        <v>21.228999999999999</v>
      </c>
      <c r="H54" t="s">
        <v>51</v>
      </c>
      <c r="I54" s="15" t="s">
        <v>160</v>
      </c>
      <c r="J54" s="14">
        <v>3.4389489072320631</v>
      </c>
      <c r="K54" s="15">
        <v>3.523262296807538</v>
      </c>
      <c r="L54" s="6">
        <v>1</v>
      </c>
      <c r="N54" s="6">
        <v>1</v>
      </c>
      <c r="P54" s="6">
        <v>3.523262296807538</v>
      </c>
      <c r="Q54" s="6" t="s">
        <v>85</v>
      </c>
      <c r="R54" t="b">
        <f t="shared" si="2"/>
        <v>0</v>
      </c>
      <c r="S54" t="b">
        <f t="shared" si="17"/>
        <v>1</v>
      </c>
      <c r="T54" t="b">
        <f t="shared" si="4"/>
        <v>1</v>
      </c>
      <c r="U54" t="b">
        <f t="shared" si="15"/>
        <v>0</v>
      </c>
      <c r="V54" s="6">
        <f t="shared" si="11"/>
        <v>4.0359685152137432</v>
      </c>
      <c r="W54" s="1">
        <v>1</v>
      </c>
      <c r="Y54" s="1">
        <v>1.4</v>
      </c>
      <c r="Z54" s="1" t="s">
        <v>134</v>
      </c>
      <c r="AA54" s="1">
        <f t="shared" si="35"/>
        <v>2.8828346537241023</v>
      </c>
      <c r="AB54" s="1" t="s">
        <v>85</v>
      </c>
      <c r="AC54" s="1">
        <f t="shared" si="38"/>
        <v>7.1531255462034933</v>
      </c>
      <c r="AD54" s="1">
        <f t="shared" si="39"/>
        <v>1.3034119948618619</v>
      </c>
      <c r="AE54" s="1">
        <v>5.7</v>
      </c>
      <c r="AF54" s="1">
        <v>42.219000000000001</v>
      </c>
      <c r="AG54" s="1">
        <v>0.38</v>
      </c>
      <c r="AH54" s="1">
        <v>0.54</v>
      </c>
    </row>
    <row r="55" spans="1:34" x14ac:dyDescent="0.25">
      <c r="A55" s="23">
        <v>53</v>
      </c>
      <c r="B55">
        <v>-0.54</v>
      </c>
      <c r="C55">
        <v>-1.46</v>
      </c>
      <c r="D55">
        <v>21.3</v>
      </c>
      <c r="E55">
        <v>-0.54400000000000004</v>
      </c>
      <c r="F55">
        <v>-1.4610000000000001</v>
      </c>
      <c r="G55">
        <v>21.303999999999998</v>
      </c>
      <c r="H55" t="s">
        <v>52</v>
      </c>
      <c r="I55" s="15" t="s">
        <v>160</v>
      </c>
      <c r="J55" s="16">
        <v>3.38399901979014</v>
      </c>
      <c r="K55" s="15">
        <v>3.4671782434185499</v>
      </c>
      <c r="L55" s="6">
        <v>1</v>
      </c>
      <c r="N55" s="6">
        <v>1</v>
      </c>
      <c r="P55" s="6">
        <v>3.4671782434185499</v>
      </c>
      <c r="Q55" s="6" t="s">
        <v>85</v>
      </c>
      <c r="R55" t="b">
        <f t="shared" si="2"/>
        <v>0</v>
      </c>
      <c r="S55" t="b">
        <f t="shared" si="17"/>
        <v>1</v>
      </c>
      <c r="T55" t="b">
        <f t="shared" si="4"/>
        <v>1</v>
      </c>
      <c r="U55" t="b">
        <f t="shared" si="15"/>
        <v>0</v>
      </c>
      <c r="V55" s="6">
        <f t="shared" si="11"/>
        <v>5.7553954644087533</v>
      </c>
      <c r="W55" s="1">
        <v>1</v>
      </c>
      <c r="Y55" s="1">
        <v>1</v>
      </c>
      <c r="AA55" s="1">
        <f t="shared" si="35"/>
        <v>5.7553954644087533</v>
      </c>
      <c r="AB55" s="1" t="s">
        <v>84</v>
      </c>
      <c r="AC55" s="1">
        <f t="shared" ref="AC55" si="40">(0.47*((AE55+AF55)^0.76)*(AF55^-0.1)*(AG55^-0.61)+1)</f>
        <v>10.975627187678544</v>
      </c>
      <c r="AD55" s="1">
        <f t="shared" ref="AD55" si="41">0.55*(AE55^0.544)*(AF55^-0.14)*(AG55^-0.367)+1</f>
        <v>3.8246248270349943</v>
      </c>
      <c r="AE55" s="1">
        <v>21.303999999999998</v>
      </c>
      <c r="AF55" s="1">
        <v>15.413</v>
      </c>
      <c r="AG55" s="1">
        <v>0.38</v>
      </c>
      <c r="AH55" s="1">
        <v>0.54</v>
      </c>
    </row>
    <row r="56" spans="1:34" x14ac:dyDescent="0.25">
      <c r="A56">
        <v>54</v>
      </c>
      <c r="B56">
        <v>41.46</v>
      </c>
      <c r="C56">
        <v>1.05</v>
      </c>
      <c r="D56">
        <v>22.59</v>
      </c>
      <c r="E56">
        <v>41.457000000000001</v>
      </c>
      <c r="F56">
        <v>1.0449999999999999</v>
      </c>
      <c r="G56">
        <v>22.59</v>
      </c>
      <c r="H56" t="s">
        <v>53</v>
      </c>
      <c r="I56" s="15" t="s">
        <v>160</v>
      </c>
      <c r="J56" s="14">
        <v>3.460911977372398</v>
      </c>
      <c r="K56" s="15">
        <v>3.5456839794453998</v>
      </c>
      <c r="L56" s="6">
        <v>1</v>
      </c>
      <c r="N56" s="6">
        <v>1</v>
      </c>
      <c r="P56" s="6">
        <v>3.5456839794453998</v>
      </c>
      <c r="Q56" s="6" t="s">
        <v>85</v>
      </c>
      <c r="R56" t="b">
        <f t="shared" si="2"/>
        <v>0</v>
      </c>
      <c r="S56" t="b">
        <f t="shared" si="17"/>
        <v>1</v>
      </c>
      <c r="T56" t="b">
        <f t="shared" si="4"/>
        <v>1</v>
      </c>
      <c r="U56" t="b">
        <f t="shared" si="15"/>
        <v>0</v>
      </c>
      <c r="V56" s="6">
        <f t="shared" si="11"/>
        <v>4.0359685152137432</v>
      </c>
      <c r="W56" s="1">
        <v>1</v>
      </c>
      <c r="Y56" s="1">
        <v>1.4</v>
      </c>
      <c r="Z56" s="1" t="s">
        <v>134</v>
      </c>
      <c r="AA56" s="1">
        <f>((AC56-AD56)/2)*AH56+AD56</f>
        <v>2.8828346537241023</v>
      </c>
      <c r="AB56" s="1" t="s">
        <v>85</v>
      </c>
      <c r="AC56" s="1">
        <f>(0.48*((AE56+AF56)^0.568)*(AF56^-0.037)*(AG56^-0.508)+1)</f>
        <v>7.1531255462034933</v>
      </c>
      <c r="AD56" s="1">
        <f>0.95*((AE56/AF56)^0.57)+1</f>
        <v>1.3034119948618619</v>
      </c>
      <c r="AE56" s="1">
        <v>5.7</v>
      </c>
      <c r="AF56" s="1">
        <v>42.219000000000001</v>
      </c>
      <c r="AG56" s="1">
        <v>0.38</v>
      </c>
      <c r="AH56" s="1">
        <v>0.54</v>
      </c>
    </row>
    <row r="57" spans="1:34" x14ac:dyDescent="0.25">
      <c r="A57">
        <v>55</v>
      </c>
      <c r="B57">
        <v>41.49</v>
      </c>
      <c r="C57">
        <v>5.43</v>
      </c>
      <c r="D57">
        <v>24.48</v>
      </c>
      <c r="E57">
        <v>41.488</v>
      </c>
      <c r="F57">
        <v>5.43</v>
      </c>
      <c r="G57">
        <v>24.838000000000001</v>
      </c>
      <c r="H57" t="s">
        <v>54</v>
      </c>
      <c r="I57" s="15" t="s">
        <v>156</v>
      </c>
      <c r="J57" s="14">
        <v>13.58547032553132</v>
      </c>
      <c r="K57" s="15">
        <v>13.57362985504156</v>
      </c>
      <c r="L57" s="6">
        <v>1</v>
      </c>
      <c r="N57" s="6">
        <v>1</v>
      </c>
      <c r="P57" s="6">
        <v>13.57362985504156</v>
      </c>
      <c r="Q57" s="6" t="s">
        <v>84</v>
      </c>
      <c r="R57" t="b">
        <f t="shared" si="2"/>
        <v>0</v>
      </c>
      <c r="S57" t="b">
        <f t="shared" si="17"/>
        <v>1</v>
      </c>
      <c r="T57" t="b">
        <f t="shared" si="4"/>
        <v>1</v>
      </c>
      <c r="U57" t="b">
        <f t="shared" si="15"/>
        <v>0</v>
      </c>
      <c r="V57" s="6"/>
      <c r="AH57" s="1">
        <v>0.54</v>
      </c>
    </row>
    <row r="58" spans="1:34" x14ac:dyDescent="0.25">
      <c r="A58">
        <v>56</v>
      </c>
      <c r="B58">
        <v>-0.65</v>
      </c>
      <c r="C58">
        <v>1.66</v>
      </c>
      <c r="D58">
        <v>22.91</v>
      </c>
      <c r="E58">
        <v>-0.64600000000000002</v>
      </c>
      <c r="F58">
        <v>1.657</v>
      </c>
      <c r="G58">
        <v>22.911000000000001</v>
      </c>
      <c r="H58" t="s">
        <v>55</v>
      </c>
      <c r="I58" s="15" t="s">
        <v>162</v>
      </c>
      <c r="J58" s="14">
        <v>11.458079099939869</v>
      </c>
      <c r="K58" s="15">
        <v>11.447430500411469</v>
      </c>
      <c r="L58" s="6">
        <v>7.0854380267129766</v>
      </c>
      <c r="M58" s="6" t="s">
        <v>85</v>
      </c>
      <c r="N58" s="6">
        <v>1.4</v>
      </c>
      <c r="O58" s="6" t="s">
        <v>134</v>
      </c>
      <c r="P58" s="6">
        <v>1.154019841948398</v>
      </c>
      <c r="Q58" s="6" t="s">
        <v>77</v>
      </c>
      <c r="R58" t="b">
        <f t="shared" si="2"/>
        <v>0</v>
      </c>
      <c r="S58" t="b">
        <f t="shared" si="17"/>
        <v>1</v>
      </c>
      <c r="T58" t="b">
        <f t="shared" si="4"/>
        <v>1</v>
      </c>
      <c r="U58" t="b">
        <f t="shared" si="15"/>
        <v>0</v>
      </c>
      <c r="V58" s="6"/>
      <c r="AH58" s="1">
        <v>0.54</v>
      </c>
    </row>
    <row r="59" spans="1:34" x14ac:dyDescent="0.25">
      <c r="A59">
        <v>57</v>
      </c>
      <c r="B59">
        <v>-0.63</v>
      </c>
      <c r="C59">
        <v>6.91</v>
      </c>
      <c r="D59">
        <v>25.62</v>
      </c>
      <c r="E59">
        <v>-0.63300000000000001</v>
      </c>
      <c r="F59">
        <v>6.9139999999999997</v>
      </c>
      <c r="G59">
        <v>25.62</v>
      </c>
      <c r="H59" t="s">
        <v>56</v>
      </c>
      <c r="I59" s="15" t="s">
        <v>162</v>
      </c>
      <c r="J59" s="14">
        <v>11.45803988093849</v>
      </c>
      <c r="K59" s="15">
        <v>11.44739130992336</v>
      </c>
      <c r="L59" s="6">
        <v>7.0853818549057017</v>
      </c>
      <c r="M59" s="6" t="s">
        <v>85</v>
      </c>
      <c r="N59" s="6">
        <v>1.4</v>
      </c>
      <c r="O59" s="6" t="s">
        <v>134</v>
      </c>
      <c r="P59" s="6">
        <v>1.1540250399991341</v>
      </c>
      <c r="Q59" s="6" t="s">
        <v>77</v>
      </c>
      <c r="R59" t="b">
        <f t="shared" si="2"/>
        <v>0</v>
      </c>
      <c r="S59" t="b">
        <f t="shared" si="17"/>
        <v>1</v>
      </c>
      <c r="T59" t="b">
        <f t="shared" si="4"/>
        <v>1</v>
      </c>
      <c r="U59" t="b">
        <f t="shared" si="15"/>
        <v>0</v>
      </c>
      <c r="V59" s="3"/>
      <c r="AH59" s="1">
        <v>0.54</v>
      </c>
    </row>
    <row r="60" spans="1:34" x14ac:dyDescent="0.25">
      <c r="A60">
        <v>58</v>
      </c>
      <c r="B60">
        <v>41.52</v>
      </c>
      <c r="C60">
        <v>10.15</v>
      </c>
      <c r="D60">
        <v>27.26</v>
      </c>
      <c r="E60">
        <v>41.518999999999998</v>
      </c>
      <c r="F60">
        <v>10.147</v>
      </c>
      <c r="G60">
        <v>27.263999999999999</v>
      </c>
      <c r="H60" t="s">
        <v>57</v>
      </c>
      <c r="I60" s="15" t="s">
        <v>162</v>
      </c>
      <c r="J60" s="14">
        <v>11.458000661153299</v>
      </c>
      <c r="K60" s="15">
        <v>11.447352118651621</v>
      </c>
      <c r="L60" s="6">
        <v>7.0853256826785813</v>
      </c>
      <c r="M60" s="6" t="s">
        <v>85</v>
      </c>
      <c r="N60" s="6">
        <v>1.4</v>
      </c>
      <c r="O60" s="6" t="s">
        <v>134</v>
      </c>
      <c r="P60" s="6">
        <v>1.154030238121672</v>
      </c>
      <c r="Q60" s="6" t="s">
        <v>77</v>
      </c>
      <c r="R60" t="b">
        <f t="shared" si="2"/>
        <v>0</v>
      </c>
      <c r="S60" t="b">
        <f t="shared" si="17"/>
        <v>1</v>
      </c>
      <c r="T60" t="b">
        <f t="shared" si="4"/>
        <v>1</v>
      </c>
      <c r="U60" t="b">
        <f t="shared" si="15"/>
        <v>0</v>
      </c>
      <c r="V60" s="3"/>
      <c r="AH60" s="1">
        <v>0.54</v>
      </c>
    </row>
    <row r="61" spans="1:34" x14ac:dyDescent="0.25">
      <c r="A61">
        <v>59</v>
      </c>
      <c r="B61">
        <v>38.299999999999997</v>
      </c>
      <c r="C61">
        <v>10.15</v>
      </c>
      <c r="D61">
        <v>27.27</v>
      </c>
      <c r="E61">
        <v>38.296999999999997</v>
      </c>
      <c r="F61">
        <v>10.15</v>
      </c>
      <c r="G61">
        <v>27.271000000000001</v>
      </c>
      <c r="H61" t="s">
        <v>58</v>
      </c>
      <c r="I61" s="15" t="s">
        <v>162</v>
      </c>
      <c r="J61" s="14">
        <v>11.45792221923101</v>
      </c>
      <c r="K61" s="15">
        <v>11.44727373375677</v>
      </c>
      <c r="L61" s="6">
        <v>7.0852133369647587</v>
      </c>
      <c r="M61" s="6" t="s">
        <v>85</v>
      </c>
      <c r="N61" s="6">
        <v>1.4</v>
      </c>
      <c r="O61" s="6" t="s">
        <v>134</v>
      </c>
      <c r="P61" s="6">
        <v>1.1540406345821259</v>
      </c>
      <c r="Q61" s="6" t="s">
        <v>77</v>
      </c>
      <c r="R61" t="b">
        <f t="shared" si="2"/>
        <v>0</v>
      </c>
      <c r="S61" t="b">
        <f t="shared" si="17"/>
        <v>1</v>
      </c>
      <c r="T61" t="b">
        <f t="shared" si="4"/>
        <v>1</v>
      </c>
      <c r="U61" t="b">
        <f t="shared" si="15"/>
        <v>0</v>
      </c>
      <c r="V61" s="3"/>
      <c r="AH61" s="1">
        <v>1.65</v>
      </c>
    </row>
    <row r="62" spans="1:34" x14ac:dyDescent="0.25">
      <c r="A62">
        <v>60</v>
      </c>
      <c r="B62">
        <v>32.39</v>
      </c>
      <c r="C62">
        <v>10.15</v>
      </c>
      <c r="D62">
        <v>27.27</v>
      </c>
      <c r="E62">
        <v>32.39</v>
      </c>
      <c r="F62">
        <v>10.15</v>
      </c>
      <c r="G62">
        <v>27.27</v>
      </c>
      <c r="H62" t="s">
        <v>59</v>
      </c>
      <c r="I62" s="15">
        <v>10.862621069999999</v>
      </c>
      <c r="J62" s="14">
        <v>2.6623202224433902</v>
      </c>
      <c r="K62" s="15">
        <v>11.447391309923299</v>
      </c>
      <c r="L62" s="6">
        <v>7.0853818549056999</v>
      </c>
      <c r="M62" s="6" t="s">
        <v>85</v>
      </c>
      <c r="N62" s="6">
        <v>1.4</v>
      </c>
      <c r="O62" s="6" t="s">
        <v>134</v>
      </c>
      <c r="P62" s="6">
        <v>1.1540250399991301</v>
      </c>
      <c r="Q62" s="6" t="s">
        <v>77</v>
      </c>
      <c r="R62" t="b">
        <f t="shared" si="2"/>
        <v>0</v>
      </c>
      <c r="S62" t="b">
        <f t="shared" si="17"/>
        <v>0</v>
      </c>
      <c r="T62" t="b">
        <f t="shared" ref="T62:T64" si="42">OR(R62,S62)</f>
        <v>0</v>
      </c>
      <c r="U62" t="b">
        <f t="shared" ref="U62:U64" si="43">IF(AND(K64&gt;(I63*0.96),K64&lt;(I63*1.04)),TRUE,FALSE)</f>
        <v>0</v>
      </c>
      <c r="V62" s="3"/>
      <c r="AH62" s="1">
        <v>1.65</v>
      </c>
    </row>
    <row r="63" spans="1:34" x14ac:dyDescent="0.25">
      <c r="A63">
        <v>61</v>
      </c>
      <c r="B63">
        <v>26.48</v>
      </c>
      <c r="C63">
        <v>10.15</v>
      </c>
      <c r="D63">
        <v>27.27</v>
      </c>
      <c r="E63">
        <v>26.481999999999999</v>
      </c>
      <c r="F63">
        <v>10.151</v>
      </c>
      <c r="G63">
        <v>27.268999999999998</v>
      </c>
      <c r="H63" t="s">
        <v>60</v>
      </c>
      <c r="I63" s="15">
        <v>10.862621069999999</v>
      </c>
      <c r="J63" s="14">
        <v>2.6623045547675601</v>
      </c>
      <c r="K63" s="15">
        <v>11.447352118651599</v>
      </c>
      <c r="L63" s="6">
        <v>7.0853256826785804</v>
      </c>
      <c r="M63" s="6" t="s">
        <v>85</v>
      </c>
      <c r="N63" s="6">
        <v>1.4</v>
      </c>
      <c r="O63" s="6" t="s">
        <v>134</v>
      </c>
      <c r="P63" s="6">
        <v>1.15403023812167</v>
      </c>
      <c r="Q63" s="6" t="s">
        <v>77</v>
      </c>
      <c r="R63" t="b">
        <f t="shared" si="2"/>
        <v>0</v>
      </c>
      <c r="S63" t="b">
        <f t="shared" si="17"/>
        <v>0</v>
      </c>
      <c r="T63" t="b">
        <f t="shared" si="42"/>
        <v>0</v>
      </c>
      <c r="U63" t="b">
        <f t="shared" si="43"/>
        <v>0</v>
      </c>
      <c r="V63" s="3"/>
      <c r="AH63" s="1">
        <v>1.65</v>
      </c>
    </row>
    <row r="64" spans="1:34" x14ac:dyDescent="0.25">
      <c r="A64">
        <v>62</v>
      </c>
      <c r="B64">
        <v>20.58</v>
      </c>
      <c r="C64">
        <v>10.15</v>
      </c>
      <c r="D64">
        <v>27.27</v>
      </c>
      <c r="E64">
        <v>20.574999999999999</v>
      </c>
      <c r="F64">
        <v>10.151999999999999</v>
      </c>
      <c r="G64">
        <v>27.266999999999999</v>
      </c>
      <c r="H64" t="s">
        <v>61</v>
      </c>
      <c r="I64" s="15">
        <v>10.862621069999999</v>
      </c>
      <c r="J64" s="14">
        <v>2.6622732175108901</v>
      </c>
      <c r="K64" s="15">
        <v>11.447273733756701</v>
      </c>
      <c r="L64" s="6">
        <v>7.0852133369647499</v>
      </c>
      <c r="M64" s="6" t="s">
        <v>85</v>
      </c>
      <c r="N64" s="6">
        <v>1.4</v>
      </c>
      <c r="O64" s="6" t="s">
        <v>134</v>
      </c>
      <c r="P64" s="6">
        <v>1.1540406345821199</v>
      </c>
      <c r="Q64" s="6" t="s">
        <v>77</v>
      </c>
      <c r="R64" t="b">
        <f t="shared" si="2"/>
        <v>0</v>
      </c>
      <c r="S64" t="b">
        <f t="shared" si="17"/>
        <v>0</v>
      </c>
      <c r="T64" t="b">
        <f t="shared" si="42"/>
        <v>0</v>
      </c>
      <c r="U64" t="b">
        <f t="shared" si="43"/>
        <v>0</v>
      </c>
      <c r="V64" s="3"/>
      <c r="AH64" s="1">
        <v>1.65</v>
      </c>
    </row>
    <row r="65" spans="1:36" x14ac:dyDescent="0.25">
      <c r="A65" s="1">
        <v>63</v>
      </c>
      <c r="AG65" s="1">
        <v>1.65</v>
      </c>
      <c r="AH65"/>
      <c r="AJ65" s="1"/>
    </row>
    <row r="66" spans="1:36" x14ac:dyDescent="0.25">
      <c r="A66" s="1">
        <v>64</v>
      </c>
      <c r="AG66" s="1">
        <v>1.65</v>
      </c>
      <c r="AH66"/>
      <c r="AJ66" s="1"/>
    </row>
    <row r="67" spans="1:36" x14ac:dyDescent="0.25">
      <c r="A67" s="1">
        <v>65</v>
      </c>
      <c r="AG67" s="1">
        <v>1.65</v>
      </c>
      <c r="AH67"/>
      <c r="AJ67" s="1"/>
    </row>
    <row r="68" spans="1:36" x14ac:dyDescent="0.25">
      <c r="A68" s="24">
        <v>66</v>
      </c>
      <c r="AG68" s="1">
        <v>1.65</v>
      </c>
      <c r="AH68"/>
      <c r="AJ68" s="1"/>
    </row>
    <row r="69" spans="1:36" x14ac:dyDescent="0.25">
      <c r="AG69" s="1">
        <v>0.54</v>
      </c>
      <c r="AH69"/>
      <c r="AJ69" s="1"/>
    </row>
    <row r="70" spans="1:36" x14ac:dyDescent="0.25">
      <c r="AG70" s="1">
        <v>1.65</v>
      </c>
      <c r="AH70"/>
      <c r="AJ70" s="1"/>
    </row>
  </sheetData>
  <mergeCells count="26">
    <mergeCell ref="W1:X2"/>
    <mergeCell ref="U1:U2"/>
    <mergeCell ref="J1:J2"/>
    <mergeCell ref="A1:A2"/>
    <mergeCell ref="B1:D1"/>
    <mergeCell ref="E1:G1"/>
    <mergeCell ref="H1:H2"/>
    <mergeCell ref="I1:I2"/>
    <mergeCell ref="V1:V2"/>
    <mergeCell ref="T1:T2"/>
    <mergeCell ref="K1:K2"/>
    <mergeCell ref="L1:M2"/>
    <mergeCell ref="N1:O2"/>
    <mergeCell ref="P1:Q2"/>
    <mergeCell ref="R1:R2"/>
    <mergeCell ref="S1:S2"/>
    <mergeCell ref="AH1:AH2"/>
    <mergeCell ref="AI1:AI2"/>
    <mergeCell ref="AJ1:AJ2"/>
    <mergeCell ref="AF1:AF2"/>
    <mergeCell ref="AG1:AG2"/>
    <mergeCell ref="Y1:Z2"/>
    <mergeCell ref="AA1:AB2"/>
    <mergeCell ref="AC1:AC2"/>
    <mergeCell ref="AD1:AD2"/>
    <mergeCell ref="AE1:AE2"/>
  </mergeCells>
  <conditionalFormatting sqref="R3:U64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3"/>
  <sheetViews>
    <sheetView workbookViewId="0">
      <selection activeCell="V7" sqref="V7"/>
    </sheetView>
  </sheetViews>
  <sheetFormatPr defaultRowHeight="15" x14ac:dyDescent="0.25"/>
  <cols>
    <col min="1" max="16384" width="9.140625" style="1"/>
  </cols>
  <sheetData>
    <row r="1" spans="1:147" x14ac:dyDescent="0.25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1" t="s">
        <v>127</v>
      </c>
      <c r="X1" s="1" t="s">
        <v>128</v>
      </c>
      <c r="AB1" s="1">
        <v>1</v>
      </c>
      <c r="AC1" s="1">
        <v>2</v>
      </c>
      <c r="AD1" s="1">
        <v>3</v>
      </c>
      <c r="AE1" s="1">
        <v>4</v>
      </c>
      <c r="AF1" s="1">
        <v>5</v>
      </c>
      <c r="AG1" s="1">
        <v>6</v>
      </c>
      <c r="AH1" s="1">
        <v>7</v>
      </c>
      <c r="AI1" s="1">
        <v>8</v>
      </c>
      <c r="AJ1" s="1">
        <v>9</v>
      </c>
      <c r="AK1" s="1">
        <v>10</v>
      </c>
      <c r="AL1" s="1">
        <v>11</v>
      </c>
      <c r="AM1" s="1">
        <v>12</v>
      </c>
      <c r="AN1" s="1">
        <v>13</v>
      </c>
      <c r="AO1" s="1">
        <v>14</v>
      </c>
      <c r="AP1" s="1">
        <v>15</v>
      </c>
      <c r="AQ1" s="1">
        <v>16</v>
      </c>
      <c r="AR1" s="1">
        <v>17</v>
      </c>
      <c r="AS1" s="1">
        <v>18</v>
      </c>
      <c r="AT1" s="1">
        <v>19</v>
      </c>
      <c r="AU1" s="1">
        <v>20</v>
      </c>
      <c r="AV1" s="1">
        <v>21</v>
      </c>
      <c r="AW1" s="1">
        <v>22</v>
      </c>
      <c r="AX1" s="1">
        <v>23</v>
      </c>
      <c r="AY1" s="1">
        <v>24</v>
      </c>
      <c r="AZ1" s="1">
        <v>25</v>
      </c>
      <c r="BA1" s="1">
        <v>26</v>
      </c>
      <c r="BB1" s="1">
        <v>27</v>
      </c>
      <c r="BC1" s="1">
        <v>28</v>
      </c>
      <c r="BD1" s="1">
        <v>29</v>
      </c>
      <c r="BE1" s="1">
        <v>30</v>
      </c>
      <c r="BF1" s="1">
        <v>31</v>
      </c>
      <c r="BG1" s="1">
        <v>32</v>
      </c>
      <c r="BH1" s="1">
        <v>33</v>
      </c>
      <c r="BI1" s="1">
        <v>34</v>
      </c>
      <c r="BJ1" s="1">
        <v>35</v>
      </c>
      <c r="BK1" s="1">
        <v>36</v>
      </c>
      <c r="BL1" s="1">
        <v>37</v>
      </c>
      <c r="BM1" s="1">
        <v>38</v>
      </c>
      <c r="BN1" s="1">
        <v>39</v>
      </c>
      <c r="BO1" s="1">
        <v>40</v>
      </c>
      <c r="BP1" s="1">
        <v>41</v>
      </c>
      <c r="BQ1" s="1">
        <v>42</v>
      </c>
      <c r="BR1" s="1">
        <v>43</v>
      </c>
      <c r="BS1" s="1">
        <v>44</v>
      </c>
      <c r="BT1" s="1">
        <v>45</v>
      </c>
      <c r="BU1" s="1">
        <v>46</v>
      </c>
      <c r="BV1" s="1">
        <v>47</v>
      </c>
      <c r="BW1" s="1">
        <v>48</v>
      </c>
      <c r="BX1" s="1">
        <v>49</v>
      </c>
      <c r="BY1" s="1">
        <v>50</v>
      </c>
      <c r="BZ1" s="1">
        <v>51</v>
      </c>
      <c r="CA1" s="1">
        <v>52</v>
      </c>
      <c r="CB1" s="1">
        <v>53</v>
      </c>
      <c r="CC1" s="1">
        <v>54</v>
      </c>
      <c r="CD1" s="1">
        <v>55</v>
      </c>
      <c r="CE1" s="1">
        <v>56</v>
      </c>
      <c r="CF1" s="1">
        <v>57</v>
      </c>
      <c r="CG1" s="1">
        <v>58</v>
      </c>
      <c r="CH1" s="1">
        <v>59</v>
      </c>
      <c r="CI1" s="1">
        <v>60</v>
      </c>
      <c r="CJ1" s="1">
        <v>61</v>
      </c>
      <c r="CK1" s="1">
        <v>62</v>
      </c>
      <c r="CL1" s="1">
        <v>63</v>
      </c>
      <c r="CM1" s="1">
        <v>64</v>
      </c>
      <c r="CN1" s="1">
        <v>65</v>
      </c>
      <c r="CO1" s="1">
        <v>66</v>
      </c>
      <c r="CP1" s="1">
        <v>67</v>
      </c>
      <c r="CQ1" s="1">
        <v>68</v>
      </c>
      <c r="CR1" s="1">
        <v>69</v>
      </c>
      <c r="CS1" s="1">
        <v>70</v>
      </c>
      <c r="CT1" s="1">
        <v>71</v>
      </c>
      <c r="CU1" s="1">
        <v>72</v>
      </c>
      <c r="CV1" s="1">
        <v>73</v>
      </c>
      <c r="CW1" s="1">
        <v>74</v>
      </c>
      <c r="CX1" s="1">
        <v>75</v>
      </c>
      <c r="CY1" s="1">
        <v>76</v>
      </c>
      <c r="CZ1" s="1">
        <v>77</v>
      </c>
      <c r="DA1" s="1">
        <v>78</v>
      </c>
      <c r="DB1" s="1">
        <v>79</v>
      </c>
      <c r="DC1" s="1">
        <v>80</v>
      </c>
      <c r="DD1" s="1">
        <v>81</v>
      </c>
      <c r="DE1" s="1">
        <v>82</v>
      </c>
      <c r="DF1" s="1">
        <v>83</v>
      </c>
      <c r="DG1" s="1">
        <v>84</v>
      </c>
      <c r="DH1" s="1">
        <v>85</v>
      </c>
      <c r="DI1" s="1">
        <v>86</v>
      </c>
      <c r="DJ1" s="1">
        <v>87</v>
      </c>
      <c r="DK1" s="1">
        <v>88</v>
      </c>
      <c r="DL1" s="1">
        <v>89</v>
      </c>
      <c r="DM1" s="1">
        <v>90</v>
      </c>
      <c r="DN1" s="1">
        <v>91</v>
      </c>
      <c r="DO1" s="1">
        <v>92</v>
      </c>
      <c r="DP1" s="1">
        <v>93</v>
      </c>
      <c r="DQ1" s="1">
        <v>94</v>
      </c>
      <c r="DR1" s="1">
        <v>95</v>
      </c>
      <c r="DS1" s="1">
        <v>96</v>
      </c>
      <c r="DT1" s="1">
        <v>97</v>
      </c>
      <c r="DU1" s="1">
        <v>98</v>
      </c>
      <c r="DV1" s="1">
        <v>99</v>
      </c>
      <c r="DW1" s="1">
        <v>100</v>
      </c>
      <c r="DX1" s="1">
        <v>101</v>
      </c>
      <c r="DY1" s="1">
        <v>102</v>
      </c>
      <c r="DZ1" s="1">
        <v>103</v>
      </c>
      <c r="EA1" s="1">
        <v>104</v>
      </c>
      <c r="EB1" s="1">
        <v>105</v>
      </c>
      <c r="EC1" s="1">
        <v>106</v>
      </c>
      <c r="ED1" s="1">
        <v>107</v>
      </c>
      <c r="EE1" s="1">
        <v>108</v>
      </c>
      <c r="EF1" s="1">
        <v>109</v>
      </c>
      <c r="EG1" s="1">
        <v>110</v>
      </c>
      <c r="EH1" s="1">
        <v>111</v>
      </c>
      <c r="EI1" s="1">
        <v>112</v>
      </c>
      <c r="EJ1" s="1">
        <v>113</v>
      </c>
      <c r="EK1" s="1">
        <v>114</v>
      </c>
      <c r="EL1" s="1">
        <v>115</v>
      </c>
      <c r="EM1" s="1">
        <v>116</v>
      </c>
      <c r="EN1" s="1">
        <v>117</v>
      </c>
      <c r="EO1" s="1">
        <v>118</v>
      </c>
      <c r="EP1" s="1">
        <v>119</v>
      </c>
      <c r="EQ1" s="1">
        <v>120</v>
      </c>
    </row>
    <row r="2" spans="1:147" x14ac:dyDescent="0.25">
      <c r="A2" s="1">
        <v>67</v>
      </c>
      <c r="B2" s="1">
        <v>1</v>
      </c>
      <c r="C2" s="1">
        <v>2</v>
      </c>
      <c r="D2" s="1">
        <v>41.52</v>
      </c>
      <c r="E2" s="1">
        <v>10.08</v>
      </c>
      <c r="F2" s="1">
        <v>31.15</v>
      </c>
      <c r="G2" s="1">
        <v>15.4</v>
      </c>
      <c r="H2" s="1">
        <v>21</v>
      </c>
      <c r="I2" s="1">
        <v>10.149999999999999</v>
      </c>
      <c r="J2" s="1" t="s">
        <v>98</v>
      </c>
      <c r="K2" s="1" t="s">
        <v>99</v>
      </c>
      <c r="L2" s="1" t="s">
        <v>100</v>
      </c>
      <c r="M2" s="1">
        <v>0.54</v>
      </c>
      <c r="N2" s="1" t="s">
        <v>101</v>
      </c>
      <c r="P2" s="1">
        <v>67</v>
      </c>
      <c r="Q2" s="5">
        <v>138.00789961087048</v>
      </c>
      <c r="R2" s="1">
        <v>31.15</v>
      </c>
      <c r="S2" s="1">
        <v>1</v>
      </c>
      <c r="T2" s="1">
        <v>0.9</v>
      </c>
      <c r="U2" s="1">
        <v>0.37</v>
      </c>
      <c r="V2" s="1">
        <v>78.56</v>
      </c>
      <c r="W2" s="1">
        <v>0.9</v>
      </c>
      <c r="X2" s="1">
        <v>150</v>
      </c>
      <c r="AA2" s="1">
        <v>67</v>
      </c>
      <c r="AB2" s="1" t="s">
        <v>102</v>
      </c>
      <c r="AC2" s="1" t="s">
        <v>102</v>
      </c>
      <c r="AD2" s="1" t="s">
        <v>102</v>
      </c>
      <c r="AE2" s="1" t="s">
        <v>102</v>
      </c>
      <c r="AF2" s="1" t="s">
        <v>102</v>
      </c>
      <c r="AG2" s="1" t="s">
        <v>102</v>
      </c>
      <c r="AH2" s="1" t="s">
        <v>102</v>
      </c>
      <c r="AI2" s="1" t="s">
        <v>102</v>
      </c>
      <c r="AJ2" s="1" t="s">
        <v>102</v>
      </c>
      <c r="AK2" s="1" t="s">
        <v>102</v>
      </c>
      <c r="AL2" s="1" t="s">
        <v>102</v>
      </c>
      <c r="AM2" s="1" t="s">
        <v>102</v>
      </c>
      <c r="AN2" s="1" t="s">
        <v>102</v>
      </c>
      <c r="AO2" s="1" t="s">
        <v>102</v>
      </c>
      <c r="AP2" s="1" t="s">
        <v>102</v>
      </c>
      <c r="AQ2" s="1" t="s">
        <v>102</v>
      </c>
      <c r="AR2" s="1" t="s">
        <v>102</v>
      </c>
      <c r="AS2" s="1" t="s">
        <v>102</v>
      </c>
      <c r="AT2" s="1" t="s">
        <v>102</v>
      </c>
      <c r="AU2" s="1" t="s">
        <v>102</v>
      </c>
      <c r="AV2" s="1" t="s">
        <v>102</v>
      </c>
      <c r="AW2" s="1" t="s">
        <v>102</v>
      </c>
      <c r="AX2" s="1" t="s">
        <v>102</v>
      </c>
      <c r="AY2" s="1" t="s">
        <v>102</v>
      </c>
      <c r="AZ2" s="1" t="s">
        <v>102</v>
      </c>
      <c r="BA2" s="1" t="s">
        <v>102</v>
      </c>
      <c r="BB2" s="1" t="s">
        <v>102</v>
      </c>
      <c r="BC2" s="1" t="s">
        <v>102</v>
      </c>
      <c r="BD2" s="1" t="s">
        <v>102</v>
      </c>
      <c r="BE2" s="1" t="s">
        <v>102</v>
      </c>
      <c r="BF2" s="1" t="s">
        <v>102</v>
      </c>
      <c r="BG2" s="1" t="s">
        <v>102</v>
      </c>
      <c r="BH2" s="1" t="s">
        <v>102</v>
      </c>
      <c r="BI2" s="1" t="s">
        <v>102</v>
      </c>
      <c r="BJ2" s="1" t="s">
        <v>102</v>
      </c>
      <c r="BK2" s="1" t="s">
        <v>102</v>
      </c>
      <c r="BL2" s="1" t="s">
        <v>102</v>
      </c>
      <c r="BM2" s="1" t="s">
        <v>102</v>
      </c>
      <c r="BN2" s="1" t="s">
        <v>102</v>
      </c>
      <c r="BO2" s="1" t="s">
        <v>102</v>
      </c>
      <c r="BP2" s="1" t="s">
        <v>102</v>
      </c>
      <c r="BQ2" s="1" t="s">
        <v>102</v>
      </c>
      <c r="BR2" s="1" t="s">
        <v>102</v>
      </c>
      <c r="BS2" s="1" t="s">
        <v>102</v>
      </c>
      <c r="BT2" s="1" t="s">
        <v>102</v>
      </c>
      <c r="BU2" s="1" t="s">
        <v>102</v>
      </c>
      <c r="BV2" s="1" t="s">
        <v>102</v>
      </c>
      <c r="BW2" s="1" t="s">
        <v>102</v>
      </c>
      <c r="BX2" s="1" t="s">
        <v>102</v>
      </c>
      <c r="BY2" s="1" t="s">
        <v>102</v>
      </c>
      <c r="BZ2" s="1" t="s">
        <v>102</v>
      </c>
      <c r="CA2" s="1" t="s">
        <v>102</v>
      </c>
      <c r="CB2" s="1" t="s">
        <v>102</v>
      </c>
      <c r="CC2" s="1" t="s">
        <v>102</v>
      </c>
      <c r="CD2" s="1" t="s">
        <v>102</v>
      </c>
      <c r="CE2" s="1" t="s">
        <v>102</v>
      </c>
      <c r="CF2" s="1" t="s">
        <v>102</v>
      </c>
      <c r="CG2" s="1" t="s">
        <v>102</v>
      </c>
      <c r="CH2" s="1" t="s">
        <v>102</v>
      </c>
      <c r="CI2" s="1" t="s">
        <v>102</v>
      </c>
      <c r="CJ2" s="1" t="s">
        <v>102</v>
      </c>
      <c r="CK2" s="1" t="s">
        <v>102</v>
      </c>
      <c r="CL2" s="1" t="s">
        <v>102</v>
      </c>
      <c r="CM2" s="1" t="s">
        <v>102</v>
      </c>
      <c r="CN2" s="1" t="s">
        <v>102</v>
      </c>
      <c r="CO2" s="1" t="s">
        <v>102</v>
      </c>
      <c r="CP2" s="1" t="s">
        <v>102</v>
      </c>
      <c r="CQ2" s="1" t="s">
        <v>102</v>
      </c>
      <c r="CR2" s="1" t="s">
        <v>102</v>
      </c>
      <c r="CS2" s="1" t="s">
        <v>102</v>
      </c>
      <c r="CT2" s="1" t="s">
        <v>102</v>
      </c>
      <c r="CU2" s="1" t="s">
        <v>102</v>
      </c>
      <c r="CV2" s="1" t="s">
        <v>102</v>
      </c>
      <c r="CW2" s="1" t="s">
        <v>102</v>
      </c>
      <c r="CX2" s="1" t="s">
        <v>102</v>
      </c>
      <c r="CY2" s="1" t="s">
        <v>102</v>
      </c>
      <c r="CZ2" s="1" t="s">
        <v>102</v>
      </c>
      <c r="DA2" s="1" t="s">
        <v>102</v>
      </c>
      <c r="DB2" s="1" t="s">
        <v>102</v>
      </c>
      <c r="DC2" s="1" t="s">
        <v>102</v>
      </c>
      <c r="DD2" s="1" t="s">
        <v>102</v>
      </c>
      <c r="DE2" s="1" t="s">
        <v>102</v>
      </c>
      <c r="DF2" s="1" t="s">
        <v>102</v>
      </c>
      <c r="DG2" s="1" t="s">
        <v>102</v>
      </c>
      <c r="DH2" s="1" t="s">
        <v>102</v>
      </c>
      <c r="DI2" s="1" t="s">
        <v>102</v>
      </c>
      <c r="DJ2" s="1" t="s">
        <v>102</v>
      </c>
      <c r="DK2" s="1" t="s">
        <v>102</v>
      </c>
      <c r="DL2" s="1" t="s">
        <v>102</v>
      </c>
      <c r="DM2" s="1" t="s">
        <v>102</v>
      </c>
      <c r="DN2" s="1" t="s">
        <v>102</v>
      </c>
      <c r="DO2" s="1" t="s">
        <v>102</v>
      </c>
      <c r="DP2" s="1" t="s">
        <v>102</v>
      </c>
      <c r="DQ2" s="1" t="s">
        <v>102</v>
      </c>
      <c r="DR2" s="1" t="s">
        <v>102</v>
      </c>
      <c r="DS2" s="1" t="s">
        <v>102</v>
      </c>
      <c r="DT2" s="1" t="s">
        <v>102</v>
      </c>
      <c r="DU2" s="1" t="s">
        <v>102</v>
      </c>
      <c r="DV2" s="1" t="s">
        <v>102</v>
      </c>
      <c r="DW2" s="1" t="s">
        <v>102</v>
      </c>
      <c r="DX2" s="1" t="s">
        <v>102</v>
      </c>
      <c r="DY2" s="1" t="s">
        <v>102</v>
      </c>
      <c r="DZ2" s="1" t="s">
        <v>102</v>
      </c>
      <c r="EA2" s="1" t="s">
        <v>102</v>
      </c>
      <c r="EB2" s="1" t="s">
        <v>102</v>
      </c>
      <c r="EC2" s="1" t="s">
        <v>102</v>
      </c>
      <c r="ED2" s="1" t="s">
        <v>102</v>
      </c>
      <c r="EE2" s="1" t="s">
        <v>102</v>
      </c>
      <c r="EF2" s="1" t="s">
        <v>102</v>
      </c>
      <c r="EG2" s="1" t="s">
        <v>102</v>
      </c>
      <c r="EH2" s="1" t="s">
        <v>102</v>
      </c>
      <c r="EI2" s="1" t="s">
        <v>102</v>
      </c>
      <c r="EJ2" s="1" t="s">
        <v>102</v>
      </c>
      <c r="EK2" s="1" t="s">
        <v>102</v>
      </c>
      <c r="EL2" s="1" t="s">
        <v>102</v>
      </c>
      <c r="EM2" s="1" t="s">
        <v>102</v>
      </c>
      <c r="EN2" s="1" t="s">
        <v>102</v>
      </c>
      <c r="EO2" s="1" t="s">
        <v>102</v>
      </c>
      <c r="EP2" s="1" t="s">
        <v>102</v>
      </c>
      <c r="EQ2" s="1" t="s">
        <v>102</v>
      </c>
    </row>
    <row r="3" spans="1:147" x14ac:dyDescent="0.25">
      <c r="A3" s="1">
        <v>68</v>
      </c>
      <c r="B3" s="1">
        <v>1</v>
      </c>
      <c r="C3" s="1">
        <v>2</v>
      </c>
      <c r="D3" s="1">
        <v>11.04</v>
      </c>
      <c r="E3" s="1">
        <v>13.79</v>
      </c>
      <c r="F3" s="1">
        <v>25.16</v>
      </c>
      <c r="G3" s="1">
        <v>15.4</v>
      </c>
      <c r="H3" s="1">
        <v>21</v>
      </c>
      <c r="I3" s="1">
        <v>4.16</v>
      </c>
      <c r="J3" s="1" t="s">
        <v>98</v>
      </c>
      <c r="K3" s="1" t="s">
        <v>103</v>
      </c>
      <c r="L3" s="1" t="s">
        <v>104</v>
      </c>
      <c r="M3" s="1">
        <v>1.65</v>
      </c>
      <c r="N3" s="1" t="s">
        <v>101</v>
      </c>
      <c r="P3" s="1">
        <v>68</v>
      </c>
      <c r="Q3" s="5">
        <v>126.99398319178107</v>
      </c>
      <c r="R3" s="1">
        <v>25.16</v>
      </c>
      <c r="S3" s="1">
        <v>1</v>
      </c>
      <c r="T3" s="1">
        <v>2.2000000000000002</v>
      </c>
      <c r="U3" s="1">
        <v>0.37</v>
      </c>
      <c r="V3" s="1">
        <v>78.56</v>
      </c>
      <c r="W3" s="1">
        <v>2.2000000000000002</v>
      </c>
      <c r="X3" s="1">
        <v>150</v>
      </c>
      <c r="AA3" s="1">
        <v>68</v>
      </c>
      <c r="AB3" s="1" t="s">
        <v>102</v>
      </c>
      <c r="AC3" s="1" t="s">
        <v>102</v>
      </c>
      <c r="AD3" s="1" t="s">
        <v>102</v>
      </c>
      <c r="AE3" s="1" t="s">
        <v>102</v>
      </c>
      <c r="AF3" s="1" t="s">
        <v>102</v>
      </c>
      <c r="AG3" s="1" t="s">
        <v>102</v>
      </c>
      <c r="AH3" s="1" t="s">
        <v>102</v>
      </c>
      <c r="AI3" s="1" t="s">
        <v>102</v>
      </c>
      <c r="AJ3" s="1" t="s">
        <v>102</v>
      </c>
      <c r="AK3" s="1" t="s">
        <v>102</v>
      </c>
      <c r="AL3" s="1" t="s">
        <v>102</v>
      </c>
      <c r="AM3" s="1" t="s">
        <v>102</v>
      </c>
      <c r="AN3" s="1" t="s">
        <v>102</v>
      </c>
      <c r="AO3" s="1" t="s">
        <v>102</v>
      </c>
      <c r="AP3" s="1" t="s">
        <v>102</v>
      </c>
      <c r="AQ3" s="1" t="s">
        <v>102</v>
      </c>
      <c r="AR3" s="1" t="s">
        <v>102</v>
      </c>
      <c r="AS3" s="1" t="s">
        <v>102</v>
      </c>
      <c r="AT3" s="1" t="s">
        <v>102</v>
      </c>
      <c r="AU3" s="1" t="s">
        <v>102</v>
      </c>
      <c r="AV3" s="1" t="s">
        <v>102</v>
      </c>
      <c r="AW3" s="1" t="s">
        <v>102</v>
      </c>
      <c r="AX3" s="1" t="s">
        <v>102</v>
      </c>
      <c r="AY3" s="1" t="s">
        <v>102</v>
      </c>
      <c r="AZ3" s="1" t="s">
        <v>102</v>
      </c>
      <c r="BA3" s="1" t="s">
        <v>102</v>
      </c>
      <c r="BB3" s="1" t="s">
        <v>102</v>
      </c>
      <c r="BC3" s="1" t="s">
        <v>102</v>
      </c>
      <c r="BD3" s="1" t="s">
        <v>102</v>
      </c>
      <c r="BE3" s="1" t="s">
        <v>102</v>
      </c>
      <c r="BF3" s="1" t="s">
        <v>102</v>
      </c>
      <c r="BG3" s="1" t="s">
        <v>102</v>
      </c>
      <c r="BH3" s="1" t="s">
        <v>102</v>
      </c>
      <c r="BI3" s="1" t="s">
        <v>102</v>
      </c>
      <c r="BJ3" s="1" t="s">
        <v>102</v>
      </c>
      <c r="BK3" s="1" t="s">
        <v>102</v>
      </c>
      <c r="BL3" s="1" t="s">
        <v>102</v>
      </c>
      <c r="BM3" s="1" t="s">
        <v>102</v>
      </c>
      <c r="BN3" s="1" t="s">
        <v>102</v>
      </c>
      <c r="BO3" s="1" t="s">
        <v>102</v>
      </c>
      <c r="BP3" s="1" t="s">
        <v>102</v>
      </c>
      <c r="BQ3" s="1" t="s">
        <v>102</v>
      </c>
      <c r="BR3" s="1" t="s">
        <v>102</v>
      </c>
      <c r="BS3" s="1" t="s">
        <v>102</v>
      </c>
      <c r="BT3" s="1" t="s">
        <v>102</v>
      </c>
      <c r="BU3" s="1" t="s">
        <v>102</v>
      </c>
      <c r="BV3" s="1" t="s">
        <v>102</v>
      </c>
      <c r="BW3" s="1" t="s">
        <v>102</v>
      </c>
      <c r="BX3" s="1" t="s">
        <v>102</v>
      </c>
      <c r="BY3" s="1" t="s">
        <v>102</v>
      </c>
      <c r="BZ3" s="1" t="s">
        <v>102</v>
      </c>
      <c r="CA3" s="1" t="s">
        <v>102</v>
      </c>
      <c r="CB3" s="1" t="s">
        <v>102</v>
      </c>
      <c r="CC3" s="1" t="s">
        <v>102</v>
      </c>
      <c r="CD3" s="1" t="s">
        <v>102</v>
      </c>
      <c r="CE3" s="1" t="s">
        <v>102</v>
      </c>
      <c r="CF3" s="1" t="s">
        <v>102</v>
      </c>
      <c r="CG3" s="1" t="s">
        <v>102</v>
      </c>
      <c r="CH3" s="1" t="s">
        <v>102</v>
      </c>
      <c r="CI3" s="1" t="s">
        <v>102</v>
      </c>
      <c r="CJ3" s="1" t="s">
        <v>102</v>
      </c>
      <c r="CK3" s="1" t="s">
        <v>102</v>
      </c>
      <c r="CL3" s="1" t="s">
        <v>102</v>
      </c>
      <c r="CM3" s="1" t="s">
        <v>102</v>
      </c>
      <c r="CN3" s="1" t="s">
        <v>102</v>
      </c>
      <c r="CO3" s="1" t="s">
        <v>102</v>
      </c>
      <c r="CP3" s="1" t="s">
        <v>102</v>
      </c>
      <c r="CQ3" s="1" t="s">
        <v>102</v>
      </c>
      <c r="CR3" s="1" t="s">
        <v>102</v>
      </c>
      <c r="CS3" s="1" t="s">
        <v>102</v>
      </c>
      <c r="CT3" s="1" t="s">
        <v>102</v>
      </c>
      <c r="CU3" s="1" t="s">
        <v>102</v>
      </c>
      <c r="CV3" s="1" t="s">
        <v>102</v>
      </c>
      <c r="CW3" s="1" t="s">
        <v>102</v>
      </c>
      <c r="CX3" s="1" t="s">
        <v>102</v>
      </c>
      <c r="CY3" s="1" t="s">
        <v>102</v>
      </c>
      <c r="CZ3" s="1" t="s">
        <v>102</v>
      </c>
      <c r="DA3" s="1" t="s">
        <v>102</v>
      </c>
      <c r="DB3" s="1" t="s">
        <v>102</v>
      </c>
      <c r="DC3" s="1" t="s">
        <v>102</v>
      </c>
      <c r="DD3" s="1" t="s">
        <v>102</v>
      </c>
      <c r="DE3" s="1" t="s">
        <v>102</v>
      </c>
      <c r="DF3" s="1" t="s">
        <v>102</v>
      </c>
      <c r="DG3" s="1" t="s">
        <v>102</v>
      </c>
      <c r="DH3" s="1" t="s">
        <v>102</v>
      </c>
      <c r="DI3" s="1" t="s">
        <v>102</v>
      </c>
      <c r="DJ3" s="1" t="s">
        <v>102</v>
      </c>
      <c r="DK3" s="1" t="s">
        <v>102</v>
      </c>
      <c r="DL3" s="1" t="s">
        <v>102</v>
      </c>
      <c r="DM3" s="1" t="s">
        <v>102</v>
      </c>
      <c r="DN3" s="1" t="s">
        <v>102</v>
      </c>
      <c r="DO3" s="1" t="s">
        <v>102</v>
      </c>
      <c r="DP3" s="1" t="s">
        <v>102</v>
      </c>
      <c r="DQ3" s="1" t="s">
        <v>102</v>
      </c>
      <c r="DR3" s="1" t="s">
        <v>102</v>
      </c>
      <c r="DS3" s="1" t="s">
        <v>102</v>
      </c>
      <c r="DT3" s="1" t="s">
        <v>102</v>
      </c>
      <c r="DU3" s="1" t="s">
        <v>102</v>
      </c>
      <c r="DV3" s="1" t="s">
        <v>102</v>
      </c>
      <c r="DW3" s="1" t="s">
        <v>102</v>
      </c>
      <c r="DX3" s="1" t="s">
        <v>102</v>
      </c>
      <c r="DY3" s="1" t="s">
        <v>102</v>
      </c>
      <c r="DZ3" s="1" t="s">
        <v>102</v>
      </c>
      <c r="EA3" s="1" t="s">
        <v>102</v>
      </c>
      <c r="EB3" s="1" t="s">
        <v>102</v>
      </c>
      <c r="EC3" s="1" t="s">
        <v>102</v>
      </c>
      <c r="ED3" s="1" t="s">
        <v>102</v>
      </c>
      <c r="EE3" s="1" t="s">
        <v>102</v>
      </c>
      <c r="EF3" s="1" t="s">
        <v>102</v>
      </c>
      <c r="EG3" s="1" t="s">
        <v>102</v>
      </c>
      <c r="EH3" s="1" t="s">
        <v>102</v>
      </c>
      <c r="EI3" s="1" t="s">
        <v>102</v>
      </c>
      <c r="EJ3" s="1" t="s">
        <v>102</v>
      </c>
      <c r="EK3" s="1" t="s">
        <v>102</v>
      </c>
      <c r="EL3" s="1" t="s">
        <v>102</v>
      </c>
      <c r="EM3" s="1" t="s">
        <v>102</v>
      </c>
      <c r="EN3" s="1" t="s">
        <v>102</v>
      </c>
      <c r="EO3" s="1" t="s">
        <v>102</v>
      </c>
      <c r="EP3" s="1" t="s">
        <v>102</v>
      </c>
      <c r="EQ3" s="1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workbookViewId="0">
      <selection activeCell="I13" sqref="I13"/>
    </sheetView>
  </sheetViews>
  <sheetFormatPr defaultRowHeight="15" x14ac:dyDescent="0.25"/>
  <cols>
    <col min="1" max="1" width="43.5703125" bestFit="1" customWidth="1"/>
    <col min="2" max="2" width="27.7109375" bestFit="1" customWidth="1"/>
    <col min="7" max="7" width="15.42578125" style="6" bestFit="1" customWidth="1"/>
    <col min="8" max="8" width="24.28515625" style="6" bestFit="1" customWidth="1"/>
    <col min="9" max="9" width="20.85546875" style="6" bestFit="1" customWidth="1"/>
  </cols>
  <sheetData>
    <row r="1" spans="1:9" x14ac:dyDescent="0.25">
      <c r="G1" s="6" t="s">
        <v>92</v>
      </c>
      <c r="H1" s="6" t="s">
        <v>93</v>
      </c>
      <c r="I1" s="6" t="s">
        <v>94</v>
      </c>
    </row>
    <row r="2" spans="1:9" x14ac:dyDescent="0.25">
      <c r="A2" t="s">
        <v>86</v>
      </c>
      <c r="B2" t="s">
        <v>95</v>
      </c>
      <c r="C2" t="s">
        <v>87</v>
      </c>
      <c r="G2" s="6">
        <v>2</v>
      </c>
      <c r="H2" s="6">
        <v>21</v>
      </c>
      <c r="I2" s="6">
        <v>15.4</v>
      </c>
    </row>
    <row r="3" spans="1:9" x14ac:dyDescent="0.25">
      <c r="A3" t="s">
        <v>88</v>
      </c>
      <c r="B3" t="s">
        <v>96</v>
      </c>
      <c r="C3" t="s">
        <v>89</v>
      </c>
      <c r="G3" s="6">
        <v>1</v>
      </c>
      <c r="H3" s="6">
        <v>11.9</v>
      </c>
      <c r="I3" s="6">
        <v>13.6</v>
      </c>
    </row>
    <row r="4" spans="1:9" x14ac:dyDescent="0.25">
      <c r="A4" t="s">
        <v>90</v>
      </c>
      <c r="B4" t="s">
        <v>97</v>
      </c>
      <c r="C4" t="s">
        <v>91</v>
      </c>
      <c r="G4" s="6">
        <v>0</v>
      </c>
      <c r="H4" s="6">
        <v>5.7</v>
      </c>
      <c r="I4" s="6">
        <v>7.3</v>
      </c>
    </row>
  </sheetData>
  <sortState xmlns:xlrd2="http://schemas.microsoft.com/office/spreadsheetml/2017/richdata2" ref="G2:I4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Reductive</vt:lpstr>
      <vt:lpstr>Multiplicative</vt:lpstr>
      <vt:lpstr>Air Terminals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Martinjak, Greg</cp:lastModifiedBy>
  <dcterms:created xsi:type="dcterms:W3CDTF">2022-09-27T17:49:45Z</dcterms:created>
  <dcterms:modified xsi:type="dcterms:W3CDTF">2023-11-20T15:28:41Z</dcterms:modified>
</cp:coreProperties>
</file>