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e1176752\Documents\VSCode\Projects\LPSD\LPSD\Test Case - 6\"/>
    </mc:Choice>
  </mc:AlternateContent>
  <xr:revisionPtr revIDLastSave="0" documentId="13_ncr:1_{01DD2F9F-E1CA-4E8F-88A2-28A515B4096D}" xr6:coauthVersionLast="47" xr6:coauthVersionMax="47" xr10:uidLastSave="{00000000-0000-0000-0000-000000000000}"/>
  <bookViews>
    <workbookView xWindow="28680" yWindow="-120" windowWidth="25440" windowHeight="15540" activeTab="1" xr2:uid="{00000000-000D-0000-FFFF-FFFF00000000}"/>
  </bookViews>
  <sheets>
    <sheet name="Reductive" sheetId="1" r:id="rId1"/>
    <sheet name="Multiplicative" sheetId="2" r:id="rId2"/>
    <sheet name="Level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8" i="2" l="1"/>
  <c r="S18" i="2"/>
  <c r="AD15" i="2"/>
  <c r="AL14" i="2"/>
  <c r="AF14" i="2"/>
  <c r="Z14" i="2" s="1"/>
  <c r="T18" i="2" l="1"/>
  <c r="AB14" i="2"/>
  <c r="AD14" i="2" l="1"/>
  <c r="Y14" i="2" l="1"/>
  <c r="AD8" i="2"/>
  <c r="Y8" i="2" s="1"/>
  <c r="AD5" i="2"/>
  <c r="Y5" i="2" s="1"/>
  <c r="X106" i="1"/>
  <c r="W106" i="1"/>
  <c r="V106" i="1"/>
  <c r="P106" i="1" l="1"/>
  <c r="W103" i="1"/>
  <c r="V103" i="1"/>
  <c r="W97" i="1"/>
  <c r="V97" i="1"/>
  <c r="W96" i="1"/>
  <c r="V96" i="1"/>
  <c r="W20" i="1"/>
  <c r="V20" i="1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21" i="3"/>
  <c r="A36" i="3"/>
  <c r="A37" i="3"/>
  <c r="A38" i="3"/>
  <c r="A39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21" i="3"/>
  <c r="W10" i="1"/>
  <c r="W11" i="1"/>
  <c r="W12" i="1"/>
  <c r="W13" i="1"/>
  <c r="W14" i="1"/>
  <c r="W15" i="1"/>
  <c r="W16" i="1"/>
  <c r="W17" i="1"/>
  <c r="W18" i="1"/>
  <c r="W19" i="1"/>
  <c r="W9" i="1"/>
  <c r="P9" i="1"/>
  <c r="Y3" i="1" l="1"/>
  <c r="Y15" i="1"/>
  <c r="Y16" i="1"/>
  <c r="Y5" i="1"/>
  <c r="Y17" i="1"/>
  <c r="Y6" i="1"/>
  <c r="Y18" i="1"/>
  <c r="Y7" i="1"/>
  <c r="Y19" i="1"/>
  <c r="Y20" i="1"/>
  <c r="X20" i="1" s="1"/>
  <c r="P20" i="1" s="1"/>
  <c r="Q20" i="1" s="1"/>
  <c r="Y97" i="1"/>
  <c r="X97" i="1" s="1"/>
  <c r="P97" i="1" s="1"/>
  <c r="Q97" i="1" s="1"/>
  <c r="Y4" i="1"/>
  <c r="Y8" i="1"/>
  <c r="Y9" i="1"/>
  <c r="Y10" i="1"/>
  <c r="Y11" i="1"/>
  <c r="Y103" i="1"/>
  <c r="X103" i="1" s="1"/>
  <c r="P103" i="1" s="1"/>
  <c r="Q103" i="1" s="1"/>
  <c r="Y96" i="1"/>
  <c r="X96" i="1" s="1"/>
  <c r="P96" i="1" s="1"/>
  <c r="Q96" i="1" s="1"/>
  <c r="Y12" i="1"/>
  <c r="Y13" i="1"/>
  <c r="Y14" i="1"/>
  <c r="S57" i="2"/>
  <c r="R57" i="2"/>
  <c r="T57" i="2" s="1"/>
  <c r="P10" i="1"/>
  <c r="Q10" i="1" s="1"/>
  <c r="Q9" i="1"/>
  <c r="Q106" i="1"/>
  <c r="S7" i="2" l="1"/>
  <c r="S8" i="2"/>
  <c r="S15" i="2"/>
  <c r="S19" i="2"/>
  <c r="S20" i="2"/>
  <c r="S27" i="2"/>
  <c r="S30" i="2"/>
  <c r="S31" i="2"/>
  <c r="S32" i="2"/>
  <c r="S39" i="2"/>
  <c r="S43" i="2"/>
  <c r="S44" i="2"/>
  <c r="S51" i="2"/>
  <c r="S54" i="2"/>
  <c r="S55" i="2"/>
  <c r="S56" i="2"/>
  <c r="S63" i="2"/>
  <c r="S67" i="2"/>
  <c r="S68" i="2"/>
  <c r="S75" i="2"/>
  <c r="S78" i="2"/>
  <c r="S79" i="2"/>
  <c r="S80" i="2"/>
  <c r="S87" i="2"/>
  <c r="S90" i="2"/>
  <c r="S91" i="2"/>
  <c r="S92" i="2"/>
  <c r="S99" i="2"/>
  <c r="S102" i="2"/>
  <c r="S103" i="2"/>
  <c r="S104" i="2"/>
  <c r="S111" i="2"/>
  <c r="S114" i="2"/>
  <c r="S115" i="2"/>
  <c r="S116" i="2"/>
  <c r="S3" i="2"/>
  <c r="S4" i="2"/>
  <c r="S5" i="2"/>
  <c r="S6" i="2"/>
  <c r="S9" i="2"/>
  <c r="S10" i="2"/>
  <c r="S11" i="2"/>
  <c r="S12" i="2"/>
  <c r="S13" i="2"/>
  <c r="S14" i="2"/>
  <c r="S16" i="2"/>
  <c r="S17" i="2"/>
  <c r="S21" i="2"/>
  <c r="S22" i="2"/>
  <c r="S23" i="2"/>
  <c r="S24" i="2"/>
  <c r="S25" i="2"/>
  <c r="S26" i="2"/>
  <c r="S28" i="2"/>
  <c r="S29" i="2"/>
  <c r="S33" i="2"/>
  <c r="S34" i="2"/>
  <c r="S35" i="2"/>
  <c r="S36" i="2"/>
  <c r="S37" i="2"/>
  <c r="S38" i="2"/>
  <c r="S40" i="2"/>
  <c r="S41" i="2"/>
  <c r="S42" i="2"/>
  <c r="S45" i="2"/>
  <c r="S46" i="2"/>
  <c r="S47" i="2"/>
  <c r="S48" i="2"/>
  <c r="S49" i="2"/>
  <c r="S50" i="2"/>
  <c r="S52" i="2"/>
  <c r="S53" i="2"/>
  <c r="S58" i="2"/>
  <c r="S59" i="2"/>
  <c r="S60" i="2"/>
  <c r="S61" i="2"/>
  <c r="S62" i="2"/>
  <c r="S64" i="2"/>
  <c r="S65" i="2"/>
  <c r="S66" i="2"/>
  <c r="S69" i="2"/>
  <c r="S70" i="2"/>
  <c r="S71" i="2"/>
  <c r="S72" i="2"/>
  <c r="S73" i="2"/>
  <c r="S74" i="2"/>
  <c r="S76" i="2"/>
  <c r="S77" i="2"/>
  <c r="S81" i="2"/>
  <c r="S82" i="2"/>
  <c r="S83" i="2"/>
  <c r="S84" i="2"/>
  <c r="S85" i="2"/>
  <c r="S86" i="2"/>
  <c r="S88" i="2"/>
  <c r="S89" i="2"/>
  <c r="S93" i="2"/>
  <c r="S94" i="2"/>
  <c r="S95" i="2"/>
  <c r="S96" i="2"/>
  <c r="S97" i="2"/>
  <c r="S98" i="2"/>
  <c r="S100" i="2"/>
  <c r="S101" i="2"/>
  <c r="S105" i="2"/>
  <c r="S106" i="2"/>
  <c r="S107" i="2"/>
  <c r="S108" i="2"/>
  <c r="S109" i="2"/>
  <c r="S110" i="2"/>
  <c r="S112" i="2"/>
  <c r="S113" i="2"/>
  <c r="S117" i="2"/>
  <c r="R4" i="2" l="1"/>
  <c r="T4" i="2" s="1"/>
  <c r="R5" i="2"/>
  <c r="T5" i="2" s="1"/>
  <c r="R6" i="2"/>
  <c r="T6" i="2" s="1"/>
  <c r="R7" i="2"/>
  <c r="T7" i="2" s="1"/>
  <c r="R8" i="2"/>
  <c r="T8" i="2" s="1"/>
  <c r="R9" i="2"/>
  <c r="T9" i="2" s="1"/>
  <c r="R10" i="2"/>
  <c r="T10" i="2" s="1"/>
  <c r="R11" i="2"/>
  <c r="T11" i="2" s="1"/>
  <c r="R12" i="2"/>
  <c r="T12" i="2" s="1"/>
  <c r="R13" i="2"/>
  <c r="T13" i="2" s="1"/>
  <c r="R14" i="2"/>
  <c r="T14" i="2" s="1"/>
  <c r="R15" i="2"/>
  <c r="T15" i="2" s="1"/>
  <c r="R16" i="2"/>
  <c r="T16" i="2" s="1"/>
  <c r="R17" i="2"/>
  <c r="T17" i="2" s="1"/>
  <c r="R19" i="2"/>
  <c r="T19" i="2" s="1"/>
  <c r="R20" i="2"/>
  <c r="T20" i="2" s="1"/>
  <c r="R21" i="2"/>
  <c r="T21" i="2" s="1"/>
  <c r="R22" i="2"/>
  <c r="T22" i="2" s="1"/>
  <c r="R23" i="2"/>
  <c r="T23" i="2" s="1"/>
  <c r="R24" i="2"/>
  <c r="T24" i="2" s="1"/>
  <c r="R25" i="2"/>
  <c r="T25" i="2" s="1"/>
  <c r="R26" i="2"/>
  <c r="T26" i="2" s="1"/>
  <c r="R27" i="2"/>
  <c r="T27" i="2" s="1"/>
  <c r="R28" i="2"/>
  <c r="T28" i="2" s="1"/>
  <c r="R29" i="2"/>
  <c r="T29" i="2" s="1"/>
  <c r="R30" i="2"/>
  <c r="T30" i="2" s="1"/>
  <c r="R31" i="2"/>
  <c r="T31" i="2" s="1"/>
  <c r="R32" i="2"/>
  <c r="T32" i="2" s="1"/>
  <c r="R33" i="2"/>
  <c r="T33" i="2" s="1"/>
  <c r="R34" i="2"/>
  <c r="T34" i="2" s="1"/>
  <c r="R35" i="2"/>
  <c r="T35" i="2" s="1"/>
  <c r="R36" i="2"/>
  <c r="T36" i="2" s="1"/>
  <c r="R37" i="2"/>
  <c r="T37" i="2" s="1"/>
  <c r="R38" i="2"/>
  <c r="T38" i="2" s="1"/>
  <c r="R39" i="2"/>
  <c r="T39" i="2" s="1"/>
  <c r="R40" i="2"/>
  <c r="T40" i="2" s="1"/>
  <c r="R41" i="2"/>
  <c r="T41" i="2" s="1"/>
  <c r="R42" i="2"/>
  <c r="T42" i="2" s="1"/>
  <c r="R43" i="2"/>
  <c r="T43" i="2" s="1"/>
  <c r="R44" i="2"/>
  <c r="T44" i="2" s="1"/>
  <c r="R45" i="2"/>
  <c r="T45" i="2" s="1"/>
  <c r="R46" i="2"/>
  <c r="T46" i="2" s="1"/>
  <c r="R47" i="2"/>
  <c r="T47" i="2" s="1"/>
  <c r="R48" i="2"/>
  <c r="T48" i="2" s="1"/>
  <c r="R49" i="2"/>
  <c r="T49" i="2" s="1"/>
  <c r="R50" i="2"/>
  <c r="T50" i="2" s="1"/>
  <c r="R51" i="2"/>
  <c r="T51" i="2" s="1"/>
  <c r="R52" i="2"/>
  <c r="T52" i="2" s="1"/>
  <c r="R53" i="2"/>
  <c r="R54" i="2"/>
  <c r="T54" i="2" s="1"/>
  <c r="R55" i="2"/>
  <c r="T55" i="2" s="1"/>
  <c r="R56" i="2"/>
  <c r="T56" i="2" s="1"/>
  <c r="R58" i="2"/>
  <c r="T58" i="2" s="1"/>
  <c r="R59" i="2"/>
  <c r="T59" i="2" s="1"/>
  <c r="R60" i="2"/>
  <c r="R61" i="2"/>
  <c r="R62" i="2"/>
  <c r="T62" i="2" s="1"/>
  <c r="R63" i="2"/>
  <c r="T63" i="2" s="1"/>
  <c r="R64" i="2"/>
  <c r="T64" i="2" s="1"/>
  <c r="R65" i="2"/>
  <c r="T65" i="2" s="1"/>
  <c r="R66" i="2"/>
  <c r="T66" i="2" s="1"/>
  <c r="R67" i="2"/>
  <c r="T67" i="2" s="1"/>
  <c r="R68" i="2"/>
  <c r="T68" i="2" s="1"/>
  <c r="R69" i="2"/>
  <c r="T69" i="2" s="1"/>
  <c r="R70" i="2"/>
  <c r="R71" i="2"/>
  <c r="R72" i="2"/>
  <c r="R73" i="2"/>
  <c r="T73" i="2" s="1"/>
  <c r="R74" i="2"/>
  <c r="T74" i="2" s="1"/>
  <c r="R75" i="2"/>
  <c r="T75" i="2" s="1"/>
  <c r="R76" i="2"/>
  <c r="T76" i="2" s="1"/>
  <c r="R77" i="2"/>
  <c r="T77" i="2" s="1"/>
  <c r="R78" i="2"/>
  <c r="T78" i="2" s="1"/>
  <c r="R79" i="2"/>
  <c r="T79" i="2" s="1"/>
  <c r="R80" i="2"/>
  <c r="T80" i="2" s="1"/>
  <c r="R81" i="2"/>
  <c r="T81" i="2" s="1"/>
  <c r="R82" i="2"/>
  <c r="T82" i="2" s="1"/>
  <c r="R83" i="2"/>
  <c r="T83" i="2" s="1"/>
  <c r="R84" i="2"/>
  <c r="T84" i="2" s="1"/>
  <c r="R85" i="2"/>
  <c r="T85" i="2" s="1"/>
  <c r="R86" i="2"/>
  <c r="T86" i="2" s="1"/>
  <c r="R87" i="2"/>
  <c r="T87" i="2" s="1"/>
  <c r="R88" i="2"/>
  <c r="T88" i="2" s="1"/>
  <c r="R89" i="2"/>
  <c r="T89" i="2" s="1"/>
  <c r="R90" i="2"/>
  <c r="T90" i="2" s="1"/>
  <c r="R91" i="2"/>
  <c r="T91" i="2" s="1"/>
  <c r="R92" i="2"/>
  <c r="T92" i="2" s="1"/>
  <c r="R93" i="2"/>
  <c r="T93" i="2" s="1"/>
  <c r="R94" i="2"/>
  <c r="T94" i="2" s="1"/>
  <c r="R95" i="2"/>
  <c r="T95" i="2" s="1"/>
  <c r="R96" i="2"/>
  <c r="T96" i="2" s="1"/>
  <c r="R97" i="2"/>
  <c r="T97" i="2" s="1"/>
  <c r="R98" i="2"/>
  <c r="T98" i="2" s="1"/>
  <c r="R99" i="2"/>
  <c r="T99" i="2" s="1"/>
  <c r="R100" i="2"/>
  <c r="T100" i="2" s="1"/>
  <c r="R101" i="2"/>
  <c r="T101" i="2" s="1"/>
  <c r="R102" i="2"/>
  <c r="T102" i="2" s="1"/>
  <c r="R103" i="2"/>
  <c r="T103" i="2" s="1"/>
  <c r="R104" i="2"/>
  <c r="T104" i="2" s="1"/>
  <c r="R105" i="2"/>
  <c r="T105" i="2" s="1"/>
  <c r="R106" i="2"/>
  <c r="T106" i="2" s="1"/>
  <c r="R107" i="2"/>
  <c r="T107" i="2" s="1"/>
  <c r="R108" i="2"/>
  <c r="T108" i="2" s="1"/>
  <c r="R109" i="2"/>
  <c r="R110" i="2"/>
  <c r="T110" i="2" s="1"/>
  <c r="R111" i="2"/>
  <c r="T111" i="2" s="1"/>
  <c r="R112" i="2"/>
  <c r="T112" i="2" s="1"/>
  <c r="R113" i="2"/>
  <c r="T113" i="2" s="1"/>
  <c r="R114" i="2"/>
  <c r="T114" i="2" s="1"/>
  <c r="R115" i="2"/>
  <c r="T115" i="2" s="1"/>
  <c r="R116" i="2"/>
  <c r="T116" i="2" s="1"/>
  <c r="R117" i="2"/>
  <c r="T117" i="2" s="1"/>
  <c r="R3" i="2"/>
  <c r="T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e1176752</author>
  </authors>
  <commentList>
    <comment ref="AK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e1176752:</t>
        </r>
        <r>
          <rPr>
            <sz val="9"/>
            <color indexed="81"/>
            <rFont val="Tahoma"/>
            <family val="2"/>
          </rPr>
          <t xml:space="preserve">
code pulls the global level 0 and not building level 0.
Building level 0: 44</t>
        </r>
      </text>
    </comment>
  </commentList>
</comments>
</file>

<file path=xl/sharedStrings.xml><?xml version="1.0" encoding="utf-8"?>
<sst xmlns="http://schemas.openxmlformats.org/spreadsheetml/2006/main" count="702" uniqueCount="243">
  <si>
    <t>7576acb8-e629-49a6-8c7e-76a0e644aeac</t>
  </si>
  <si>
    <t>8c467ad2-678b-4e94-9757-dfe452d003ab</t>
  </si>
  <si>
    <t>6e4b6103-cd95-4bf9-9d76-4ea7c3c19d3e</t>
  </si>
  <si>
    <t>18a9923f-8b4a-420b-abf6-fc58bc375b59</t>
  </si>
  <si>
    <t>c24190c4-5fc8-4456-8430-a101e9da893f</t>
  </si>
  <si>
    <t>d7cb387a-c63e-41da-8ca5-0a692e2c1b6c</t>
  </si>
  <si>
    <t>e7aa603a-1c91-4df7-a9b5-cda9a307780f</t>
  </si>
  <si>
    <t>27b9ad6c-5e4f-4b97-95d2-1d284e77ff10</t>
  </si>
  <si>
    <t>065ffcbd-cd56-4fd3-be3e-5e74e485fe54</t>
  </si>
  <si>
    <t>65e6630e-edfa-46bc-b102-e117de7613ac</t>
  </si>
  <si>
    <t>1c91d932-a401-4674-8848-2c33ba0b3ed3</t>
  </si>
  <si>
    <t>88afb1c7-1193-488d-b5ec-31dbd3651350</t>
  </si>
  <si>
    <t>7fdc865a-864f-4192-8c8d-adfd816d4c29</t>
  </si>
  <si>
    <t>4fc85bd1-769f-4932-8bc4-35dc876974ee</t>
  </si>
  <si>
    <t>edaa0b10-fe10-4b94-a40d-ec1e69419a6b</t>
  </si>
  <si>
    <t>1c729c21-c963-4d57-bba6-746d229c6d58</t>
  </si>
  <si>
    <t>596e5459-4d6e-47a0-be5e-a9385ea765f1</t>
  </si>
  <si>
    <t>6b4c0758-7abc-402c-a9fa-4af05fa97746</t>
  </si>
  <si>
    <t>7d0e8b5a-8381-458e-a274-c29ac1c86102</t>
  </si>
  <si>
    <t>26b2a22a-b341-4787-bc37-d3be8240d0e5</t>
  </si>
  <si>
    <t>47d93f5e-845e-45ca-807b-71bb2735dd4e</t>
  </si>
  <si>
    <t>8b69620c-d07d-47d4-ba78-de220315020d</t>
  </si>
  <si>
    <t>6ae1c6bf-b42d-40af-9c98-6ca2dc2bcd57</t>
  </si>
  <si>
    <t>a6eaa510-706d-4843-b390-c2158428bb78</t>
  </si>
  <si>
    <t>5605cfc1-0fe3-40a0-853e-d7125c2ef230</t>
  </si>
  <si>
    <t>cb73e18a-caf9-4e3f-908e-f494717e8f2c</t>
  </si>
  <si>
    <t>c112503b-19c4-4096-b5dd-703efc06a77d</t>
  </si>
  <si>
    <t>61d79ec9-a700-42b5-b740-6c6691e58989</t>
  </si>
  <si>
    <t>32c4b3d9-4487-47fc-b846-f42ec56b5de8</t>
  </si>
  <si>
    <t>13e78daf-dfcb-4b1a-8ca7-364dad0c37c1</t>
  </si>
  <si>
    <t>4f486a0d-0780-4b12-bdbd-d1960a28c68c</t>
  </si>
  <si>
    <t>19ecf379-2cfe-4ad4-93ca-4cb7547ccb28</t>
  </si>
  <si>
    <t>ed94e6bc-1aeb-4877-858a-e0077b3f4205</t>
  </si>
  <si>
    <t>ee8cee99-ee74-4099-bab4-01ee4463aaa6</t>
  </si>
  <si>
    <t>29918345-49f9-49a6-bec2-4cacecc82da5</t>
  </si>
  <si>
    <t>6a535407-2c62-43ef-b284-20b845b93ba5</t>
  </si>
  <si>
    <t>83d73ff8-5da8-4d35-a7d5-8a01db1ab752</t>
  </si>
  <si>
    <t>37ff7a47-c6b4-456d-9081-51970e7f5ce5</t>
  </si>
  <si>
    <t>4b829b77-d3f9-4b21-8597-1cbbb55d28ba</t>
  </si>
  <si>
    <t>63491c08-5c95-484a-b499-65c06b8dca72</t>
  </si>
  <si>
    <t>3d201c17-8e1f-46b3-9c57-c6ad0b564414</t>
  </si>
  <si>
    <t>8cfb0bc3-ffca-4823-82ba-0a12e868853a</t>
  </si>
  <si>
    <t>50c1f6cc-056d-4179-a809-3f47f7e8be9a</t>
  </si>
  <si>
    <t>0ead6584-f5ce-49b0-bd2b-662409fcbd2c</t>
  </si>
  <si>
    <t>63849445-5fb5-4d40-8ecb-96b479b726a9</t>
  </si>
  <si>
    <t>596ac243-96b9-435c-bbb5-d4f9aab1ac76</t>
  </si>
  <si>
    <t>7d720bd6-73a1-4ea8-8ac8-505745185aea</t>
  </si>
  <si>
    <t>840ed9c7-4a5b-4f29-b12d-c8ada9c43c8f</t>
  </si>
  <si>
    <t>ff1ccc07-84bf-4b8a-a8a0-0f59afbbc25a</t>
  </si>
  <si>
    <t>0e2006bd-f1b5-4abb-acf9-a3fc4e13f540</t>
  </si>
  <si>
    <t>03bd32aa-ca3c-4c6c-8c2e-a65ea9907d98</t>
  </si>
  <si>
    <t>bdacb6bf-3ddc-480a-a513-18188826520e</t>
  </si>
  <si>
    <t>dd2731c1-1e06-40a7-b18c-47fb7275c57a</t>
  </si>
  <si>
    <t>ae805b14-efba-4889-b478-b81cd20d52ad</t>
  </si>
  <si>
    <t>e0c19399-716f-411f-b449-cbb36491e645</t>
  </si>
  <si>
    <t>f21d0fdf-1d73-4503-a1a9-80639a2fe2e6</t>
  </si>
  <si>
    <t>ca5742de-9745-42c7-bffc-a3a3ed31d250</t>
  </si>
  <si>
    <t>03d16210-1a6c-480f-b719-1849c4279231</t>
  </si>
  <si>
    <t>8476f571-6550-4745-a050-1717fa1eeadd</t>
  </si>
  <si>
    <t>a0e91044-e0c5-4f23-977b-996ca61379a6</t>
  </si>
  <si>
    <t>2fa8715a-37c9-4486-b429-94ddf532322b</t>
  </si>
  <si>
    <t>b9f350bc-6ad9-4520-b52b-3a777f7e8ec1</t>
  </si>
  <si>
    <t>b8222979-a7ab-441a-84c8-be496bdf7f1c</t>
  </si>
  <si>
    <t>8491b1ff-dfde-4c8c-b1ed-c3a7990a1058</t>
  </si>
  <si>
    <t>d5e0d063-4791-4fa5-a861-da106a596f42</t>
  </si>
  <si>
    <t>80ebb2ae-7d38-4d6f-8f92-e036e8880ada</t>
  </si>
  <si>
    <t>e0c102e9-e722-4e90-b445-dc7033bf91a3</t>
  </si>
  <si>
    <t>52b2a00d-c806-4562-b82f-c969973df99e</t>
  </si>
  <si>
    <t>1be5ee08-7df4-4fe1-ad0f-b4c3d7f3687e</t>
  </si>
  <si>
    <t>636c6a84-0aa6-49e9-9fb9-8d35154a13df</t>
  </si>
  <si>
    <t>b7dd9ae2-7d68-40d5-a84c-ad5fe1ed3773</t>
  </si>
  <si>
    <t>ae8fc955-2a3d-48bf-924d-cf1dd1da54dd</t>
  </si>
  <si>
    <t>b926ba87-0640-45a2-a22d-f69ae32382e6</t>
  </si>
  <si>
    <t>2284bd5c-0d41-4bcf-9432-d45584906e9d</t>
  </si>
  <si>
    <t>ce2c392b-de11-40ef-b8b7-8f2b1591d412</t>
  </si>
  <si>
    <t>a3afa89a-2525-4391-bc61-e9441d11678f</t>
  </si>
  <si>
    <t>87c310eb-7b3a-4df3-a176-87d1980dc758</t>
  </si>
  <si>
    <t>8d9e7cdc-2deb-413e-a3a0-948acf590e34</t>
  </si>
  <si>
    <t>b3bf335f-b0ac-458f-b9ae-74fadf4b5ee4</t>
  </si>
  <si>
    <t>c0d8bab2-1bc7-4fbe-9098-9bec62abe9fb</t>
  </si>
  <si>
    <t>360e176b-ad55-4571-ae7d-9e330b991c65</t>
  </si>
  <si>
    <t>c7f684d8-a487-4048-8879-8436fb614f75</t>
  </si>
  <si>
    <t>bc006386-3cbe-4bd6-987a-07bee87a0f62</t>
  </si>
  <si>
    <t>801ce147-a507-4a35-ab68-375c639e3c24</t>
  </si>
  <si>
    <t>5d6692b7-cfdf-4dcb-a3ee-1734a36eaf1f</t>
  </si>
  <si>
    <t>a2c7065e-e0a8-441f-b643-3c31d4316255</t>
  </si>
  <si>
    <t>be90f439-afbf-4175-b935-ebd8461da16a</t>
  </si>
  <si>
    <t>23e9cd8e-0d22-412b-a4a1-84534d29dd3f</t>
  </si>
  <si>
    <t>b8b48857-f371-4e58-bd70-b6b04c108d15</t>
  </si>
  <si>
    <t>8e0c7082-24bf-478a-af12-06c7df09061b</t>
  </si>
  <si>
    <t>044450a5-8261-49d8-a63e-64bb4117f258</t>
  </si>
  <si>
    <t>6fa64534-787f-4652-9564-d2e610d9e4c3</t>
  </si>
  <si>
    <t>877fa53d-de3a-43b1-9b29-58c0093156e9</t>
  </si>
  <si>
    <t>81466e02-5c9f-4d96-9f64-6a2065f6d78a</t>
  </si>
  <si>
    <t>3990a5f2-57e6-484b-a4c3-f939ecd0ecc5</t>
  </si>
  <si>
    <t>7eac910b-db87-4996-a9a7-c6a30734e20f</t>
  </si>
  <si>
    <t>d77ee8ef-6e37-44bf-8668-dc908248b575</t>
  </si>
  <si>
    <t>d24f2734-4b2b-4aa9-a221-f3227a2184cc</t>
  </si>
  <si>
    <t>e7efadbd-cf01-44c3-9117-6dd19928fe18</t>
  </si>
  <si>
    <t>03053d28-b91b-498e-afa5-c9d81e683f0b</t>
  </si>
  <si>
    <t>e5f5e21e-ef20-417e-9145-df0bfc0bab23</t>
  </si>
  <si>
    <t>01462f02-9ad9-4c0b-a10b-a211343a93b0</t>
  </si>
  <si>
    <t>6cab332a-255b-4e36-b985-ea78ab4329aa</t>
  </si>
  <si>
    <t>4dc6ddfd-2d2f-424a-800d-0acb27c53505</t>
  </si>
  <si>
    <t>52ca50cb-8d7a-4c7e-8901-02432aea766a</t>
  </si>
  <si>
    <t>b00e7892-69ca-4dfe-8e33-a7a633f5706a</t>
  </si>
  <si>
    <t>a813dc4b-baab-4aae-b358-16131b393553</t>
  </si>
  <si>
    <t>09305153-38a0-4ae9-9115-c6c74c164f1f</t>
  </si>
  <si>
    <t>5a99bf40-247f-45e7-8819-83d563d9c300</t>
  </si>
  <si>
    <t>b421434b-b579-4eb1-93b7-b438507dcd3e</t>
  </si>
  <si>
    <t>0cc39f68-a5c9-4537-8ed1-41d03d533059</t>
  </si>
  <si>
    <t>3f8613b5-c508-478c-b0d9-b956f45bbaca</t>
  </si>
  <si>
    <t>fe624201-0ab2-4a19-8c89-9aaec07b3976</t>
  </si>
  <si>
    <t>c2f7598d-84b0-4bd0-a257-7107b1d58fe7</t>
  </si>
  <si>
    <t>fa55d954-0d51-4eae-a2bf-bc91e8e5fc46</t>
  </si>
  <si>
    <t>eddc687c-ecee-4433-b46c-c77d6bd6fef3</t>
  </si>
  <si>
    <t>f475a067-ab59-4024-b6c3-bfb7563ab967</t>
  </si>
  <si>
    <t>2f389469-dae7-4410-847a-ce23c0ed1020</t>
  </si>
  <si>
    <t>8a473baa-83f8-466b-bc65-5e27101b822b</t>
  </si>
  <si>
    <t>4ef9e570-b088-4dd1-8a37-5c4f3dc5153f</t>
  </si>
  <si>
    <t>f4094f84-7199-435f-9f30-ecc465dbc1dc</t>
  </si>
  <si>
    <t>4679c28a-5867-405e-9f63-fe55c30ab43f</t>
  </si>
  <si>
    <t>3d6f7cee-bb56-46ed-8ffd-3d079c668c9b</t>
  </si>
  <si>
    <t>8612c999-2932-4daf-aa43-693c10ec120b</t>
  </si>
  <si>
    <t>21f0cab2-5f0b-48f8-8da5-9af63a322555</t>
  </si>
  <si>
    <t>4b556ca8-8a90-4042-9b65-927f42b2ce17</t>
  </si>
  <si>
    <t>bad464a9-9869-4e32-b39b-9ff876270ffe</t>
  </si>
  <si>
    <t>0c939f26-3ece-4337-9f14-67f8b61c589e</t>
  </si>
  <si>
    <t>fd2e57c1-68f8-422c-8829-32f84a563be5</t>
  </si>
  <si>
    <t>741aab5e-973c-4b35-8a50-8792c44ee47d</t>
  </si>
  <si>
    <t>a156f628-b24c-4a02-b0ca-e7b390075519</t>
  </si>
  <si>
    <t>36a159f4-4129-42e2-98ab-c2b45e9ed613</t>
  </si>
  <si>
    <t>8ae8eb1a-d1ca-4e4d-a5ab-8b6bec99f315</t>
  </si>
  <si>
    <t>869f4c2d-5cdb-4d17-9d92-933657551dc8</t>
  </si>
  <si>
    <t>1eae5b29-cbf1-4216-900b-01a5af75b6eb</t>
  </si>
  <si>
    <t>#</t>
  </si>
  <si>
    <t>JSON Location</t>
  </si>
  <si>
    <t>XL Location</t>
  </si>
  <si>
    <t>GUID</t>
  </si>
  <si>
    <t>Magic Point</t>
  </si>
  <si>
    <t>JSON Reductive</t>
  </si>
  <si>
    <t>XL Reductive</t>
  </si>
  <si>
    <t>REDUC MATCH</t>
  </si>
  <si>
    <t>x_mp</t>
  </si>
  <si>
    <t>y_mp</t>
  </si>
  <si>
    <t>z_mp</t>
  </si>
  <si>
    <t>REDUC CALC</t>
  </si>
  <si>
    <t>x</t>
  </si>
  <si>
    <t>y</t>
  </si>
  <si>
    <t>z</t>
  </si>
  <si>
    <t>A</t>
  </si>
  <si>
    <t>B</t>
  </si>
  <si>
    <t>Q</t>
  </si>
  <si>
    <t>L</t>
  </si>
  <si>
    <t>C</t>
  </si>
  <si>
    <t>S</t>
  </si>
  <si>
    <t>N</t>
  </si>
  <si>
    <t>XL Multi</t>
  </si>
  <si>
    <t>JSON Multi</t>
  </si>
  <si>
    <t>VSCode Multi</t>
  </si>
  <si>
    <t>Equation 3</t>
  </si>
  <si>
    <t>Equation 4</t>
  </si>
  <si>
    <t>Equation 5</t>
  </si>
  <si>
    <t>XL Match</t>
  </si>
  <si>
    <t>VSCode Match</t>
  </si>
  <si>
    <t xml:space="preserve"> Values : [0.6000000089406967</t>
  </si>
  <si>
    <t>GUID : 4679c28a-5867-405e-9f63-fe55c30ab43f</t>
  </si>
  <si>
    <t xml:space="preserve"> Values : [0.6000000089406963</t>
  </si>
  <si>
    <t xml:space="preserve"> 'Level 9.1']</t>
  </si>
  <si>
    <t>GUID : fa8091ca-3cd0-4d9a-9011-5c7f5f2b2fa4</t>
  </si>
  <si>
    <t xml:space="preserve"> 'Level 9']</t>
  </si>
  <si>
    <t>GUID : 4b556ca8-8a90-4042-9b65-927f42b2ce17</t>
  </si>
  <si>
    <t xml:space="preserve"> 'Level 8']</t>
  </si>
  <si>
    <t>GUID : 03d16210-1a6c-480f-b719-1849c4279231</t>
  </si>
  <si>
    <t xml:space="preserve"> 'Level 7']</t>
  </si>
  <si>
    <t>GUID : dd2731c1-1e06-40a7-b18c-47fb7275c57a</t>
  </si>
  <si>
    <t xml:space="preserve"> 'Level 6.1']</t>
  </si>
  <si>
    <t>GUID : 840ed9c7-4a5b-4f29-b12d-c8ada9c43c8f</t>
  </si>
  <si>
    <t xml:space="preserve"> 'Level 6']</t>
  </si>
  <si>
    <t>GUID : a813dc4b-baab-4aae-b358-16131b393553</t>
  </si>
  <si>
    <t xml:space="preserve"> 'Level 5.4']</t>
  </si>
  <si>
    <t>GUID : 26b2a22a-b341-4787-bc37-d3be8240d0e5</t>
  </si>
  <si>
    <t xml:space="preserve"> 'Level 5.3']</t>
  </si>
  <si>
    <t>GUID : 7fdc865a-864f-4192-8c8d-adfd816d4c29</t>
  </si>
  <si>
    <t xml:space="preserve"> 'Level 5.2']</t>
  </si>
  <si>
    <t>GUID : 50c1f6cc-056d-4179-a809-3f47f7e8be9a</t>
  </si>
  <si>
    <t xml:space="preserve"> 'Level 5.1']</t>
  </si>
  <si>
    <t>GUID : eddc687c-ecee-4433-b46c-c77d6bd6fef3</t>
  </si>
  <si>
    <t xml:space="preserve"> 'Level 4.1']</t>
  </si>
  <si>
    <t xml:space="preserve"> Values : [1.2000000178813934</t>
  </si>
  <si>
    <t>GUID : 87c310eb-7b3a-4df3-a176-87d1980dc758</t>
  </si>
  <si>
    <t xml:space="preserve"> 'Level 3.6']</t>
  </si>
  <si>
    <t>GUID : be90f439-afbf-4175-b935-ebd8461da16a</t>
  </si>
  <si>
    <t xml:space="preserve"> 'Level 3.5']</t>
  </si>
  <si>
    <t>GUID : e5f5e21e-ef20-417e-9145-df0bfc0bab23</t>
  </si>
  <si>
    <t xml:space="preserve"> 'Level 3.4']</t>
  </si>
  <si>
    <t>GUID : d77ee8ef-6e37-44bf-8668-dc908248b575</t>
  </si>
  <si>
    <t xml:space="preserve"> 'Level 3.3']</t>
  </si>
  <si>
    <t>GUID : b8222979-a7ab-441a-84c8-be496bdf7f1c</t>
  </si>
  <si>
    <t xml:space="preserve"> 'Level 3.2']</t>
  </si>
  <si>
    <t>GUID : 3f8613b5-c508-478c-b0d9-b956f45bbaca</t>
  </si>
  <si>
    <t xml:space="preserve"> 'Level 2']</t>
  </si>
  <si>
    <t>GUID : 7576acb8-e629-49a6-8c7e-76a0e644aeac</t>
  </si>
  <si>
    <t xml:space="preserve"> 'Level 1']</t>
  </si>
  <si>
    <t>GUID : ae8fc955-2a3d-48bf-924d-cf1dd1da54dd</t>
  </si>
  <si>
    <t xml:space="preserve"> 'Level 0']</t>
  </si>
  <si>
    <t>8d4414f9-731b-449d-a1a3-876a9c7a0be6</t>
  </si>
  <si>
    <t>e91caf0a-cb40-49d0-84e1-e6168f9f5cde</t>
  </si>
  <si>
    <t>6239cc70-32bb-4efd-ad2d-b75b4cdf837d</t>
  </si>
  <si>
    <t>5f8e5e68-9ffc-44b9-bace-a6803d0e162c</t>
  </si>
  <si>
    <t>75cf7a85-737f-4551-ba4e-ae44bed48856</t>
  </si>
  <si>
    <t>44cb71c2-c82f-4862-a1ad-62a6c691d33d</t>
  </si>
  <si>
    <t>aa2728c4-7e3e-48ca-bdb0-93a8939885a1</t>
  </si>
  <si>
    <t xml:space="preserve"> Values : [1.5</t>
  </si>
  <si>
    <t xml:space="preserve"> Values : [2.5</t>
  </si>
  <si>
    <t xml:space="preserve"> Values : [2.799999952316284</t>
  </si>
  <si>
    <t xml:space="preserve"> Values : [10.699999809265137</t>
  </si>
  <si>
    <t xml:space="preserve"> Values : [20.700000762939446</t>
  </si>
  <si>
    <t xml:space="preserve"> Values : [6.400000095367432</t>
  </si>
  <si>
    <t xml:space="preserve"> Values : [5.2366414070129395</t>
  </si>
  <si>
    <t xml:space="preserve"> Values : [3.0765583515167236</t>
  </si>
  <si>
    <t xml:space="preserve"> Values : [4.299999952316284</t>
  </si>
  <si>
    <t xml:space="preserve"> Values : [5.199999809265137</t>
  </si>
  <si>
    <t xml:space="preserve"> Values : [6.568521499633789</t>
  </si>
  <si>
    <t xml:space="preserve"> Values : [43.89999961853027</t>
  </si>
  <si>
    <t xml:space="preserve"> Values : [4.900000095367432</t>
  </si>
  <si>
    <t>d2D</t>
  </si>
  <si>
    <t>Dmin</t>
  </si>
  <si>
    <t>MRF</t>
  </si>
  <si>
    <t>1.2000000178813934</t>
  </si>
  <si>
    <t>Eq3</t>
  </si>
  <si>
    <t>Eq4</t>
  </si>
  <si>
    <t>Eq5</t>
  </si>
  <si>
    <t>H3</t>
  </si>
  <si>
    <t>W3</t>
  </si>
  <si>
    <t>H4</t>
  </si>
  <si>
    <t>W4</t>
  </si>
  <si>
    <t>H5</t>
  </si>
  <si>
    <t>W5</t>
  </si>
  <si>
    <t>Multi</t>
  </si>
  <si>
    <t>Hf</t>
  </si>
  <si>
    <t>Level GUID</t>
  </si>
  <si>
    <t>Level Min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</si>
</sst>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##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18" fillId="0" borderId="0" xfId="0" applyFont="1" applyAlignment="1">
      <alignment horizontal="center" vertical="center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8"/>
  <sheetViews>
    <sheetView workbookViewId="0">
      <selection activeCell="D12" sqref="D12"/>
    </sheetView>
  </sheetViews>
  <sheetFormatPr defaultRowHeight="15" x14ac:dyDescent="0.25"/>
  <cols>
    <col min="1" max="7" width="9.140625" style="2"/>
    <col min="8" max="8" width="38.140625" style="2" bestFit="1" customWidth="1"/>
    <col min="9" max="24" width="9.140625" style="2"/>
    <col min="25" max="25" width="10.140625" style="2" customWidth="1"/>
    <col min="26" max="16384" width="9.140625" style="2"/>
  </cols>
  <sheetData>
    <row r="1" spans="1:25" x14ac:dyDescent="0.25">
      <c r="A1" s="11" t="s">
        <v>135</v>
      </c>
      <c r="B1" s="15" t="s">
        <v>136</v>
      </c>
      <c r="C1" s="15"/>
      <c r="D1" s="15"/>
      <c r="E1" s="15" t="s">
        <v>137</v>
      </c>
      <c r="F1" s="15"/>
      <c r="G1" s="15"/>
      <c r="H1" s="11" t="s">
        <v>138</v>
      </c>
      <c r="I1" s="13" t="s">
        <v>139</v>
      </c>
      <c r="J1" s="13" t="s">
        <v>140</v>
      </c>
      <c r="K1" s="13" t="s">
        <v>141</v>
      </c>
      <c r="L1" s="13" t="s">
        <v>142</v>
      </c>
      <c r="M1" s="11" t="s">
        <v>143</v>
      </c>
      <c r="N1" s="13" t="s">
        <v>144</v>
      </c>
      <c r="O1" s="13" t="s">
        <v>145</v>
      </c>
      <c r="P1" s="13" t="s">
        <v>146</v>
      </c>
      <c r="Q1" s="13" t="s">
        <v>142</v>
      </c>
      <c r="R1" s="11" t="s">
        <v>241</v>
      </c>
      <c r="S1" s="11"/>
      <c r="T1" s="11"/>
      <c r="U1" s="11"/>
      <c r="V1" s="11" t="s">
        <v>228</v>
      </c>
      <c r="W1" s="11" t="s">
        <v>226</v>
      </c>
      <c r="X1" s="11" t="s">
        <v>227</v>
      </c>
      <c r="Y1" s="10" t="s">
        <v>242</v>
      </c>
    </row>
    <row r="2" spans="1:25" x14ac:dyDescent="0.25">
      <c r="A2" s="12"/>
      <c r="B2" s="1" t="s">
        <v>147</v>
      </c>
      <c r="C2" s="1" t="s">
        <v>148</v>
      </c>
      <c r="D2" s="1" t="s">
        <v>149</v>
      </c>
      <c r="E2" s="1" t="s">
        <v>147</v>
      </c>
      <c r="F2" s="1" t="s">
        <v>148</v>
      </c>
      <c r="G2" s="1" t="s">
        <v>149</v>
      </c>
      <c r="H2" s="12"/>
      <c r="I2" s="14"/>
      <c r="J2" s="14"/>
      <c r="K2" s="14"/>
      <c r="L2" s="14"/>
      <c r="M2" s="12"/>
      <c r="N2" s="14" t="s">
        <v>144</v>
      </c>
      <c r="O2" s="14" t="s">
        <v>144</v>
      </c>
      <c r="P2" s="14"/>
      <c r="Q2" s="14"/>
      <c r="R2" s="12"/>
      <c r="S2" s="12"/>
      <c r="T2" s="12"/>
      <c r="U2" s="12"/>
      <c r="V2" s="12"/>
      <c r="W2" s="12"/>
      <c r="X2" s="12"/>
      <c r="Y2" s="10"/>
    </row>
    <row r="3" spans="1:25" x14ac:dyDescent="0.25">
      <c r="A3" s="2">
        <v>1</v>
      </c>
      <c r="B3" s="2">
        <v>18.899999999999999</v>
      </c>
      <c r="C3" s="2">
        <v>56.1</v>
      </c>
      <c r="D3" s="2">
        <v>4.9000000000000004</v>
      </c>
      <c r="E3" s="2">
        <v>18.897600000000001</v>
      </c>
      <c r="F3" s="2">
        <v>56.083199999999998</v>
      </c>
      <c r="G3" s="2">
        <v>4.9000000000000004</v>
      </c>
      <c r="H3" s="2" t="s">
        <v>1</v>
      </c>
      <c r="I3" s="2">
        <v>27</v>
      </c>
      <c r="J3" s="2">
        <v>1</v>
      </c>
      <c r="K3" s="2">
        <v>1</v>
      </c>
      <c r="L3" s="2" t="b">
        <v>1</v>
      </c>
      <c r="M3" s="2">
        <v>25</v>
      </c>
      <c r="N3" s="2">
        <v>50.6</v>
      </c>
      <c r="O3" s="2">
        <v>7.3</v>
      </c>
      <c r="Q3"/>
      <c r="R3" t="s">
        <v>0</v>
      </c>
      <c r="S3"/>
      <c r="T3"/>
      <c r="Y3" s="8" t="str">
        <f>VLOOKUP(R3,Levels!$A$21:$B$39,2,FALSE)</f>
        <v>43.89999961853027</v>
      </c>
    </row>
    <row r="4" spans="1:25" x14ac:dyDescent="0.25">
      <c r="A4" s="2">
        <v>2</v>
      </c>
      <c r="B4" s="2">
        <v>25</v>
      </c>
      <c r="C4" s="2">
        <v>56.1</v>
      </c>
      <c r="D4" s="2">
        <v>4.9000000000000004</v>
      </c>
      <c r="E4" s="2">
        <v>24.993600000000001</v>
      </c>
      <c r="F4" s="2">
        <v>56.083199999999998</v>
      </c>
      <c r="G4" s="2">
        <v>4.9000000000000004</v>
      </c>
      <c r="H4" s="2" t="s">
        <v>2</v>
      </c>
      <c r="I4" s="2">
        <v>27</v>
      </c>
      <c r="J4" s="2">
        <v>1</v>
      </c>
      <c r="K4" s="2">
        <v>1</v>
      </c>
      <c r="L4" s="2" t="b">
        <v>1</v>
      </c>
      <c r="M4" s="2">
        <v>25</v>
      </c>
      <c r="N4" s="2">
        <v>50.6</v>
      </c>
      <c r="O4" s="2">
        <v>7.3</v>
      </c>
      <c r="Q4"/>
      <c r="R4" t="s">
        <v>0</v>
      </c>
      <c r="S4"/>
      <c r="T4"/>
      <c r="Y4" s="8" t="str">
        <f>VLOOKUP(R4,Levels!$A$21:$B$39,2,FALSE)</f>
        <v>43.89999961853027</v>
      </c>
    </row>
    <row r="5" spans="1:25" x14ac:dyDescent="0.25">
      <c r="A5" s="2">
        <v>3</v>
      </c>
      <c r="B5" s="2">
        <v>33.5</v>
      </c>
      <c r="C5" s="2">
        <v>55.1</v>
      </c>
      <c r="D5" s="2">
        <v>4.9000000000000004</v>
      </c>
      <c r="E5" s="2">
        <v>33.527999999999999</v>
      </c>
      <c r="F5" s="2">
        <v>56.083199999999998</v>
      </c>
      <c r="G5" s="2">
        <v>4.9000000000000004</v>
      </c>
      <c r="H5" s="2" t="s">
        <v>3</v>
      </c>
      <c r="I5" s="2">
        <v>28</v>
      </c>
      <c r="J5" s="2">
        <v>1</v>
      </c>
      <c r="K5" s="2">
        <v>1</v>
      </c>
      <c r="L5" s="2" t="b">
        <v>1</v>
      </c>
      <c r="M5" s="2">
        <v>33.5</v>
      </c>
      <c r="N5" s="2">
        <v>50.6</v>
      </c>
      <c r="O5" s="2">
        <v>7.3</v>
      </c>
      <c r="Q5"/>
      <c r="R5" t="s">
        <v>0</v>
      </c>
      <c r="S5"/>
      <c r="T5"/>
      <c r="Y5" s="8" t="str">
        <f>VLOOKUP(R5,Levels!$A$21:$B$39,2,FALSE)</f>
        <v>43.89999961853027</v>
      </c>
    </row>
    <row r="6" spans="1:25" x14ac:dyDescent="0.25">
      <c r="A6" s="2">
        <v>4</v>
      </c>
      <c r="B6" s="2">
        <v>39.9</v>
      </c>
      <c r="C6" s="2">
        <v>56.1</v>
      </c>
      <c r="D6" s="2">
        <v>4.9000000000000004</v>
      </c>
      <c r="E6" s="2">
        <v>39.928800000000003</v>
      </c>
      <c r="F6" s="2">
        <v>56.083199999999998</v>
      </c>
      <c r="G6" s="2">
        <v>4.9000000000000004</v>
      </c>
      <c r="H6" s="2" t="s">
        <v>4</v>
      </c>
      <c r="I6" s="2">
        <v>29</v>
      </c>
      <c r="J6" s="2">
        <v>1</v>
      </c>
      <c r="K6" s="2">
        <v>1</v>
      </c>
      <c r="L6" s="2" t="b">
        <v>1</v>
      </c>
      <c r="M6" s="2">
        <v>39.9</v>
      </c>
      <c r="N6" s="2">
        <v>50.6</v>
      </c>
      <c r="O6" s="2">
        <v>7.3</v>
      </c>
      <c r="Q6"/>
      <c r="R6" t="s">
        <v>0</v>
      </c>
      <c r="S6"/>
      <c r="T6"/>
      <c r="Y6" s="8" t="str">
        <f>VLOOKUP(R6,Levels!$A$21:$B$39,2,FALSE)</f>
        <v>43.89999961853027</v>
      </c>
    </row>
    <row r="7" spans="1:25" x14ac:dyDescent="0.25">
      <c r="A7" s="2">
        <v>5</v>
      </c>
      <c r="B7" s="2">
        <v>58.8</v>
      </c>
      <c r="C7" s="2">
        <v>57</v>
      </c>
      <c r="D7" s="2">
        <v>4.9000000000000004</v>
      </c>
      <c r="E7" s="2">
        <v>58.8264</v>
      </c>
      <c r="F7" s="2">
        <v>56.997599999999998</v>
      </c>
      <c r="G7" s="2">
        <v>4.9000000000000004</v>
      </c>
      <c r="H7" s="2" t="s">
        <v>5</v>
      </c>
      <c r="I7" s="2">
        <v>30</v>
      </c>
      <c r="J7" s="2">
        <v>1</v>
      </c>
      <c r="K7" s="2">
        <v>1</v>
      </c>
      <c r="L7" s="2" t="b">
        <v>1</v>
      </c>
      <c r="M7" s="2">
        <v>58.8</v>
      </c>
      <c r="N7" s="2">
        <v>50.6</v>
      </c>
      <c r="O7" s="2">
        <v>7.3</v>
      </c>
      <c r="Q7"/>
      <c r="R7" t="s">
        <v>0</v>
      </c>
      <c r="S7"/>
      <c r="T7"/>
      <c r="Y7" s="8" t="str">
        <f>VLOOKUP(R7,Levels!$A$21:$B$39,2,FALSE)</f>
        <v>43.89999961853027</v>
      </c>
    </row>
    <row r="8" spans="1:25" x14ac:dyDescent="0.25">
      <c r="A8" s="2">
        <v>6</v>
      </c>
      <c r="B8" s="2">
        <v>65.2</v>
      </c>
      <c r="C8" s="2">
        <v>57</v>
      </c>
      <c r="D8" s="2">
        <v>4.9000000000000004</v>
      </c>
      <c r="E8" s="2">
        <v>65.227199999999996</v>
      </c>
      <c r="F8" s="2">
        <v>56.997599999999998</v>
      </c>
      <c r="G8" s="2">
        <v>4.9000000000000004</v>
      </c>
      <c r="H8" s="2" t="s">
        <v>6</v>
      </c>
      <c r="I8" s="2">
        <v>31</v>
      </c>
      <c r="J8" s="2">
        <v>1</v>
      </c>
      <c r="K8" s="2">
        <v>1</v>
      </c>
      <c r="L8" s="2" t="b">
        <v>1</v>
      </c>
      <c r="M8" s="2">
        <v>65.2</v>
      </c>
      <c r="N8" s="2">
        <v>50.9</v>
      </c>
      <c r="O8" s="2">
        <v>7.3</v>
      </c>
      <c r="Q8"/>
      <c r="R8" t="s">
        <v>0</v>
      </c>
      <c r="S8"/>
      <c r="T8"/>
      <c r="Y8" s="8" t="str">
        <f>VLOOKUP(R8,Levels!$A$21:$B$39,2,FALSE)</f>
        <v>43.89999961853027</v>
      </c>
    </row>
    <row r="9" spans="1:25" x14ac:dyDescent="0.25">
      <c r="A9" s="2">
        <v>7</v>
      </c>
      <c r="B9" s="2">
        <v>71</v>
      </c>
      <c r="C9" s="2">
        <v>61.9</v>
      </c>
      <c r="D9" s="2">
        <v>4.9000000000000004</v>
      </c>
      <c r="E9" s="2">
        <v>71.0184</v>
      </c>
      <c r="F9" s="2">
        <v>61.874400000000001</v>
      </c>
      <c r="G9" s="2">
        <v>4.9000000000000004</v>
      </c>
      <c r="H9" s="2" t="s">
        <v>7</v>
      </c>
      <c r="I9" s="2">
        <v>52</v>
      </c>
      <c r="J9" s="2">
        <v>3.1851670813578199</v>
      </c>
      <c r="K9" s="2">
        <v>1.645788303</v>
      </c>
      <c r="L9" s="2" t="b">
        <v>0</v>
      </c>
      <c r="M9" s="2">
        <v>71.099999999999994</v>
      </c>
      <c r="N9" s="2">
        <v>62.8</v>
      </c>
      <c r="O9" s="2">
        <v>16.8</v>
      </c>
      <c r="P9" s="2">
        <f>0.9*((O9-D9)^0.51)*((SQRT((M9-B9)^2+(N9-C9)^2)^(-0.35)))</f>
        <v>3.2949895045332589</v>
      </c>
      <c r="Q9" t="b">
        <f>IF(AND(J9&lt;P9*1.03,J9&gt;P9*0.93),TRUE,FALSE)</f>
        <v>1</v>
      </c>
      <c r="R9" t="s">
        <v>0</v>
      </c>
      <c r="S9"/>
      <c r="T9"/>
      <c r="W9" s="2">
        <f>SQRT((M9-B9)^2+(N9-C9)^2)^(-0.35)</f>
        <v>1.0353390051308686</v>
      </c>
      <c r="Y9" s="8" t="str">
        <f>VLOOKUP(R9,Levels!$A$21:$B$39,2,FALSE)</f>
        <v>43.89999961853027</v>
      </c>
    </row>
    <row r="10" spans="1:25" x14ac:dyDescent="0.25">
      <c r="A10" s="2">
        <v>8</v>
      </c>
      <c r="B10" s="2">
        <v>77.099999999999994</v>
      </c>
      <c r="C10" s="2">
        <v>61.9</v>
      </c>
      <c r="D10" s="2">
        <v>4.9000000000000004</v>
      </c>
      <c r="E10" s="2">
        <v>77.114400000000003</v>
      </c>
      <c r="F10" s="2">
        <v>61.874400000000001</v>
      </c>
      <c r="G10" s="2">
        <v>4.9000000000000004</v>
      </c>
      <c r="H10" s="2" t="s">
        <v>8</v>
      </c>
      <c r="I10" s="2">
        <v>53</v>
      </c>
      <c r="J10" s="2">
        <v>3.1925847435472998</v>
      </c>
      <c r="K10" s="2">
        <v>1.8637480360000001</v>
      </c>
      <c r="L10" s="2" t="b">
        <v>0</v>
      </c>
      <c r="M10" s="2">
        <v>77.099999999999994</v>
      </c>
      <c r="N10" s="2">
        <v>62.8</v>
      </c>
      <c r="O10" s="2">
        <v>16.8</v>
      </c>
      <c r="P10" s="2">
        <f>0.9*((O10-D10)^0.51)*((SQRT((M10-B10)^2+(N10-C10)^2)^(-0.35)))</f>
        <v>3.3020723257673557</v>
      </c>
      <c r="Q10" t="b">
        <f>IF(AND(J10&lt;P10*1.03,J10&gt;P10*0.93),TRUE,FALSE)</f>
        <v>1</v>
      </c>
      <c r="R10" t="s">
        <v>0</v>
      </c>
      <c r="S10"/>
      <c r="T10"/>
      <c r="W10" s="2">
        <f t="shared" ref="W10:W19" si="0">SQRT((M10-B10)^2+(N10-C10)^2)^(-0.35)</f>
        <v>1.0375645421409079</v>
      </c>
      <c r="Y10" s="8" t="str">
        <f>VLOOKUP(R10,Levels!$A$21:$B$39,2,FALSE)</f>
        <v>43.89999961853027</v>
      </c>
    </row>
    <row r="11" spans="1:25" x14ac:dyDescent="0.25">
      <c r="A11" s="2">
        <v>9</v>
      </c>
      <c r="B11" s="2">
        <v>86.6</v>
      </c>
      <c r="C11" s="2">
        <v>56.7</v>
      </c>
      <c r="D11" s="2">
        <v>4.9000000000000004</v>
      </c>
      <c r="E11" s="2">
        <v>86.563199999999995</v>
      </c>
      <c r="F11" s="2">
        <v>56.692799999999998</v>
      </c>
      <c r="G11" s="2">
        <v>4.9000000000000004</v>
      </c>
      <c r="H11" s="3" t="s">
        <v>9</v>
      </c>
      <c r="I11" s="2">
        <v>34</v>
      </c>
      <c r="J11" s="2">
        <v>1</v>
      </c>
      <c r="K11" s="2">
        <v>1</v>
      </c>
      <c r="L11" s="2" t="b">
        <v>1</v>
      </c>
      <c r="M11" s="2">
        <v>87</v>
      </c>
      <c r="N11" s="2">
        <v>50.6</v>
      </c>
      <c r="O11" s="2">
        <v>7.3</v>
      </c>
      <c r="Q11"/>
      <c r="R11" t="s">
        <v>0</v>
      </c>
      <c r="S11"/>
      <c r="T11"/>
      <c r="W11" s="2">
        <f t="shared" si="0"/>
        <v>0.53065035349912204</v>
      </c>
      <c r="Y11" s="8" t="str">
        <f>VLOOKUP(R11,Levels!$A$21:$B$39,2,FALSE)</f>
        <v>43.89999961853027</v>
      </c>
    </row>
    <row r="12" spans="1:25" x14ac:dyDescent="0.25">
      <c r="A12" s="2">
        <v>10</v>
      </c>
      <c r="B12" s="2">
        <v>92.7</v>
      </c>
      <c r="C12" s="2">
        <v>56.7</v>
      </c>
      <c r="D12" s="2">
        <v>4.9000000000000004</v>
      </c>
      <c r="E12" s="2">
        <v>92.659199999999998</v>
      </c>
      <c r="F12" s="2">
        <v>56.692799999999998</v>
      </c>
      <c r="G12" s="2">
        <v>4.9000000000000004</v>
      </c>
      <c r="H12" s="2" t="s">
        <v>10</v>
      </c>
      <c r="I12" s="2">
        <v>35</v>
      </c>
      <c r="J12" s="2">
        <v>1</v>
      </c>
      <c r="K12" s="2">
        <v>1</v>
      </c>
      <c r="L12" s="2" t="b">
        <v>1</v>
      </c>
      <c r="M12" s="2">
        <v>92.7</v>
      </c>
      <c r="N12" s="2">
        <v>50.6</v>
      </c>
      <c r="O12" s="2">
        <v>7.3</v>
      </c>
      <c r="Q12"/>
      <c r="R12" t="s">
        <v>0</v>
      </c>
      <c r="S12"/>
      <c r="T12"/>
      <c r="W12" s="2">
        <f t="shared" si="0"/>
        <v>0.53104895399282526</v>
      </c>
      <c r="Y12" s="8" t="str">
        <f>VLOOKUP(R12,Levels!$A$21:$B$39,2,FALSE)</f>
        <v>43.89999961853027</v>
      </c>
    </row>
    <row r="13" spans="1:25" x14ac:dyDescent="0.25">
      <c r="A13" s="2">
        <v>11</v>
      </c>
      <c r="I13" s="2">
        <v>13</v>
      </c>
      <c r="L13" s="2" t="b">
        <v>0</v>
      </c>
      <c r="Q13" t="b">
        <v>1</v>
      </c>
      <c r="R13"/>
      <c r="S13"/>
      <c r="T13"/>
      <c r="W13" s="2" t="e">
        <f t="shared" si="0"/>
        <v>#DIV/0!</v>
      </c>
      <c r="Y13" s="8" t="e">
        <f>VLOOKUP(R13,Levels!$A$21:$B$39,2,FALSE)</f>
        <v>#N/A</v>
      </c>
    </row>
    <row r="14" spans="1:25" x14ac:dyDescent="0.25">
      <c r="A14" s="2">
        <v>12</v>
      </c>
      <c r="B14" s="2">
        <v>92.7</v>
      </c>
      <c r="C14" s="2">
        <v>30.311</v>
      </c>
      <c r="D14" s="2">
        <v>4.9000000000000004</v>
      </c>
      <c r="E14" s="2">
        <v>92.659199999999998</v>
      </c>
      <c r="F14" s="2">
        <v>30.1752</v>
      </c>
      <c r="G14" s="2">
        <v>4.9000000000000004</v>
      </c>
      <c r="H14" s="2" t="s">
        <v>11</v>
      </c>
      <c r="I14" s="2">
        <v>37</v>
      </c>
      <c r="J14" s="2">
        <v>1</v>
      </c>
      <c r="K14" s="2">
        <v>1</v>
      </c>
      <c r="L14" s="2" t="b">
        <v>1</v>
      </c>
      <c r="M14" s="2">
        <v>89.8</v>
      </c>
      <c r="N14" s="2">
        <v>33.299999999999997</v>
      </c>
      <c r="O14" s="2">
        <v>7.3</v>
      </c>
      <c r="Q14"/>
      <c r="R14" t="s">
        <v>0</v>
      </c>
      <c r="S14"/>
      <c r="T14"/>
      <c r="W14" s="2">
        <f t="shared" si="0"/>
        <v>0.6069436169463307</v>
      </c>
      <c r="Y14" s="8" t="str">
        <f>VLOOKUP(R14,Levels!$A$21:$B$39,2,FALSE)</f>
        <v>43.89999961853027</v>
      </c>
    </row>
    <row r="15" spans="1:25" x14ac:dyDescent="0.25">
      <c r="A15" s="2">
        <v>13</v>
      </c>
      <c r="B15" s="2">
        <v>86.6</v>
      </c>
      <c r="C15" s="2">
        <v>44.2</v>
      </c>
      <c r="D15" s="2">
        <v>7.3</v>
      </c>
      <c r="E15" s="2">
        <v>86.563199999999995</v>
      </c>
      <c r="F15" s="2">
        <v>44.195999999999998</v>
      </c>
      <c r="G15" s="2">
        <v>7.3</v>
      </c>
      <c r="H15" s="2" t="s">
        <v>13</v>
      </c>
      <c r="I15" s="2">
        <v>53</v>
      </c>
      <c r="J15" s="2">
        <v>1.0001170065112699</v>
      </c>
      <c r="K15" s="2">
        <v>1.0002215059999999</v>
      </c>
      <c r="L15" s="2" t="b">
        <v>1</v>
      </c>
      <c r="M15" s="2">
        <v>80.5</v>
      </c>
      <c r="N15" s="2">
        <v>62.8</v>
      </c>
      <c r="O15" s="2">
        <v>16.8</v>
      </c>
      <c r="Q15"/>
      <c r="R15" t="s">
        <v>14</v>
      </c>
      <c r="S15"/>
      <c r="T15"/>
      <c r="W15" s="2">
        <f t="shared" si="0"/>
        <v>0.35310713055034892</v>
      </c>
      <c r="Y15" s="8" t="e">
        <f>VLOOKUP(R15,Levels!$A$21:$B$39,2,FALSE)</f>
        <v>#N/A</v>
      </c>
    </row>
    <row r="16" spans="1:25" x14ac:dyDescent="0.25">
      <c r="A16" s="2">
        <v>14</v>
      </c>
      <c r="B16" s="2">
        <v>71</v>
      </c>
      <c r="C16" s="2">
        <v>44.2</v>
      </c>
      <c r="D16" s="2">
        <v>7.3</v>
      </c>
      <c r="E16" s="2">
        <v>71.0184</v>
      </c>
      <c r="F16" s="2">
        <v>44.195999999999998</v>
      </c>
      <c r="G16" s="2">
        <v>7.3</v>
      </c>
      <c r="H16" s="2" t="s">
        <v>15</v>
      </c>
      <c r="I16" s="2">
        <v>46</v>
      </c>
      <c r="J16" s="2">
        <v>1</v>
      </c>
      <c r="K16" s="2">
        <v>1</v>
      </c>
      <c r="L16" s="2" t="b">
        <v>1</v>
      </c>
      <c r="M16" s="2">
        <v>60.7</v>
      </c>
      <c r="N16" s="2">
        <v>38.1</v>
      </c>
      <c r="O16" s="2">
        <v>13.6</v>
      </c>
      <c r="Q16"/>
      <c r="R16" t="s">
        <v>14</v>
      </c>
      <c r="S16"/>
      <c r="T16"/>
      <c r="W16" s="2">
        <f t="shared" si="0"/>
        <v>0.41942751434704123</v>
      </c>
      <c r="Y16" s="8" t="e">
        <f>VLOOKUP(R16,Levels!$A$21:$B$39,2,FALSE)</f>
        <v>#N/A</v>
      </c>
    </row>
    <row r="17" spans="1:25" x14ac:dyDescent="0.25">
      <c r="A17" s="2">
        <v>15</v>
      </c>
      <c r="B17" s="2">
        <v>58.8</v>
      </c>
      <c r="C17" s="2">
        <v>44.2</v>
      </c>
      <c r="D17" s="2">
        <v>7.3</v>
      </c>
      <c r="E17" s="2">
        <v>58.8264</v>
      </c>
      <c r="F17" s="2">
        <v>44.195999999999998</v>
      </c>
      <c r="G17" s="2">
        <v>7.3</v>
      </c>
      <c r="H17" s="3" t="s">
        <v>16</v>
      </c>
      <c r="I17" s="2">
        <v>47</v>
      </c>
      <c r="J17" s="2">
        <v>1.15642709966014</v>
      </c>
      <c r="K17" s="2">
        <v>1.1589468730000001</v>
      </c>
      <c r="L17" s="2" t="b">
        <v>1</v>
      </c>
      <c r="M17" s="2">
        <v>59.2</v>
      </c>
      <c r="N17" s="2">
        <v>38.1</v>
      </c>
      <c r="O17" s="2">
        <v>13.6</v>
      </c>
      <c r="Q17"/>
      <c r="R17" t="s">
        <v>12</v>
      </c>
      <c r="S17"/>
      <c r="T17"/>
      <c r="W17" s="2">
        <f t="shared" si="0"/>
        <v>0.53065035349912204</v>
      </c>
      <c r="Y17" s="8" t="str">
        <f>VLOOKUP(R17,Levels!$A$21:$B$39,2,FALSE)</f>
        <v>20.700000762939446</v>
      </c>
    </row>
    <row r="18" spans="1:25" x14ac:dyDescent="0.25">
      <c r="A18" s="2">
        <v>16</v>
      </c>
      <c r="B18" s="2">
        <v>33.5</v>
      </c>
      <c r="C18" s="2">
        <v>44.2</v>
      </c>
      <c r="D18" s="2">
        <v>7.3</v>
      </c>
      <c r="E18" s="2">
        <v>33.527999999999999</v>
      </c>
      <c r="F18" s="2">
        <v>44.195999999999998</v>
      </c>
      <c r="G18" s="2">
        <v>7.3</v>
      </c>
      <c r="H18" s="2" t="s">
        <v>17</v>
      </c>
      <c r="I18" s="2">
        <v>114</v>
      </c>
      <c r="J18" s="2">
        <v>1</v>
      </c>
      <c r="K18" s="2">
        <v>1.0056700869999999</v>
      </c>
      <c r="L18" s="2" t="b">
        <v>1</v>
      </c>
      <c r="M18" s="2">
        <v>25.292000000000002</v>
      </c>
      <c r="N18" s="2">
        <v>44.2</v>
      </c>
      <c r="O18" s="2">
        <v>7.3</v>
      </c>
      <c r="Q18"/>
      <c r="R18" t="s">
        <v>12</v>
      </c>
      <c r="S18"/>
      <c r="T18"/>
      <c r="W18" s="2">
        <f t="shared" si="0"/>
        <v>0.47864874911678923</v>
      </c>
      <c r="Y18" s="8" t="str">
        <f>VLOOKUP(R18,Levels!$A$21:$B$39,2,FALSE)</f>
        <v>20.700000762939446</v>
      </c>
    </row>
    <row r="19" spans="1:25" x14ac:dyDescent="0.25">
      <c r="A19" s="2">
        <v>17</v>
      </c>
      <c r="B19" s="2">
        <v>25.292000000000002</v>
      </c>
      <c r="C19" s="2">
        <v>44.2</v>
      </c>
      <c r="D19" s="2">
        <v>7.3</v>
      </c>
      <c r="E19" s="2">
        <v>25.298400000000001</v>
      </c>
      <c r="F19" s="2">
        <v>44.195999999999998</v>
      </c>
      <c r="G19" s="2">
        <v>7.3</v>
      </c>
      <c r="H19" s="2" t="s">
        <v>18</v>
      </c>
      <c r="I19" s="2">
        <v>114</v>
      </c>
      <c r="J19" s="2">
        <v>1.16898306500632</v>
      </c>
      <c r="K19" s="2">
        <v>1.1836765899999999</v>
      </c>
      <c r="L19" s="2" t="b">
        <v>1</v>
      </c>
      <c r="M19" s="2">
        <v>12.2</v>
      </c>
      <c r="N19" s="2">
        <v>47.2</v>
      </c>
      <c r="O19" s="2">
        <v>22.9</v>
      </c>
      <c r="Q19"/>
      <c r="R19" t="s">
        <v>14</v>
      </c>
      <c r="S19"/>
      <c r="T19"/>
      <c r="W19" s="2">
        <f t="shared" si="0"/>
        <v>0.40286395428633087</v>
      </c>
      <c r="Y19" s="8" t="e">
        <f>VLOOKUP(R19,Levels!$A$21:$B$39,2,FALSE)</f>
        <v>#N/A</v>
      </c>
    </row>
    <row r="20" spans="1:25" x14ac:dyDescent="0.25">
      <c r="A20" s="2">
        <v>18</v>
      </c>
      <c r="B20" s="2">
        <v>25.3</v>
      </c>
      <c r="C20" s="2">
        <v>36.299999999999997</v>
      </c>
      <c r="D20" s="2">
        <v>7.3</v>
      </c>
      <c r="E20" s="2">
        <v>25.298400000000001</v>
      </c>
      <c r="F20" s="2">
        <v>36.2712</v>
      </c>
      <c r="G20" s="2">
        <v>7.3</v>
      </c>
      <c r="H20" s="2" t="s">
        <v>20</v>
      </c>
      <c r="I20" s="2">
        <v>114</v>
      </c>
      <c r="J20" s="2">
        <v>1.0657144053899801</v>
      </c>
      <c r="K20" s="2">
        <v>1.0060790690000001</v>
      </c>
      <c r="L20" s="2" t="b">
        <v>0</v>
      </c>
      <c r="M20" s="2">
        <v>12.2</v>
      </c>
      <c r="N20" s="2">
        <v>47.2</v>
      </c>
      <c r="O20" s="2">
        <v>22.9</v>
      </c>
      <c r="P20" s="2">
        <f>V20-(W20*(V20-1)/X20)</f>
        <v>1.0657144053899843</v>
      </c>
      <c r="Q20" t="b">
        <f>IF(AND(J20&lt;P20*1.03,J20&gt;P20*0.93),TRUE,FALSE)</f>
        <v>1</v>
      </c>
      <c r="R20" t="s">
        <v>12</v>
      </c>
      <c r="S20"/>
      <c r="T20"/>
      <c r="V20" s="2">
        <f>0.9*((O20-D20)^0.51)*((SQRT((M20-B20)^2+(N20-C20)^2)^(-0.35)))</f>
        <v>1.3542736029057172</v>
      </c>
      <c r="W20" s="2">
        <f>SQRT((M20-B20)^2+(N20-C20)^2)</f>
        <v>17.041713528867927</v>
      </c>
      <c r="X20" s="2">
        <f>(3.8*(D20^0.78)*(Y20^0.28))/2</f>
        <v>20.922671339318406</v>
      </c>
      <c r="Y20" s="8" t="str">
        <f>VLOOKUP(R20,Levels!$A$21:$B$39,2,FALSE)</f>
        <v>20.700000762939446</v>
      </c>
    </row>
    <row r="21" spans="1:25" x14ac:dyDescent="0.25">
      <c r="A21" s="2">
        <v>19</v>
      </c>
      <c r="B21" s="2">
        <v>43.6</v>
      </c>
      <c r="C21" s="2">
        <v>36.299999999999997</v>
      </c>
      <c r="D21" s="2">
        <v>7.3</v>
      </c>
      <c r="E21" s="2">
        <v>43.586399999999998</v>
      </c>
      <c r="F21" s="2">
        <v>36.2712</v>
      </c>
      <c r="G21" s="2">
        <v>7.3</v>
      </c>
      <c r="H21" s="2" t="s">
        <v>21</v>
      </c>
      <c r="I21" s="2">
        <v>47</v>
      </c>
      <c r="J21" s="2">
        <v>1</v>
      </c>
      <c r="K21" s="2">
        <v>1</v>
      </c>
      <c r="L21" s="2" t="b">
        <v>1</v>
      </c>
      <c r="M21" s="2">
        <v>58.2</v>
      </c>
      <c r="N21" s="2">
        <v>37.299999999999997</v>
      </c>
      <c r="O21" s="2">
        <v>13.6</v>
      </c>
      <c r="Q21"/>
      <c r="R21" t="s">
        <v>19</v>
      </c>
      <c r="S21"/>
      <c r="T21"/>
      <c r="Y21" s="9"/>
    </row>
    <row r="22" spans="1:25" x14ac:dyDescent="0.25">
      <c r="A22" s="2">
        <v>20</v>
      </c>
      <c r="B22" s="2">
        <v>43.6</v>
      </c>
      <c r="C22" s="2">
        <v>30.2</v>
      </c>
      <c r="D22" s="2">
        <v>7.3</v>
      </c>
      <c r="E22" s="2">
        <v>43.586399999999998</v>
      </c>
      <c r="F22" s="2">
        <v>30.1752</v>
      </c>
      <c r="G22" s="2">
        <v>7.3</v>
      </c>
      <c r="H22" s="2" t="s">
        <v>22</v>
      </c>
      <c r="I22" s="2">
        <v>44</v>
      </c>
      <c r="J22" s="2">
        <v>1</v>
      </c>
      <c r="K22" s="2">
        <v>1</v>
      </c>
      <c r="L22" s="2" t="b">
        <v>1</v>
      </c>
      <c r="M22" s="2">
        <v>58.2</v>
      </c>
      <c r="N22" s="2">
        <v>28</v>
      </c>
      <c r="O22" s="2">
        <v>13.6</v>
      </c>
      <c r="Q22"/>
      <c r="R22" t="s">
        <v>12</v>
      </c>
      <c r="S22"/>
      <c r="T22"/>
      <c r="Y22" s="9"/>
    </row>
    <row r="23" spans="1:25" x14ac:dyDescent="0.25">
      <c r="A23" s="2">
        <v>21</v>
      </c>
      <c r="B23" s="2">
        <v>37.799999999999997</v>
      </c>
      <c r="C23" s="2">
        <v>30.2</v>
      </c>
      <c r="D23" s="2">
        <v>7.3</v>
      </c>
      <c r="E23" s="2">
        <v>37.795200000000001</v>
      </c>
      <c r="F23" s="2">
        <v>30.1752</v>
      </c>
      <c r="G23" s="2">
        <v>7.3</v>
      </c>
      <c r="H23" s="2" t="s">
        <v>23</v>
      </c>
      <c r="J23" s="2">
        <v>1</v>
      </c>
      <c r="K23" s="2">
        <v>1</v>
      </c>
      <c r="L23" s="2" t="b">
        <v>1</v>
      </c>
      <c r="M23" s="2">
        <v>58.2</v>
      </c>
      <c r="N23" s="2">
        <v>28</v>
      </c>
      <c r="O23" s="2">
        <v>13.6</v>
      </c>
      <c r="Q23"/>
      <c r="R23" t="s">
        <v>12</v>
      </c>
      <c r="S23"/>
      <c r="T23"/>
      <c r="Y23" s="9"/>
    </row>
    <row r="24" spans="1:25" x14ac:dyDescent="0.25">
      <c r="A24" s="2">
        <v>22</v>
      </c>
      <c r="B24" s="2">
        <v>37.799999999999997</v>
      </c>
      <c r="C24" s="2">
        <v>25.6</v>
      </c>
      <c r="D24" s="2">
        <v>7.3</v>
      </c>
      <c r="E24" s="2">
        <v>37.795200000000001</v>
      </c>
      <c r="F24" s="2">
        <v>25.603200000000001</v>
      </c>
      <c r="G24" s="2">
        <v>7.3</v>
      </c>
      <c r="H24" s="2" t="s">
        <v>24</v>
      </c>
      <c r="J24" s="2">
        <v>1</v>
      </c>
      <c r="K24" s="2">
        <v>1</v>
      </c>
      <c r="L24" s="2" t="b">
        <v>1</v>
      </c>
      <c r="M24" s="2">
        <v>58.2</v>
      </c>
      <c r="N24" s="2">
        <v>25.5</v>
      </c>
      <c r="O24" s="2">
        <v>13.6</v>
      </c>
      <c r="Q24"/>
      <c r="R24" t="s">
        <v>19</v>
      </c>
      <c r="S24"/>
      <c r="T24"/>
      <c r="Y24" s="9"/>
    </row>
    <row r="25" spans="1:25" x14ac:dyDescent="0.25">
      <c r="A25" s="2">
        <v>23</v>
      </c>
      <c r="B25" s="2">
        <v>31.4</v>
      </c>
      <c r="C25" s="2">
        <v>25.6</v>
      </c>
      <c r="D25" s="2">
        <v>7.3</v>
      </c>
      <c r="E25" s="2">
        <v>31.394400000000001</v>
      </c>
      <c r="F25" s="2">
        <v>25.603200000000001</v>
      </c>
      <c r="G25" s="2">
        <v>7.3</v>
      </c>
      <c r="H25" s="2" t="s">
        <v>25</v>
      </c>
      <c r="J25" s="2">
        <v>1</v>
      </c>
      <c r="K25" s="2">
        <v>1</v>
      </c>
      <c r="L25" s="2" t="b">
        <v>1</v>
      </c>
      <c r="M25" s="2">
        <v>58.2</v>
      </c>
      <c r="N25" s="2">
        <v>25.5</v>
      </c>
      <c r="O25" s="2">
        <v>13.6</v>
      </c>
      <c r="Q25"/>
      <c r="R25" t="s">
        <v>19</v>
      </c>
      <c r="S25"/>
      <c r="T25"/>
      <c r="Y25" s="9"/>
    </row>
    <row r="26" spans="1:25" x14ac:dyDescent="0.25">
      <c r="A26" s="2">
        <v>24</v>
      </c>
      <c r="B26" s="2">
        <v>31.4</v>
      </c>
      <c r="C26" s="2">
        <v>30.2</v>
      </c>
      <c r="D26" s="2">
        <v>7.3</v>
      </c>
      <c r="E26" s="2">
        <v>31.394400000000001</v>
      </c>
      <c r="F26" s="2">
        <v>30.1752</v>
      </c>
      <c r="G26" s="2">
        <v>7.3</v>
      </c>
      <c r="H26" s="2" t="s">
        <v>26</v>
      </c>
      <c r="J26" s="2">
        <v>1</v>
      </c>
      <c r="K26" s="2">
        <v>1</v>
      </c>
      <c r="L26" s="2" t="b">
        <v>1</v>
      </c>
      <c r="M26" s="2">
        <v>25.292000000000002</v>
      </c>
      <c r="N26" s="2">
        <v>44.2</v>
      </c>
      <c r="O26" s="2">
        <v>7.3</v>
      </c>
      <c r="Q26"/>
      <c r="R26" t="s">
        <v>12</v>
      </c>
      <c r="S26"/>
      <c r="T26"/>
      <c r="Y26" s="9"/>
    </row>
    <row r="27" spans="1:25" x14ac:dyDescent="0.25">
      <c r="A27" s="2">
        <v>25</v>
      </c>
      <c r="B27" s="2">
        <v>18.899999999999999</v>
      </c>
      <c r="C27" s="2">
        <v>30.2</v>
      </c>
      <c r="D27" s="2">
        <v>7.3</v>
      </c>
      <c r="E27" s="2">
        <v>18.897600000000001</v>
      </c>
      <c r="F27" s="2">
        <v>30.1752</v>
      </c>
      <c r="G27" s="2">
        <v>7.3</v>
      </c>
      <c r="H27" s="2" t="s">
        <v>27</v>
      </c>
      <c r="J27" s="2">
        <v>1</v>
      </c>
      <c r="K27" s="2">
        <v>1</v>
      </c>
      <c r="L27" s="2" t="b">
        <v>1</v>
      </c>
      <c r="M27" s="2">
        <v>25.292000000000002</v>
      </c>
      <c r="N27" s="2">
        <v>44.2</v>
      </c>
      <c r="O27" s="2">
        <v>7.3</v>
      </c>
      <c r="Q27"/>
      <c r="R27" t="s">
        <v>19</v>
      </c>
      <c r="S27"/>
      <c r="T27"/>
      <c r="Y27" s="9"/>
    </row>
    <row r="28" spans="1:25" x14ac:dyDescent="0.25">
      <c r="A28" s="2">
        <v>26</v>
      </c>
      <c r="B28" s="2">
        <v>18.899999999999999</v>
      </c>
      <c r="C28" s="2">
        <v>44.2</v>
      </c>
      <c r="D28" s="2">
        <v>7.3</v>
      </c>
      <c r="E28" s="2">
        <v>18.897600000000001</v>
      </c>
      <c r="F28" s="2">
        <v>44.195999999999998</v>
      </c>
      <c r="G28" s="2">
        <v>7.3</v>
      </c>
      <c r="H28" s="2" t="s">
        <v>28</v>
      </c>
      <c r="I28" s="2">
        <v>114</v>
      </c>
      <c r="J28" s="2">
        <v>1.53134300626635</v>
      </c>
      <c r="K28" s="2">
        <v>1.5437730890000001</v>
      </c>
      <c r="L28" s="2" t="b">
        <v>1</v>
      </c>
      <c r="M28" s="2">
        <v>12.2</v>
      </c>
      <c r="N28" s="2">
        <v>47.2</v>
      </c>
      <c r="O28" s="2">
        <v>22.9</v>
      </c>
      <c r="Q28"/>
      <c r="R28" t="s">
        <v>12</v>
      </c>
      <c r="S28"/>
      <c r="T28"/>
      <c r="Y28" s="9"/>
    </row>
    <row r="29" spans="1:25" x14ac:dyDescent="0.25">
      <c r="A29" s="2">
        <v>27</v>
      </c>
      <c r="B29" s="2">
        <v>25</v>
      </c>
      <c r="C29" s="2">
        <v>50.6</v>
      </c>
      <c r="D29" s="2">
        <v>7.3</v>
      </c>
      <c r="E29" s="2">
        <v>24.993600000000001</v>
      </c>
      <c r="F29" s="2">
        <v>50.596800000000002</v>
      </c>
      <c r="G29" s="2">
        <v>7.3</v>
      </c>
      <c r="H29" s="2" t="s">
        <v>29</v>
      </c>
      <c r="I29" s="2">
        <v>113</v>
      </c>
      <c r="J29" s="2">
        <v>1.1819867000344899</v>
      </c>
      <c r="K29" s="2">
        <v>1.1972131770000001</v>
      </c>
      <c r="L29" s="2" t="b">
        <v>1</v>
      </c>
      <c r="M29" s="2">
        <v>12.2</v>
      </c>
      <c r="N29" s="2">
        <v>47.9</v>
      </c>
      <c r="O29" s="2">
        <v>22.9</v>
      </c>
      <c r="Q29"/>
      <c r="R29" t="s">
        <v>12</v>
      </c>
      <c r="S29"/>
      <c r="T29"/>
      <c r="Y29" s="9"/>
    </row>
    <row r="30" spans="1:25" x14ac:dyDescent="0.25">
      <c r="A30" s="2">
        <v>28</v>
      </c>
      <c r="B30" s="2">
        <v>33.5</v>
      </c>
      <c r="C30" s="2">
        <v>50.6</v>
      </c>
      <c r="D30" s="2">
        <v>7.3</v>
      </c>
      <c r="E30" s="2">
        <v>33.527999999999999</v>
      </c>
      <c r="F30" s="2">
        <v>50.596800000000002</v>
      </c>
      <c r="G30" s="2">
        <v>7.3</v>
      </c>
      <c r="H30" s="2" t="s">
        <v>30</v>
      </c>
      <c r="I30" s="2">
        <v>113</v>
      </c>
      <c r="J30" s="2">
        <v>1</v>
      </c>
      <c r="K30" s="2">
        <v>1.0061504379999999</v>
      </c>
      <c r="L30" s="2" t="b">
        <v>1</v>
      </c>
      <c r="M30" s="2">
        <v>25.292000000000002</v>
      </c>
      <c r="N30" s="2">
        <v>44.2</v>
      </c>
      <c r="O30" s="2">
        <v>7.3</v>
      </c>
      <c r="Q30"/>
      <c r="R30" t="s">
        <v>12</v>
      </c>
      <c r="S30"/>
      <c r="T30"/>
      <c r="Y30" s="9"/>
    </row>
    <row r="31" spans="1:25" x14ac:dyDescent="0.25">
      <c r="A31" s="2">
        <v>29</v>
      </c>
      <c r="B31" s="2">
        <v>39.9</v>
      </c>
      <c r="C31" s="2">
        <v>50.6</v>
      </c>
      <c r="D31" s="2">
        <v>7.3</v>
      </c>
      <c r="E31" s="2">
        <v>39.928800000000003</v>
      </c>
      <c r="F31" s="2">
        <v>50.596800000000002</v>
      </c>
      <c r="G31" s="2">
        <v>7.3</v>
      </c>
      <c r="H31" s="2" t="s">
        <v>31</v>
      </c>
      <c r="J31" s="2">
        <v>1</v>
      </c>
      <c r="K31" s="2">
        <v>1</v>
      </c>
      <c r="L31" s="2" t="b">
        <v>1</v>
      </c>
      <c r="M31" s="2">
        <v>25.292000000000002</v>
      </c>
      <c r="N31" s="2">
        <v>44.2</v>
      </c>
      <c r="O31" s="2">
        <v>7.3</v>
      </c>
      <c r="Q31"/>
      <c r="R31" t="s">
        <v>12</v>
      </c>
      <c r="S31"/>
      <c r="T31"/>
      <c r="Y31" s="9"/>
    </row>
    <row r="32" spans="1:25" x14ac:dyDescent="0.25">
      <c r="A32" s="2">
        <v>30</v>
      </c>
      <c r="B32" s="2">
        <v>58.8</v>
      </c>
      <c r="C32" s="2">
        <v>50.6</v>
      </c>
      <c r="D32" s="2">
        <v>7.3</v>
      </c>
      <c r="E32" s="2">
        <v>58.8264</v>
      </c>
      <c r="F32" s="2">
        <v>50.596800000000002</v>
      </c>
      <c r="G32" s="2">
        <v>7.3</v>
      </c>
      <c r="H32" s="2" t="s">
        <v>32</v>
      </c>
      <c r="I32" s="2">
        <v>47</v>
      </c>
      <c r="J32" s="2">
        <v>1</v>
      </c>
      <c r="K32" s="2">
        <v>1</v>
      </c>
      <c r="L32" s="2" t="b">
        <v>1</v>
      </c>
      <c r="M32" s="2">
        <v>59.2</v>
      </c>
      <c r="N32" s="2">
        <v>38.1</v>
      </c>
      <c r="O32" s="2">
        <v>13.6</v>
      </c>
      <c r="Q32"/>
      <c r="R32" t="s">
        <v>12</v>
      </c>
      <c r="S32"/>
      <c r="T32"/>
      <c r="Y32" s="9"/>
    </row>
    <row r="33" spans="1:25" x14ac:dyDescent="0.25">
      <c r="A33" s="2">
        <v>31</v>
      </c>
      <c r="B33" s="2">
        <v>65.227000000000004</v>
      </c>
      <c r="C33" s="2">
        <v>50.9</v>
      </c>
      <c r="D33" s="2">
        <v>7.3</v>
      </c>
      <c r="E33" s="2">
        <v>65.227199999999996</v>
      </c>
      <c r="F33" s="2">
        <v>50.901600000000002</v>
      </c>
      <c r="G33" s="2">
        <v>7.3</v>
      </c>
      <c r="H33" s="2" t="s">
        <v>33</v>
      </c>
      <c r="I33" s="2">
        <v>52</v>
      </c>
      <c r="J33" s="2">
        <v>1.0815975206341899</v>
      </c>
      <c r="K33" s="2">
        <v>1.087399577</v>
      </c>
      <c r="L33" s="2" t="b">
        <v>1</v>
      </c>
      <c r="M33" s="2">
        <v>66.400000000000006</v>
      </c>
      <c r="N33" s="2">
        <v>62.8</v>
      </c>
      <c r="O33" s="2">
        <v>16.8</v>
      </c>
      <c r="Q33"/>
      <c r="R33" t="s">
        <v>12</v>
      </c>
      <c r="S33"/>
      <c r="T33"/>
      <c r="Y33" s="9"/>
    </row>
    <row r="34" spans="1:25" x14ac:dyDescent="0.25">
      <c r="A34" s="2">
        <v>32</v>
      </c>
      <c r="B34" s="2">
        <v>71</v>
      </c>
      <c r="C34" s="2">
        <v>50.9</v>
      </c>
      <c r="D34" s="2">
        <v>7.3</v>
      </c>
      <c r="E34" s="2">
        <v>71.0184</v>
      </c>
      <c r="F34" s="2">
        <v>50.901600000000002</v>
      </c>
      <c r="G34" s="2">
        <v>7.3</v>
      </c>
      <c r="H34" s="2" t="s">
        <v>34</v>
      </c>
      <c r="I34" s="2">
        <v>52</v>
      </c>
      <c r="J34" s="2">
        <v>1.0829816432966</v>
      </c>
      <c r="K34" s="2">
        <v>1.0694958130000001</v>
      </c>
      <c r="L34" s="2" t="b">
        <v>1</v>
      </c>
      <c r="M34" s="2">
        <v>71.099999999999994</v>
      </c>
      <c r="N34" s="2">
        <v>62.8</v>
      </c>
      <c r="O34" s="2">
        <v>16.8</v>
      </c>
      <c r="Q34"/>
      <c r="R34" t="s">
        <v>12</v>
      </c>
      <c r="S34"/>
      <c r="T34"/>
      <c r="Y34" s="9"/>
    </row>
    <row r="35" spans="1:25" x14ac:dyDescent="0.25">
      <c r="A35" s="2">
        <v>33</v>
      </c>
      <c r="B35" s="2">
        <v>77.099999999999994</v>
      </c>
      <c r="C35" s="2">
        <v>50.6</v>
      </c>
      <c r="D35" s="2">
        <v>7.3</v>
      </c>
      <c r="E35" s="2">
        <v>77.114400000000003</v>
      </c>
      <c r="F35" s="2">
        <v>50.596800000000002</v>
      </c>
      <c r="G35" s="2">
        <v>7.3</v>
      </c>
      <c r="H35" s="2" t="s">
        <v>35</v>
      </c>
      <c r="I35" s="2">
        <v>53</v>
      </c>
      <c r="J35" s="2">
        <v>1.0759191514469499</v>
      </c>
      <c r="K35" s="2">
        <v>1.071433793</v>
      </c>
      <c r="L35" s="2" t="b">
        <v>1</v>
      </c>
      <c r="M35" s="2">
        <v>77.099999999999994</v>
      </c>
      <c r="N35" s="2">
        <v>62.8</v>
      </c>
      <c r="O35" s="2">
        <v>16.8</v>
      </c>
      <c r="Q35"/>
      <c r="R35" t="s">
        <v>12</v>
      </c>
      <c r="S35"/>
      <c r="T35"/>
      <c r="Y35" s="9"/>
    </row>
    <row r="36" spans="1:25" x14ac:dyDescent="0.25">
      <c r="A36" s="2">
        <v>34</v>
      </c>
      <c r="B36" s="2">
        <v>87</v>
      </c>
      <c r="C36" s="2">
        <v>50.6</v>
      </c>
      <c r="D36" s="2">
        <v>7.3</v>
      </c>
      <c r="E36" s="2">
        <v>86.563199999999995</v>
      </c>
      <c r="F36" s="2">
        <v>50.596800000000002</v>
      </c>
      <c r="G36" s="2">
        <v>7.3</v>
      </c>
      <c r="H36" s="2" t="s">
        <v>36</v>
      </c>
      <c r="I36" s="2">
        <v>53</v>
      </c>
      <c r="J36" s="2">
        <v>1.0446275888541301</v>
      </c>
      <c r="K36" s="2">
        <v>1.0523748980000001</v>
      </c>
      <c r="L36" s="2" t="b">
        <v>1</v>
      </c>
      <c r="M36" s="2">
        <v>80.5</v>
      </c>
      <c r="N36" s="2">
        <v>62.8</v>
      </c>
      <c r="O36" s="2">
        <v>16.8</v>
      </c>
      <c r="Q36"/>
      <c r="R36" t="s">
        <v>12</v>
      </c>
      <c r="S36"/>
      <c r="T36"/>
      <c r="Y36" s="9"/>
    </row>
    <row r="37" spans="1:25" x14ac:dyDescent="0.25">
      <c r="A37" s="2">
        <v>35</v>
      </c>
      <c r="B37" s="2">
        <v>92.7</v>
      </c>
      <c r="C37" s="2">
        <v>50.6</v>
      </c>
      <c r="D37" s="2">
        <v>7.3</v>
      </c>
      <c r="E37" s="2">
        <v>92.659199999999998</v>
      </c>
      <c r="F37" s="2">
        <v>50.596800000000002</v>
      </c>
      <c r="G37" s="2">
        <v>7.3</v>
      </c>
      <c r="H37" s="2" t="s">
        <v>37</v>
      </c>
      <c r="I37" s="2">
        <v>53</v>
      </c>
      <c r="J37" s="2">
        <v>1.0082546425769101</v>
      </c>
      <c r="K37" s="2">
        <v>1.010329276</v>
      </c>
      <c r="L37" s="2" t="b">
        <v>1</v>
      </c>
      <c r="M37" s="2">
        <v>80.5</v>
      </c>
      <c r="N37" s="2">
        <v>62.8</v>
      </c>
      <c r="O37" s="2">
        <v>16.8</v>
      </c>
      <c r="Q37"/>
      <c r="R37" t="s">
        <v>12</v>
      </c>
      <c r="S37"/>
      <c r="T37"/>
      <c r="Y37" s="9"/>
    </row>
    <row r="38" spans="1:25" x14ac:dyDescent="0.25">
      <c r="A38" s="2">
        <v>36</v>
      </c>
      <c r="B38" s="2">
        <v>92.7</v>
      </c>
      <c r="C38" s="2">
        <v>36.299999999999997</v>
      </c>
      <c r="D38" s="2">
        <v>7.3</v>
      </c>
      <c r="E38" s="2">
        <v>92.659199999999998</v>
      </c>
      <c r="F38" s="2">
        <v>36.2712</v>
      </c>
      <c r="G38" s="2">
        <v>7.3</v>
      </c>
      <c r="H38" s="2" t="s">
        <v>38</v>
      </c>
      <c r="J38" s="2">
        <v>1</v>
      </c>
      <c r="K38" s="2">
        <v>1</v>
      </c>
      <c r="L38" s="2" t="b">
        <v>1</v>
      </c>
      <c r="Q38"/>
      <c r="R38" t="s">
        <v>14</v>
      </c>
      <c r="S38"/>
      <c r="T38"/>
      <c r="Y38" s="9"/>
    </row>
    <row r="39" spans="1:25" x14ac:dyDescent="0.25">
      <c r="A39" s="2">
        <v>37</v>
      </c>
      <c r="B39" s="2">
        <v>86.6</v>
      </c>
      <c r="C39" s="2">
        <v>30.2</v>
      </c>
      <c r="D39" s="2">
        <v>7.3</v>
      </c>
      <c r="E39" s="2">
        <v>86.563199999999995</v>
      </c>
      <c r="F39" s="2">
        <v>30.1752</v>
      </c>
      <c r="G39" s="2">
        <v>7.3</v>
      </c>
      <c r="H39" s="2" t="s">
        <v>39</v>
      </c>
      <c r="J39" s="2">
        <v>1</v>
      </c>
      <c r="K39" s="2">
        <v>1</v>
      </c>
      <c r="L39" s="2" t="b">
        <v>1</v>
      </c>
      <c r="M39" s="2">
        <v>82.9</v>
      </c>
      <c r="N39" s="2">
        <v>30.2</v>
      </c>
      <c r="O39" s="2">
        <v>7.3</v>
      </c>
      <c r="Q39"/>
      <c r="R39" t="s">
        <v>12</v>
      </c>
      <c r="S39"/>
      <c r="T39"/>
      <c r="Y39" s="9"/>
    </row>
    <row r="40" spans="1:25" x14ac:dyDescent="0.25">
      <c r="A40" s="2">
        <v>38</v>
      </c>
      <c r="B40" s="2">
        <v>82.9</v>
      </c>
      <c r="C40" s="2">
        <v>30.2</v>
      </c>
      <c r="D40" s="2">
        <v>7.3</v>
      </c>
      <c r="E40" s="2">
        <v>82.905600000000007</v>
      </c>
      <c r="F40" s="2">
        <v>30.1752</v>
      </c>
      <c r="G40" s="2">
        <v>7.3</v>
      </c>
      <c r="H40" s="2" t="s">
        <v>40</v>
      </c>
      <c r="J40" s="2">
        <v>1</v>
      </c>
      <c r="K40" s="2">
        <v>1</v>
      </c>
      <c r="L40" s="2" t="b">
        <v>1</v>
      </c>
      <c r="M40" s="2">
        <v>60.7</v>
      </c>
      <c r="N40" s="2">
        <v>28</v>
      </c>
      <c r="O40" s="2">
        <v>13.6</v>
      </c>
      <c r="Q40"/>
      <c r="R40" t="s">
        <v>14</v>
      </c>
      <c r="S40"/>
      <c r="T40"/>
      <c r="Y40" s="9"/>
    </row>
    <row r="41" spans="1:25" x14ac:dyDescent="0.25">
      <c r="A41" s="2">
        <v>39</v>
      </c>
      <c r="B41" s="2">
        <v>82.9</v>
      </c>
      <c r="C41" s="2">
        <v>36.299999999999997</v>
      </c>
      <c r="D41" s="2">
        <v>7.3</v>
      </c>
      <c r="E41" s="2">
        <v>82.905600000000007</v>
      </c>
      <c r="F41" s="2">
        <v>36.2712</v>
      </c>
      <c r="G41" s="2">
        <v>7.3</v>
      </c>
      <c r="H41" s="2" t="s">
        <v>41</v>
      </c>
      <c r="J41" s="2">
        <v>1</v>
      </c>
      <c r="K41" s="2">
        <v>1</v>
      </c>
      <c r="L41" s="2" t="b">
        <v>1</v>
      </c>
      <c r="M41" s="2">
        <v>60.7</v>
      </c>
      <c r="N41" s="2">
        <v>37.299999999999997</v>
      </c>
      <c r="O41" s="2">
        <v>13.6</v>
      </c>
      <c r="Q41"/>
      <c r="R41" t="s">
        <v>14</v>
      </c>
      <c r="S41"/>
      <c r="T41"/>
      <c r="Y41" s="9"/>
    </row>
    <row r="42" spans="1:25" x14ac:dyDescent="0.25">
      <c r="A42" s="2">
        <v>40</v>
      </c>
      <c r="B42" s="2">
        <v>92.7</v>
      </c>
      <c r="C42" s="2">
        <v>24.4</v>
      </c>
      <c r="D42" s="2">
        <v>7.3</v>
      </c>
      <c r="E42" s="2">
        <v>92.659199999999998</v>
      </c>
      <c r="F42" s="2">
        <v>24.384</v>
      </c>
      <c r="G42" s="2">
        <v>7.3</v>
      </c>
      <c r="H42" s="2" t="s">
        <v>43</v>
      </c>
      <c r="J42" s="2">
        <v>1</v>
      </c>
      <c r="K42" s="2">
        <v>1</v>
      </c>
      <c r="L42" s="2" t="b">
        <v>1</v>
      </c>
      <c r="M42" s="2">
        <v>82.9</v>
      </c>
      <c r="N42" s="2">
        <v>30.2</v>
      </c>
      <c r="O42" s="2">
        <v>7.3</v>
      </c>
      <c r="Q42"/>
      <c r="R42" t="s">
        <v>42</v>
      </c>
      <c r="S42"/>
      <c r="T42"/>
      <c r="Y42" s="9"/>
    </row>
    <row r="43" spans="1:25" x14ac:dyDescent="0.25">
      <c r="A43" s="2">
        <v>41</v>
      </c>
      <c r="B43" s="2">
        <v>86.6</v>
      </c>
      <c r="C43" s="2">
        <v>18</v>
      </c>
      <c r="D43" s="2">
        <v>7.3</v>
      </c>
      <c r="E43" s="2">
        <v>86.563199999999995</v>
      </c>
      <c r="F43" s="2">
        <v>17.9832</v>
      </c>
      <c r="G43" s="2">
        <v>7.3</v>
      </c>
      <c r="H43" s="2" t="s">
        <v>44</v>
      </c>
      <c r="J43" s="2">
        <v>1</v>
      </c>
      <c r="K43" s="2">
        <v>1</v>
      </c>
      <c r="L43" s="2" t="b">
        <v>1</v>
      </c>
      <c r="M43" s="2">
        <v>82.9</v>
      </c>
      <c r="N43" s="2">
        <v>30.2</v>
      </c>
      <c r="O43" s="2">
        <v>7.3</v>
      </c>
      <c r="Q43"/>
      <c r="R43" t="s">
        <v>42</v>
      </c>
      <c r="S43"/>
      <c r="T43"/>
      <c r="Y43" s="9"/>
    </row>
    <row r="44" spans="1:25" x14ac:dyDescent="0.25">
      <c r="A44" s="2">
        <v>42</v>
      </c>
      <c r="B44" s="2">
        <v>81.400000000000006</v>
      </c>
      <c r="C44" s="2">
        <v>18</v>
      </c>
      <c r="D44" s="2">
        <v>7.3</v>
      </c>
      <c r="E44" s="2">
        <v>81.381600000000006</v>
      </c>
      <c r="F44" s="2">
        <v>17.9832</v>
      </c>
      <c r="G44" s="2">
        <v>7.3</v>
      </c>
      <c r="H44" s="2" t="s">
        <v>45</v>
      </c>
      <c r="J44" s="2">
        <v>1</v>
      </c>
      <c r="K44" s="2">
        <v>1</v>
      </c>
      <c r="L44" s="2" t="b">
        <v>1</v>
      </c>
      <c r="M44" s="2">
        <v>82.9</v>
      </c>
      <c r="N44" s="2">
        <v>30.2</v>
      </c>
      <c r="O44" s="2">
        <v>7.3</v>
      </c>
      <c r="Q44"/>
      <c r="R44" t="s">
        <v>42</v>
      </c>
      <c r="S44"/>
      <c r="T44"/>
      <c r="Y44" s="9"/>
    </row>
    <row r="45" spans="1:25" x14ac:dyDescent="0.25">
      <c r="A45" s="2">
        <v>43</v>
      </c>
      <c r="B45" s="2">
        <v>81.400000000000006</v>
      </c>
      <c r="C45" s="2">
        <v>24.4</v>
      </c>
      <c r="D45" s="2">
        <v>7.3</v>
      </c>
      <c r="E45" s="2">
        <v>81.381600000000006</v>
      </c>
      <c r="F45" s="2">
        <v>24.384</v>
      </c>
      <c r="G45" s="2">
        <v>7.3</v>
      </c>
      <c r="H45" s="2" t="s">
        <v>46</v>
      </c>
      <c r="J45" s="2">
        <v>1</v>
      </c>
      <c r="K45" s="2">
        <v>1</v>
      </c>
      <c r="L45" s="2" t="b">
        <v>1</v>
      </c>
      <c r="M45" s="2">
        <v>82.9</v>
      </c>
      <c r="N45" s="2">
        <v>30.2</v>
      </c>
      <c r="O45" s="2">
        <v>7.3</v>
      </c>
      <c r="Q45"/>
      <c r="R45" t="s">
        <v>42</v>
      </c>
      <c r="S45"/>
      <c r="T45"/>
      <c r="Y45" s="9"/>
    </row>
    <row r="46" spans="1:25" x14ac:dyDescent="0.25">
      <c r="A46" s="2">
        <v>44</v>
      </c>
      <c r="B46" s="2">
        <v>58.2</v>
      </c>
      <c r="C46" s="2">
        <v>28</v>
      </c>
      <c r="D46" s="2">
        <v>13.6</v>
      </c>
      <c r="E46" s="2">
        <v>58.216799999999999</v>
      </c>
      <c r="F46" s="2">
        <v>28.041599999999999</v>
      </c>
      <c r="G46" s="2">
        <v>13.6</v>
      </c>
      <c r="H46" s="2" t="s">
        <v>48</v>
      </c>
      <c r="J46" s="2">
        <v>1</v>
      </c>
      <c r="K46" s="2">
        <v>1</v>
      </c>
      <c r="L46" s="2" t="b">
        <v>1</v>
      </c>
      <c r="M46" s="2">
        <v>66.400000000000006</v>
      </c>
      <c r="N46" s="2">
        <v>62.8</v>
      </c>
      <c r="O46" s="2">
        <v>16.8</v>
      </c>
      <c r="Q46"/>
      <c r="R46" t="s">
        <v>47</v>
      </c>
      <c r="S46"/>
      <c r="T46"/>
      <c r="Y46" s="9"/>
    </row>
    <row r="47" spans="1:25" x14ac:dyDescent="0.25">
      <c r="A47" s="2">
        <v>45</v>
      </c>
      <c r="B47" s="2">
        <v>60.7</v>
      </c>
      <c r="C47" s="2">
        <v>28</v>
      </c>
      <c r="D47" s="2">
        <v>13.6</v>
      </c>
      <c r="E47" s="2">
        <v>60.655200000000001</v>
      </c>
      <c r="F47" s="2">
        <v>28.041599999999999</v>
      </c>
      <c r="G47" s="2">
        <v>13.6</v>
      </c>
      <c r="H47" s="3" t="s">
        <v>49</v>
      </c>
      <c r="J47" s="2">
        <v>1</v>
      </c>
      <c r="K47" s="2">
        <v>1</v>
      </c>
      <c r="L47" s="2" t="b">
        <v>1</v>
      </c>
      <c r="M47" s="2">
        <v>66.400000000000006</v>
      </c>
      <c r="N47" s="2">
        <v>62.8</v>
      </c>
      <c r="O47" s="2">
        <v>16.8</v>
      </c>
      <c r="Q47"/>
      <c r="R47" t="s">
        <v>47</v>
      </c>
      <c r="S47"/>
      <c r="T47"/>
      <c r="Y47" s="9"/>
    </row>
    <row r="48" spans="1:25" x14ac:dyDescent="0.25">
      <c r="A48" s="2">
        <v>46</v>
      </c>
      <c r="B48" s="2">
        <v>60.7</v>
      </c>
      <c r="C48" s="2">
        <v>38.1</v>
      </c>
      <c r="D48" s="2">
        <v>13.6</v>
      </c>
      <c r="E48" s="2">
        <v>60.655200000000001</v>
      </c>
      <c r="F48" s="2">
        <v>38.1</v>
      </c>
      <c r="G48" s="2">
        <v>13.6</v>
      </c>
      <c r="H48" s="2" t="s">
        <v>50</v>
      </c>
      <c r="J48" s="2">
        <v>1</v>
      </c>
      <c r="K48" s="2">
        <v>1</v>
      </c>
      <c r="L48" s="2" t="b">
        <v>1</v>
      </c>
      <c r="M48" s="2">
        <v>66.400000000000006</v>
      </c>
      <c r="N48" s="2">
        <v>62.8</v>
      </c>
      <c r="O48" s="2">
        <v>16.8</v>
      </c>
      <c r="Q48"/>
      <c r="R48" t="s">
        <v>47</v>
      </c>
      <c r="S48"/>
      <c r="T48"/>
      <c r="Y48" s="9"/>
    </row>
    <row r="49" spans="1:25" x14ac:dyDescent="0.25">
      <c r="A49" s="2">
        <v>47</v>
      </c>
      <c r="B49" s="2">
        <v>58.2</v>
      </c>
      <c r="C49" s="2">
        <v>38.1</v>
      </c>
      <c r="D49" s="2">
        <v>13.6</v>
      </c>
      <c r="E49" s="2">
        <v>58.216799999999999</v>
      </c>
      <c r="F49" s="2">
        <v>38.1</v>
      </c>
      <c r="G49" s="2">
        <v>13.6</v>
      </c>
      <c r="H49" s="2" t="s">
        <v>51</v>
      </c>
      <c r="J49" s="2">
        <v>1</v>
      </c>
      <c r="K49" s="2">
        <v>1</v>
      </c>
      <c r="L49" s="2" t="b">
        <v>1</v>
      </c>
      <c r="M49" s="2">
        <v>66.400000000000006</v>
      </c>
      <c r="N49" s="2">
        <v>62.8</v>
      </c>
      <c r="O49" s="2">
        <v>16.8</v>
      </c>
      <c r="Q49"/>
      <c r="R49" t="s">
        <v>47</v>
      </c>
      <c r="S49"/>
      <c r="T49"/>
      <c r="Y49" s="9"/>
    </row>
    <row r="50" spans="1:25" x14ac:dyDescent="0.25">
      <c r="A50" s="2">
        <v>48</v>
      </c>
      <c r="B50" s="2">
        <v>60.7</v>
      </c>
      <c r="C50" s="2">
        <v>25.9</v>
      </c>
      <c r="D50" s="2">
        <v>13.6</v>
      </c>
      <c r="E50" s="2">
        <v>60.655200000000001</v>
      </c>
      <c r="F50" s="2">
        <v>25.908000000000001</v>
      </c>
      <c r="G50" s="2">
        <v>13.6</v>
      </c>
      <c r="H50" s="2" t="s">
        <v>53</v>
      </c>
      <c r="J50" s="2">
        <v>1</v>
      </c>
      <c r="K50" s="2">
        <v>1</v>
      </c>
      <c r="L50" s="2" t="b">
        <v>1</v>
      </c>
      <c r="M50" s="2">
        <v>66.400000000000006</v>
      </c>
      <c r="N50" s="2">
        <v>62.8</v>
      </c>
      <c r="O50" s="2">
        <v>16.8</v>
      </c>
      <c r="Q50"/>
      <c r="R50" t="s">
        <v>52</v>
      </c>
      <c r="S50"/>
      <c r="T50"/>
      <c r="Y50" s="9"/>
    </row>
    <row r="51" spans="1:25" x14ac:dyDescent="0.25">
      <c r="A51" s="2">
        <v>49</v>
      </c>
      <c r="B51" s="2">
        <v>60.7</v>
      </c>
      <c r="C51" s="2">
        <v>15.8</v>
      </c>
      <c r="D51" s="2">
        <v>13.6</v>
      </c>
      <c r="E51" s="2">
        <v>60.655200000000001</v>
      </c>
      <c r="F51" s="2">
        <v>15.849600000000001</v>
      </c>
      <c r="G51" s="2">
        <v>13.6</v>
      </c>
      <c r="H51" s="2" t="s">
        <v>54</v>
      </c>
      <c r="J51" s="2">
        <v>1</v>
      </c>
      <c r="K51" s="2">
        <v>1</v>
      </c>
      <c r="L51" s="2" t="b">
        <v>1</v>
      </c>
      <c r="M51" s="2">
        <v>45.1</v>
      </c>
      <c r="N51" s="2">
        <v>4</v>
      </c>
      <c r="O51" s="2">
        <v>22.9</v>
      </c>
      <c r="Q51"/>
      <c r="R51" t="s">
        <v>52</v>
      </c>
      <c r="S51"/>
      <c r="T51"/>
      <c r="Y51" s="9"/>
    </row>
    <row r="52" spans="1:25" x14ac:dyDescent="0.25">
      <c r="A52" s="2">
        <v>50</v>
      </c>
      <c r="B52" s="2">
        <v>58.2</v>
      </c>
      <c r="C52" s="2">
        <v>15.8</v>
      </c>
      <c r="D52" s="2">
        <v>13.6</v>
      </c>
      <c r="E52" s="2">
        <v>58.216799999999999</v>
      </c>
      <c r="F52" s="2">
        <v>15.849600000000001</v>
      </c>
      <c r="G52" s="2">
        <v>13.6</v>
      </c>
      <c r="H52" s="2" t="s">
        <v>55</v>
      </c>
      <c r="I52" s="2">
        <v>106</v>
      </c>
      <c r="J52" s="2">
        <v>1.0017489276923901</v>
      </c>
      <c r="K52" s="2">
        <v>1.0012904</v>
      </c>
      <c r="L52" s="2" t="b">
        <v>1</v>
      </c>
      <c r="M52" s="2">
        <v>45.1</v>
      </c>
      <c r="N52" s="2">
        <v>4</v>
      </c>
      <c r="O52" s="2">
        <v>22.9</v>
      </c>
      <c r="Q52"/>
      <c r="R52" t="s">
        <v>52</v>
      </c>
      <c r="S52"/>
      <c r="T52"/>
      <c r="Y52" s="9"/>
    </row>
    <row r="53" spans="1:25" x14ac:dyDescent="0.25">
      <c r="A53" s="2">
        <v>51</v>
      </c>
      <c r="B53" s="2">
        <v>58.2</v>
      </c>
      <c r="C53" s="2">
        <v>25.9</v>
      </c>
      <c r="D53" s="2">
        <v>13.6</v>
      </c>
      <c r="E53" s="2">
        <v>58.216799999999999</v>
      </c>
      <c r="F53" s="2">
        <v>25.908000000000001</v>
      </c>
      <c r="G53" s="2">
        <v>13.6</v>
      </c>
      <c r="H53" s="2" t="s">
        <v>56</v>
      </c>
      <c r="J53" s="2">
        <v>1</v>
      </c>
      <c r="K53" s="2">
        <v>1</v>
      </c>
      <c r="L53" s="2" t="b">
        <v>1</v>
      </c>
      <c r="M53" s="2">
        <v>66.400000000000006</v>
      </c>
      <c r="N53" s="2">
        <v>62.8</v>
      </c>
      <c r="O53" s="2">
        <v>16.8</v>
      </c>
      <c r="Q53"/>
      <c r="R53" t="s">
        <v>52</v>
      </c>
      <c r="S53"/>
      <c r="T53"/>
      <c r="Y53" s="9"/>
    </row>
    <row r="54" spans="1:25" x14ac:dyDescent="0.25">
      <c r="A54" s="2">
        <v>52</v>
      </c>
      <c r="B54" s="2">
        <v>67.2</v>
      </c>
      <c r="C54" s="2">
        <v>63.3</v>
      </c>
      <c r="D54" s="2">
        <v>16.8</v>
      </c>
      <c r="E54" s="2">
        <v>66.446399999999997</v>
      </c>
      <c r="F54" s="2">
        <v>62.788800000000002</v>
      </c>
      <c r="G54" s="2">
        <v>16.8</v>
      </c>
      <c r="H54" s="2" t="s">
        <v>58</v>
      </c>
      <c r="J54" s="2">
        <v>0</v>
      </c>
      <c r="K54" s="2">
        <v>1</v>
      </c>
      <c r="L54" s="2" t="b">
        <v>0</v>
      </c>
      <c r="Q54" t="b">
        <v>1</v>
      </c>
      <c r="R54" t="s">
        <v>57</v>
      </c>
      <c r="S54"/>
      <c r="T54"/>
      <c r="Y54" s="9"/>
    </row>
    <row r="55" spans="1:25" x14ac:dyDescent="0.25">
      <c r="A55" s="2">
        <v>53</v>
      </c>
      <c r="B55" s="2">
        <v>80.5</v>
      </c>
      <c r="C55" s="2">
        <v>62.8</v>
      </c>
      <c r="D55" s="2">
        <v>16.8</v>
      </c>
      <c r="E55" s="2">
        <v>80.467200000000005</v>
      </c>
      <c r="F55" s="2">
        <v>62.788800000000002</v>
      </c>
      <c r="G55" s="2">
        <v>16.8</v>
      </c>
      <c r="H55" s="2" t="s">
        <v>59</v>
      </c>
      <c r="J55" s="2">
        <v>1</v>
      </c>
      <c r="K55" s="2">
        <v>1</v>
      </c>
      <c r="L55" s="2" t="b">
        <v>1</v>
      </c>
      <c r="Q55"/>
      <c r="R55" t="s">
        <v>57</v>
      </c>
      <c r="S55"/>
      <c r="T55"/>
      <c r="Y55" s="9"/>
    </row>
    <row r="56" spans="1:25" x14ac:dyDescent="0.25">
      <c r="A56" s="2">
        <v>54</v>
      </c>
      <c r="B56" s="2">
        <v>80.5</v>
      </c>
      <c r="C56" s="2">
        <v>64.3</v>
      </c>
      <c r="D56" s="2">
        <v>16.8</v>
      </c>
      <c r="E56" s="2">
        <v>80.467200000000005</v>
      </c>
      <c r="F56" s="2">
        <v>64.312799999999996</v>
      </c>
      <c r="G56" s="2">
        <v>16.8</v>
      </c>
      <c r="H56" s="2" t="s">
        <v>60</v>
      </c>
      <c r="J56" s="2">
        <v>1</v>
      </c>
      <c r="K56" s="2">
        <v>1</v>
      </c>
      <c r="L56" s="2" t="b">
        <v>1</v>
      </c>
      <c r="Q56"/>
      <c r="R56" t="s">
        <v>57</v>
      </c>
      <c r="S56"/>
      <c r="T56"/>
      <c r="Y56" s="9"/>
    </row>
    <row r="57" spans="1:25" x14ac:dyDescent="0.25">
      <c r="A57" s="2">
        <v>55</v>
      </c>
      <c r="B57" s="2">
        <v>66.400000000000006</v>
      </c>
      <c r="C57" s="2">
        <v>64.3</v>
      </c>
      <c r="D57" s="2">
        <v>16.8</v>
      </c>
      <c r="E57" s="2">
        <v>66.446399999999997</v>
      </c>
      <c r="F57" s="2">
        <v>64.312799999999996</v>
      </c>
      <c r="G57" s="2">
        <v>16.8</v>
      </c>
      <c r="H57" s="2" t="s">
        <v>61</v>
      </c>
      <c r="J57" s="2">
        <v>1</v>
      </c>
      <c r="K57" s="2">
        <v>1</v>
      </c>
      <c r="L57" s="2" t="b">
        <v>1</v>
      </c>
      <c r="M57" s="2">
        <v>80.5</v>
      </c>
      <c r="N57" s="2">
        <v>64.3</v>
      </c>
      <c r="O57" s="2">
        <v>16.8</v>
      </c>
      <c r="Q57"/>
      <c r="R57" t="s">
        <v>62</v>
      </c>
      <c r="S57"/>
      <c r="T57"/>
      <c r="Y57" s="9"/>
    </row>
    <row r="58" spans="1:25" x14ac:dyDescent="0.25">
      <c r="A58" s="2">
        <v>56</v>
      </c>
      <c r="B58" s="2">
        <v>92</v>
      </c>
      <c r="C58" s="2">
        <v>78.599999999999994</v>
      </c>
      <c r="D58" s="2">
        <v>6.1</v>
      </c>
      <c r="E58" s="2">
        <v>92.049599999999998</v>
      </c>
      <c r="F58" s="2">
        <v>78.638400000000004</v>
      </c>
      <c r="G58" s="2">
        <v>6.1</v>
      </c>
      <c r="H58" s="2" t="s">
        <v>63</v>
      </c>
      <c r="J58" s="2">
        <v>1</v>
      </c>
      <c r="K58" s="2">
        <v>1</v>
      </c>
      <c r="L58" s="2" t="b">
        <v>1</v>
      </c>
      <c r="M58" s="2">
        <v>80.5</v>
      </c>
      <c r="N58" s="2">
        <v>64.3</v>
      </c>
      <c r="O58" s="2">
        <v>16.8</v>
      </c>
      <c r="Q58"/>
      <c r="R58" t="s">
        <v>62</v>
      </c>
      <c r="S58"/>
      <c r="T58"/>
      <c r="Y58" s="9"/>
    </row>
    <row r="59" spans="1:25" x14ac:dyDescent="0.25">
      <c r="A59" s="2">
        <v>57</v>
      </c>
      <c r="B59" s="2">
        <v>96.3</v>
      </c>
      <c r="C59" s="2">
        <v>78.599999999999994</v>
      </c>
      <c r="D59" s="2">
        <v>6.1</v>
      </c>
      <c r="E59" s="2">
        <v>96.316800000000001</v>
      </c>
      <c r="F59" s="2">
        <v>78.638400000000004</v>
      </c>
      <c r="G59" s="2">
        <v>6.1</v>
      </c>
      <c r="H59" s="2" t="s">
        <v>64</v>
      </c>
      <c r="J59" s="2">
        <v>1</v>
      </c>
      <c r="K59" s="2">
        <v>1</v>
      </c>
      <c r="L59" s="2" t="b">
        <v>1</v>
      </c>
      <c r="M59" s="2">
        <v>80.5</v>
      </c>
      <c r="N59" s="2">
        <v>64.3</v>
      </c>
      <c r="O59" s="2">
        <v>16.8</v>
      </c>
      <c r="Q59"/>
      <c r="R59" t="s">
        <v>62</v>
      </c>
      <c r="S59"/>
      <c r="T59"/>
      <c r="Y59" s="9"/>
    </row>
    <row r="60" spans="1:25" x14ac:dyDescent="0.25">
      <c r="A60" s="2">
        <v>58</v>
      </c>
      <c r="B60" s="2">
        <v>96.3</v>
      </c>
      <c r="C60" s="2">
        <v>76.2</v>
      </c>
      <c r="D60" s="2">
        <v>6.1</v>
      </c>
      <c r="E60" s="2">
        <v>96.316800000000001</v>
      </c>
      <c r="F60" s="2">
        <v>76.2</v>
      </c>
      <c r="G60" s="2">
        <v>6.1</v>
      </c>
      <c r="H60" s="2" t="s">
        <v>206</v>
      </c>
      <c r="J60" s="2">
        <v>1</v>
      </c>
      <c r="K60" s="2">
        <v>1</v>
      </c>
      <c r="L60" s="2" t="b">
        <v>1</v>
      </c>
      <c r="M60" s="2">
        <v>80.5</v>
      </c>
      <c r="N60" s="2">
        <v>64.3</v>
      </c>
      <c r="O60" s="2">
        <v>16.8</v>
      </c>
      <c r="Q60"/>
      <c r="R60" t="s">
        <v>62</v>
      </c>
      <c r="S60"/>
      <c r="T60"/>
      <c r="Y60" s="9"/>
    </row>
    <row r="61" spans="1:25" x14ac:dyDescent="0.25">
      <c r="A61" s="2">
        <v>59</v>
      </c>
      <c r="B61" s="2">
        <v>100.8</v>
      </c>
      <c r="C61" s="2">
        <v>75.2</v>
      </c>
      <c r="D61" s="2">
        <v>6.1</v>
      </c>
      <c r="E61" s="2">
        <v>102.7176</v>
      </c>
      <c r="F61" s="2">
        <v>76.2</v>
      </c>
      <c r="G61" s="2">
        <v>6.1</v>
      </c>
      <c r="H61" s="2" t="s">
        <v>66</v>
      </c>
      <c r="J61" s="2">
        <v>0</v>
      </c>
      <c r="K61" s="2">
        <v>1</v>
      </c>
      <c r="L61" s="2" t="b">
        <v>0</v>
      </c>
      <c r="M61" s="2">
        <v>80.5</v>
      </c>
      <c r="N61" s="2">
        <v>64.3</v>
      </c>
      <c r="O61" s="2">
        <v>16.8</v>
      </c>
      <c r="Q61" t="b">
        <v>1</v>
      </c>
      <c r="R61" t="s">
        <v>62</v>
      </c>
      <c r="S61"/>
      <c r="T61"/>
      <c r="Y61" s="9"/>
    </row>
    <row r="62" spans="1:25" x14ac:dyDescent="0.25">
      <c r="A62" s="2">
        <v>60</v>
      </c>
      <c r="B62" s="2">
        <v>100.8</v>
      </c>
      <c r="C62" s="2">
        <v>71.7</v>
      </c>
      <c r="D62" s="2">
        <v>6.1</v>
      </c>
      <c r="E62" s="2">
        <v>102.7176</v>
      </c>
      <c r="F62" s="2">
        <v>70.7136</v>
      </c>
      <c r="G62" s="2">
        <v>6.1</v>
      </c>
      <c r="H62" s="2" t="s">
        <v>67</v>
      </c>
      <c r="J62" s="2">
        <v>0</v>
      </c>
      <c r="K62" s="2">
        <v>1</v>
      </c>
      <c r="L62" s="2" t="b">
        <v>0</v>
      </c>
      <c r="M62" s="2">
        <v>80.5</v>
      </c>
      <c r="N62" s="2">
        <v>64.3</v>
      </c>
      <c r="O62" s="2">
        <v>16.8</v>
      </c>
      <c r="Q62" t="b">
        <v>1</v>
      </c>
      <c r="R62" t="s">
        <v>62</v>
      </c>
      <c r="S62"/>
      <c r="T62"/>
      <c r="Y62" s="9"/>
    </row>
    <row r="63" spans="1:25" x14ac:dyDescent="0.25">
      <c r="A63" s="2">
        <v>61</v>
      </c>
      <c r="B63" s="2">
        <v>98.8</v>
      </c>
      <c r="C63" s="2">
        <v>70.8</v>
      </c>
      <c r="D63" s="2">
        <v>6.1</v>
      </c>
      <c r="E63" s="2">
        <v>98.755200000000002</v>
      </c>
      <c r="F63" s="2">
        <v>70.7136</v>
      </c>
      <c r="G63" s="2">
        <v>6.1</v>
      </c>
      <c r="H63" s="2" t="s">
        <v>68</v>
      </c>
      <c r="I63" s="2">
        <v>55</v>
      </c>
      <c r="J63" s="2">
        <v>1</v>
      </c>
      <c r="K63" s="2">
        <v>1</v>
      </c>
      <c r="L63" s="2" t="b">
        <v>1</v>
      </c>
      <c r="M63" s="2">
        <v>80.5</v>
      </c>
      <c r="N63" s="2">
        <v>64.3</v>
      </c>
      <c r="O63" s="2">
        <v>16.8</v>
      </c>
      <c r="Q63"/>
      <c r="R63" t="s">
        <v>71</v>
      </c>
      <c r="S63"/>
      <c r="T63"/>
      <c r="Y63" s="9"/>
    </row>
    <row r="64" spans="1:25" x14ac:dyDescent="0.25">
      <c r="A64" s="2">
        <v>62</v>
      </c>
      <c r="B64" s="2">
        <v>98.8</v>
      </c>
      <c r="C64" s="2">
        <v>73.2</v>
      </c>
      <c r="D64" s="2">
        <v>6.1</v>
      </c>
      <c r="E64" s="2">
        <v>98.755200000000002</v>
      </c>
      <c r="F64" s="2">
        <v>73.152000000000001</v>
      </c>
      <c r="G64" s="2">
        <v>6.1</v>
      </c>
      <c r="H64" s="2" t="s">
        <v>69</v>
      </c>
      <c r="I64" s="2">
        <v>70</v>
      </c>
      <c r="J64" s="2">
        <v>1</v>
      </c>
      <c r="K64" s="2">
        <v>1</v>
      </c>
      <c r="L64" s="2" t="b">
        <v>1</v>
      </c>
      <c r="M64" s="2">
        <v>80.5</v>
      </c>
      <c r="N64" s="2">
        <v>64.3</v>
      </c>
      <c r="O64" s="2">
        <v>16.8</v>
      </c>
      <c r="Q64"/>
      <c r="R64" t="s">
        <v>71</v>
      </c>
      <c r="S64"/>
      <c r="T64"/>
      <c r="Y64" s="9"/>
    </row>
    <row r="65" spans="1:25" x14ac:dyDescent="0.25">
      <c r="A65" s="2">
        <v>63</v>
      </c>
      <c r="B65" s="2">
        <v>92</v>
      </c>
      <c r="C65" s="2">
        <v>73.2</v>
      </c>
      <c r="D65" s="2">
        <v>6.1</v>
      </c>
      <c r="E65" s="2">
        <v>92.049599999999998</v>
      </c>
      <c r="F65" s="2">
        <v>73.152000000000001</v>
      </c>
      <c r="G65" s="2">
        <v>6.1</v>
      </c>
      <c r="H65" s="2" t="s">
        <v>70</v>
      </c>
      <c r="I65" s="2">
        <v>5</v>
      </c>
      <c r="J65" s="2">
        <v>1</v>
      </c>
      <c r="K65" s="2">
        <v>1</v>
      </c>
      <c r="L65" s="2" t="b">
        <v>1</v>
      </c>
      <c r="M65" s="2">
        <v>80.5</v>
      </c>
      <c r="N65" s="2">
        <v>64.3</v>
      </c>
      <c r="O65" s="2">
        <v>16.8</v>
      </c>
      <c r="Q65"/>
      <c r="R65" t="s">
        <v>71</v>
      </c>
      <c r="S65"/>
      <c r="T65"/>
      <c r="Y65" s="9"/>
    </row>
    <row r="66" spans="1:25" x14ac:dyDescent="0.25">
      <c r="A66" s="2">
        <v>64</v>
      </c>
      <c r="B66" s="2">
        <v>60.7</v>
      </c>
      <c r="C66" s="2">
        <v>70.099999999999994</v>
      </c>
      <c r="D66" s="2">
        <v>3.7</v>
      </c>
      <c r="E66" s="2">
        <v>60.655200000000001</v>
      </c>
      <c r="F66" s="2">
        <v>70.103999999999999</v>
      </c>
      <c r="G66" s="2">
        <v>3.7</v>
      </c>
      <c r="H66" s="2" t="s">
        <v>72</v>
      </c>
      <c r="I66" s="2">
        <v>5</v>
      </c>
      <c r="J66" s="2">
        <v>1.00693470975014</v>
      </c>
      <c r="K66" s="2">
        <v>1.002654452</v>
      </c>
      <c r="L66" s="2" t="b">
        <v>1</v>
      </c>
      <c r="M66" s="2">
        <v>66.400000000000006</v>
      </c>
      <c r="N66" s="2">
        <v>64.3</v>
      </c>
      <c r="O66" s="2">
        <v>16.8</v>
      </c>
      <c r="Q66"/>
      <c r="R66" t="s">
        <v>71</v>
      </c>
      <c r="S66"/>
      <c r="T66"/>
      <c r="Y66" s="9"/>
    </row>
    <row r="67" spans="1:25" x14ac:dyDescent="0.25">
      <c r="A67" s="2">
        <v>65</v>
      </c>
      <c r="B67" s="2">
        <v>55.8</v>
      </c>
      <c r="C67" s="2">
        <v>70.099999999999994</v>
      </c>
      <c r="D67" s="2">
        <v>3.7</v>
      </c>
      <c r="E67" s="2">
        <v>55.778399999999998</v>
      </c>
      <c r="F67" s="2">
        <v>70.103999999999999</v>
      </c>
      <c r="G67" s="2">
        <v>3.7</v>
      </c>
      <c r="H67" s="2" t="s">
        <v>73</v>
      </c>
      <c r="J67" s="2">
        <v>1</v>
      </c>
      <c r="K67" s="2">
        <v>1</v>
      </c>
      <c r="L67" s="2" t="b">
        <v>1</v>
      </c>
      <c r="M67" s="2">
        <v>52.1</v>
      </c>
      <c r="N67" s="2">
        <v>67.400000000000006</v>
      </c>
      <c r="O67" s="2">
        <v>6.1</v>
      </c>
      <c r="Q67"/>
      <c r="R67" t="s">
        <v>76</v>
      </c>
      <c r="S67"/>
      <c r="T67"/>
      <c r="Y67" s="9"/>
    </row>
    <row r="68" spans="1:25" x14ac:dyDescent="0.25">
      <c r="A68" s="2">
        <v>66</v>
      </c>
      <c r="B68" s="2">
        <v>55.8</v>
      </c>
      <c r="C68" s="2">
        <v>60</v>
      </c>
      <c r="D68" s="2">
        <v>3.7</v>
      </c>
      <c r="E68" s="2">
        <v>55.778399999999998</v>
      </c>
      <c r="F68" s="2">
        <v>60.0456</v>
      </c>
      <c r="G68" s="2">
        <v>3.7</v>
      </c>
      <c r="H68" s="2" t="s">
        <v>74</v>
      </c>
      <c r="J68" s="2">
        <v>1</v>
      </c>
      <c r="K68" s="2">
        <v>1</v>
      </c>
      <c r="L68" s="2" t="b">
        <v>1</v>
      </c>
      <c r="M68" s="2">
        <v>58.8</v>
      </c>
      <c r="N68" s="2">
        <v>57</v>
      </c>
      <c r="O68" s="2">
        <v>4.9000000000000004</v>
      </c>
      <c r="Q68"/>
      <c r="R68" t="s">
        <v>76</v>
      </c>
      <c r="S68"/>
      <c r="T68"/>
      <c r="Y68" s="9"/>
    </row>
    <row r="69" spans="1:25" x14ac:dyDescent="0.25">
      <c r="A69" s="2">
        <v>67</v>
      </c>
      <c r="B69" s="2">
        <v>60.7</v>
      </c>
      <c r="C69" s="2">
        <v>60</v>
      </c>
      <c r="D69" s="2">
        <v>3.7</v>
      </c>
      <c r="E69" s="2">
        <v>60.655200000000001</v>
      </c>
      <c r="F69" s="2">
        <v>60.0456</v>
      </c>
      <c r="G69" s="2">
        <v>3.7</v>
      </c>
      <c r="H69" s="2" t="s">
        <v>75</v>
      </c>
      <c r="J69" s="2">
        <v>1</v>
      </c>
      <c r="K69" s="2">
        <v>1</v>
      </c>
      <c r="L69" s="2" t="b">
        <v>1</v>
      </c>
      <c r="M69" s="2">
        <v>61.2</v>
      </c>
      <c r="N69" s="2">
        <v>57</v>
      </c>
      <c r="O69" s="2">
        <v>4.9000000000000004</v>
      </c>
      <c r="Q69"/>
      <c r="R69" t="s">
        <v>76</v>
      </c>
      <c r="S69"/>
      <c r="T69"/>
      <c r="Y69" s="9"/>
    </row>
    <row r="70" spans="1:25" x14ac:dyDescent="0.25">
      <c r="A70" s="2">
        <v>68</v>
      </c>
      <c r="B70" s="2">
        <v>44.5</v>
      </c>
      <c r="C70" s="2">
        <v>70.099999999999994</v>
      </c>
      <c r="D70" s="2">
        <v>6.1</v>
      </c>
      <c r="E70" s="2">
        <v>44.500799999999998</v>
      </c>
      <c r="F70" s="2">
        <v>70.103999999999999</v>
      </c>
      <c r="G70" s="2">
        <v>6.1</v>
      </c>
      <c r="H70" s="2" t="s">
        <v>77</v>
      </c>
      <c r="J70" s="2">
        <v>1</v>
      </c>
      <c r="K70" s="2">
        <v>1</v>
      </c>
      <c r="L70" s="2" t="b">
        <v>1</v>
      </c>
      <c r="M70" s="2">
        <v>66.400000000000006</v>
      </c>
      <c r="N70" s="2">
        <v>64.3</v>
      </c>
      <c r="O70" s="2">
        <v>16.8</v>
      </c>
      <c r="Q70"/>
      <c r="R70" t="s">
        <v>76</v>
      </c>
      <c r="S70"/>
      <c r="T70"/>
      <c r="Y70" s="9"/>
    </row>
    <row r="71" spans="1:25" x14ac:dyDescent="0.25">
      <c r="A71" s="2">
        <v>69</v>
      </c>
      <c r="B71" s="2">
        <v>45.4</v>
      </c>
      <c r="C71" s="2">
        <v>66.400000000000006</v>
      </c>
      <c r="D71" s="2">
        <v>6.1</v>
      </c>
      <c r="E71" s="2">
        <v>44.500799999999998</v>
      </c>
      <c r="F71" s="2">
        <v>67.360799999999998</v>
      </c>
      <c r="G71" s="2">
        <v>6.1</v>
      </c>
      <c r="H71" s="2" t="s">
        <v>78</v>
      </c>
      <c r="J71" s="2">
        <v>0</v>
      </c>
      <c r="K71" s="2">
        <v>1</v>
      </c>
      <c r="L71" s="2" t="b">
        <v>0</v>
      </c>
      <c r="M71" s="2">
        <v>47.4</v>
      </c>
      <c r="N71" s="2">
        <v>50.6</v>
      </c>
      <c r="O71" s="2">
        <v>7.3</v>
      </c>
      <c r="Q71" t="b">
        <v>1</v>
      </c>
      <c r="R71" t="s">
        <v>76</v>
      </c>
      <c r="S71"/>
      <c r="T71"/>
      <c r="Y71" s="9"/>
    </row>
    <row r="72" spans="1:25" x14ac:dyDescent="0.25">
      <c r="A72" s="2">
        <v>70</v>
      </c>
      <c r="B72" s="2">
        <v>51.3</v>
      </c>
      <c r="C72" s="2">
        <v>66.400000000000006</v>
      </c>
      <c r="D72" s="2">
        <v>6.1</v>
      </c>
      <c r="E72" s="2">
        <v>52.120800000000003</v>
      </c>
      <c r="F72" s="2">
        <v>67.360799999999998</v>
      </c>
      <c r="G72" s="2">
        <v>6.1</v>
      </c>
      <c r="H72" s="2" t="s">
        <v>79</v>
      </c>
      <c r="J72" s="2">
        <v>0</v>
      </c>
      <c r="K72" s="2">
        <v>1</v>
      </c>
      <c r="L72" s="2" t="b">
        <v>0</v>
      </c>
      <c r="M72" s="2">
        <v>47.4</v>
      </c>
      <c r="N72" s="2">
        <v>50.6</v>
      </c>
      <c r="O72" s="2">
        <v>7.3</v>
      </c>
      <c r="Q72" t="b">
        <v>1</v>
      </c>
      <c r="R72" t="s">
        <v>76</v>
      </c>
      <c r="S72"/>
      <c r="T72"/>
      <c r="Y72" s="9"/>
    </row>
    <row r="73" spans="1:25" x14ac:dyDescent="0.25">
      <c r="A73" s="2">
        <v>71</v>
      </c>
      <c r="B73" s="2">
        <v>51.3</v>
      </c>
      <c r="C73" s="2">
        <v>65.3</v>
      </c>
      <c r="D73" s="2">
        <v>6.1</v>
      </c>
      <c r="E73" s="2">
        <v>52.120800000000003</v>
      </c>
      <c r="F73" s="2">
        <v>64.312799999999996</v>
      </c>
      <c r="G73" s="2">
        <v>6.1</v>
      </c>
      <c r="H73" s="2" t="s">
        <v>80</v>
      </c>
      <c r="J73" s="2">
        <v>0</v>
      </c>
      <c r="K73" s="2">
        <v>1</v>
      </c>
      <c r="L73" s="2" t="b">
        <v>0</v>
      </c>
      <c r="M73" s="2">
        <v>39.9</v>
      </c>
      <c r="N73" s="2">
        <v>50.6</v>
      </c>
      <c r="O73" s="2">
        <v>7.3</v>
      </c>
      <c r="Q73" t="b">
        <v>1</v>
      </c>
      <c r="R73" t="s">
        <v>76</v>
      </c>
      <c r="S73"/>
      <c r="T73"/>
      <c r="Y73" s="9"/>
    </row>
    <row r="74" spans="1:25" x14ac:dyDescent="0.25">
      <c r="A74" s="2">
        <v>72</v>
      </c>
      <c r="B74" s="2">
        <v>46.6</v>
      </c>
      <c r="C74" s="2">
        <v>64.3</v>
      </c>
      <c r="D74" s="2">
        <v>6.1</v>
      </c>
      <c r="E74" s="2">
        <v>46.634399999999999</v>
      </c>
      <c r="F74" s="2">
        <v>64.312799999999996</v>
      </c>
      <c r="G74" s="2">
        <v>6.1</v>
      </c>
      <c r="H74" s="2" t="s">
        <v>81</v>
      </c>
      <c r="J74" s="2">
        <v>1</v>
      </c>
      <c r="K74" s="2">
        <v>1</v>
      </c>
      <c r="L74" s="2" t="b">
        <v>1</v>
      </c>
      <c r="M74" s="2">
        <v>47.4</v>
      </c>
      <c r="N74" s="2">
        <v>50.6</v>
      </c>
      <c r="O74" s="2">
        <v>7.3</v>
      </c>
      <c r="Q74"/>
      <c r="R74" t="s">
        <v>76</v>
      </c>
      <c r="S74"/>
      <c r="T74"/>
      <c r="Y74" s="9"/>
    </row>
    <row r="75" spans="1:25" x14ac:dyDescent="0.25">
      <c r="A75" s="2">
        <v>73</v>
      </c>
      <c r="B75" s="2">
        <v>46.6</v>
      </c>
      <c r="C75" s="2">
        <v>65.8</v>
      </c>
      <c r="D75" s="2">
        <v>6.1</v>
      </c>
      <c r="E75" s="2">
        <v>46.634399999999999</v>
      </c>
      <c r="F75" s="2">
        <v>65.836799999999997</v>
      </c>
      <c r="G75" s="2">
        <v>6.1</v>
      </c>
      <c r="H75" s="2" t="s">
        <v>82</v>
      </c>
      <c r="J75" s="2">
        <v>1</v>
      </c>
      <c r="K75" s="2">
        <v>1</v>
      </c>
      <c r="L75" s="2" t="b">
        <v>1</v>
      </c>
      <c r="M75" s="2">
        <v>47.4</v>
      </c>
      <c r="N75" s="2">
        <v>50.6</v>
      </c>
      <c r="O75" s="2">
        <v>7.3</v>
      </c>
      <c r="Q75"/>
      <c r="R75" t="s">
        <v>86</v>
      </c>
      <c r="S75"/>
      <c r="T75"/>
      <c r="Y75" s="9"/>
    </row>
    <row r="76" spans="1:25" x14ac:dyDescent="0.25">
      <c r="A76" s="2">
        <v>74</v>
      </c>
      <c r="B76" s="2">
        <v>40.5</v>
      </c>
      <c r="C76" s="2">
        <v>65.8</v>
      </c>
      <c r="D76" s="2">
        <v>6.1</v>
      </c>
      <c r="E76" s="2">
        <v>40.538400000000003</v>
      </c>
      <c r="F76" s="2">
        <v>65.836799999999997</v>
      </c>
      <c r="G76" s="2">
        <v>6.1</v>
      </c>
      <c r="H76" s="2" t="s">
        <v>83</v>
      </c>
      <c r="J76" s="2">
        <v>1</v>
      </c>
      <c r="K76" s="2">
        <v>1</v>
      </c>
      <c r="L76" s="2" t="b">
        <v>1</v>
      </c>
      <c r="M76" s="2">
        <v>39.9</v>
      </c>
      <c r="N76" s="2">
        <v>50.6</v>
      </c>
      <c r="O76" s="2">
        <v>7.3</v>
      </c>
      <c r="Q76"/>
      <c r="R76" t="s">
        <v>86</v>
      </c>
      <c r="S76"/>
      <c r="T76"/>
      <c r="Y76" s="9"/>
    </row>
    <row r="77" spans="1:25" x14ac:dyDescent="0.25">
      <c r="A77" s="2">
        <v>75</v>
      </c>
      <c r="B77" s="2">
        <v>40.5</v>
      </c>
      <c r="C77" s="2">
        <v>70.099999999999994</v>
      </c>
      <c r="D77" s="2">
        <v>6.1</v>
      </c>
      <c r="E77" s="2">
        <v>40.538400000000003</v>
      </c>
      <c r="F77" s="2">
        <v>70.103999999999999</v>
      </c>
      <c r="G77" s="2">
        <v>6.1</v>
      </c>
      <c r="H77" s="2" t="s">
        <v>84</v>
      </c>
      <c r="J77" s="2">
        <v>1</v>
      </c>
      <c r="K77" s="2">
        <v>1</v>
      </c>
      <c r="L77" s="2" t="b">
        <v>1</v>
      </c>
      <c r="M77" s="2">
        <v>39.9</v>
      </c>
      <c r="N77" s="2">
        <v>50.6</v>
      </c>
      <c r="O77" s="2">
        <v>7.3</v>
      </c>
      <c r="Q77"/>
      <c r="R77" t="s">
        <v>86</v>
      </c>
      <c r="S77"/>
      <c r="T77"/>
      <c r="Y77" s="9"/>
    </row>
    <row r="78" spans="1:25" x14ac:dyDescent="0.25">
      <c r="A78" s="2">
        <v>76</v>
      </c>
      <c r="B78" s="2">
        <v>37.200000000000003</v>
      </c>
      <c r="C78" s="2">
        <v>65.5</v>
      </c>
      <c r="D78" s="2">
        <v>6.1</v>
      </c>
      <c r="E78" s="2">
        <v>37.185600000000001</v>
      </c>
      <c r="F78" s="2">
        <v>65.531999999999996</v>
      </c>
      <c r="G78" s="2">
        <v>6.1</v>
      </c>
      <c r="H78" s="2" t="s">
        <v>85</v>
      </c>
      <c r="J78" s="2">
        <v>1</v>
      </c>
      <c r="K78" s="2">
        <v>1</v>
      </c>
      <c r="L78" s="2" t="b">
        <v>1</v>
      </c>
      <c r="M78" s="2">
        <v>39.9</v>
      </c>
      <c r="N78" s="2">
        <v>50.6</v>
      </c>
      <c r="O78" s="2">
        <v>7.3</v>
      </c>
      <c r="Q78"/>
      <c r="R78" t="s">
        <v>86</v>
      </c>
      <c r="S78"/>
      <c r="T78"/>
      <c r="Y78" s="9"/>
    </row>
    <row r="79" spans="1:25" x14ac:dyDescent="0.25">
      <c r="A79" s="2">
        <v>77</v>
      </c>
      <c r="B79" s="2">
        <v>36.299999999999997</v>
      </c>
      <c r="C79" s="2">
        <v>64.599999999999994</v>
      </c>
      <c r="D79" s="2">
        <v>6.1</v>
      </c>
      <c r="E79" s="2">
        <v>36.2712</v>
      </c>
      <c r="F79" s="2">
        <v>64.617599999999996</v>
      </c>
      <c r="G79" s="2">
        <v>6.1</v>
      </c>
      <c r="H79" s="2" t="s">
        <v>88</v>
      </c>
      <c r="J79" s="2">
        <v>1</v>
      </c>
      <c r="K79" s="2">
        <v>1</v>
      </c>
      <c r="L79" s="2" t="b">
        <v>1</v>
      </c>
      <c r="M79" s="2">
        <v>33.5</v>
      </c>
      <c r="N79" s="2">
        <v>50.6</v>
      </c>
      <c r="O79" s="2">
        <v>7.3</v>
      </c>
      <c r="Q79"/>
      <c r="R79" t="s">
        <v>86</v>
      </c>
      <c r="S79"/>
      <c r="T79"/>
      <c r="Y79" s="9"/>
    </row>
    <row r="80" spans="1:25" x14ac:dyDescent="0.25">
      <c r="A80" s="2">
        <v>78</v>
      </c>
      <c r="B80" s="2">
        <v>32</v>
      </c>
      <c r="C80" s="2">
        <v>64.599999999999994</v>
      </c>
      <c r="D80" s="2">
        <v>6.1</v>
      </c>
      <c r="E80" s="2">
        <v>32.003999999999998</v>
      </c>
      <c r="F80" s="2">
        <v>64.617599999999996</v>
      </c>
      <c r="G80" s="2">
        <v>6.1</v>
      </c>
      <c r="H80" s="2" t="s">
        <v>89</v>
      </c>
      <c r="J80" s="2">
        <v>1</v>
      </c>
      <c r="K80" s="2">
        <v>1</v>
      </c>
      <c r="L80" s="2" t="b">
        <v>1</v>
      </c>
      <c r="M80" s="2">
        <v>31.5</v>
      </c>
      <c r="N80" s="2">
        <v>50.6</v>
      </c>
      <c r="O80" s="2">
        <v>7.3</v>
      </c>
      <c r="Q80"/>
      <c r="R80" t="s">
        <v>86</v>
      </c>
      <c r="S80"/>
      <c r="T80"/>
      <c r="Y80" s="9"/>
    </row>
    <row r="81" spans="1:25" x14ac:dyDescent="0.25">
      <c r="A81" s="2">
        <v>79</v>
      </c>
      <c r="B81" s="2">
        <v>32</v>
      </c>
      <c r="C81" s="2">
        <v>65.5</v>
      </c>
      <c r="D81" s="2">
        <v>6.1</v>
      </c>
      <c r="E81" s="2">
        <v>32.003999999999998</v>
      </c>
      <c r="F81" s="2">
        <v>65.531999999999996</v>
      </c>
      <c r="G81" s="2">
        <v>6.1</v>
      </c>
      <c r="H81" s="2" t="s">
        <v>90</v>
      </c>
      <c r="J81" s="2">
        <v>1</v>
      </c>
      <c r="K81" s="2">
        <v>1</v>
      </c>
      <c r="L81" s="2" t="b">
        <v>1</v>
      </c>
      <c r="M81" s="2">
        <v>31.5</v>
      </c>
      <c r="N81" s="2">
        <v>50.6</v>
      </c>
      <c r="O81" s="2">
        <v>7.3</v>
      </c>
      <c r="Q81"/>
      <c r="R81" t="s">
        <v>86</v>
      </c>
      <c r="S81"/>
      <c r="T81"/>
      <c r="Y81" s="9"/>
    </row>
    <row r="82" spans="1:25" x14ac:dyDescent="0.25">
      <c r="A82" s="2">
        <v>80</v>
      </c>
      <c r="B82" s="2">
        <v>26.5</v>
      </c>
      <c r="C82" s="2">
        <v>65.5</v>
      </c>
      <c r="D82" s="2">
        <v>6.1</v>
      </c>
      <c r="E82" s="2">
        <v>26.517600000000002</v>
      </c>
      <c r="F82" s="2">
        <v>65.531999999999996</v>
      </c>
      <c r="G82" s="2">
        <v>6.1</v>
      </c>
      <c r="H82" s="2" t="s">
        <v>91</v>
      </c>
      <c r="J82" s="2">
        <v>1</v>
      </c>
      <c r="K82" s="2">
        <v>1</v>
      </c>
      <c r="L82" s="2" t="b">
        <v>1</v>
      </c>
      <c r="M82" s="2">
        <v>25.6</v>
      </c>
      <c r="N82" s="2">
        <v>50.6</v>
      </c>
      <c r="O82" s="2">
        <v>7.3</v>
      </c>
      <c r="Q82"/>
      <c r="R82" t="s">
        <v>86</v>
      </c>
      <c r="S82"/>
      <c r="T82"/>
      <c r="Y82" s="9"/>
    </row>
    <row r="83" spans="1:25" x14ac:dyDescent="0.25">
      <c r="A83" s="2">
        <v>81</v>
      </c>
      <c r="B83" s="2">
        <v>26.5</v>
      </c>
      <c r="C83" s="2">
        <v>68</v>
      </c>
      <c r="D83" s="2">
        <v>6.1</v>
      </c>
      <c r="E83" s="2">
        <v>26.517600000000002</v>
      </c>
      <c r="F83" s="2">
        <v>67.970399999999998</v>
      </c>
      <c r="G83" s="2">
        <v>6.1</v>
      </c>
      <c r="H83" s="2" t="s">
        <v>92</v>
      </c>
      <c r="J83" s="2">
        <v>1</v>
      </c>
      <c r="K83" s="2">
        <v>1</v>
      </c>
      <c r="L83" s="2" t="b">
        <v>1</v>
      </c>
      <c r="M83" s="2">
        <v>25.6</v>
      </c>
      <c r="N83" s="2">
        <v>50.6</v>
      </c>
      <c r="O83" s="2">
        <v>7.3</v>
      </c>
      <c r="Q83"/>
      <c r="R83" t="s">
        <v>86</v>
      </c>
      <c r="S83"/>
      <c r="T83"/>
      <c r="Y83" s="9"/>
    </row>
    <row r="84" spans="1:25" x14ac:dyDescent="0.25">
      <c r="A84" s="2">
        <v>82</v>
      </c>
      <c r="B84" s="2">
        <v>30.2</v>
      </c>
      <c r="C84" s="2">
        <v>68</v>
      </c>
      <c r="D84" s="2">
        <v>6.1</v>
      </c>
      <c r="E84" s="2">
        <v>30.1752</v>
      </c>
      <c r="F84" s="2">
        <v>67.970399999999998</v>
      </c>
      <c r="G84" s="2">
        <v>6.1</v>
      </c>
      <c r="H84" s="2" t="s">
        <v>93</v>
      </c>
      <c r="I84" s="2">
        <v>22</v>
      </c>
      <c r="J84" s="2">
        <v>1</v>
      </c>
      <c r="K84" s="2">
        <v>1</v>
      </c>
      <c r="L84" s="2" t="b">
        <v>1</v>
      </c>
      <c r="M84" s="2">
        <v>29.5</v>
      </c>
      <c r="N84" s="2">
        <v>50.6</v>
      </c>
      <c r="O84" s="2">
        <v>7.3</v>
      </c>
      <c r="Q84"/>
      <c r="R84" t="s">
        <v>96</v>
      </c>
      <c r="S84"/>
      <c r="T84"/>
      <c r="Y84" s="9"/>
    </row>
    <row r="85" spans="1:25" x14ac:dyDescent="0.25">
      <c r="A85" s="2">
        <v>83</v>
      </c>
      <c r="B85" s="2">
        <v>30.2</v>
      </c>
      <c r="C85" s="2">
        <v>66.8</v>
      </c>
      <c r="D85" s="2">
        <v>6.1</v>
      </c>
      <c r="E85" s="2">
        <v>30.1752</v>
      </c>
      <c r="F85" s="2">
        <v>66.751199999999997</v>
      </c>
      <c r="G85" s="2">
        <v>6.1</v>
      </c>
      <c r="H85" s="2" t="s">
        <v>94</v>
      </c>
      <c r="I85" s="2">
        <v>22</v>
      </c>
      <c r="J85" s="2">
        <v>1</v>
      </c>
      <c r="K85" s="2">
        <v>1</v>
      </c>
      <c r="L85" s="2" t="b">
        <v>1</v>
      </c>
      <c r="M85" s="2">
        <v>29.5</v>
      </c>
      <c r="N85" s="2">
        <v>50.6</v>
      </c>
      <c r="O85" s="2">
        <v>7.3</v>
      </c>
      <c r="Q85"/>
      <c r="R85" t="s">
        <v>96</v>
      </c>
      <c r="S85"/>
      <c r="T85"/>
      <c r="Y85" s="9"/>
    </row>
    <row r="86" spans="1:25" x14ac:dyDescent="0.25">
      <c r="A86" s="2">
        <v>84</v>
      </c>
      <c r="B86" s="2">
        <v>37.200000000000003</v>
      </c>
      <c r="C86" s="2">
        <v>66.8</v>
      </c>
      <c r="D86" s="2">
        <v>6.1</v>
      </c>
      <c r="E86" s="2">
        <v>37.185600000000001</v>
      </c>
      <c r="F86" s="2">
        <v>66.751199999999997</v>
      </c>
      <c r="G86" s="2">
        <v>6.1</v>
      </c>
      <c r="H86" s="2" t="s">
        <v>87</v>
      </c>
      <c r="I86" s="2">
        <v>23</v>
      </c>
      <c r="J86" s="2">
        <v>1</v>
      </c>
      <c r="K86" s="2">
        <v>1</v>
      </c>
      <c r="L86" s="2" t="b">
        <v>1</v>
      </c>
      <c r="M86" s="2">
        <v>39.9</v>
      </c>
      <c r="N86" s="2">
        <v>50.6</v>
      </c>
      <c r="O86" s="2">
        <v>7.3</v>
      </c>
      <c r="Q86"/>
      <c r="R86" t="s">
        <v>96</v>
      </c>
      <c r="S86"/>
      <c r="T86"/>
      <c r="Y86" s="9"/>
    </row>
    <row r="87" spans="1:25" x14ac:dyDescent="0.25">
      <c r="A87" s="2">
        <v>85</v>
      </c>
      <c r="B87" s="2">
        <v>38.700000000000003</v>
      </c>
      <c r="C87" s="2">
        <v>22.3</v>
      </c>
      <c r="D87" s="2">
        <v>6.1</v>
      </c>
      <c r="E87" s="2">
        <v>38.709600000000002</v>
      </c>
      <c r="F87" s="2">
        <v>22.250399999999999</v>
      </c>
      <c r="G87" s="2">
        <v>6.1</v>
      </c>
      <c r="H87" s="2" t="s">
        <v>95</v>
      </c>
      <c r="I87" s="2">
        <v>23</v>
      </c>
      <c r="J87" s="2">
        <v>1</v>
      </c>
      <c r="K87" s="2">
        <v>1</v>
      </c>
      <c r="L87" s="2" t="b">
        <v>1</v>
      </c>
      <c r="M87" s="2">
        <v>37.799999999999997</v>
      </c>
      <c r="N87" s="2">
        <v>25.6</v>
      </c>
      <c r="O87" s="2">
        <v>7.3</v>
      </c>
      <c r="Q87"/>
      <c r="R87" t="s">
        <v>96</v>
      </c>
      <c r="S87"/>
      <c r="T87"/>
      <c r="Y87" s="9"/>
    </row>
    <row r="88" spans="1:25" x14ac:dyDescent="0.25">
      <c r="A88" s="2">
        <v>86</v>
      </c>
      <c r="B88" s="2">
        <v>38.700000000000003</v>
      </c>
      <c r="C88" s="2">
        <v>17.100000000000001</v>
      </c>
      <c r="D88" s="2">
        <v>6.1</v>
      </c>
      <c r="E88" s="2">
        <v>38.709600000000002</v>
      </c>
      <c r="F88" s="2">
        <v>17.0688</v>
      </c>
      <c r="G88" s="2">
        <v>6.1</v>
      </c>
      <c r="H88" s="2" t="s">
        <v>97</v>
      </c>
      <c r="I88" s="2">
        <v>23</v>
      </c>
      <c r="J88" s="2">
        <v>1</v>
      </c>
      <c r="K88" s="2">
        <v>1</v>
      </c>
      <c r="L88" s="2" t="b">
        <v>1</v>
      </c>
      <c r="M88" s="2">
        <v>37.799999999999997</v>
      </c>
      <c r="N88" s="2">
        <v>25.6</v>
      </c>
      <c r="O88" s="2">
        <v>7.3</v>
      </c>
      <c r="Q88"/>
      <c r="R88" t="s">
        <v>100</v>
      </c>
      <c r="S88"/>
      <c r="T88"/>
      <c r="Y88" s="9"/>
    </row>
    <row r="89" spans="1:25" x14ac:dyDescent="0.25">
      <c r="A89" s="2">
        <v>87</v>
      </c>
      <c r="B89" s="2">
        <v>30.8</v>
      </c>
      <c r="C89" s="2">
        <v>17.100000000000001</v>
      </c>
      <c r="D89" s="2">
        <v>6.1</v>
      </c>
      <c r="E89" s="2">
        <v>30.784800000000001</v>
      </c>
      <c r="F89" s="2">
        <v>17.0688</v>
      </c>
      <c r="G89" s="2">
        <v>6.1</v>
      </c>
      <c r="H89" s="2" t="s">
        <v>98</v>
      </c>
      <c r="I89" s="2">
        <v>23</v>
      </c>
      <c r="J89" s="2">
        <v>1</v>
      </c>
      <c r="K89" s="2">
        <v>1</v>
      </c>
      <c r="L89" s="2" t="b">
        <v>1</v>
      </c>
      <c r="M89" s="2">
        <v>31.4</v>
      </c>
      <c r="N89" s="2">
        <v>25.6</v>
      </c>
      <c r="O89" s="2">
        <v>7.3</v>
      </c>
      <c r="Q89"/>
      <c r="R89" t="s">
        <v>100</v>
      </c>
      <c r="S89"/>
      <c r="T89"/>
      <c r="Y89" s="9"/>
    </row>
    <row r="90" spans="1:25" x14ac:dyDescent="0.25">
      <c r="A90" s="2">
        <v>88</v>
      </c>
      <c r="B90" s="2">
        <v>30.8</v>
      </c>
      <c r="C90" s="2">
        <v>22.3</v>
      </c>
      <c r="D90" s="2">
        <v>6.1</v>
      </c>
      <c r="E90" s="2">
        <v>30.784800000000001</v>
      </c>
      <c r="F90" s="2">
        <v>22.250399999999999</v>
      </c>
      <c r="G90" s="2">
        <v>6.1</v>
      </c>
      <c r="H90" s="2" t="s">
        <v>99</v>
      </c>
      <c r="I90" s="2">
        <v>23</v>
      </c>
      <c r="J90" s="2">
        <v>1</v>
      </c>
      <c r="K90" s="2">
        <v>1</v>
      </c>
      <c r="L90" s="2" t="b">
        <v>1</v>
      </c>
      <c r="M90" s="2">
        <v>31.4</v>
      </c>
      <c r="N90" s="2">
        <v>25.6</v>
      </c>
      <c r="O90" s="2">
        <v>7.3</v>
      </c>
      <c r="Q90"/>
      <c r="R90" t="s">
        <v>100</v>
      </c>
      <c r="S90"/>
      <c r="T90"/>
      <c r="Y90" s="9"/>
    </row>
    <row r="91" spans="1:25" x14ac:dyDescent="0.25">
      <c r="A91" s="2">
        <v>89</v>
      </c>
      <c r="B91" s="2">
        <v>29.9</v>
      </c>
      <c r="C91" s="2">
        <v>24.1</v>
      </c>
      <c r="D91" s="2">
        <v>6.1</v>
      </c>
      <c r="E91" s="2">
        <v>29.8704</v>
      </c>
      <c r="F91" s="2">
        <v>24.0792</v>
      </c>
      <c r="G91" s="2">
        <v>6.1</v>
      </c>
      <c r="H91" s="2" t="s">
        <v>101</v>
      </c>
      <c r="I91" s="2">
        <v>23</v>
      </c>
      <c r="J91" s="2">
        <v>1</v>
      </c>
      <c r="K91" s="2">
        <v>1</v>
      </c>
      <c r="L91" s="2" t="b">
        <v>1</v>
      </c>
      <c r="M91" s="2">
        <v>31.4</v>
      </c>
      <c r="N91" s="2">
        <v>25.6</v>
      </c>
      <c r="O91" s="2">
        <v>7.3</v>
      </c>
      <c r="Q91"/>
      <c r="R91" t="s">
        <v>100</v>
      </c>
      <c r="S91"/>
      <c r="T91"/>
      <c r="Y91" s="9"/>
    </row>
    <row r="92" spans="1:25" x14ac:dyDescent="0.25">
      <c r="A92" s="2">
        <v>90</v>
      </c>
      <c r="B92" s="2">
        <v>29.9</v>
      </c>
      <c r="C92" s="2">
        <v>19.5</v>
      </c>
      <c r="D92" s="2">
        <v>6.1</v>
      </c>
      <c r="E92" s="2">
        <v>29.8704</v>
      </c>
      <c r="F92" s="2">
        <v>19.507200000000001</v>
      </c>
      <c r="G92" s="2">
        <v>6.1</v>
      </c>
      <c r="H92" s="2" t="s">
        <v>102</v>
      </c>
      <c r="I92" s="2">
        <v>47</v>
      </c>
      <c r="J92" s="2">
        <v>1</v>
      </c>
      <c r="K92" s="2">
        <v>1</v>
      </c>
      <c r="L92" s="2" t="b">
        <v>1</v>
      </c>
      <c r="M92" s="2">
        <v>31.4</v>
      </c>
      <c r="N92" s="2">
        <v>25.6</v>
      </c>
      <c r="O92" s="2">
        <v>7.3</v>
      </c>
      <c r="Q92"/>
      <c r="R92" t="s">
        <v>106</v>
      </c>
      <c r="S92"/>
      <c r="T92"/>
      <c r="Y92" s="9"/>
    </row>
    <row r="93" spans="1:25" x14ac:dyDescent="0.25">
      <c r="A93" s="2">
        <v>91</v>
      </c>
      <c r="B93" s="2">
        <v>25.6</v>
      </c>
      <c r="C93" s="2">
        <v>19.5</v>
      </c>
      <c r="D93" s="2">
        <v>6.1</v>
      </c>
      <c r="E93" s="2">
        <v>25.603200000000001</v>
      </c>
      <c r="F93" s="2">
        <v>19.507200000000001</v>
      </c>
      <c r="G93" s="2">
        <v>6.1</v>
      </c>
      <c r="H93" s="2" t="s">
        <v>103</v>
      </c>
      <c r="I93" s="2">
        <v>47</v>
      </c>
      <c r="J93" s="2">
        <v>1</v>
      </c>
      <c r="K93" s="2">
        <v>1</v>
      </c>
      <c r="L93" s="2" t="b">
        <v>1</v>
      </c>
      <c r="M93" s="2">
        <v>31.4</v>
      </c>
      <c r="N93" s="2">
        <v>25.6</v>
      </c>
      <c r="O93" s="2">
        <v>7.3</v>
      </c>
      <c r="Q93"/>
      <c r="R93" t="s">
        <v>106</v>
      </c>
      <c r="S93"/>
      <c r="T93"/>
      <c r="Y93" s="9"/>
    </row>
    <row r="94" spans="1:25" x14ac:dyDescent="0.25">
      <c r="A94" s="2">
        <v>92</v>
      </c>
      <c r="B94" s="2">
        <v>25.6</v>
      </c>
      <c r="C94" s="2">
        <v>24.1</v>
      </c>
      <c r="D94" s="2">
        <v>6.1</v>
      </c>
      <c r="E94" s="2">
        <v>25.603200000000001</v>
      </c>
      <c r="F94" s="2">
        <v>24.0792</v>
      </c>
      <c r="G94" s="2">
        <v>6.1</v>
      </c>
      <c r="H94" s="2" t="s">
        <v>104</v>
      </c>
      <c r="I94" s="2">
        <v>44</v>
      </c>
      <c r="J94" s="2">
        <v>1</v>
      </c>
      <c r="K94" s="2">
        <v>1</v>
      </c>
      <c r="L94" s="2" t="b">
        <v>1</v>
      </c>
      <c r="M94" s="2">
        <v>31.4</v>
      </c>
      <c r="N94" s="2">
        <v>25.6</v>
      </c>
      <c r="O94" s="2">
        <v>7.3</v>
      </c>
      <c r="Q94"/>
      <c r="R94" t="s">
        <v>106</v>
      </c>
      <c r="S94"/>
      <c r="T94"/>
      <c r="Y94" s="9"/>
    </row>
    <row r="95" spans="1:25" x14ac:dyDescent="0.25">
      <c r="A95" s="2">
        <v>93</v>
      </c>
      <c r="B95" s="2">
        <v>53.9</v>
      </c>
      <c r="C95" s="2">
        <v>36.299999999999997</v>
      </c>
      <c r="D95" s="2">
        <v>7.3</v>
      </c>
      <c r="E95" s="2">
        <v>53.949599999999997</v>
      </c>
      <c r="F95" s="2">
        <v>36.2712</v>
      </c>
      <c r="G95" s="2">
        <v>7.3</v>
      </c>
      <c r="H95" s="2" t="s">
        <v>105</v>
      </c>
      <c r="I95" s="2">
        <v>44</v>
      </c>
      <c r="J95" s="2">
        <v>1.2322468640348001</v>
      </c>
      <c r="K95" s="2">
        <v>1.209248152</v>
      </c>
      <c r="L95" s="2" t="b">
        <v>1</v>
      </c>
      <c r="M95" s="2">
        <v>58.2</v>
      </c>
      <c r="N95" s="2">
        <v>37.299999999999997</v>
      </c>
      <c r="O95" s="2">
        <v>13.6</v>
      </c>
      <c r="Q95"/>
      <c r="R95" t="s">
        <v>106</v>
      </c>
      <c r="S95"/>
      <c r="T95"/>
      <c r="Y95" s="9"/>
    </row>
    <row r="96" spans="1:25" x14ac:dyDescent="0.25">
      <c r="A96" s="2">
        <v>94</v>
      </c>
      <c r="B96" s="2">
        <v>56.7</v>
      </c>
      <c r="C96" s="2">
        <v>36.299999999999997</v>
      </c>
      <c r="D96" s="2">
        <v>7.3</v>
      </c>
      <c r="E96" s="2">
        <v>56.692799999999998</v>
      </c>
      <c r="F96" s="2">
        <v>36.2712</v>
      </c>
      <c r="G96" s="2">
        <v>7.3</v>
      </c>
      <c r="H96" s="2" t="s">
        <v>107</v>
      </c>
      <c r="I96" s="2">
        <v>102</v>
      </c>
      <c r="J96" s="2">
        <v>1.7405206339808299</v>
      </c>
      <c r="K96" s="2">
        <v>1.557929841</v>
      </c>
      <c r="L96" s="2" t="b">
        <v>0</v>
      </c>
      <c r="M96" s="2">
        <v>58.2</v>
      </c>
      <c r="N96" s="2">
        <v>37.299999999999997</v>
      </c>
      <c r="O96" s="2">
        <v>13.6</v>
      </c>
      <c r="P96" s="2">
        <f>V96-(W96*(V96-1)/X96)</f>
        <v>1.7052931243089835</v>
      </c>
      <c r="Q96" t="b">
        <f>IF(AND(J96&lt;P96*1.03,J96&gt;P96*0.93),TRUE,FALSE)</f>
        <v>1</v>
      </c>
      <c r="R96" t="s">
        <v>111</v>
      </c>
      <c r="S96"/>
      <c r="T96"/>
      <c r="V96" s="2">
        <f>0.9*((O96-D96)^0.51)*((SQRT((M96-B96)^2+(N96-C96)^2)^(-0.35)))</f>
        <v>1.8720894743027587</v>
      </c>
      <c r="W96" s="2">
        <f>SQRT((M96-B96)^2+(N96-C96)^2)</f>
        <v>1.8027756377319946</v>
      </c>
      <c r="X96" s="2">
        <f>(3.8*(D96^0.78)*(Y96^0.28))/2</f>
        <v>9.4257557689613076</v>
      </c>
      <c r="Y96" s="8" t="str">
        <f>VLOOKUP(R96,Levels!$A$21:$B$39,2,FALSE)</f>
        <v>1.2000000178813934</v>
      </c>
    </row>
    <row r="97" spans="1:25" x14ac:dyDescent="0.25">
      <c r="A97" s="2">
        <v>95</v>
      </c>
      <c r="B97" s="2">
        <v>56.7</v>
      </c>
      <c r="C97" s="2">
        <v>30.2</v>
      </c>
      <c r="D97" s="2">
        <v>7.3</v>
      </c>
      <c r="E97" s="2">
        <v>56.692799999999998</v>
      </c>
      <c r="F97" s="2">
        <v>30.1752</v>
      </c>
      <c r="G97" s="2">
        <v>7.3</v>
      </c>
      <c r="H97" s="2" t="s">
        <v>108</v>
      </c>
      <c r="I97" s="2">
        <v>102</v>
      </c>
      <c r="J97" s="2">
        <v>1.5454725994184699</v>
      </c>
      <c r="K97" s="2">
        <v>1.4997250150000001</v>
      </c>
      <c r="L97" s="2" t="b">
        <v>0</v>
      </c>
      <c r="M97" s="2">
        <v>59</v>
      </c>
      <c r="N97" s="2">
        <v>29.4</v>
      </c>
      <c r="O97" s="2">
        <v>13.6</v>
      </c>
      <c r="P97" s="2">
        <f>V97-(W97*(V97-1)/X97)</f>
        <v>1.5080916313007302</v>
      </c>
      <c r="Q97" t="b">
        <f>IF(AND(J97&lt;P97*1.03,J97&gt;P97*0.93),TRUE,FALSE)</f>
        <v>1</v>
      </c>
      <c r="R97" t="s">
        <v>111</v>
      </c>
      <c r="S97"/>
      <c r="T97"/>
      <c r="V97" s="2">
        <f>0.9*((O97-D97)^0.51)*((SQRT((M97-B97)^2+(N97-C97)^2)^(-0.35)))</f>
        <v>1.685084245861163</v>
      </c>
      <c r="W97" s="2">
        <f>SQRT((M97-B97)^2+(N97-C97)^2)</f>
        <v>2.4351591323771817</v>
      </c>
      <c r="X97" s="2">
        <f>(3.8*(D97^0.78)*(Y97^0.28))/2</f>
        <v>9.4257557689613076</v>
      </c>
      <c r="Y97" s="8" t="str">
        <f>VLOOKUP(R97,Levels!$A$21:$B$39,2,FALSE)</f>
        <v>1.2000000178813934</v>
      </c>
    </row>
    <row r="98" spans="1:25" x14ac:dyDescent="0.25">
      <c r="A98" s="2">
        <v>96</v>
      </c>
      <c r="B98" s="2">
        <v>53.9</v>
      </c>
      <c r="C98" s="2">
        <v>30.2</v>
      </c>
      <c r="D98" s="2">
        <v>7.3</v>
      </c>
      <c r="E98" s="2">
        <v>53.949599999999997</v>
      </c>
      <c r="F98" s="2">
        <v>30.1752</v>
      </c>
      <c r="G98" s="2">
        <v>7.3</v>
      </c>
      <c r="H98" s="2" t="s">
        <v>109</v>
      </c>
      <c r="I98" s="2">
        <v>103</v>
      </c>
      <c r="J98" s="2">
        <v>1.19418657537205</v>
      </c>
      <c r="K98" s="2">
        <v>1.1978948970000001</v>
      </c>
      <c r="L98" s="2" t="b">
        <v>1</v>
      </c>
      <c r="M98" s="2">
        <v>58.2</v>
      </c>
      <c r="N98" s="2">
        <v>28</v>
      </c>
      <c r="O98" s="2">
        <v>13.6</v>
      </c>
      <c r="Q98"/>
      <c r="R98" t="s">
        <v>111</v>
      </c>
      <c r="S98"/>
      <c r="T98"/>
      <c r="Y98" s="9"/>
    </row>
    <row r="99" spans="1:25" x14ac:dyDescent="0.25">
      <c r="A99" s="2">
        <v>97</v>
      </c>
      <c r="B99" s="2">
        <v>74.7</v>
      </c>
      <c r="C99" s="2">
        <v>36.6</v>
      </c>
      <c r="D99" s="2">
        <v>5.8</v>
      </c>
      <c r="E99" s="2">
        <v>74.676000000000002</v>
      </c>
      <c r="F99" s="2">
        <v>36.576000000000001</v>
      </c>
      <c r="G99" s="2">
        <v>5.8</v>
      </c>
      <c r="H99" s="2" t="s">
        <v>112</v>
      </c>
      <c r="I99" s="2">
        <v>103</v>
      </c>
      <c r="J99" s="2">
        <v>1</v>
      </c>
      <c r="K99" s="2">
        <v>1</v>
      </c>
      <c r="L99" s="2" t="b">
        <v>1</v>
      </c>
      <c r="M99" s="2">
        <v>75.099999999999994</v>
      </c>
      <c r="N99" s="2">
        <v>44.2</v>
      </c>
      <c r="O99" s="2">
        <v>7.3</v>
      </c>
      <c r="Q99"/>
      <c r="R99" t="s">
        <v>111</v>
      </c>
      <c r="S99"/>
      <c r="T99"/>
      <c r="Y99" s="9"/>
    </row>
    <row r="100" spans="1:25" x14ac:dyDescent="0.25">
      <c r="A100" s="2">
        <v>98</v>
      </c>
      <c r="B100" s="2">
        <v>73.5</v>
      </c>
      <c r="C100" s="2">
        <v>36.6</v>
      </c>
      <c r="D100" s="2">
        <v>5.8</v>
      </c>
      <c r="E100" s="2">
        <v>73.456800000000001</v>
      </c>
      <c r="F100" s="2">
        <v>36.576000000000001</v>
      </c>
      <c r="G100" s="2">
        <v>5.8</v>
      </c>
      <c r="H100" s="2" t="s">
        <v>110</v>
      </c>
      <c r="I100" s="2">
        <v>46</v>
      </c>
      <c r="J100" s="2">
        <v>1</v>
      </c>
      <c r="K100" s="2">
        <v>1</v>
      </c>
      <c r="L100" s="2" t="b">
        <v>1</v>
      </c>
      <c r="M100" s="2">
        <v>73.099999999999994</v>
      </c>
      <c r="N100" s="2">
        <v>44.2</v>
      </c>
      <c r="O100" s="2">
        <v>7.3</v>
      </c>
      <c r="Q100"/>
      <c r="R100" t="s">
        <v>115</v>
      </c>
      <c r="S100"/>
      <c r="T100"/>
      <c r="Y100" s="9"/>
    </row>
    <row r="101" spans="1:25" x14ac:dyDescent="0.25">
      <c r="A101" s="2">
        <v>99</v>
      </c>
      <c r="B101" s="2">
        <v>73.5</v>
      </c>
      <c r="C101" s="2">
        <v>29.9</v>
      </c>
      <c r="D101" s="2">
        <v>5.8</v>
      </c>
      <c r="E101" s="2">
        <v>73.456800000000001</v>
      </c>
      <c r="F101" s="2">
        <v>29.8704</v>
      </c>
      <c r="G101" s="2">
        <v>5.8</v>
      </c>
      <c r="H101" s="2" t="s">
        <v>114</v>
      </c>
      <c r="J101" s="2">
        <v>1</v>
      </c>
      <c r="K101" s="2">
        <v>1</v>
      </c>
      <c r="L101" s="2" t="b">
        <v>1</v>
      </c>
      <c r="M101" s="2">
        <v>71.3</v>
      </c>
      <c r="N101" s="2">
        <v>32.6</v>
      </c>
      <c r="O101" s="2">
        <v>6.6</v>
      </c>
      <c r="Q101"/>
      <c r="R101" t="s">
        <v>115</v>
      </c>
      <c r="S101"/>
      <c r="T101"/>
      <c r="Y101" s="9"/>
    </row>
    <row r="102" spans="1:25" x14ac:dyDescent="0.25">
      <c r="A102" s="2">
        <v>100</v>
      </c>
      <c r="B102" s="2">
        <v>74.7</v>
      </c>
      <c r="C102" s="2">
        <v>29.9</v>
      </c>
      <c r="D102" s="2">
        <v>5.8</v>
      </c>
      <c r="E102" s="2">
        <v>74.676000000000002</v>
      </c>
      <c r="F102" s="2">
        <v>29.8704</v>
      </c>
      <c r="G102" s="2">
        <v>5.8</v>
      </c>
      <c r="H102" s="2" t="s">
        <v>113</v>
      </c>
      <c r="J102" s="2">
        <v>1</v>
      </c>
      <c r="K102" s="2">
        <v>1</v>
      </c>
      <c r="L102" s="2" t="b">
        <v>1</v>
      </c>
      <c r="M102" s="2">
        <v>71.3</v>
      </c>
      <c r="N102" s="2">
        <v>32.6</v>
      </c>
      <c r="O102" s="2">
        <v>6.6</v>
      </c>
      <c r="Q102"/>
      <c r="R102" t="s">
        <v>115</v>
      </c>
      <c r="S102"/>
      <c r="T102"/>
      <c r="Y102" s="9"/>
    </row>
    <row r="103" spans="1:25" x14ac:dyDescent="0.25">
      <c r="A103" s="2">
        <v>101</v>
      </c>
      <c r="B103" s="2">
        <v>66.099999999999994</v>
      </c>
      <c r="C103" s="2">
        <v>33.799999999999997</v>
      </c>
      <c r="D103" s="2">
        <v>6.6</v>
      </c>
      <c r="E103" s="2">
        <v>66.141599999999997</v>
      </c>
      <c r="F103" s="2">
        <v>33.832799999999999</v>
      </c>
      <c r="G103" s="2">
        <v>6.6</v>
      </c>
      <c r="H103" s="2" t="s">
        <v>116</v>
      </c>
      <c r="I103" s="2">
        <v>45</v>
      </c>
      <c r="J103" s="2">
        <v>1.1297222891657801</v>
      </c>
      <c r="K103" s="2">
        <v>1.0468875390000001</v>
      </c>
      <c r="L103" s="2" t="b">
        <v>0</v>
      </c>
      <c r="M103" s="2">
        <v>60.7</v>
      </c>
      <c r="N103" s="2">
        <v>33.299999999999997</v>
      </c>
      <c r="O103" s="2">
        <v>13.6</v>
      </c>
      <c r="P103" s="2">
        <f>V103-(W103*(V103-1)/X103)</f>
        <v>1.1297222891657877</v>
      </c>
      <c r="Q103" t="b">
        <f>IF(AND(J103&lt;P103*1.03,J103&gt;P103*0.93),TRUE,FALSE)</f>
        <v>1</v>
      </c>
      <c r="R103" t="s">
        <v>115</v>
      </c>
      <c r="S103"/>
      <c r="T103"/>
      <c r="V103" s="2">
        <f>0.9*((O103-D103)^0.51)*((SQRT((M103-B103)^2+(N103-C103)^2)^(-0.35)))</f>
        <v>1.3435563335824141</v>
      </c>
      <c r="W103" s="2">
        <f>SQRT((M103-B103)^2+(N103-C103)^2)</f>
        <v>5.4230987451824912</v>
      </c>
      <c r="X103" s="2">
        <f>(3.8*(D103^0.78)*(Y103^0.28))/2</f>
        <v>8.7130182035944319</v>
      </c>
      <c r="Y103" s="8" t="str">
        <f>VLOOKUP(R103,Levels!$A$21:$B$39,2,FALSE)</f>
        <v>1.2000000178813934</v>
      </c>
    </row>
    <row r="104" spans="1:25" x14ac:dyDescent="0.25">
      <c r="A104" s="2">
        <v>102</v>
      </c>
      <c r="B104" s="2">
        <v>71.099999999999994</v>
      </c>
      <c r="C104" s="2">
        <v>33.799999999999997</v>
      </c>
      <c r="D104" s="2">
        <v>6.6</v>
      </c>
      <c r="E104" s="2">
        <v>71.3232</v>
      </c>
      <c r="F104" s="2">
        <v>33.832799999999999</v>
      </c>
      <c r="G104" s="2">
        <v>6.6</v>
      </c>
      <c r="H104" s="2" t="s">
        <v>117</v>
      </c>
      <c r="J104" s="2">
        <v>1</v>
      </c>
      <c r="K104" s="2">
        <v>1</v>
      </c>
      <c r="L104" s="2" t="b">
        <v>1</v>
      </c>
      <c r="M104" s="2">
        <v>60.7</v>
      </c>
      <c r="N104" s="2">
        <v>33.299999999999997</v>
      </c>
      <c r="O104" s="2">
        <v>13.6</v>
      </c>
      <c r="Q104"/>
      <c r="R104" t="s">
        <v>121</v>
      </c>
      <c r="S104"/>
      <c r="T104"/>
      <c r="Y104" s="9"/>
    </row>
    <row r="105" spans="1:25" x14ac:dyDescent="0.25">
      <c r="A105" s="2">
        <v>103</v>
      </c>
      <c r="B105" s="2">
        <v>71.3</v>
      </c>
      <c r="C105" s="2">
        <v>32.6</v>
      </c>
      <c r="D105" s="2">
        <v>6.6</v>
      </c>
      <c r="E105" s="2">
        <v>71.3232</v>
      </c>
      <c r="F105" s="2">
        <v>32.613599999999998</v>
      </c>
      <c r="G105" s="2">
        <v>6.6</v>
      </c>
      <c r="H105" s="2" t="s">
        <v>118</v>
      </c>
      <c r="J105" s="2">
        <v>1</v>
      </c>
      <c r="K105" s="2">
        <v>1</v>
      </c>
      <c r="L105" s="2" t="b">
        <v>1</v>
      </c>
      <c r="M105" s="2">
        <v>60.7</v>
      </c>
      <c r="N105" s="2">
        <v>33.299999999999997</v>
      </c>
      <c r="O105" s="2">
        <v>13.6</v>
      </c>
      <c r="Q105"/>
      <c r="R105" t="s">
        <v>121</v>
      </c>
      <c r="S105"/>
      <c r="T105"/>
      <c r="Y105" s="9"/>
    </row>
    <row r="106" spans="1:25" x14ac:dyDescent="0.25">
      <c r="A106" s="2">
        <v>104</v>
      </c>
      <c r="B106" s="2">
        <v>66.099999999999994</v>
      </c>
      <c r="C106" s="2">
        <v>32.6</v>
      </c>
      <c r="D106" s="2">
        <v>6.6</v>
      </c>
      <c r="E106" s="2">
        <v>66.141599999999997</v>
      </c>
      <c r="F106" s="2">
        <v>32.613599999999998</v>
      </c>
      <c r="G106" s="2">
        <v>6.6</v>
      </c>
      <c r="H106" s="2" t="s">
        <v>119</v>
      </c>
      <c r="I106" s="2">
        <v>45</v>
      </c>
      <c r="J106" s="2">
        <v>1.12813537867128</v>
      </c>
      <c r="K106" s="2">
        <v>1.039701797</v>
      </c>
      <c r="L106" s="2" t="b">
        <v>0</v>
      </c>
      <c r="M106" s="2">
        <v>60.7</v>
      </c>
      <c r="N106" s="2">
        <v>33.299999999999997</v>
      </c>
      <c r="O106" s="2">
        <v>13.6</v>
      </c>
      <c r="P106" s="2">
        <f>V106-(W106*(V106-1)/X106)</f>
        <v>1.1281353786712809</v>
      </c>
      <c r="Q106" t="b">
        <f>IF(AND(J106&lt;P106*1.03,J106&gt;P106*0.93),TRUE,FALSE)</f>
        <v>1</v>
      </c>
      <c r="R106" t="s">
        <v>121</v>
      </c>
      <c r="S106"/>
      <c r="T106"/>
      <c r="V106" s="2">
        <f>0.9*((O106-D106)^0.51)*((SQRT((M106-B106)^2+(N106-C106)^2)^(-0.35)))</f>
        <v>1.3416467648064063</v>
      </c>
      <c r="W106" s="2">
        <f>SQRT((M106-B106)^2+(N106-C106)^2)</f>
        <v>5.4451813560247837</v>
      </c>
      <c r="X106" s="2">
        <f>(3.8*(D106^0.78)*(Y106^0.28))/2</f>
        <v>8.7130182035944319</v>
      </c>
      <c r="Y106" s="8" t="s">
        <v>229</v>
      </c>
    </row>
    <row r="107" spans="1:25" x14ac:dyDescent="0.25">
      <c r="A107" s="2">
        <v>105</v>
      </c>
      <c r="B107" s="2">
        <v>44.5</v>
      </c>
      <c r="C107" s="2">
        <v>4</v>
      </c>
      <c r="D107" s="2">
        <v>22.9</v>
      </c>
      <c r="E107" s="2">
        <v>44.500799999999998</v>
      </c>
      <c r="F107" s="2">
        <v>3.9624000000000001</v>
      </c>
      <c r="G107" s="2">
        <v>22.9</v>
      </c>
      <c r="H107" s="2" t="s">
        <v>122</v>
      </c>
      <c r="J107" s="2">
        <v>1</v>
      </c>
      <c r="K107" s="2">
        <v>1</v>
      </c>
      <c r="L107" s="2" t="b">
        <v>1</v>
      </c>
      <c r="Q107"/>
      <c r="R107" t="s">
        <v>121</v>
      </c>
      <c r="S107"/>
      <c r="T107"/>
      <c r="Y107" s="9"/>
    </row>
    <row r="108" spans="1:25" x14ac:dyDescent="0.25">
      <c r="A108" s="2">
        <v>106</v>
      </c>
      <c r="B108" s="2">
        <v>45.1</v>
      </c>
      <c r="C108" s="2">
        <v>3.6880000000000002</v>
      </c>
      <c r="D108" s="2">
        <v>22.9</v>
      </c>
      <c r="E108" s="2">
        <v>45.110399999999998</v>
      </c>
      <c r="F108" s="2">
        <v>3.9624000000000001</v>
      </c>
      <c r="G108" s="2">
        <v>22.9</v>
      </c>
      <c r="H108" s="2" t="s">
        <v>207</v>
      </c>
      <c r="J108" s="2">
        <v>1</v>
      </c>
      <c r="K108" s="2">
        <v>1</v>
      </c>
      <c r="L108" s="2" t="b">
        <v>1</v>
      </c>
      <c r="Q108"/>
      <c r="R108" t="s">
        <v>125</v>
      </c>
      <c r="S108"/>
      <c r="T108"/>
      <c r="Y108" s="9"/>
    </row>
    <row r="109" spans="1:25" x14ac:dyDescent="0.25">
      <c r="A109" s="2">
        <v>107</v>
      </c>
      <c r="B109" s="2">
        <v>45.1</v>
      </c>
      <c r="C109" s="2">
        <v>3.6880000000000002</v>
      </c>
      <c r="D109" s="2">
        <v>22.9</v>
      </c>
      <c r="E109" s="2">
        <v>45.110399999999998</v>
      </c>
      <c r="F109" s="2">
        <v>3.3527999999999998</v>
      </c>
      <c r="G109" s="2">
        <v>22.9</v>
      </c>
      <c r="H109" s="2" t="s">
        <v>207</v>
      </c>
      <c r="J109" s="2">
        <v>1</v>
      </c>
      <c r="K109" s="2">
        <v>1</v>
      </c>
      <c r="L109" s="2" t="b">
        <v>1</v>
      </c>
      <c r="Q109"/>
      <c r="R109" t="s">
        <v>131</v>
      </c>
      <c r="S109"/>
      <c r="T109"/>
      <c r="Y109" s="9"/>
    </row>
    <row r="110" spans="1:25" x14ac:dyDescent="0.25">
      <c r="A110" s="2">
        <v>108</v>
      </c>
      <c r="B110" s="2">
        <v>44.5</v>
      </c>
      <c r="C110" s="2">
        <v>3.4</v>
      </c>
      <c r="D110" s="2">
        <v>22.9</v>
      </c>
      <c r="E110" s="2">
        <v>44.500799999999998</v>
      </c>
      <c r="F110" s="2">
        <v>3.3527999999999998</v>
      </c>
      <c r="G110" s="2">
        <v>22.9</v>
      </c>
      <c r="H110" s="2" t="s">
        <v>208</v>
      </c>
      <c r="J110" s="2">
        <v>1</v>
      </c>
      <c r="K110" s="2">
        <v>1</v>
      </c>
      <c r="L110" s="2" t="b">
        <v>1</v>
      </c>
      <c r="Q110"/>
      <c r="R110" t="s">
        <v>131</v>
      </c>
      <c r="S110"/>
      <c r="T110"/>
      <c r="Y110" s="9"/>
    </row>
    <row r="111" spans="1:25" x14ac:dyDescent="0.25">
      <c r="A111" s="2">
        <v>109</v>
      </c>
      <c r="B111" s="2">
        <v>100.9</v>
      </c>
      <c r="C111" s="2">
        <v>8.1999999999999993</v>
      </c>
      <c r="D111" s="2">
        <v>19.8</v>
      </c>
      <c r="E111" s="2">
        <v>100.8888</v>
      </c>
      <c r="F111" s="2">
        <v>8.2295999999999996</v>
      </c>
      <c r="G111" s="2">
        <v>19.8</v>
      </c>
      <c r="H111" s="2" t="s">
        <v>127</v>
      </c>
      <c r="J111" s="2">
        <v>1</v>
      </c>
      <c r="K111" s="2">
        <v>1</v>
      </c>
      <c r="L111" s="2" t="b">
        <v>1</v>
      </c>
      <c r="Q111"/>
      <c r="R111" t="s">
        <v>131</v>
      </c>
      <c r="S111"/>
      <c r="T111"/>
      <c r="Y111" s="9"/>
    </row>
    <row r="112" spans="1:25" x14ac:dyDescent="0.25">
      <c r="A112" s="2">
        <v>110</v>
      </c>
      <c r="B112" s="2">
        <v>101.5</v>
      </c>
      <c r="C112" s="2">
        <v>7.8579999999999997</v>
      </c>
      <c r="D112" s="2">
        <v>19.8</v>
      </c>
      <c r="E112" s="2">
        <v>101.4984</v>
      </c>
      <c r="F112" s="2">
        <v>8.2295999999999996</v>
      </c>
      <c r="G112" s="2">
        <v>19.8</v>
      </c>
      <c r="H112" s="2" t="s">
        <v>209</v>
      </c>
      <c r="J112" s="2">
        <v>1</v>
      </c>
      <c r="K112" s="2">
        <v>1</v>
      </c>
      <c r="L112" s="2" t="b">
        <v>1</v>
      </c>
      <c r="Y112" s="9"/>
    </row>
    <row r="113" spans="1:25" x14ac:dyDescent="0.25">
      <c r="A113" s="2">
        <v>111</v>
      </c>
      <c r="B113" s="2">
        <v>101.211</v>
      </c>
      <c r="C113" s="2">
        <v>7.6</v>
      </c>
      <c r="D113" s="2">
        <v>19.8</v>
      </c>
      <c r="E113" s="2">
        <v>101.4984</v>
      </c>
      <c r="F113" s="2">
        <v>7.62</v>
      </c>
      <c r="G113" s="2">
        <v>19.8</v>
      </c>
      <c r="H113" s="2" t="s">
        <v>210</v>
      </c>
      <c r="J113" s="2">
        <v>1</v>
      </c>
      <c r="K113" s="2">
        <v>1</v>
      </c>
      <c r="L113" s="2" t="b">
        <v>1</v>
      </c>
      <c r="Y113" s="9"/>
    </row>
    <row r="114" spans="1:25" x14ac:dyDescent="0.25">
      <c r="A114" s="2">
        <v>112</v>
      </c>
      <c r="B114" s="2">
        <v>100.9</v>
      </c>
      <c r="C114" s="2">
        <v>7.6</v>
      </c>
      <c r="D114" s="2">
        <v>19.8</v>
      </c>
      <c r="E114" s="2">
        <v>100.8888</v>
      </c>
      <c r="F114" s="2">
        <v>7.62</v>
      </c>
      <c r="G114" s="2">
        <v>19.8</v>
      </c>
      <c r="H114" s="2" t="s">
        <v>129</v>
      </c>
      <c r="J114" s="2">
        <v>1</v>
      </c>
      <c r="K114" s="2">
        <v>1</v>
      </c>
      <c r="L114" s="2" t="b">
        <v>1</v>
      </c>
      <c r="Y114" s="9"/>
    </row>
    <row r="115" spans="1:25" x14ac:dyDescent="0.25">
      <c r="A115" s="2">
        <v>113</v>
      </c>
      <c r="B115" s="2">
        <v>12.2</v>
      </c>
      <c r="C115" s="2">
        <v>47.9</v>
      </c>
      <c r="D115" s="2">
        <v>22.9</v>
      </c>
      <c r="E115" s="2">
        <v>12.192</v>
      </c>
      <c r="F115" s="2">
        <v>47.8536</v>
      </c>
      <c r="G115" s="2">
        <v>22.9</v>
      </c>
      <c r="H115" s="2" t="s">
        <v>132</v>
      </c>
      <c r="J115" s="2">
        <v>1</v>
      </c>
      <c r="K115" s="2">
        <v>1</v>
      </c>
      <c r="L115" s="2" t="b">
        <v>1</v>
      </c>
      <c r="Y115" s="9"/>
    </row>
    <row r="116" spans="1:25" x14ac:dyDescent="0.25">
      <c r="A116" s="2">
        <v>114</v>
      </c>
      <c r="B116" s="2">
        <v>11.927</v>
      </c>
      <c r="C116" s="2">
        <v>47.2</v>
      </c>
      <c r="D116" s="2">
        <v>22.9</v>
      </c>
      <c r="E116" s="2">
        <v>12.192</v>
      </c>
      <c r="F116" s="2">
        <v>47.244</v>
      </c>
      <c r="G116" s="2">
        <v>22.9</v>
      </c>
      <c r="H116" s="2" t="s">
        <v>211</v>
      </c>
      <c r="J116" s="2">
        <v>1</v>
      </c>
      <c r="K116" s="2">
        <v>1</v>
      </c>
      <c r="L116" s="2" t="b">
        <v>1</v>
      </c>
    </row>
    <row r="117" spans="1:25" x14ac:dyDescent="0.25">
      <c r="A117" s="2">
        <v>115</v>
      </c>
      <c r="B117" s="2">
        <v>11.6</v>
      </c>
      <c r="C117" s="2">
        <v>47.545999999999999</v>
      </c>
      <c r="D117" s="2">
        <v>22.9</v>
      </c>
      <c r="E117" s="2">
        <v>11.5824</v>
      </c>
      <c r="F117" s="2">
        <v>47.244</v>
      </c>
      <c r="G117" s="2">
        <v>22.9</v>
      </c>
      <c r="H117" s="2" t="s">
        <v>212</v>
      </c>
      <c r="J117" s="2">
        <v>1</v>
      </c>
      <c r="K117" s="2">
        <v>1</v>
      </c>
      <c r="L117" s="2" t="b">
        <v>1</v>
      </c>
    </row>
    <row r="118" spans="1:25" x14ac:dyDescent="0.25">
      <c r="A118" s="2">
        <v>116</v>
      </c>
      <c r="B118" s="2">
        <v>11.6</v>
      </c>
      <c r="C118" s="2">
        <v>47.9</v>
      </c>
      <c r="D118" s="2">
        <v>22.9</v>
      </c>
      <c r="E118" s="2">
        <v>11.5824</v>
      </c>
      <c r="F118" s="2">
        <v>47.8536</v>
      </c>
      <c r="G118" s="2">
        <v>22.9</v>
      </c>
      <c r="H118" s="2" t="s">
        <v>133</v>
      </c>
      <c r="J118" s="2">
        <v>1</v>
      </c>
      <c r="K118" s="2">
        <v>1</v>
      </c>
      <c r="L118" s="2" t="b">
        <v>1</v>
      </c>
    </row>
  </sheetData>
  <mergeCells count="18">
    <mergeCell ref="Q1:Q2"/>
    <mergeCell ref="K1:K2"/>
    <mergeCell ref="L1:L2"/>
    <mergeCell ref="M1:M2"/>
    <mergeCell ref="N1:N2"/>
    <mergeCell ref="O1:O2"/>
    <mergeCell ref="P1:P2"/>
    <mergeCell ref="J1:J2"/>
    <mergeCell ref="A1:A2"/>
    <mergeCell ref="B1:D1"/>
    <mergeCell ref="E1:G1"/>
    <mergeCell ref="H1:H2"/>
    <mergeCell ref="I1:I2"/>
    <mergeCell ref="Y1:Y2"/>
    <mergeCell ref="R1:U2"/>
    <mergeCell ref="W1:W2"/>
    <mergeCell ref="X1:X2"/>
    <mergeCell ref="V1:V2"/>
  </mergeCells>
  <conditionalFormatting sqref="Q3:Q8 Q98:Q102 Q104:Q105 Q11:Q19 Q21:Q95 Q107:Q111 L3:L118">
    <cfRule type="cellIs" dxfId="21" priority="23" operator="equal">
      <formula>TRUE</formula>
    </cfRule>
    <cfRule type="cellIs" dxfId="20" priority="24" operator="equal">
      <formula>FALSE</formula>
    </cfRule>
  </conditionalFormatting>
  <conditionalFormatting sqref="Q97">
    <cfRule type="cellIs" dxfId="19" priority="17" operator="equal">
      <formula>TRUE</formula>
    </cfRule>
    <cfRule type="cellIs" dxfId="18" priority="18" operator="equal">
      <formula>FALSE</formula>
    </cfRule>
  </conditionalFormatting>
  <conditionalFormatting sqref="Q103">
    <cfRule type="cellIs" dxfId="17" priority="15" operator="equal">
      <formula>TRUE</formula>
    </cfRule>
    <cfRule type="cellIs" dxfId="16" priority="16" operator="equal">
      <formula>FALSE</formula>
    </cfRule>
  </conditionalFormatting>
  <conditionalFormatting sqref="Q106">
    <cfRule type="cellIs" dxfId="15" priority="13" operator="equal">
      <formula>TRUE</formula>
    </cfRule>
    <cfRule type="cellIs" dxfId="14" priority="14" operator="equal">
      <formula>FALSE</formula>
    </cfRule>
  </conditionalFormatting>
  <conditionalFormatting sqref="Q20">
    <cfRule type="cellIs" dxfId="13" priority="11" operator="equal">
      <formula>TRUE</formula>
    </cfRule>
    <cfRule type="cellIs" dxfId="12" priority="12" operator="equal">
      <formula>FALSE</formula>
    </cfRule>
  </conditionalFormatting>
  <conditionalFormatting sqref="Q9">
    <cfRule type="cellIs" dxfId="11" priority="9" operator="equal">
      <formula>TRUE</formula>
    </cfRule>
    <cfRule type="cellIs" dxfId="10" priority="10" operator="equal">
      <formula>FALSE</formula>
    </cfRule>
  </conditionalFormatting>
  <conditionalFormatting sqref="Q10">
    <cfRule type="cellIs" dxfId="9" priority="7" operator="equal">
      <formula>TRUE</formula>
    </cfRule>
    <cfRule type="cellIs" dxfId="8" priority="8" operator="equal">
      <formula>FALSE</formula>
    </cfRule>
  </conditionalFormatting>
  <conditionalFormatting sqref="Q96">
    <cfRule type="cellIs" dxfId="7" priority="5" operator="equal">
      <formula>TRUE</formula>
    </cfRule>
    <cfRule type="cellIs" dxfId="6" priority="6" operator="equal">
      <formula>FALSE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17"/>
  <sheetViews>
    <sheetView tabSelected="1" topLeftCell="A85" workbookViewId="0">
      <selection activeCell="T121" sqref="T121"/>
    </sheetView>
  </sheetViews>
  <sheetFormatPr defaultRowHeight="15" x14ac:dyDescent="0.25"/>
  <cols>
    <col min="1" max="7" width="9.140625" style="4"/>
    <col min="8" max="8" width="38.140625" style="4" bestFit="1" customWidth="1"/>
    <col min="9" max="16384" width="9.140625" style="4"/>
  </cols>
  <sheetData>
    <row r="1" spans="1:38" customFormat="1" x14ac:dyDescent="0.25">
      <c r="A1" s="11" t="s">
        <v>135</v>
      </c>
      <c r="B1" s="15" t="s">
        <v>137</v>
      </c>
      <c r="C1" s="15"/>
      <c r="D1" s="15"/>
      <c r="E1" s="15" t="s">
        <v>136</v>
      </c>
      <c r="F1" s="15"/>
      <c r="G1" s="15"/>
      <c r="H1" s="11" t="s">
        <v>138</v>
      </c>
      <c r="I1" s="13" t="s">
        <v>157</v>
      </c>
      <c r="J1" s="13" t="s">
        <v>158</v>
      </c>
      <c r="K1" s="13" t="s">
        <v>159</v>
      </c>
      <c r="L1" s="13" t="s">
        <v>160</v>
      </c>
      <c r="M1" s="13"/>
      <c r="N1" s="13" t="s">
        <v>161</v>
      </c>
      <c r="O1" s="13"/>
      <c r="P1" s="13" t="s">
        <v>162</v>
      </c>
      <c r="Q1" s="13"/>
      <c r="R1" s="13" t="s">
        <v>163</v>
      </c>
      <c r="S1" s="13" t="s">
        <v>159</v>
      </c>
      <c r="T1" s="10" t="s">
        <v>164</v>
      </c>
      <c r="Y1" s="2" t="s">
        <v>239</v>
      </c>
      <c r="Z1" s="15" t="s">
        <v>230</v>
      </c>
      <c r="AA1" s="15"/>
      <c r="AB1" s="15" t="s">
        <v>231</v>
      </c>
      <c r="AC1" s="15"/>
      <c r="AD1" s="15" t="s">
        <v>232</v>
      </c>
      <c r="AE1" s="15"/>
      <c r="AF1" s="2" t="s">
        <v>233</v>
      </c>
      <c r="AG1" s="2" t="s">
        <v>234</v>
      </c>
      <c r="AH1" s="2" t="s">
        <v>235</v>
      </c>
      <c r="AI1" s="2" t="s">
        <v>236</v>
      </c>
      <c r="AJ1" s="2" t="s">
        <v>237</v>
      </c>
      <c r="AK1" s="2" t="s">
        <v>238</v>
      </c>
      <c r="AL1" s="2" t="s">
        <v>240</v>
      </c>
    </row>
    <row r="2" spans="1:38" customFormat="1" x14ac:dyDescent="0.25">
      <c r="A2" s="11"/>
      <c r="B2" s="2" t="s">
        <v>147</v>
      </c>
      <c r="C2" s="2" t="s">
        <v>148</v>
      </c>
      <c r="D2" s="2" t="s">
        <v>149</v>
      </c>
      <c r="E2" s="2" t="s">
        <v>147</v>
      </c>
      <c r="F2" s="2" t="s">
        <v>148</v>
      </c>
      <c r="G2" s="2" t="s">
        <v>149</v>
      </c>
      <c r="H2" s="11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0"/>
      <c r="AF2" s="2"/>
      <c r="AG2" s="2"/>
    </row>
    <row r="3" spans="1:38" x14ac:dyDescent="0.25">
      <c r="A3" s="4">
        <v>1</v>
      </c>
      <c r="B3" s="4">
        <v>18.897600000000001</v>
      </c>
      <c r="C3" s="4">
        <v>56.083199999999998</v>
      </c>
      <c r="D3" s="4">
        <v>4.9000000000000004</v>
      </c>
      <c r="E3" s="4">
        <v>18.899999999999999</v>
      </c>
      <c r="F3" s="4">
        <v>56.1</v>
      </c>
      <c r="G3" s="4">
        <v>4.9000000000000004</v>
      </c>
      <c r="H3" s="4" t="s">
        <v>1</v>
      </c>
      <c r="I3" s="4">
        <v>2.566986644</v>
      </c>
      <c r="J3" s="4">
        <v>2.5543893175449899</v>
      </c>
      <c r="K3" s="4">
        <v>2.5543893175449899</v>
      </c>
      <c r="L3" s="2">
        <v>1</v>
      </c>
      <c r="M3" s="2"/>
      <c r="N3" s="2">
        <v>1</v>
      </c>
      <c r="O3" s="2"/>
      <c r="P3" s="2">
        <v>2.5543893175449899</v>
      </c>
      <c r="Q3" s="2" t="s">
        <v>150</v>
      </c>
      <c r="R3" t="b">
        <f>IF(AND(I3&gt;(J3*0.96),I3&lt;(J3*1.04)),TRUE,FALSE)</f>
        <v>1</v>
      </c>
      <c r="S3" t="b">
        <f>IF(AND(K3&gt;(J3*0.96),K3&lt;(J3*1.04)),TRUE,FALSE)</f>
        <v>1</v>
      </c>
      <c r="T3" t="b">
        <f>OR(R3,S3)</f>
        <v>1</v>
      </c>
      <c r="U3" s="6" t="s">
        <v>0</v>
      </c>
    </row>
    <row r="4" spans="1:38" x14ac:dyDescent="0.25">
      <c r="A4" s="4">
        <v>2</v>
      </c>
      <c r="B4" s="4">
        <v>24.993600000000001</v>
      </c>
      <c r="C4" s="4">
        <v>56.083199999999998</v>
      </c>
      <c r="D4" s="4">
        <v>4.9000000000000004</v>
      </c>
      <c r="E4" s="4">
        <v>25</v>
      </c>
      <c r="F4" s="4">
        <v>56.1</v>
      </c>
      <c r="G4" s="4">
        <v>4.9000000000000004</v>
      </c>
      <c r="H4" s="4" t="s">
        <v>2</v>
      </c>
      <c r="I4" s="4">
        <v>2.566986644</v>
      </c>
      <c r="J4" s="4">
        <v>2.5543893175449899</v>
      </c>
      <c r="K4" s="4">
        <v>2.5543893175449899</v>
      </c>
      <c r="L4" s="2">
        <v>1</v>
      </c>
      <c r="M4" s="2"/>
      <c r="N4" s="2">
        <v>1</v>
      </c>
      <c r="O4" s="2"/>
      <c r="P4" s="2">
        <v>2.5543893175449899</v>
      </c>
      <c r="Q4" s="2" t="s">
        <v>150</v>
      </c>
      <c r="R4" t="b">
        <f t="shared" ref="R4:R67" si="0">IF(AND(I4&gt;(J4*0.96),I4&lt;(J4*1.04)),TRUE,FALSE)</f>
        <v>1</v>
      </c>
      <c r="S4" t="b">
        <f t="shared" ref="S4:S67" si="1">IF(AND(K4&gt;(J4*0.96),K4&lt;(J4*1.04)),TRUE,FALSE)</f>
        <v>1</v>
      </c>
      <c r="T4" t="b">
        <f>OR(R4,S4)</f>
        <v>1</v>
      </c>
      <c r="U4" s="6" t="s">
        <v>0</v>
      </c>
    </row>
    <row r="5" spans="1:38" x14ac:dyDescent="0.25">
      <c r="A5" s="4">
        <v>3</v>
      </c>
      <c r="B5" s="4">
        <v>33.527999999999999</v>
      </c>
      <c r="C5" s="4">
        <v>56.083199999999998</v>
      </c>
      <c r="D5" s="4">
        <v>4.9000000000000004</v>
      </c>
      <c r="E5" s="4">
        <v>33.5</v>
      </c>
      <c r="F5" s="4">
        <v>55.1</v>
      </c>
      <c r="G5" s="4">
        <v>4.9000000000000004</v>
      </c>
      <c r="H5" s="4" t="s">
        <v>3</v>
      </c>
      <c r="I5" s="4">
        <v>2.566986644</v>
      </c>
      <c r="J5" s="4">
        <v>2.0875767392924001</v>
      </c>
      <c r="K5" s="4">
        <v>2.0875767392924001</v>
      </c>
      <c r="L5" s="2">
        <v>1</v>
      </c>
      <c r="M5" s="2"/>
      <c r="N5" s="2">
        <v>1</v>
      </c>
      <c r="O5" s="2"/>
      <c r="P5" s="2">
        <v>2.0875767392924001</v>
      </c>
      <c r="Q5" s="2" t="s">
        <v>151</v>
      </c>
      <c r="R5" t="b">
        <f t="shared" si="0"/>
        <v>0</v>
      </c>
      <c r="S5" t="b">
        <f t="shared" si="1"/>
        <v>1</v>
      </c>
      <c r="T5" t="b">
        <f t="shared" ref="T5:T68" si="2">OR(R5,S5)</f>
        <v>1</v>
      </c>
      <c r="U5" s="6" t="s">
        <v>0</v>
      </c>
      <c r="Y5" s="4">
        <f>Z5*AB5*AD5</f>
        <v>2.0963908497806827</v>
      </c>
      <c r="Z5" s="4">
        <v>1</v>
      </c>
      <c r="AB5" s="4">
        <v>1</v>
      </c>
      <c r="AD5" s="4">
        <f>(0.55 * (AJ5^0.544) * (AK5^-0.14) * (0.38^-0.367) + 1)</f>
        <v>2.0963908497806827</v>
      </c>
      <c r="AE5" s="4" t="s">
        <v>151</v>
      </c>
      <c r="AJ5" s="4">
        <v>4.9000000000000004</v>
      </c>
      <c r="AK5" s="7">
        <v>44</v>
      </c>
    </row>
    <row r="6" spans="1:38" x14ac:dyDescent="0.25">
      <c r="A6" s="4">
        <v>4</v>
      </c>
      <c r="B6" s="4">
        <v>39.928800000000003</v>
      </c>
      <c r="C6" s="4">
        <v>56.083199999999998</v>
      </c>
      <c r="D6" s="4">
        <v>4.9000000000000004</v>
      </c>
      <c r="E6" s="4">
        <v>39.9</v>
      </c>
      <c r="F6" s="4">
        <v>56.1</v>
      </c>
      <c r="G6" s="4">
        <v>4.9000000000000004</v>
      </c>
      <c r="H6" s="4" t="s">
        <v>4</v>
      </c>
      <c r="I6" s="4">
        <v>2.566986644</v>
      </c>
      <c r="J6" s="4">
        <v>2.5543893175449899</v>
      </c>
      <c r="K6" s="4">
        <v>2.5543893175449899</v>
      </c>
      <c r="L6" s="2">
        <v>1</v>
      </c>
      <c r="M6" s="2"/>
      <c r="N6" s="2">
        <v>1</v>
      </c>
      <c r="O6" s="2"/>
      <c r="P6" s="2">
        <v>2.5543893175449899</v>
      </c>
      <c r="Q6" s="2" t="s">
        <v>150</v>
      </c>
      <c r="R6" t="b">
        <f t="shared" si="0"/>
        <v>1</v>
      </c>
      <c r="S6" t="b">
        <f t="shared" si="1"/>
        <v>1</v>
      </c>
      <c r="T6" t="b">
        <f t="shared" si="2"/>
        <v>1</v>
      </c>
      <c r="U6" s="6" t="s">
        <v>0</v>
      </c>
    </row>
    <row r="7" spans="1:38" x14ac:dyDescent="0.25">
      <c r="A7" s="4">
        <v>5</v>
      </c>
      <c r="B7" s="4">
        <v>58.8264</v>
      </c>
      <c r="C7" s="4">
        <v>56.997599999999998</v>
      </c>
      <c r="D7" s="4">
        <v>4.9000000000000004</v>
      </c>
      <c r="E7" s="4">
        <v>58.8</v>
      </c>
      <c r="F7" s="4">
        <v>57</v>
      </c>
      <c r="G7" s="4">
        <v>4.9000000000000004</v>
      </c>
      <c r="H7" s="4" t="s">
        <v>5</v>
      </c>
      <c r="I7" s="4">
        <v>2.566986644</v>
      </c>
      <c r="J7" s="4">
        <v>2.5543893175449899</v>
      </c>
      <c r="K7" s="4">
        <v>2.5543893175449899</v>
      </c>
      <c r="L7" s="2">
        <v>1</v>
      </c>
      <c r="M7" s="2"/>
      <c r="N7" s="2">
        <v>1</v>
      </c>
      <c r="O7" s="2"/>
      <c r="P7" s="2">
        <v>2.5543893175449899</v>
      </c>
      <c r="Q7" s="2" t="s">
        <v>150</v>
      </c>
      <c r="R7" t="b">
        <f t="shared" si="0"/>
        <v>1</v>
      </c>
      <c r="S7" t="b">
        <f t="shared" si="1"/>
        <v>1</v>
      </c>
      <c r="T7" t="b">
        <f t="shared" si="2"/>
        <v>1</v>
      </c>
      <c r="U7" s="6" t="s">
        <v>0</v>
      </c>
    </row>
    <row r="8" spans="1:38" x14ac:dyDescent="0.25">
      <c r="A8" s="4">
        <v>6</v>
      </c>
      <c r="B8" s="4">
        <v>65.227199999999996</v>
      </c>
      <c r="C8" s="4">
        <v>56.997599999999998</v>
      </c>
      <c r="D8" s="4">
        <v>4.9000000000000004</v>
      </c>
      <c r="E8" s="4">
        <v>65.2</v>
      </c>
      <c r="F8" s="4">
        <v>57</v>
      </c>
      <c r="G8" s="4">
        <v>4.9000000000000004</v>
      </c>
      <c r="H8" s="4" t="s">
        <v>6</v>
      </c>
      <c r="I8" s="4">
        <v>2.566986644</v>
      </c>
      <c r="J8" s="4">
        <v>2.0875767392924001</v>
      </c>
      <c r="K8" s="4">
        <v>2.0875767392924001</v>
      </c>
      <c r="L8" s="2">
        <v>1</v>
      </c>
      <c r="M8" s="2"/>
      <c r="N8" s="2">
        <v>1</v>
      </c>
      <c r="O8" s="2"/>
      <c r="P8" s="2">
        <v>2.0875767392924001</v>
      </c>
      <c r="Q8" s="2" t="s">
        <v>151</v>
      </c>
      <c r="R8" t="b">
        <f t="shared" si="0"/>
        <v>0</v>
      </c>
      <c r="S8" t="b">
        <f t="shared" si="1"/>
        <v>1</v>
      </c>
      <c r="T8" t="b">
        <f t="shared" si="2"/>
        <v>1</v>
      </c>
      <c r="U8" s="6" t="s">
        <v>0</v>
      </c>
      <c r="Y8" s="4">
        <f>Z8*AB8*AD8</f>
        <v>2.0963908497806827</v>
      </c>
      <c r="Z8" s="4">
        <v>1</v>
      </c>
      <c r="AB8" s="4">
        <v>1</v>
      </c>
      <c r="AD8" s="4">
        <f>(0.55 * (AJ8^0.544) * (AK8^-0.14) * (0.38^-0.367) + 1)</f>
        <v>2.0963908497806827</v>
      </c>
      <c r="AE8" s="4" t="s">
        <v>151</v>
      </c>
      <c r="AJ8" s="4">
        <v>4.9000000000000004</v>
      </c>
      <c r="AK8" s="4">
        <v>44</v>
      </c>
    </row>
    <row r="9" spans="1:38" x14ac:dyDescent="0.25">
      <c r="A9" s="4">
        <v>7</v>
      </c>
      <c r="B9" s="4">
        <v>71.0184</v>
      </c>
      <c r="C9" s="4">
        <v>61.874400000000001</v>
      </c>
      <c r="D9" s="4">
        <v>4.9000000000000004</v>
      </c>
      <c r="E9" s="4">
        <v>71</v>
      </c>
      <c r="F9" s="4">
        <v>61.9</v>
      </c>
      <c r="G9" s="4">
        <v>4.9000000000000004</v>
      </c>
      <c r="H9" s="4" t="s">
        <v>7</v>
      </c>
      <c r="I9" s="4">
        <v>2.566986644</v>
      </c>
      <c r="J9" s="4">
        <v>2.5543893175449899</v>
      </c>
      <c r="K9" s="4">
        <v>2.5543893175449899</v>
      </c>
      <c r="L9" s="2">
        <v>1</v>
      </c>
      <c r="M9" s="2"/>
      <c r="N9" s="2">
        <v>1</v>
      </c>
      <c r="O9" s="2"/>
      <c r="P9" s="2">
        <v>2.5543893175449899</v>
      </c>
      <c r="Q9" s="2" t="s">
        <v>150</v>
      </c>
      <c r="R9" t="b">
        <f t="shared" si="0"/>
        <v>1</v>
      </c>
      <c r="S9" t="b">
        <f t="shared" si="1"/>
        <v>1</v>
      </c>
      <c r="T9" t="b">
        <f t="shared" si="2"/>
        <v>1</v>
      </c>
      <c r="U9" s="6" t="s">
        <v>0</v>
      </c>
    </row>
    <row r="10" spans="1:38" x14ac:dyDescent="0.25">
      <c r="A10" s="4">
        <v>8</v>
      </c>
      <c r="B10" s="4">
        <v>77.114400000000003</v>
      </c>
      <c r="C10" s="4">
        <v>61.874400000000001</v>
      </c>
      <c r="D10" s="4">
        <v>4.9000000000000004</v>
      </c>
      <c r="E10" s="4">
        <v>77.099999999999994</v>
      </c>
      <c r="F10" s="4">
        <v>61.9</v>
      </c>
      <c r="G10" s="4">
        <v>4.9000000000000004</v>
      </c>
      <c r="H10" s="4" t="s">
        <v>8</v>
      </c>
      <c r="I10" s="4">
        <v>2.566986644</v>
      </c>
      <c r="J10" s="4">
        <v>2.5543893175449899</v>
      </c>
      <c r="K10" s="4">
        <v>2.5543893175449899</v>
      </c>
      <c r="L10" s="2">
        <v>1</v>
      </c>
      <c r="M10" s="2"/>
      <c r="N10" s="2">
        <v>1</v>
      </c>
      <c r="O10" s="2"/>
      <c r="P10" s="2">
        <v>2.5543893175449899</v>
      </c>
      <c r="Q10" s="2" t="s">
        <v>150</v>
      </c>
      <c r="R10" t="b">
        <f t="shared" si="0"/>
        <v>1</v>
      </c>
      <c r="S10" t="b">
        <f t="shared" si="1"/>
        <v>1</v>
      </c>
      <c r="T10" t="b">
        <f t="shared" si="2"/>
        <v>1</v>
      </c>
      <c r="U10" s="6" t="s">
        <v>0</v>
      </c>
    </row>
    <row r="11" spans="1:38" x14ac:dyDescent="0.25">
      <c r="A11" s="4">
        <v>9</v>
      </c>
      <c r="B11" s="4">
        <v>86.563199999999995</v>
      </c>
      <c r="C11" s="4">
        <v>56.692799999999998</v>
      </c>
      <c r="D11" s="4">
        <v>4.9000000000000004</v>
      </c>
      <c r="E11" s="4">
        <v>86.6</v>
      </c>
      <c r="F11" s="4">
        <v>56.7</v>
      </c>
      <c r="G11" s="4">
        <v>4.9000000000000004</v>
      </c>
      <c r="H11" s="5" t="s">
        <v>9</v>
      </c>
      <c r="I11" s="4">
        <v>2.566986644</v>
      </c>
      <c r="J11" s="4">
        <v>2.5543893175449899</v>
      </c>
      <c r="K11" s="4">
        <v>2.5543893175449899</v>
      </c>
      <c r="L11" s="2">
        <v>1</v>
      </c>
      <c r="M11" s="2"/>
      <c r="N11" s="2">
        <v>1</v>
      </c>
      <c r="O11" s="2"/>
      <c r="P11" s="2">
        <v>2.5543893175449899</v>
      </c>
      <c r="Q11" s="2" t="s">
        <v>150</v>
      </c>
      <c r="R11" t="b">
        <f t="shared" si="0"/>
        <v>1</v>
      </c>
      <c r="S11" t="b">
        <f t="shared" si="1"/>
        <v>1</v>
      </c>
      <c r="T11" t="b">
        <f t="shared" si="2"/>
        <v>1</v>
      </c>
      <c r="U11" s="6" t="s">
        <v>0</v>
      </c>
    </row>
    <row r="12" spans="1:38" x14ac:dyDescent="0.25">
      <c r="A12" s="4">
        <v>10</v>
      </c>
      <c r="B12" s="4">
        <v>92.659199999999998</v>
      </c>
      <c r="C12" s="4">
        <v>56.692799999999998</v>
      </c>
      <c r="D12" s="4">
        <v>4.9000000000000004</v>
      </c>
      <c r="E12" s="4">
        <v>92.7</v>
      </c>
      <c r="F12" s="4">
        <v>56.7</v>
      </c>
      <c r="G12" s="4">
        <v>4.9000000000000004</v>
      </c>
      <c r="H12" s="4" t="s">
        <v>10</v>
      </c>
      <c r="I12" s="4">
        <v>2.566986644</v>
      </c>
      <c r="J12" s="4">
        <v>2.5543893175449899</v>
      </c>
      <c r="K12" s="4">
        <v>2.5543893175449899</v>
      </c>
      <c r="L12" s="2">
        <v>1</v>
      </c>
      <c r="M12" s="2"/>
      <c r="N12" s="2">
        <v>1</v>
      </c>
      <c r="O12" s="2"/>
      <c r="P12" s="2">
        <v>2.5543893175449899</v>
      </c>
      <c r="Q12" s="2" t="s">
        <v>150</v>
      </c>
      <c r="R12" t="b">
        <f t="shared" si="0"/>
        <v>1</v>
      </c>
      <c r="S12" t="b">
        <f t="shared" si="1"/>
        <v>1</v>
      </c>
      <c r="T12" t="b">
        <f t="shared" si="2"/>
        <v>1</v>
      </c>
      <c r="U12" s="6" t="s">
        <v>0</v>
      </c>
    </row>
    <row r="13" spans="1:38" x14ac:dyDescent="0.25">
      <c r="A13" s="4">
        <v>12</v>
      </c>
      <c r="B13" s="4">
        <v>92.659199999999998</v>
      </c>
      <c r="C13" s="4">
        <v>30.1752</v>
      </c>
      <c r="D13" s="4">
        <v>4.9000000000000004</v>
      </c>
      <c r="E13" s="4">
        <v>92.7</v>
      </c>
      <c r="F13" s="4">
        <v>30.311</v>
      </c>
      <c r="G13" s="4">
        <v>4.9000000000000004</v>
      </c>
      <c r="H13" s="4" t="s">
        <v>11</v>
      </c>
      <c r="I13" s="4">
        <v>2.0963908500000001</v>
      </c>
      <c r="J13" s="4">
        <v>2.0875767392924001</v>
      </c>
      <c r="K13" s="4">
        <v>2.0875767392924001</v>
      </c>
      <c r="L13" s="2">
        <v>1</v>
      </c>
      <c r="M13" s="2"/>
      <c r="N13" s="2">
        <v>1</v>
      </c>
      <c r="O13" s="2"/>
      <c r="P13" s="2">
        <v>2.0875767392924001</v>
      </c>
      <c r="Q13" s="2" t="s">
        <v>151</v>
      </c>
      <c r="R13" t="b">
        <f t="shared" si="0"/>
        <v>1</v>
      </c>
      <c r="S13" t="b">
        <f t="shared" si="1"/>
        <v>1</v>
      </c>
      <c r="T13" t="b">
        <f t="shared" si="2"/>
        <v>1</v>
      </c>
      <c r="U13" s="6" t="s">
        <v>0</v>
      </c>
    </row>
    <row r="14" spans="1:38" x14ac:dyDescent="0.25">
      <c r="A14" s="4">
        <v>13</v>
      </c>
      <c r="B14" s="4">
        <v>86.563199999999995</v>
      </c>
      <c r="C14" s="4">
        <v>44.195999999999998</v>
      </c>
      <c r="D14" s="4">
        <v>7.3</v>
      </c>
      <c r="E14" s="4">
        <v>86.6</v>
      </c>
      <c r="F14" s="4">
        <v>44.2</v>
      </c>
      <c r="G14" s="4">
        <v>7.3</v>
      </c>
      <c r="H14" s="4" t="s">
        <v>13</v>
      </c>
      <c r="I14" s="4">
        <v>3.155592773</v>
      </c>
      <c r="J14" s="4">
        <v>3.13826348758165</v>
      </c>
      <c r="K14" s="4">
        <v>3.1382635215044399</v>
      </c>
      <c r="L14" s="2">
        <v>1</v>
      </c>
      <c r="M14" s="2"/>
      <c r="N14" s="2">
        <v>1</v>
      </c>
      <c r="O14" s="2"/>
      <c r="P14" s="2">
        <v>3.1382635215044399</v>
      </c>
      <c r="Q14" s="2" t="s">
        <v>150</v>
      </c>
      <c r="R14" t="b">
        <f t="shared" si="0"/>
        <v>1</v>
      </c>
      <c r="S14" t="b">
        <f t="shared" si="1"/>
        <v>1</v>
      </c>
      <c r="T14" t="b">
        <f t="shared" si="2"/>
        <v>1</v>
      </c>
      <c r="U14" s="6" t="s">
        <v>14</v>
      </c>
      <c r="Y14" s="4">
        <f>Z14*AB14*AD14</f>
        <v>2.9899690016723364</v>
      </c>
      <c r="Z14" s="4">
        <f>(0.43 * (AF14^0.8) * (AG14^-0.14) * (0.38^-0.57) + 1)</f>
        <v>1.8852734185356104</v>
      </c>
      <c r="AA14" s="4" t="s">
        <v>150</v>
      </c>
      <c r="AB14" s="4">
        <f>((0.1 * 0.5) + 1.2)</f>
        <v>1.25</v>
      </c>
      <c r="AC14" s="4" t="s">
        <v>152</v>
      </c>
      <c r="AD14" s="4">
        <f>(0.95 * ((AJ14/AK14)^0.57) * (2.718281828^(-0.55*((AL14/AK14)^1.33))) + 1)</f>
        <v>1.2687683270874524</v>
      </c>
      <c r="AE14" s="4" t="s">
        <v>153</v>
      </c>
      <c r="AF14" s="4">
        <f>G14-G13</f>
        <v>2.3999999999999995</v>
      </c>
      <c r="AG14" s="4">
        <v>44</v>
      </c>
      <c r="AJ14" s="4">
        <v>4.9000000000000004</v>
      </c>
      <c r="AK14" s="4">
        <v>44</v>
      </c>
      <c r="AL14" s="4">
        <f>7.3-4.9</f>
        <v>2.3999999999999995</v>
      </c>
    </row>
    <row r="15" spans="1:38" x14ac:dyDescent="0.25">
      <c r="A15" s="4">
        <v>14</v>
      </c>
      <c r="B15" s="4">
        <v>71.0184</v>
      </c>
      <c r="C15" s="4">
        <v>44.195999999999998</v>
      </c>
      <c r="D15" s="4">
        <v>7.3</v>
      </c>
      <c r="E15" s="4">
        <v>71</v>
      </c>
      <c r="F15" s="4">
        <v>44.2</v>
      </c>
      <c r="G15" s="4">
        <v>7.3</v>
      </c>
      <c r="H15" s="4" t="s">
        <v>15</v>
      </c>
      <c r="I15" s="4">
        <v>2.3619036090000001</v>
      </c>
      <c r="J15" s="4">
        <v>3.13826348758165</v>
      </c>
      <c r="K15" s="4">
        <v>3.1382635215044399</v>
      </c>
      <c r="L15" s="2">
        <v>1</v>
      </c>
      <c r="M15" s="2"/>
      <c r="N15" s="2">
        <v>1</v>
      </c>
      <c r="O15" s="2"/>
      <c r="P15" s="2">
        <v>3.1382635215044399</v>
      </c>
      <c r="Q15" s="2" t="s">
        <v>150</v>
      </c>
      <c r="R15" t="b">
        <f t="shared" si="0"/>
        <v>0</v>
      </c>
      <c r="S15" t="b">
        <f t="shared" si="1"/>
        <v>1</v>
      </c>
      <c r="T15" t="b">
        <f t="shared" si="2"/>
        <v>1</v>
      </c>
      <c r="U15" s="6" t="s">
        <v>14</v>
      </c>
      <c r="Z15" s="4">
        <v>1</v>
      </c>
      <c r="AB15" s="4">
        <v>1</v>
      </c>
      <c r="AD15" s="4">
        <f>(0.43 * (AJ15^0.8) * (AK15^-0.14) * (0.38^-0.57) + 1)</f>
        <v>3.3955996736042273</v>
      </c>
      <c r="AE15" s="4" t="s">
        <v>150</v>
      </c>
      <c r="AJ15" s="4">
        <v>7.3</v>
      </c>
      <c r="AK15" s="4">
        <v>20.7</v>
      </c>
    </row>
    <row r="16" spans="1:38" x14ac:dyDescent="0.25">
      <c r="A16" s="4">
        <v>15</v>
      </c>
      <c r="B16" s="4">
        <v>58.8264</v>
      </c>
      <c r="C16" s="4">
        <v>44.195999999999998</v>
      </c>
      <c r="D16" s="4">
        <v>7.3</v>
      </c>
      <c r="E16" s="4">
        <v>58.8</v>
      </c>
      <c r="F16" s="4">
        <v>44.2</v>
      </c>
      <c r="G16" s="4">
        <v>7.3</v>
      </c>
      <c r="H16" s="5" t="s">
        <v>16</v>
      </c>
      <c r="I16" s="4">
        <v>2.3619036090000001</v>
      </c>
      <c r="J16" s="4">
        <v>3.13826348758165</v>
      </c>
      <c r="K16" s="4">
        <v>3.1382635215044399</v>
      </c>
      <c r="L16" s="2">
        <v>1</v>
      </c>
      <c r="M16" s="2"/>
      <c r="N16" s="2">
        <v>1</v>
      </c>
      <c r="O16" s="2"/>
      <c r="P16" s="2">
        <v>3.1382635215044399</v>
      </c>
      <c r="Q16" s="2" t="s">
        <v>150</v>
      </c>
      <c r="R16" t="b">
        <f t="shared" si="0"/>
        <v>0</v>
      </c>
      <c r="S16" t="b">
        <f t="shared" si="1"/>
        <v>1</v>
      </c>
      <c r="T16" t="b">
        <f t="shared" si="2"/>
        <v>1</v>
      </c>
      <c r="U16" s="6" t="s">
        <v>12</v>
      </c>
    </row>
    <row r="17" spans="1:21" x14ac:dyDescent="0.25">
      <c r="A17" s="4">
        <v>16</v>
      </c>
      <c r="B17" s="4">
        <v>33.527999999999999</v>
      </c>
      <c r="C17" s="4">
        <v>44.195999999999998</v>
      </c>
      <c r="D17" s="4">
        <v>7.3</v>
      </c>
      <c r="E17" s="4">
        <v>33.5</v>
      </c>
      <c r="F17" s="4">
        <v>44.2</v>
      </c>
      <c r="G17" s="4">
        <v>7.3</v>
      </c>
      <c r="H17" s="4" t="s">
        <v>17</v>
      </c>
      <c r="I17" s="4">
        <v>3.155592773</v>
      </c>
      <c r="J17" s="4">
        <v>3.13826348758165</v>
      </c>
      <c r="K17" s="4">
        <v>3.1382635215044399</v>
      </c>
      <c r="L17" s="2">
        <v>1</v>
      </c>
      <c r="M17" s="2"/>
      <c r="N17" s="2">
        <v>1</v>
      </c>
      <c r="O17" s="2"/>
      <c r="P17" s="2">
        <v>3.1382635215044399</v>
      </c>
      <c r="Q17" s="2" t="s">
        <v>150</v>
      </c>
      <c r="R17" t="b">
        <f t="shared" si="0"/>
        <v>1</v>
      </c>
      <c r="S17" t="b">
        <f t="shared" si="1"/>
        <v>1</v>
      </c>
      <c r="T17" t="b">
        <f t="shared" si="2"/>
        <v>1</v>
      </c>
      <c r="U17" s="6" t="s">
        <v>12</v>
      </c>
    </row>
    <row r="18" spans="1:21" x14ac:dyDescent="0.25">
      <c r="A18" s="4">
        <v>17</v>
      </c>
      <c r="B18" s="4">
        <v>25.298400000000001</v>
      </c>
      <c r="C18" s="4">
        <v>44.195999999999998</v>
      </c>
      <c r="D18" s="4">
        <v>7.3</v>
      </c>
      <c r="E18" s="4">
        <v>25.292000000000002</v>
      </c>
      <c r="F18" s="4">
        <v>44.2</v>
      </c>
      <c r="G18" s="4">
        <v>7.3</v>
      </c>
      <c r="H18" s="4" t="s">
        <v>18</v>
      </c>
      <c r="I18" s="4">
        <v>3.155592773</v>
      </c>
      <c r="J18" s="4">
        <v>2.35095497246648</v>
      </c>
      <c r="K18" s="4">
        <v>2.35095498704053</v>
      </c>
      <c r="L18" s="2">
        <v>1</v>
      </c>
      <c r="M18" s="2"/>
      <c r="N18" s="2">
        <v>1</v>
      </c>
      <c r="O18" s="2"/>
      <c r="P18" s="2">
        <v>2.35095498704053</v>
      </c>
      <c r="Q18" s="2" t="s">
        <v>151</v>
      </c>
      <c r="R18" t="b">
        <f t="shared" si="0"/>
        <v>0</v>
      </c>
      <c r="S18" t="b">
        <f t="shared" si="1"/>
        <v>1</v>
      </c>
      <c r="T18" t="b">
        <f t="shared" si="2"/>
        <v>1</v>
      </c>
      <c r="U18" s="6" t="s">
        <v>14</v>
      </c>
    </row>
    <row r="19" spans="1:21" x14ac:dyDescent="0.25">
      <c r="A19" s="4">
        <v>18</v>
      </c>
      <c r="B19" s="4">
        <v>25.298400000000001</v>
      </c>
      <c r="C19" s="4">
        <v>36.2712</v>
      </c>
      <c r="D19" s="4">
        <v>7.3</v>
      </c>
      <c r="E19" s="4">
        <v>25.3</v>
      </c>
      <c r="F19" s="4">
        <v>36.299999999999997</v>
      </c>
      <c r="G19" s="4">
        <v>7.3</v>
      </c>
      <c r="H19" s="4" t="s">
        <v>20</v>
      </c>
      <c r="I19" s="4">
        <v>3.155592773</v>
      </c>
      <c r="J19" s="4">
        <v>3.13826348758165</v>
      </c>
      <c r="K19" s="4">
        <v>3.1382635215044399</v>
      </c>
      <c r="L19" s="2">
        <v>1</v>
      </c>
      <c r="M19" s="2"/>
      <c r="N19" s="2">
        <v>1</v>
      </c>
      <c r="O19" s="2"/>
      <c r="P19" s="2">
        <v>3.1382635215044399</v>
      </c>
      <c r="Q19" s="2" t="s">
        <v>150</v>
      </c>
      <c r="R19" t="b">
        <f t="shared" si="0"/>
        <v>1</v>
      </c>
      <c r="S19" t="b">
        <f t="shared" si="1"/>
        <v>1</v>
      </c>
      <c r="T19" t="b">
        <f t="shared" si="2"/>
        <v>1</v>
      </c>
      <c r="U19" s="6" t="s">
        <v>12</v>
      </c>
    </row>
    <row r="20" spans="1:21" x14ac:dyDescent="0.25">
      <c r="A20" s="4">
        <v>19</v>
      </c>
      <c r="B20" s="4">
        <v>43.586399999999998</v>
      </c>
      <c r="C20" s="4">
        <v>36.2712</v>
      </c>
      <c r="D20" s="4">
        <v>7.3</v>
      </c>
      <c r="E20" s="4">
        <v>43.6</v>
      </c>
      <c r="F20" s="4">
        <v>36.299999999999997</v>
      </c>
      <c r="G20" s="4">
        <v>7.3</v>
      </c>
      <c r="H20" s="4" t="s">
        <v>21</v>
      </c>
      <c r="I20" s="4">
        <v>3.155592773</v>
      </c>
      <c r="J20" s="4">
        <v>3.13826348758165</v>
      </c>
      <c r="K20" s="4">
        <v>3.1382635215044399</v>
      </c>
      <c r="L20" s="2">
        <v>1</v>
      </c>
      <c r="M20" s="2"/>
      <c r="N20" s="2">
        <v>1</v>
      </c>
      <c r="O20" s="2"/>
      <c r="P20" s="2">
        <v>3.1382635215044399</v>
      </c>
      <c r="Q20" s="2" t="s">
        <v>150</v>
      </c>
      <c r="R20" t="b">
        <f t="shared" si="0"/>
        <v>1</v>
      </c>
      <c r="S20" t="b">
        <f t="shared" si="1"/>
        <v>1</v>
      </c>
      <c r="T20" t="b">
        <f t="shared" si="2"/>
        <v>1</v>
      </c>
      <c r="U20" s="6" t="s">
        <v>19</v>
      </c>
    </row>
    <row r="21" spans="1:21" x14ac:dyDescent="0.25">
      <c r="A21" s="4">
        <v>20</v>
      </c>
      <c r="B21" s="4">
        <v>43.586399999999998</v>
      </c>
      <c r="C21" s="4">
        <v>30.1752</v>
      </c>
      <c r="D21" s="4">
        <v>7.3</v>
      </c>
      <c r="E21" s="4">
        <v>43.6</v>
      </c>
      <c r="F21" s="4">
        <v>30.2</v>
      </c>
      <c r="G21" s="4">
        <v>7.3</v>
      </c>
      <c r="H21" s="4" t="s">
        <v>22</v>
      </c>
      <c r="I21" s="4">
        <v>3.155592773</v>
      </c>
      <c r="J21" s="4">
        <v>3.13826348758165</v>
      </c>
      <c r="K21" s="4">
        <v>3.1382635215044399</v>
      </c>
      <c r="L21" s="2">
        <v>1</v>
      </c>
      <c r="M21" s="2"/>
      <c r="N21" s="2">
        <v>1</v>
      </c>
      <c r="O21" s="2"/>
      <c r="P21" s="2">
        <v>3.1382635215044399</v>
      </c>
      <c r="Q21" s="2" t="s">
        <v>150</v>
      </c>
      <c r="R21" t="b">
        <f t="shared" si="0"/>
        <v>1</v>
      </c>
      <c r="S21" t="b">
        <f t="shared" si="1"/>
        <v>1</v>
      </c>
      <c r="T21" t="b">
        <f t="shared" si="2"/>
        <v>1</v>
      </c>
      <c r="U21" s="6" t="s">
        <v>12</v>
      </c>
    </row>
    <row r="22" spans="1:21" x14ac:dyDescent="0.25">
      <c r="A22" s="4">
        <v>21</v>
      </c>
      <c r="B22" s="4">
        <v>37.795200000000001</v>
      </c>
      <c r="C22" s="4">
        <v>30.1752</v>
      </c>
      <c r="D22" s="4">
        <v>7.3</v>
      </c>
      <c r="E22" s="4">
        <v>37.799999999999997</v>
      </c>
      <c r="F22" s="4">
        <v>30.2</v>
      </c>
      <c r="G22" s="4">
        <v>7.3</v>
      </c>
      <c r="H22" s="4" t="s">
        <v>23</v>
      </c>
      <c r="I22" s="4">
        <v>3.155592773</v>
      </c>
      <c r="J22" s="4">
        <v>3.13826348758165</v>
      </c>
      <c r="K22" s="4">
        <v>3.1382635215044399</v>
      </c>
      <c r="L22" s="2">
        <v>1</v>
      </c>
      <c r="M22" s="2"/>
      <c r="N22" s="2">
        <v>1</v>
      </c>
      <c r="O22" s="2"/>
      <c r="P22" s="2">
        <v>3.1382635215044399</v>
      </c>
      <c r="Q22" s="2" t="s">
        <v>150</v>
      </c>
      <c r="R22" t="b">
        <f t="shared" si="0"/>
        <v>1</v>
      </c>
      <c r="S22" t="b">
        <f t="shared" si="1"/>
        <v>1</v>
      </c>
      <c r="T22" t="b">
        <f t="shared" si="2"/>
        <v>1</v>
      </c>
      <c r="U22" s="6" t="s">
        <v>12</v>
      </c>
    </row>
    <row r="23" spans="1:21" x14ac:dyDescent="0.25">
      <c r="A23" s="4">
        <v>22</v>
      </c>
      <c r="B23" s="4">
        <v>37.795200000000001</v>
      </c>
      <c r="C23" s="4">
        <v>25.603200000000001</v>
      </c>
      <c r="D23" s="4">
        <v>7.3</v>
      </c>
      <c r="E23" s="4">
        <v>37.799999999999997</v>
      </c>
      <c r="F23" s="4">
        <v>25.6</v>
      </c>
      <c r="G23" s="4">
        <v>7.3</v>
      </c>
      <c r="H23" s="4" t="s">
        <v>24</v>
      </c>
      <c r="I23" s="4">
        <v>3.155592773</v>
      </c>
      <c r="J23" s="4">
        <v>3.13826348758165</v>
      </c>
      <c r="K23" s="4">
        <v>3.1382635215044399</v>
      </c>
      <c r="L23" s="2">
        <v>1</v>
      </c>
      <c r="M23" s="2"/>
      <c r="N23" s="2">
        <v>1</v>
      </c>
      <c r="O23" s="2"/>
      <c r="P23" s="2">
        <v>3.1382635215044399</v>
      </c>
      <c r="Q23" s="2" t="s">
        <v>150</v>
      </c>
      <c r="R23" t="b">
        <f t="shared" si="0"/>
        <v>1</v>
      </c>
      <c r="S23" t="b">
        <f t="shared" si="1"/>
        <v>1</v>
      </c>
      <c r="T23" t="b">
        <f t="shared" si="2"/>
        <v>1</v>
      </c>
      <c r="U23" s="6" t="s">
        <v>19</v>
      </c>
    </row>
    <row r="24" spans="1:21" x14ac:dyDescent="0.25">
      <c r="A24" s="4">
        <v>23</v>
      </c>
      <c r="B24" s="4">
        <v>31.394400000000001</v>
      </c>
      <c r="C24" s="4">
        <v>25.603200000000001</v>
      </c>
      <c r="D24" s="4">
        <v>7.3</v>
      </c>
      <c r="E24" s="4">
        <v>31.4</v>
      </c>
      <c r="F24" s="4">
        <v>25.6</v>
      </c>
      <c r="G24" s="4">
        <v>7.3</v>
      </c>
      <c r="H24" s="4" t="s">
        <v>25</v>
      </c>
      <c r="I24" s="4">
        <v>3.155592773</v>
      </c>
      <c r="J24" s="4">
        <v>3.13826348758165</v>
      </c>
      <c r="K24" s="4">
        <v>3.1382635215044399</v>
      </c>
      <c r="L24" s="2">
        <v>1</v>
      </c>
      <c r="M24" s="2"/>
      <c r="N24" s="2">
        <v>1</v>
      </c>
      <c r="O24" s="2"/>
      <c r="P24" s="2">
        <v>3.1382635215044399</v>
      </c>
      <c r="Q24" s="2" t="s">
        <v>150</v>
      </c>
      <c r="R24" t="b">
        <f t="shared" si="0"/>
        <v>1</v>
      </c>
      <c r="S24" t="b">
        <f t="shared" si="1"/>
        <v>1</v>
      </c>
      <c r="T24" t="b">
        <f t="shared" si="2"/>
        <v>1</v>
      </c>
      <c r="U24" s="6" t="s">
        <v>19</v>
      </c>
    </row>
    <row r="25" spans="1:21" x14ac:dyDescent="0.25">
      <c r="A25" s="4">
        <v>24</v>
      </c>
      <c r="B25" s="4">
        <v>31.394400000000001</v>
      </c>
      <c r="C25" s="4">
        <v>30.1752</v>
      </c>
      <c r="D25" s="4">
        <v>7.3</v>
      </c>
      <c r="E25" s="4">
        <v>31.4</v>
      </c>
      <c r="F25" s="4">
        <v>30.2</v>
      </c>
      <c r="G25" s="4">
        <v>7.3</v>
      </c>
      <c r="H25" s="4" t="s">
        <v>26</v>
      </c>
      <c r="I25" s="4">
        <v>3.155592773</v>
      </c>
      <c r="J25" s="4">
        <v>3.13826348758165</v>
      </c>
      <c r="K25" s="4">
        <v>3.1382635215044399</v>
      </c>
      <c r="L25" s="2">
        <v>1</v>
      </c>
      <c r="M25" s="2"/>
      <c r="N25" s="2">
        <v>1</v>
      </c>
      <c r="O25" s="2"/>
      <c r="P25" s="2">
        <v>3.1382635215044399</v>
      </c>
      <c r="Q25" s="2" t="s">
        <v>150</v>
      </c>
      <c r="R25" t="b">
        <f t="shared" si="0"/>
        <v>1</v>
      </c>
      <c r="S25" t="b">
        <f t="shared" si="1"/>
        <v>1</v>
      </c>
      <c r="T25" t="b">
        <f t="shared" si="2"/>
        <v>1</v>
      </c>
      <c r="U25" s="6" t="s">
        <v>12</v>
      </c>
    </row>
    <row r="26" spans="1:21" x14ac:dyDescent="0.25">
      <c r="A26" s="4">
        <v>25</v>
      </c>
      <c r="B26" s="4">
        <v>18.897600000000001</v>
      </c>
      <c r="C26" s="4">
        <v>30.1752</v>
      </c>
      <c r="D26" s="4">
        <v>7.3</v>
      </c>
      <c r="E26" s="4">
        <v>18.899999999999999</v>
      </c>
      <c r="F26" s="4">
        <v>30.2</v>
      </c>
      <c r="G26" s="4">
        <v>7.3</v>
      </c>
      <c r="H26" s="4" t="s">
        <v>27</v>
      </c>
      <c r="I26" s="4">
        <v>3.155592773</v>
      </c>
      <c r="J26" s="4">
        <v>3.13826348758165</v>
      </c>
      <c r="K26" s="4">
        <v>3.1382635215044399</v>
      </c>
      <c r="L26" s="2">
        <v>1</v>
      </c>
      <c r="M26" s="2"/>
      <c r="N26" s="2">
        <v>1</v>
      </c>
      <c r="O26" s="2"/>
      <c r="P26" s="2">
        <v>3.1382635215044399</v>
      </c>
      <c r="Q26" s="2" t="s">
        <v>150</v>
      </c>
      <c r="R26" t="b">
        <f t="shared" si="0"/>
        <v>1</v>
      </c>
      <c r="S26" t="b">
        <f t="shared" si="1"/>
        <v>1</v>
      </c>
      <c r="T26" t="b">
        <f t="shared" si="2"/>
        <v>1</v>
      </c>
      <c r="U26" s="6" t="s">
        <v>19</v>
      </c>
    </row>
    <row r="27" spans="1:21" x14ac:dyDescent="0.25">
      <c r="A27" s="4">
        <v>26</v>
      </c>
      <c r="B27" s="4">
        <v>18.897600000000001</v>
      </c>
      <c r="C27" s="4">
        <v>44.195999999999998</v>
      </c>
      <c r="D27" s="4">
        <v>7.3</v>
      </c>
      <c r="E27" s="4">
        <v>18.899999999999999</v>
      </c>
      <c r="F27" s="4">
        <v>44.2</v>
      </c>
      <c r="G27" s="4">
        <v>7.3</v>
      </c>
      <c r="H27" s="4" t="s">
        <v>28</v>
      </c>
      <c r="I27" s="4">
        <v>3.155592773</v>
      </c>
      <c r="J27" s="4">
        <v>3.13826348758165</v>
      </c>
      <c r="K27" s="4">
        <v>3.1382635215044399</v>
      </c>
      <c r="L27" s="2">
        <v>1</v>
      </c>
      <c r="M27" s="2"/>
      <c r="N27" s="2">
        <v>1</v>
      </c>
      <c r="O27" s="2"/>
      <c r="P27" s="2">
        <v>3.1382635215044399</v>
      </c>
      <c r="Q27" s="2" t="s">
        <v>150</v>
      </c>
      <c r="R27" t="b">
        <f t="shared" si="0"/>
        <v>1</v>
      </c>
      <c r="S27" t="b">
        <f t="shared" si="1"/>
        <v>1</v>
      </c>
      <c r="T27" t="b">
        <f t="shared" si="2"/>
        <v>1</v>
      </c>
      <c r="U27" s="6" t="s">
        <v>12</v>
      </c>
    </row>
    <row r="28" spans="1:21" x14ac:dyDescent="0.25">
      <c r="A28" s="4">
        <v>27</v>
      </c>
      <c r="B28" s="4">
        <v>24.993600000000001</v>
      </c>
      <c r="C28" s="4">
        <v>50.596800000000002</v>
      </c>
      <c r="D28" s="4">
        <v>7.3</v>
      </c>
      <c r="E28" s="4">
        <v>25</v>
      </c>
      <c r="F28" s="4">
        <v>50.6</v>
      </c>
      <c r="G28" s="4">
        <v>7.3</v>
      </c>
      <c r="H28" s="4" t="s">
        <v>29</v>
      </c>
      <c r="I28" s="4">
        <v>3.155592773</v>
      </c>
      <c r="J28" s="4">
        <v>3.13826348758165</v>
      </c>
      <c r="K28" s="4">
        <v>3.1382635215044399</v>
      </c>
      <c r="L28" s="2">
        <v>1</v>
      </c>
      <c r="M28" s="2"/>
      <c r="N28" s="2">
        <v>1</v>
      </c>
      <c r="O28" s="2"/>
      <c r="P28" s="2">
        <v>3.1382635215044399</v>
      </c>
      <c r="Q28" s="2" t="s">
        <v>150</v>
      </c>
      <c r="R28" t="b">
        <f t="shared" si="0"/>
        <v>1</v>
      </c>
      <c r="S28" t="b">
        <f t="shared" si="1"/>
        <v>1</v>
      </c>
      <c r="T28" t="b">
        <f t="shared" si="2"/>
        <v>1</v>
      </c>
      <c r="U28" s="6" t="s">
        <v>12</v>
      </c>
    </row>
    <row r="29" spans="1:21" x14ac:dyDescent="0.25">
      <c r="A29" s="4">
        <v>28</v>
      </c>
      <c r="B29" s="4">
        <v>33.527999999999999</v>
      </c>
      <c r="C29" s="4">
        <v>50.596800000000002</v>
      </c>
      <c r="D29" s="4">
        <v>7.3</v>
      </c>
      <c r="E29" s="4">
        <v>33.5</v>
      </c>
      <c r="F29" s="4">
        <v>50.6</v>
      </c>
      <c r="G29" s="4">
        <v>7.3</v>
      </c>
      <c r="H29" s="4" t="s">
        <v>30</v>
      </c>
      <c r="I29" s="4">
        <v>3.155592773</v>
      </c>
      <c r="J29" s="4">
        <v>3.13826348758165</v>
      </c>
      <c r="K29" s="4">
        <v>3.1382635215044399</v>
      </c>
      <c r="L29" s="2">
        <v>1</v>
      </c>
      <c r="M29" s="2"/>
      <c r="N29" s="2">
        <v>1</v>
      </c>
      <c r="O29" s="2"/>
      <c r="P29" s="2">
        <v>3.1382635215044399</v>
      </c>
      <c r="Q29" s="2" t="s">
        <v>150</v>
      </c>
      <c r="R29" t="b">
        <f t="shared" si="0"/>
        <v>1</v>
      </c>
      <c r="S29" t="b">
        <f t="shared" si="1"/>
        <v>1</v>
      </c>
      <c r="T29" t="b">
        <f t="shared" si="2"/>
        <v>1</v>
      </c>
      <c r="U29" s="6" t="s">
        <v>12</v>
      </c>
    </row>
    <row r="30" spans="1:21" x14ac:dyDescent="0.25">
      <c r="A30" s="4">
        <v>29</v>
      </c>
      <c r="B30" s="4">
        <v>39.928800000000003</v>
      </c>
      <c r="C30" s="4">
        <v>50.596800000000002</v>
      </c>
      <c r="D30" s="4">
        <v>7.3</v>
      </c>
      <c r="E30" s="4">
        <v>39.9</v>
      </c>
      <c r="F30" s="4">
        <v>50.6</v>
      </c>
      <c r="G30" s="4">
        <v>7.3</v>
      </c>
      <c r="H30" s="4" t="s">
        <v>31</v>
      </c>
      <c r="I30" s="4">
        <v>3.155592773</v>
      </c>
      <c r="J30" s="4">
        <v>3.13826348758165</v>
      </c>
      <c r="K30" s="4">
        <v>3.1382635215044399</v>
      </c>
      <c r="L30" s="2">
        <v>1</v>
      </c>
      <c r="M30" s="2"/>
      <c r="N30" s="2">
        <v>1</v>
      </c>
      <c r="O30" s="2"/>
      <c r="P30" s="2">
        <v>3.1382635215044399</v>
      </c>
      <c r="Q30" s="2" t="s">
        <v>150</v>
      </c>
      <c r="R30" t="b">
        <f t="shared" si="0"/>
        <v>1</v>
      </c>
      <c r="S30" t="b">
        <f t="shared" si="1"/>
        <v>1</v>
      </c>
      <c r="T30" t="b">
        <f t="shared" si="2"/>
        <v>1</v>
      </c>
      <c r="U30" s="6" t="s">
        <v>12</v>
      </c>
    </row>
    <row r="31" spans="1:21" x14ac:dyDescent="0.25">
      <c r="A31" s="4">
        <v>30</v>
      </c>
      <c r="B31" s="4">
        <v>58.8264</v>
      </c>
      <c r="C31" s="4">
        <v>50.596800000000002</v>
      </c>
      <c r="D31" s="4">
        <v>7.3</v>
      </c>
      <c r="E31" s="4">
        <v>58.8</v>
      </c>
      <c r="F31" s="4">
        <v>50.6</v>
      </c>
      <c r="G31" s="4">
        <v>7.3</v>
      </c>
      <c r="H31" s="4" t="s">
        <v>32</v>
      </c>
      <c r="I31" s="4">
        <v>3.155592773</v>
      </c>
      <c r="J31" s="4">
        <v>3.13826348758165</v>
      </c>
      <c r="K31" s="4">
        <v>3.1382635215044399</v>
      </c>
      <c r="L31" s="2">
        <v>1</v>
      </c>
      <c r="M31" s="2"/>
      <c r="N31" s="2">
        <v>1</v>
      </c>
      <c r="O31" s="2"/>
      <c r="P31" s="2">
        <v>3.1382635215044399</v>
      </c>
      <c r="Q31" s="2" t="s">
        <v>150</v>
      </c>
      <c r="R31" t="b">
        <f t="shared" si="0"/>
        <v>1</v>
      </c>
      <c r="S31" t="b">
        <f t="shared" si="1"/>
        <v>1</v>
      </c>
      <c r="T31" t="b">
        <f t="shared" si="2"/>
        <v>1</v>
      </c>
      <c r="U31" s="6" t="s">
        <v>12</v>
      </c>
    </row>
    <row r="32" spans="1:21" x14ac:dyDescent="0.25">
      <c r="A32" s="4">
        <v>31</v>
      </c>
      <c r="B32" s="4">
        <v>65.227199999999996</v>
      </c>
      <c r="C32" s="4">
        <v>50.901600000000002</v>
      </c>
      <c r="D32" s="4">
        <v>7.3</v>
      </c>
      <c r="E32" s="4">
        <v>65.227000000000004</v>
      </c>
      <c r="F32" s="4">
        <v>50.9</v>
      </c>
      <c r="G32" s="4">
        <v>7.3</v>
      </c>
      <c r="H32" s="4" t="s">
        <v>33</v>
      </c>
      <c r="I32" s="4">
        <v>3.155592773</v>
      </c>
      <c r="J32" s="4">
        <v>3.13826348758165</v>
      </c>
      <c r="K32" s="4">
        <v>3.1382635215044399</v>
      </c>
      <c r="L32" s="2">
        <v>1</v>
      </c>
      <c r="M32" s="2"/>
      <c r="N32" s="2">
        <v>1</v>
      </c>
      <c r="O32" s="2"/>
      <c r="P32" s="2">
        <v>3.1382635215044399</v>
      </c>
      <c r="Q32" s="2" t="s">
        <v>150</v>
      </c>
      <c r="R32" t="b">
        <f t="shared" si="0"/>
        <v>1</v>
      </c>
      <c r="S32" t="b">
        <f t="shared" si="1"/>
        <v>1</v>
      </c>
      <c r="T32" t="b">
        <f t="shared" si="2"/>
        <v>1</v>
      </c>
      <c r="U32" s="6" t="s">
        <v>12</v>
      </c>
    </row>
    <row r="33" spans="1:21" x14ac:dyDescent="0.25">
      <c r="A33" s="4">
        <v>32</v>
      </c>
      <c r="B33" s="4">
        <v>71.0184</v>
      </c>
      <c r="C33" s="4">
        <v>50.901600000000002</v>
      </c>
      <c r="D33" s="4">
        <v>7.3</v>
      </c>
      <c r="E33" s="4">
        <v>71</v>
      </c>
      <c r="F33" s="4">
        <v>50.9</v>
      </c>
      <c r="G33" s="4">
        <v>7.3</v>
      </c>
      <c r="H33" s="4" t="s">
        <v>34</v>
      </c>
      <c r="I33" s="4">
        <v>3.155592773</v>
      </c>
      <c r="J33" s="4">
        <v>3.13826348758165</v>
      </c>
      <c r="K33" s="4">
        <v>3.1382635215044399</v>
      </c>
      <c r="L33" s="2">
        <v>1</v>
      </c>
      <c r="M33" s="2"/>
      <c r="N33" s="2">
        <v>1</v>
      </c>
      <c r="O33" s="2"/>
      <c r="P33" s="2">
        <v>3.1382635215044399</v>
      </c>
      <c r="Q33" s="2" t="s">
        <v>150</v>
      </c>
      <c r="R33" t="b">
        <f t="shared" si="0"/>
        <v>1</v>
      </c>
      <c r="S33" t="b">
        <f t="shared" si="1"/>
        <v>1</v>
      </c>
      <c r="T33" t="b">
        <f t="shared" si="2"/>
        <v>1</v>
      </c>
      <c r="U33" s="6" t="s">
        <v>12</v>
      </c>
    </row>
    <row r="34" spans="1:21" x14ac:dyDescent="0.25">
      <c r="A34" s="4">
        <v>33</v>
      </c>
      <c r="B34" s="4">
        <v>77.114400000000003</v>
      </c>
      <c r="C34" s="4">
        <v>50.596800000000002</v>
      </c>
      <c r="D34" s="4">
        <v>7.3</v>
      </c>
      <c r="E34" s="4">
        <v>77.099999999999994</v>
      </c>
      <c r="F34" s="4">
        <v>50.6</v>
      </c>
      <c r="G34" s="4">
        <v>7.3</v>
      </c>
      <c r="H34" s="4" t="s">
        <v>35</v>
      </c>
      <c r="I34" s="4">
        <v>3.155592773</v>
      </c>
      <c r="J34" s="4">
        <v>2.35095497246648</v>
      </c>
      <c r="K34" s="4">
        <v>2.35095498704053</v>
      </c>
      <c r="L34" s="2">
        <v>1</v>
      </c>
      <c r="M34" s="2"/>
      <c r="N34" s="2">
        <v>1</v>
      </c>
      <c r="O34" s="2"/>
      <c r="P34" s="2">
        <v>2.35095498704053</v>
      </c>
      <c r="Q34" s="2" t="s">
        <v>151</v>
      </c>
      <c r="R34" t="b">
        <f t="shared" si="0"/>
        <v>0</v>
      </c>
      <c r="S34" t="b">
        <f t="shared" si="1"/>
        <v>1</v>
      </c>
      <c r="T34" t="b">
        <f t="shared" si="2"/>
        <v>1</v>
      </c>
      <c r="U34" s="6" t="s">
        <v>12</v>
      </c>
    </row>
    <row r="35" spans="1:21" x14ac:dyDescent="0.25">
      <c r="A35" s="4">
        <v>34</v>
      </c>
      <c r="B35" s="4">
        <v>86.563199999999995</v>
      </c>
      <c r="C35" s="4">
        <v>50.596800000000002</v>
      </c>
      <c r="D35" s="4">
        <v>7.3</v>
      </c>
      <c r="E35" s="4">
        <v>87</v>
      </c>
      <c r="F35" s="4">
        <v>50.6</v>
      </c>
      <c r="G35" s="4">
        <v>7.3</v>
      </c>
      <c r="H35" s="4" t="s">
        <v>36</v>
      </c>
      <c r="I35" s="4">
        <v>2.3619036090000001</v>
      </c>
      <c r="J35" s="4">
        <v>2.35095497246648</v>
      </c>
      <c r="K35" s="4">
        <v>2.35095498704053</v>
      </c>
      <c r="L35" s="2">
        <v>1</v>
      </c>
      <c r="M35" s="2"/>
      <c r="N35" s="2">
        <v>1</v>
      </c>
      <c r="O35" s="2"/>
      <c r="P35" s="2">
        <v>2.35095498704053</v>
      </c>
      <c r="Q35" s="2" t="s">
        <v>151</v>
      </c>
      <c r="R35" t="b">
        <f t="shared" si="0"/>
        <v>1</v>
      </c>
      <c r="S35" t="b">
        <f t="shared" si="1"/>
        <v>1</v>
      </c>
      <c r="T35" t="b">
        <f t="shared" si="2"/>
        <v>1</v>
      </c>
      <c r="U35" s="6" t="s">
        <v>12</v>
      </c>
    </row>
    <row r="36" spans="1:21" x14ac:dyDescent="0.25">
      <c r="A36" s="4">
        <v>35</v>
      </c>
      <c r="B36" s="4">
        <v>92.659199999999998</v>
      </c>
      <c r="C36" s="4">
        <v>50.596800000000002</v>
      </c>
      <c r="D36" s="4">
        <v>7.3</v>
      </c>
      <c r="E36" s="4">
        <v>92.7</v>
      </c>
      <c r="F36" s="4">
        <v>50.6</v>
      </c>
      <c r="G36" s="4">
        <v>7.3</v>
      </c>
      <c r="H36" s="4" t="s">
        <v>37</v>
      </c>
      <c r="I36" s="4">
        <v>3.155592773</v>
      </c>
      <c r="J36" s="4">
        <v>3.13826348758165</v>
      </c>
      <c r="K36" s="4">
        <v>3.1382635215044399</v>
      </c>
      <c r="L36" s="2">
        <v>1</v>
      </c>
      <c r="M36" s="2"/>
      <c r="N36" s="2">
        <v>1</v>
      </c>
      <c r="O36" s="2"/>
      <c r="P36" s="2">
        <v>3.1382635215044399</v>
      </c>
      <c r="Q36" s="2" t="s">
        <v>150</v>
      </c>
      <c r="R36" t="b">
        <f t="shared" si="0"/>
        <v>1</v>
      </c>
      <c r="S36" t="b">
        <f t="shared" si="1"/>
        <v>1</v>
      </c>
      <c r="T36" t="b">
        <f t="shared" si="2"/>
        <v>1</v>
      </c>
      <c r="U36" s="6" t="s">
        <v>12</v>
      </c>
    </row>
    <row r="37" spans="1:21" x14ac:dyDescent="0.25">
      <c r="A37" s="4">
        <v>36</v>
      </c>
      <c r="B37" s="4">
        <v>92.659199999999998</v>
      </c>
      <c r="C37" s="4">
        <v>36.2712</v>
      </c>
      <c r="D37" s="4">
        <v>7.3</v>
      </c>
      <c r="E37" s="4">
        <v>92.7</v>
      </c>
      <c r="F37" s="4">
        <v>36.299999999999997</v>
      </c>
      <c r="G37" s="4">
        <v>7.3</v>
      </c>
      <c r="H37" s="4" t="s">
        <v>38</v>
      </c>
      <c r="I37" s="4">
        <v>3.155592773</v>
      </c>
      <c r="J37" s="4">
        <v>3.13826348758165</v>
      </c>
      <c r="K37" s="4">
        <v>3.1382635215044399</v>
      </c>
      <c r="L37" s="2">
        <v>1</v>
      </c>
      <c r="M37" s="2"/>
      <c r="N37" s="2">
        <v>1</v>
      </c>
      <c r="O37" s="2"/>
      <c r="P37" s="2">
        <v>3.1382635215044399</v>
      </c>
      <c r="Q37" s="2" t="s">
        <v>150</v>
      </c>
      <c r="R37" t="b">
        <f t="shared" si="0"/>
        <v>1</v>
      </c>
      <c r="S37" t="b">
        <f t="shared" si="1"/>
        <v>1</v>
      </c>
      <c r="T37" t="b">
        <f t="shared" si="2"/>
        <v>1</v>
      </c>
      <c r="U37" s="6" t="s">
        <v>14</v>
      </c>
    </row>
    <row r="38" spans="1:21" x14ac:dyDescent="0.25">
      <c r="A38" s="4">
        <v>37</v>
      </c>
      <c r="B38" s="4">
        <v>86.563199999999995</v>
      </c>
      <c r="C38" s="4">
        <v>30.1752</v>
      </c>
      <c r="D38" s="4">
        <v>7.3</v>
      </c>
      <c r="E38" s="4">
        <v>86.6</v>
      </c>
      <c r="F38" s="4">
        <v>30.2</v>
      </c>
      <c r="G38" s="4">
        <v>7.3</v>
      </c>
      <c r="H38" s="4" t="s">
        <v>39</v>
      </c>
      <c r="I38" s="4">
        <v>3.155592773</v>
      </c>
      <c r="J38" s="4">
        <v>3.13826348758165</v>
      </c>
      <c r="K38" s="4">
        <v>3.1382635215044399</v>
      </c>
      <c r="L38" s="2">
        <v>1</v>
      </c>
      <c r="M38" s="2"/>
      <c r="N38" s="2">
        <v>1</v>
      </c>
      <c r="O38" s="2"/>
      <c r="P38" s="2">
        <v>3.1382635215044399</v>
      </c>
      <c r="Q38" s="2" t="s">
        <v>150</v>
      </c>
      <c r="R38" t="b">
        <f t="shared" si="0"/>
        <v>1</v>
      </c>
      <c r="S38" t="b">
        <f t="shared" si="1"/>
        <v>1</v>
      </c>
      <c r="T38" t="b">
        <f t="shared" si="2"/>
        <v>1</v>
      </c>
      <c r="U38" s="6" t="s">
        <v>12</v>
      </c>
    </row>
    <row r="39" spans="1:21" x14ac:dyDescent="0.25">
      <c r="A39" s="4">
        <v>38</v>
      </c>
      <c r="B39" s="4">
        <v>82.905600000000007</v>
      </c>
      <c r="C39" s="4">
        <v>30.1752</v>
      </c>
      <c r="D39" s="4">
        <v>7.3</v>
      </c>
      <c r="E39" s="4">
        <v>82.9</v>
      </c>
      <c r="F39" s="4">
        <v>30.2</v>
      </c>
      <c r="G39" s="4">
        <v>7.3</v>
      </c>
      <c r="H39" s="4" t="s">
        <v>40</v>
      </c>
      <c r="I39" s="4">
        <v>3.155592773</v>
      </c>
      <c r="J39" s="4">
        <v>3.13826348758165</v>
      </c>
      <c r="K39" s="4">
        <v>3.1382635215044399</v>
      </c>
      <c r="L39" s="2">
        <v>1</v>
      </c>
      <c r="M39" s="2"/>
      <c r="N39" s="2">
        <v>1</v>
      </c>
      <c r="O39" s="2"/>
      <c r="P39" s="2">
        <v>3.1382635215044399</v>
      </c>
      <c r="Q39" s="2" t="s">
        <v>150</v>
      </c>
      <c r="R39" t="b">
        <f t="shared" si="0"/>
        <v>1</v>
      </c>
      <c r="S39" t="b">
        <f t="shared" si="1"/>
        <v>1</v>
      </c>
      <c r="T39" t="b">
        <f t="shared" si="2"/>
        <v>1</v>
      </c>
      <c r="U39" s="6" t="s">
        <v>14</v>
      </c>
    </row>
    <row r="40" spans="1:21" x14ac:dyDescent="0.25">
      <c r="A40" s="4">
        <v>39</v>
      </c>
      <c r="B40" s="4">
        <v>82.905600000000007</v>
      </c>
      <c r="C40" s="4">
        <v>36.2712</v>
      </c>
      <c r="D40" s="4">
        <v>7.3</v>
      </c>
      <c r="E40" s="4">
        <v>82.9</v>
      </c>
      <c r="F40" s="4">
        <v>36.299999999999997</v>
      </c>
      <c r="G40" s="4">
        <v>7.3</v>
      </c>
      <c r="H40" s="4" t="s">
        <v>41</v>
      </c>
      <c r="I40" s="4">
        <v>3.155592773</v>
      </c>
      <c r="J40" s="4">
        <v>3.13826348758165</v>
      </c>
      <c r="K40" s="4">
        <v>3.1382635215044399</v>
      </c>
      <c r="L40" s="2">
        <v>1</v>
      </c>
      <c r="M40" s="2"/>
      <c r="N40" s="2">
        <v>1</v>
      </c>
      <c r="O40" s="2"/>
      <c r="P40" s="2">
        <v>3.1382635215044399</v>
      </c>
      <c r="Q40" s="2" t="s">
        <v>150</v>
      </c>
      <c r="R40" t="b">
        <f t="shared" si="0"/>
        <v>1</v>
      </c>
      <c r="S40" t="b">
        <f t="shared" si="1"/>
        <v>1</v>
      </c>
      <c r="T40" t="b">
        <f t="shared" si="2"/>
        <v>1</v>
      </c>
      <c r="U40" s="6" t="s">
        <v>14</v>
      </c>
    </row>
    <row r="41" spans="1:21" x14ac:dyDescent="0.25">
      <c r="A41" s="4">
        <v>40</v>
      </c>
      <c r="B41" s="4">
        <v>92.659199999999998</v>
      </c>
      <c r="C41" s="4">
        <v>24.384</v>
      </c>
      <c r="D41" s="4">
        <v>7.3</v>
      </c>
      <c r="E41" s="4">
        <v>92.7</v>
      </c>
      <c r="F41" s="4">
        <v>24.4</v>
      </c>
      <c r="G41" s="4">
        <v>7.3</v>
      </c>
      <c r="H41" s="4" t="s">
        <v>43</v>
      </c>
      <c r="I41" s="4">
        <v>3.155592773</v>
      </c>
      <c r="J41" s="4">
        <v>3.13826348758165</v>
      </c>
      <c r="K41" s="4">
        <v>3.1382635215044399</v>
      </c>
      <c r="L41" s="2">
        <v>1</v>
      </c>
      <c r="M41" s="2"/>
      <c r="N41" s="2">
        <v>1</v>
      </c>
      <c r="O41" s="2"/>
      <c r="P41" s="2">
        <v>3.1382635215044399</v>
      </c>
      <c r="Q41" s="2" t="s">
        <v>150</v>
      </c>
      <c r="R41" t="b">
        <f t="shared" si="0"/>
        <v>1</v>
      </c>
      <c r="S41" t="b">
        <f t="shared" si="1"/>
        <v>1</v>
      </c>
      <c r="T41" t="b">
        <f t="shared" si="2"/>
        <v>1</v>
      </c>
      <c r="U41" s="6" t="s">
        <v>42</v>
      </c>
    </row>
    <row r="42" spans="1:21" x14ac:dyDescent="0.25">
      <c r="A42" s="4">
        <v>41</v>
      </c>
      <c r="B42" s="4">
        <v>86.563199999999995</v>
      </c>
      <c r="C42" s="4">
        <v>17.9832</v>
      </c>
      <c r="D42" s="4">
        <v>7.3</v>
      </c>
      <c r="E42" s="4">
        <v>86.6</v>
      </c>
      <c r="F42" s="4">
        <v>18</v>
      </c>
      <c r="G42" s="4">
        <v>7.3</v>
      </c>
      <c r="H42" s="4" t="s">
        <v>44</v>
      </c>
      <c r="I42" s="4">
        <v>3.155592773</v>
      </c>
      <c r="J42" s="4">
        <v>3.13826348758165</v>
      </c>
      <c r="K42" s="4">
        <v>3.1382635215044399</v>
      </c>
      <c r="L42" s="2">
        <v>1</v>
      </c>
      <c r="M42" s="2"/>
      <c r="N42" s="2">
        <v>1</v>
      </c>
      <c r="O42" s="2"/>
      <c r="P42" s="2">
        <v>3.1382635215044399</v>
      </c>
      <c r="Q42" s="2" t="s">
        <v>150</v>
      </c>
      <c r="R42" t="b">
        <f t="shared" si="0"/>
        <v>1</v>
      </c>
      <c r="S42" t="b">
        <f t="shared" si="1"/>
        <v>1</v>
      </c>
      <c r="T42" t="b">
        <f t="shared" si="2"/>
        <v>1</v>
      </c>
      <c r="U42" s="6" t="s">
        <v>42</v>
      </c>
    </row>
    <row r="43" spans="1:21" x14ac:dyDescent="0.25">
      <c r="A43" s="4">
        <v>42</v>
      </c>
      <c r="B43" s="4">
        <v>81.381600000000006</v>
      </c>
      <c r="C43" s="4">
        <v>17.9832</v>
      </c>
      <c r="D43" s="4">
        <v>7.3</v>
      </c>
      <c r="E43" s="4">
        <v>81.400000000000006</v>
      </c>
      <c r="F43" s="4">
        <v>18</v>
      </c>
      <c r="G43" s="4">
        <v>7.3</v>
      </c>
      <c r="H43" s="4" t="s">
        <v>45</v>
      </c>
      <c r="I43" s="4">
        <v>3.155592773</v>
      </c>
      <c r="J43" s="4">
        <v>3.13826348758165</v>
      </c>
      <c r="K43" s="4">
        <v>3.1382635215044399</v>
      </c>
      <c r="L43" s="2">
        <v>1</v>
      </c>
      <c r="M43" s="2"/>
      <c r="N43" s="2">
        <v>1</v>
      </c>
      <c r="O43" s="2"/>
      <c r="P43" s="2">
        <v>3.1382635215044399</v>
      </c>
      <c r="Q43" s="2" t="s">
        <v>150</v>
      </c>
      <c r="R43" t="b">
        <f t="shared" si="0"/>
        <v>1</v>
      </c>
      <c r="S43" t="b">
        <f t="shared" si="1"/>
        <v>1</v>
      </c>
      <c r="T43" t="b">
        <f t="shared" si="2"/>
        <v>1</v>
      </c>
      <c r="U43" s="6" t="s">
        <v>42</v>
      </c>
    </row>
    <row r="44" spans="1:21" x14ac:dyDescent="0.25">
      <c r="A44" s="4">
        <v>43</v>
      </c>
      <c r="B44" s="4">
        <v>81.381600000000006</v>
      </c>
      <c r="C44" s="4">
        <v>24.384</v>
      </c>
      <c r="D44" s="4">
        <v>7.3</v>
      </c>
      <c r="E44" s="4">
        <v>81.400000000000006</v>
      </c>
      <c r="F44" s="4">
        <v>24.4</v>
      </c>
      <c r="G44" s="4">
        <v>7.3</v>
      </c>
      <c r="H44" s="4" t="s">
        <v>46</v>
      </c>
      <c r="I44" s="4">
        <v>3.155592773</v>
      </c>
      <c r="J44" s="4">
        <v>3.13826348758165</v>
      </c>
      <c r="K44" s="4">
        <v>3.1382635215044399</v>
      </c>
      <c r="L44" s="2">
        <v>1</v>
      </c>
      <c r="M44" s="2"/>
      <c r="N44" s="2">
        <v>1</v>
      </c>
      <c r="O44" s="2"/>
      <c r="P44" s="2">
        <v>3.1382635215044399</v>
      </c>
      <c r="Q44" s="2" t="s">
        <v>150</v>
      </c>
      <c r="R44" t="b">
        <f t="shared" si="0"/>
        <v>1</v>
      </c>
      <c r="S44" t="b">
        <f t="shared" si="1"/>
        <v>1</v>
      </c>
      <c r="T44" t="b">
        <f t="shared" si="2"/>
        <v>1</v>
      </c>
      <c r="U44" s="6" t="s">
        <v>42</v>
      </c>
    </row>
    <row r="45" spans="1:21" x14ac:dyDescent="0.25">
      <c r="A45" s="4">
        <v>44</v>
      </c>
      <c r="B45" s="4">
        <v>58.216799999999999</v>
      </c>
      <c r="C45" s="4">
        <v>28.041599999999999</v>
      </c>
      <c r="D45" s="4">
        <v>13.6</v>
      </c>
      <c r="E45" s="4">
        <v>58.2</v>
      </c>
      <c r="F45" s="4">
        <v>28</v>
      </c>
      <c r="G45" s="4">
        <v>13.6</v>
      </c>
      <c r="H45" s="4" t="s">
        <v>48</v>
      </c>
      <c r="I45" s="4">
        <v>6.3283575340000002</v>
      </c>
      <c r="J45" s="4">
        <v>6.2979924003210703</v>
      </c>
      <c r="K45" s="4">
        <v>6.2979924003210703</v>
      </c>
      <c r="L45" s="2">
        <v>1</v>
      </c>
      <c r="M45" s="2"/>
      <c r="N45" s="2">
        <v>1</v>
      </c>
      <c r="O45" s="2"/>
      <c r="P45" s="2">
        <v>6.2979924003210703</v>
      </c>
      <c r="Q45" s="2" t="s">
        <v>150</v>
      </c>
      <c r="R45" t="b">
        <f t="shared" si="0"/>
        <v>1</v>
      </c>
      <c r="S45" t="b">
        <f t="shared" si="1"/>
        <v>1</v>
      </c>
      <c r="T45" t="b">
        <f t="shared" si="2"/>
        <v>1</v>
      </c>
      <c r="U45" s="6" t="s">
        <v>47</v>
      </c>
    </row>
    <row r="46" spans="1:21" x14ac:dyDescent="0.25">
      <c r="A46" s="4">
        <v>45</v>
      </c>
      <c r="B46" s="4">
        <v>60.655200000000001</v>
      </c>
      <c r="C46" s="4">
        <v>28.041599999999999</v>
      </c>
      <c r="D46" s="4">
        <v>13.6</v>
      </c>
      <c r="E46" s="4">
        <v>60.7</v>
      </c>
      <c r="F46" s="4">
        <v>28</v>
      </c>
      <c r="G46" s="4">
        <v>13.6</v>
      </c>
      <c r="H46" s="5" t="s">
        <v>49</v>
      </c>
      <c r="I46" s="4">
        <v>6.3283575340000002</v>
      </c>
      <c r="J46" s="4">
        <v>6.2979924003210703</v>
      </c>
      <c r="K46" s="4">
        <v>6.2979924003210703</v>
      </c>
      <c r="L46" s="2">
        <v>1</v>
      </c>
      <c r="M46" s="2"/>
      <c r="N46" s="2">
        <v>1</v>
      </c>
      <c r="O46" s="2"/>
      <c r="P46" s="2">
        <v>6.2979924003210703</v>
      </c>
      <c r="Q46" s="2" t="s">
        <v>150</v>
      </c>
      <c r="R46" t="b">
        <f t="shared" si="0"/>
        <v>1</v>
      </c>
      <c r="S46" t="b">
        <f t="shared" si="1"/>
        <v>1</v>
      </c>
      <c r="T46" t="b">
        <f t="shared" si="2"/>
        <v>1</v>
      </c>
      <c r="U46" s="6" t="s">
        <v>47</v>
      </c>
    </row>
    <row r="47" spans="1:21" x14ac:dyDescent="0.25">
      <c r="A47" s="4">
        <v>46</v>
      </c>
      <c r="B47" s="4">
        <v>60.655200000000001</v>
      </c>
      <c r="C47" s="4">
        <v>38.1</v>
      </c>
      <c r="D47" s="4">
        <v>13.6</v>
      </c>
      <c r="E47" s="4">
        <v>60.7</v>
      </c>
      <c r="F47" s="4">
        <v>38.1</v>
      </c>
      <c r="G47" s="4">
        <v>13.6</v>
      </c>
      <c r="H47" s="4" t="s">
        <v>50</v>
      </c>
      <c r="I47" s="4">
        <v>6.3283575340000002</v>
      </c>
      <c r="J47" s="4">
        <v>6.2979924003210703</v>
      </c>
      <c r="K47" s="4">
        <v>6.2979924003210703</v>
      </c>
      <c r="L47" s="2">
        <v>1</v>
      </c>
      <c r="M47" s="2"/>
      <c r="N47" s="2">
        <v>1</v>
      </c>
      <c r="O47" s="2"/>
      <c r="P47" s="2">
        <v>6.2979924003210703</v>
      </c>
      <c r="Q47" s="2" t="s">
        <v>150</v>
      </c>
      <c r="R47" t="b">
        <f t="shared" si="0"/>
        <v>1</v>
      </c>
      <c r="S47" t="b">
        <f t="shared" si="1"/>
        <v>1</v>
      </c>
      <c r="T47" t="b">
        <f t="shared" si="2"/>
        <v>1</v>
      </c>
      <c r="U47" s="6" t="s">
        <v>47</v>
      </c>
    </row>
    <row r="48" spans="1:21" x14ac:dyDescent="0.25">
      <c r="A48" s="4">
        <v>47</v>
      </c>
      <c r="B48" s="4">
        <v>58.216799999999999</v>
      </c>
      <c r="C48" s="4">
        <v>38.1</v>
      </c>
      <c r="D48" s="4">
        <v>13.6</v>
      </c>
      <c r="E48" s="4">
        <v>58.2</v>
      </c>
      <c r="F48" s="4">
        <v>38.1</v>
      </c>
      <c r="G48" s="4">
        <v>13.6</v>
      </c>
      <c r="H48" s="4" t="s">
        <v>51</v>
      </c>
      <c r="I48" s="4">
        <v>6.3283575340000002</v>
      </c>
      <c r="J48" s="4">
        <v>6.2979924003210703</v>
      </c>
      <c r="K48" s="4">
        <v>6.2979924003210703</v>
      </c>
      <c r="L48" s="2">
        <v>1</v>
      </c>
      <c r="M48" s="2"/>
      <c r="N48" s="2">
        <v>1</v>
      </c>
      <c r="O48" s="2"/>
      <c r="P48" s="2">
        <v>6.2979924003210703</v>
      </c>
      <c r="Q48" s="2" t="s">
        <v>150</v>
      </c>
      <c r="R48" t="b">
        <f t="shared" si="0"/>
        <v>1</v>
      </c>
      <c r="S48" t="b">
        <f t="shared" si="1"/>
        <v>1</v>
      </c>
      <c r="T48" t="b">
        <f t="shared" si="2"/>
        <v>1</v>
      </c>
      <c r="U48" s="6" t="s">
        <v>47</v>
      </c>
    </row>
    <row r="49" spans="1:21" x14ac:dyDescent="0.25">
      <c r="A49" s="4">
        <v>48</v>
      </c>
      <c r="B49" s="4">
        <v>60.655200000000001</v>
      </c>
      <c r="C49" s="4">
        <v>25.908000000000001</v>
      </c>
      <c r="D49" s="4">
        <v>13.6</v>
      </c>
      <c r="E49" s="4">
        <v>60.7</v>
      </c>
      <c r="F49" s="4">
        <v>25.9</v>
      </c>
      <c r="G49" s="4">
        <v>13.6</v>
      </c>
      <c r="H49" s="4" t="s">
        <v>53</v>
      </c>
      <c r="I49" s="4">
        <v>6.3283575340000002</v>
      </c>
      <c r="J49" s="4">
        <v>6.2979924003210703</v>
      </c>
      <c r="K49" s="4">
        <v>6.2979924003210703</v>
      </c>
      <c r="L49" s="2">
        <v>1</v>
      </c>
      <c r="M49" s="2"/>
      <c r="N49" s="2">
        <v>1</v>
      </c>
      <c r="O49" s="2"/>
      <c r="P49" s="2">
        <v>6.2979924003210703</v>
      </c>
      <c r="Q49" s="2" t="s">
        <v>150</v>
      </c>
      <c r="R49" t="b">
        <f t="shared" si="0"/>
        <v>1</v>
      </c>
      <c r="S49" t="b">
        <f t="shared" si="1"/>
        <v>1</v>
      </c>
      <c r="T49" t="b">
        <f t="shared" si="2"/>
        <v>1</v>
      </c>
      <c r="U49" s="6" t="s">
        <v>52</v>
      </c>
    </row>
    <row r="50" spans="1:21" x14ac:dyDescent="0.25">
      <c r="A50" s="4">
        <v>49</v>
      </c>
      <c r="B50" s="4">
        <v>60.655200000000001</v>
      </c>
      <c r="C50" s="4">
        <v>15.849600000000001</v>
      </c>
      <c r="D50" s="4">
        <v>13.6</v>
      </c>
      <c r="E50" s="4">
        <v>60.7</v>
      </c>
      <c r="F50" s="4">
        <v>15.8</v>
      </c>
      <c r="G50" s="4">
        <v>13.6</v>
      </c>
      <c r="H50" s="4" t="s">
        <v>54</v>
      </c>
      <c r="I50" s="4">
        <v>6.3283575340000002</v>
      </c>
      <c r="J50" s="4">
        <v>6.2979924003210703</v>
      </c>
      <c r="K50" s="4">
        <v>6.2979924003210703</v>
      </c>
      <c r="L50" s="2">
        <v>1</v>
      </c>
      <c r="M50" s="2"/>
      <c r="N50" s="2">
        <v>1</v>
      </c>
      <c r="O50" s="2"/>
      <c r="P50" s="2">
        <v>6.2979924003210703</v>
      </c>
      <c r="Q50" s="2" t="s">
        <v>150</v>
      </c>
      <c r="R50" t="b">
        <f t="shared" si="0"/>
        <v>1</v>
      </c>
      <c r="S50" t="b">
        <f t="shared" si="1"/>
        <v>1</v>
      </c>
      <c r="T50" t="b">
        <f t="shared" si="2"/>
        <v>1</v>
      </c>
      <c r="U50" s="6" t="s">
        <v>52</v>
      </c>
    </row>
    <row r="51" spans="1:21" x14ac:dyDescent="0.25">
      <c r="A51" s="4">
        <v>50</v>
      </c>
      <c r="B51" s="4">
        <v>58.216799999999999</v>
      </c>
      <c r="C51" s="4">
        <v>15.849600000000001</v>
      </c>
      <c r="D51" s="4">
        <v>13.6</v>
      </c>
      <c r="E51" s="4">
        <v>58.2</v>
      </c>
      <c r="F51" s="4">
        <v>15.8</v>
      </c>
      <c r="G51" s="4">
        <v>13.6</v>
      </c>
      <c r="H51" s="4" t="s">
        <v>55</v>
      </c>
      <c r="I51" s="4">
        <v>6.3283575340000002</v>
      </c>
      <c r="J51" s="4">
        <v>6.2979924003210703</v>
      </c>
      <c r="K51" s="4">
        <v>6.2979924003210703</v>
      </c>
      <c r="L51" s="2">
        <v>1</v>
      </c>
      <c r="M51" s="2"/>
      <c r="N51" s="2">
        <v>1</v>
      </c>
      <c r="O51" s="2"/>
      <c r="P51" s="2">
        <v>6.2979924003210703</v>
      </c>
      <c r="Q51" s="2" t="s">
        <v>150</v>
      </c>
      <c r="R51" t="b">
        <f t="shared" si="0"/>
        <v>1</v>
      </c>
      <c r="S51" t="b">
        <f t="shared" si="1"/>
        <v>1</v>
      </c>
      <c r="T51" t="b">
        <f t="shared" si="2"/>
        <v>1</v>
      </c>
      <c r="U51" s="6" t="s">
        <v>52</v>
      </c>
    </row>
    <row r="52" spans="1:21" x14ac:dyDescent="0.25">
      <c r="A52" s="4">
        <v>51</v>
      </c>
      <c r="B52" s="4">
        <v>58.216799999999999</v>
      </c>
      <c r="C52" s="4">
        <v>25.908000000000001</v>
      </c>
      <c r="D52" s="4">
        <v>13.6</v>
      </c>
      <c r="E52" s="4">
        <v>58.2</v>
      </c>
      <c r="F52" s="4">
        <v>25.9</v>
      </c>
      <c r="G52" s="4">
        <v>13.6</v>
      </c>
      <c r="H52" s="4" t="s">
        <v>56</v>
      </c>
      <c r="I52" s="4">
        <v>6.3283575340000002</v>
      </c>
      <c r="J52" s="4">
        <v>6.2979924003210703</v>
      </c>
      <c r="K52" s="4">
        <v>6.2979924003210703</v>
      </c>
      <c r="L52" s="2">
        <v>1</v>
      </c>
      <c r="M52" s="2"/>
      <c r="N52" s="2">
        <v>1</v>
      </c>
      <c r="O52" s="2"/>
      <c r="P52" s="2">
        <v>6.2979924003210703</v>
      </c>
      <c r="Q52" s="2" t="s">
        <v>150</v>
      </c>
      <c r="R52" t="b">
        <f t="shared" si="0"/>
        <v>1</v>
      </c>
      <c r="S52" t="b">
        <f t="shared" si="1"/>
        <v>1</v>
      </c>
      <c r="T52" t="b">
        <f t="shared" si="2"/>
        <v>1</v>
      </c>
      <c r="U52" s="6" t="s">
        <v>52</v>
      </c>
    </row>
    <row r="53" spans="1:21" x14ac:dyDescent="0.25">
      <c r="A53" s="4">
        <v>52</v>
      </c>
      <c r="B53" s="4">
        <v>66.446399999999997</v>
      </c>
      <c r="C53" s="4">
        <v>62.788800000000002</v>
      </c>
      <c r="D53" s="4">
        <v>16.8</v>
      </c>
      <c r="E53" s="4">
        <v>67.2</v>
      </c>
      <c r="F53" s="4">
        <v>63.3</v>
      </c>
      <c r="G53" s="4">
        <v>16.8</v>
      </c>
      <c r="H53" s="4" t="s">
        <v>58</v>
      </c>
      <c r="I53" s="4">
        <v>7.7388603199999997</v>
      </c>
      <c r="J53" s="4">
        <v>0</v>
      </c>
      <c r="K53" s="4">
        <v>5.9576220011180601</v>
      </c>
      <c r="L53" s="2">
        <v>4.4459865679965302</v>
      </c>
      <c r="M53" s="2" t="s">
        <v>154</v>
      </c>
      <c r="N53" s="2">
        <v>1.34</v>
      </c>
      <c r="O53" s="2" t="s">
        <v>155</v>
      </c>
      <c r="P53" s="2">
        <v>1.0000000000004501</v>
      </c>
      <c r="Q53" s="2" t="s">
        <v>156</v>
      </c>
      <c r="R53" t="b">
        <f t="shared" si="0"/>
        <v>0</v>
      </c>
      <c r="S53" t="b">
        <f t="shared" si="1"/>
        <v>0</v>
      </c>
      <c r="T53" t="b">
        <v>1</v>
      </c>
      <c r="U53" s="6" t="s">
        <v>57</v>
      </c>
    </row>
    <row r="54" spans="1:21" x14ac:dyDescent="0.25">
      <c r="A54" s="4">
        <v>53</v>
      </c>
      <c r="B54" s="4">
        <v>80.467200000000005</v>
      </c>
      <c r="C54" s="4">
        <v>62.788800000000002</v>
      </c>
      <c r="D54" s="4">
        <v>16.8</v>
      </c>
      <c r="E54" s="4">
        <v>80.5</v>
      </c>
      <c r="F54" s="4">
        <v>62.8</v>
      </c>
      <c r="G54" s="4">
        <v>16.8</v>
      </c>
      <c r="H54" s="4" t="s">
        <v>59</v>
      </c>
      <c r="I54" s="4">
        <v>7.7388603199999997</v>
      </c>
      <c r="J54" s="4">
        <v>7.7388603201916997</v>
      </c>
      <c r="K54" s="4">
        <v>7.7388603201916997</v>
      </c>
      <c r="L54" s="2">
        <v>1</v>
      </c>
      <c r="M54" s="2"/>
      <c r="N54" s="2">
        <v>1</v>
      </c>
      <c r="O54" s="2"/>
      <c r="P54" s="2">
        <v>7.7388603201916997</v>
      </c>
      <c r="Q54" s="2" t="s">
        <v>150</v>
      </c>
      <c r="R54" t="b">
        <f t="shared" si="0"/>
        <v>1</v>
      </c>
      <c r="S54" t="b">
        <f t="shared" si="1"/>
        <v>1</v>
      </c>
      <c r="T54" t="b">
        <f t="shared" si="2"/>
        <v>1</v>
      </c>
      <c r="U54" s="6" t="s">
        <v>57</v>
      </c>
    </row>
    <row r="55" spans="1:21" x14ac:dyDescent="0.25">
      <c r="A55" s="4">
        <v>54</v>
      </c>
      <c r="B55" s="4">
        <v>80.467200000000005</v>
      </c>
      <c r="C55" s="4">
        <v>64.312799999999996</v>
      </c>
      <c r="D55" s="4">
        <v>16.8</v>
      </c>
      <c r="E55" s="4">
        <v>80.5</v>
      </c>
      <c r="F55" s="4">
        <v>64.3</v>
      </c>
      <c r="G55" s="4">
        <v>16.8</v>
      </c>
      <c r="H55" s="4" t="s">
        <v>60</v>
      </c>
      <c r="I55" s="4">
        <v>7.7388603199999997</v>
      </c>
      <c r="J55" s="4">
        <v>7.7388603201916997</v>
      </c>
      <c r="K55" s="4">
        <v>7.7388603201916997</v>
      </c>
      <c r="L55" s="2">
        <v>1</v>
      </c>
      <c r="M55" s="2"/>
      <c r="N55" s="2">
        <v>1</v>
      </c>
      <c r="O55" s="2"/>
      <c r="P55" s="2">
        <v>7.7388603201916997</v>
      </c>
      <c r="Q55" s="2" t="s">
        <v>150</v>
      </c>
      <c r="R55" t="b">
        <f t="shared" si="0"/>
        <v>1</v>
      </c>
      <c r="S55" t="b">
        <f t="shared" si="1"/>
        <v>1</v>
      </c>
      <c r="T55" t="b">
        <f t="shared" si="2"/>
        <v>1</v>
      </c>
      <c r="U55" s="6" t="s">
        <v>57</v>
      </c>
    </row>
    <row r="56" spans="1:21" x14ac:dyDescent="0.25">
      <c r="A56" s="4">
        <v>55</v>
      </c>
      <c r="B56" s="4">
        <v>66.446399999999997</v>
      </c>
      <c r="C56" s="4">
        <v>64.312799999999996</v>
      </c>
      <c r="D56" s="4">
        <v>16.8</v>
      </c>
      <c r="E56" s="4">
        <v>66.400000000000006</v>
      </c>
      <c r="F56" s="4">
        <v>64.3</v>
      </c>
      <c r="G56" s="4">
        <v>16.8</v>
      </c>
      <c r="H56" s="4" t="s">
        <v>61</v>
      </c>
      <c r="I56" s="4">
        <v>7.7388603199999997</v>
      </c>
      <c r="J56" s="4">
        <v>7.7388603201916997</v>
      </c>
      <c r="K56" s="4">
        <v>7.7388603201916997</v>
      </c>
      <c r="L56" s="2">
        <v>1</v>
      </c>
      <c r="M56" s="2"/>
      <c r="N56" s="2">
        <v>1</v>
      </c>
      <c r="O56" s="2"/>
      <c r="P56" s="2">
        <v>7.7388603201916997</v>
      </c>
      <c r="Q56" s="2" t="s">
        <v>150</v>
      </c>
      <c r="R56" t="b">
        <f t="shared" si="0"/>
        <v>1</v>
      </c>
      <c r="S56" t="b">
        <f t="shared" si="1"/>
        <v>1</v>
      </c>
      <c r="T56" t="b">
        <f t="shared" si="2"/>
        <v>1</v>
      </c>
      <c r="U56" s="6" t="s">
        <v>57</v>
      </c>
    </row>
    <row r="57" spans="1:21" x14ac:dyDescent="0.25">
      <c r="A57" s="4">
        <v>56</v>
      </c>
      <c r="B57" s="4">
        <v>92.049599999999998</v>
      </c>
      <c r="C57" s="4">
        <v>78.638400000000004</v>
      </c>
      <c r="D57" s="4">
        <v>6.1</v>
      </c>
      <c r="E57" s="4">
        <v>92</v>
      </c>
      <c r="F57" s="4">
        <v>78.599999999999994</v>
      </c>
      <c r="G57" s="4">
        <v>6.1</v>
      </c>
      <c r="H57" s="4" t="s">
        <v>63</v>
      </c>
      <c r="I57" s="4">
        <v>3.440325756</v>
      </c>
      <c r="J57" s="4">
        <v>3.43674563233087</v>
      </c>
      <c r="K57" s="4">
        <v>3.4367456862591399</v>
      </c>
      <c r="L57" s="2">
        <v>1</v>
      </c>
      <c r="M57" s="2"/>
      <c r="N57" s="2">
        <v>1</v>
      </c>
      <c r="O57" s="2"/>
      <c r="P57" s="2">
        <v>3.4367456862591399</v>
      </c>
      <c r="Q57" s="2" t="s">
        <v>150</v>
      </c>
      <c r="R57" t="b">
        <f>IF(AND(I57&gt;(J57*0.96),I57&lt;(J57*1.04)),TRUE,FALSE)</f>
        <v>1</v>
      </c>
      <c r="S57" t="b">
        <f>IF(AND(K57&gt;(J57*0.96),K57&lt;(J57*1.04)),TRUE,FALSE)</f>
        <v>1</v>
      </c>
      <c r="T57" t="b">
        <f t="shared" si="2"/>
        <v>1</v>
      </c>
      <c r="U57" s="6" t="s">
        <v>62</v>
      </c>
    </row>
    <row r="58" spans="1:21" x14ac:dyDescent="0.25">
      <c r="A58" s="4">
        <v>57</v>
      </c>
      <c r="B58" s="4">
        <v>96.316800000000001</v>
      </c>
      <c r="C58" s="4">
        <v>78.638400000000004</v>
      </c>
      <c r="D58" s="4">
        <v>6.1</v>
      </c>
      <c r="E58" s="4">
        <v>96.3</v>
      </c>
      <c r="F58" s="4">
        <v>78.599999999999994</v>
      </c>
      <c r="G58" s="4">
        <v>6.1</v>
      </c>
      <c r="H58" s="4" t="s">
        <v>64</v>
      </c>
      <c r="I58" s="4">
        <v>3.440325756</v>
      </c>
      <c r="J58" s="4">
        <v>3.43674563233087</v>
      </c>
      <c r="K58" s="4">
        <v>3.4367456862591399</v>
      </c>
      <c r="L58" s="2">
        <v>1</v>
      </c>
      <c r="M58" s="2"/>
      <c r="N58" s="2">
        <v>1</v>
      </c>
      <c r="O58" s="2"/>
      <c r="P58" s="2">
        <v>3.4367456862591399</v>
      </c>
      <c r="Q58" s="2" t="s">
        <v>150</v>
      </c>
      <c r="R58" t="b">
        <f t="shared" si="0"/>
        <v>1</v>
      </c>
      <c r="S58" t="b">
        <f t="shared" si="1"/>
        <v>1</v>
      </c>
      <c r="T58" t="b">
        <f t="shared" si="2"/>
        <v>1</v>
      </c>
      <c r="U58" s="6" t="s">
        <v>62</v>
      </c>
    </row>
    <row r="59" spans="1:21" x14ac:dyDescent="0.25">
      <c r="A59" s="4">
        <v>58</v>
      </c>
      <c r="B59" s="4">
        <v>96.316800000000001</v>
      </c>
      <c r="C59" s="4">
        <v>76.2</v>
      </c>
      <c r="D59" s="4">
        <v>6.1</v>
      </c>
      <c r="E59" s="4">
        <v>96.3</v>
      </c>
      <c r="F59" s="4">
        <v>76.8</v>
      </c>
      <c r="G59" s="4">
        <v>6.1</v>
      </c>
      <c r="H59" s="4" t="s">
        <v>65</v>
      </c>
      <c r="I59" s="4">
        <v>3.440325756</v>
      </c>
      <c r="J59" s="4">
        <v>2.6119666990052099</v>
      </c>
      <c r="K59" s="4">
        <v>2.6119667232641199</v>
      </c>
      <c r="L59" s="2">
        <v>1</v>
      </c>
      <c r="M59" s="2"/>
      <c r="N59" s="2">
        <v>1</v>
      </c>
      <c r="O59" s="2"/>
      <c r="P59" s="2">
        <v>2.6119667232641199</v>
      </c>
      <c r="Q59" s="2" t="s">
        <v>151</v>
      </c>
      <c r="R59" t="b">
        <f t="shared" si="0"/>
        <v>0</v>
      </c>
      <c r="S59" t="b">
        <f t="shared" si="1"/>
        <v>1</v>
      </c>
      <c r="T59" t="b">
        <f t="shared" si="2"/>
        <v>1</v>
      </c>
      <c r="U59" s="6" t="s">
        <v>62</v>
      </c>
    </row>
    <row r="60" spans="1:21" x14ac:dyDescent="0.25">
      <c r="A60" s="4">
        <v>59</v>
      </c>
      <c r="B60" s="4">
        <v>102.7176</v>
      </c>
      <c r="C60" s="4">
        <v>76.2</v>
      </c>
      <c r="D60" s="4">
        <v>6.1</v>
      </c>
      <c r="E60" s="4">
        <v>100.8</v>
      </c>
      <c r="F60" s="4">
        <v>75.2</v>
      </c>
      <c r="G60" s="4">
        <v>6.1</v>
      </c>
      <c r="H60" s="4" t="s">
        <v>66</v>
      </c>
      <c r="I60" s="4">
        <v>3.440325756</v>
      </c>
      <c r="J60" s="4">
        <v>0</v>
      </c>
      <c r="K60" s="4">
        <v>4.12307593990736</v>
      </c>
      <c r="L60" s="2">
        <v>1.89951750621806</v>
      </c>
      <c r="M60" s="2" t="s">
        <v>154</v>
      </c>
      <c r="N60" s="2">
        <v>1.34</v>
      </c>
      <c r="O60" s="2" t="s">
        <v>155</v>
      </c>
      <c r="P60" s="2">
        <v>1.61984416207913</v>
      </c>
      <c r="Q60" s="2" t="s">
        <v>156</v>
      </c>
      <c r="R60" t="b">
        <f t="shared" si="0"/>
        <v>0</v>
      </c>
      <c r="S60" t="b">
        <f t="shared" si="1"/>
        <v>0</v>
      </c>
      <c r="T60" t="b">
        <v>1</v>
      </c>
      <c r="U60" s="6" t="s">
        <v>62</v>
      </c>
    </row>
    <row r="61" spans="1:21" x14ac:dyDescent="0.25">
      <c r="A61" s="4">
        <v>60</v>
      </c>
      <c r="B61" s="4">
        <v>102.7176</v>
      </c>
      <c r="C61" s="4">
        <v>70.7136</v>
      </c>
      <c r="D61" s="4">
        <v>6.1</v>
      </c>
      <c r="E61" s="4">
        <v>100.8</v>
      </c>
      <c r="F61" s="4">
        <v>71.7</v>
      </c>
      <c r="G61" s="4">
        <v>6.1</v>
      </c>
      <c r="H61" s="4" t="s">
        <v>67</v>
      </c>
      <c r="I61" s="4">
        <v>3.440325756</v>
      </c>
      <c r="J61" s="4">
        <v>0</v>
      </c>
      <c r="K61" s="4">
        <v>4.12307593990736</v>
      </c>
      <c r="L61" s="2">
        <v>1.89951750621806</v>
      </c>
      <c r="M61" s="2" t="s">
        <v>154</v>
      </c>
      <c r="N61" s="2">
        <v>1.34</v>
      </c>
      <c r="O61" s="2" t="s">
        <v>155</v>
      </c>
      <c r="P61" s="2">
        <v>1.61984416207913</v>
      </c>
      <c r="Q61" s="2" t="s">
        <v>156</v>
      </c>
      <c r="R61" t="b">
        <f t="shared" si="0"/>
        <v>0</v>
      </c>
      <c r="S61" t="b">
        <f t="shared" si="1"/>
        <v>0</v>
      </c>
      <c r="T61" t="b">
        <v>1</v>
      </c>
      <c r="U61" s="6" t="s">
        <v>62</v>
      </c>
    </row>
    <row r="62" spans="1:21" x14ac:dyDescent="0.25">
      <c r="A62" s="4">
        <v>61</v>
      </c>
      <c r="B62" s="4">
        <v>98.755200000000002</v>
      </c>
      <c r="C62" s="4">
        <v>70.7136</v>
      </c>
      <c r="D62" s="4">
        <v>6.1</v>
      </c>
      <c r="E62" s="4">
        <v>98.8</v>
      </c>
      <c r="F62" s="4">
        <v>70.8</v>
      </c>
      <c r="G62" s="4">
        <v>6.1</v>
      </c>
      <c r="H62" s="4" t="s">
        <v>68</v>
      </c>
      <c r="I62" s="4">
        <v>3.440325756</v>
      </c>
      <c r="J62" s="4">
        <v>2.6119666990052099</v>
      </c>
      <c r="K62" s="4">
        <v>2.6119667232641199</v>
      </c>
      <c r="L62" s="2">
        <v>1</v>
      </c>
      <c r="M62" s="2"/>
      <c r="N62" s="2">
        <v>1</v>
      </c>
      <c r="O62" s="2"/>
      <c r="P62" s="2">
        <v>2.6119667232641199</v>
      </c>
      <c r="Q62" s="2" t="s">
        <v>151</v>
      </c>
      <c r="R62" t="b">
        <f t="shared" si="0"/>
        <v>0</v>
      </c>
      <c r="S62" t="b">
        <f t="shared" si="1"/>
        <v>1</v>
      </c>
      <c r="T62" t="b">
        <f t="shared" si="2"/>
        <v>1</v>
      </c>
      <c r="U62" s="6" t="s">
        <v>62</v>
      </c>
    </row>
    <row r="63" spans="1:21" x14ac:dyDescent="0.25">
      <c r="A63" s="4">
        <v>62</v>
      </c>
      <c r="B63" s="4">
        <v>98.755200000000002</v>
      </c>
      <c r="C63" s="4">
        <v>73.152000000000001</v>
      </c>
      <c r="D63" s="4">
        <v>6.1</v>
      </c>
      <c r="E63" s="4">
        <v>98.8</v>
      </c>
      <c r="F63" s="4">
        <v>73.2</v>
      </c>
      <c r="G63" s="4">
        <v>6.1</v>
      </c>
      <c r="H63" s="4" t="s">
        <v>69</v>
      </c>
      <c r="I63" s="4">
        <v>3.440325756</v>
      </c>
      <c r="J63" s="4">
        <v>3.43674563233087</v>
      </c>
      <c r="K63" s="4">
        <v>3.4367456862591399</v>
      </c>
      <c r="L63" s="2">
        <v>1</v>
      </c>
      <c r="M63" s="2"/>
      <c r="N63" s="2">
        <v>1</v>
      </c>
      <c r="O63" s="2"/>
      <c r="P63" s="2">
        <v>3.4367456862591399</v>
      </c>
      <c r="Q63" s="2" t="s">
        <v>150</v>
      </c>
      <c r="R63" t="b">
        <f t="shared" si="0"/>
        <v>1</v>
      </c>
      <c r="S63" t="b">
        <f t="shared" si="1"/>
        <v>1</v>
      </c>
      <c r="T63" t="b">
        <f t="shared" si="2"/>
        <v>1</v>
      </c>
      <c r="U63" s="6" t="s">
        <v>62</v>
      </c>
    </row>
    <row r="64" spans="1:21" x14ac:dyDescent="0.25">
      <c r="A64" s="4">
        <v>63</v>
      </c>
      <c r="B64" s="4">
        <v>92.049599999999998</v>
      </c>
      <c r="C64" s="4">
        <v>73.152000000000001</v>
      </c>
      <c r="D64" s="4">
        <v>6.1</v>
      </c>
      <c r="E64" s="4">
        <v>92</v>
      </c>
      <c r="F64" s="4">
        <v>73.2</v>
      </c>
      <c r="G64" s="4">
        <v>6.1</v>
      </c>
      <c r="H64" s="4" t="s">
        <v>70</v>
      </c>
      <c r="I64" s="4">
        <v>3.440325756</v>
      </c>
      <c r="J64" s="4">
        <v>3.43674563233087</v>
      </c>
      <c r="K64" s="4">
        <v>3.4367456862591399</v>
      </c>
      <c r="L64" s="2">
        <v>1</v>
      </c>
      <c r="M64" s="2"/>
      <c r="N64" s="2">
        <v>1</v>
      </c>
      <c r="O64" s="2"/>
      <c r="P64" s="2">
        <v>3.4367456862591399</v>
      </c>
      <c r="Q64" s="2" t="s">
        <v>150</v>
      </c>
      <c r="R64" t="b">
        <f t="shared" si="0"/>
        <v>1</v>
      </c>
      <c r="S64" t="b">
        <f t="shared" si="1"/>
        <v>1</v>
      </c>
      <c r="T64" t="b">
        <f t="shared" si="2"/>
        <v>1</v>
      </c>
      <c r="U64" s="6" t="s">
        <v>62</v>
      </c>
    </row>
    <row r="65" spans="1:21" x14ac:dyDescent="0.25">
      <c r="A65" s="4">
        <v>64</v>
      </c>
      <c r="B65" s="4">
        <v>60.655200000000001</v>
      </c>
      <c r="C65" s="4">
        <v>70.103999999999999</v>
      </c>
      <c r="D65" s="4">
        <v>3.7</v>
      </c>
      <c r="E65" s="4">
        <v>60.7</v>
      </c>
      <c r="F65" s="4">
        <v>70.099999999999994</v>
      </c>
      <c r="G65" s="4">
        <v>3.7</v>
      </c>
      <c r="H65" s="4" t="s">
        <v>72</v>
      </c>
      <c r="I65" s="4">
        <v>2.701867456</v>
      </c>
      <c r="J65" s="4">
        <v>2.70186745136344</v>
      </c>
      <c r="K65" s="4">
        <v>2.70186745136344</v>
      </c>
      <c r="L65" s="2">
        <v>1</v>
      </c>
      <c r="M65" s="2"/>
      <c r="N65" s="2">
        <v>1</v>
      </c>
      <c r="O65" s="2"/>
      <c r="P65" s="2">
        <v>2.70186745136344</v>
      </c>
      <c r="Q65" s="2" t="s">
        <v>150</v>
      </c>
      <c r="R65" t="b">
        <f t="shared" si="0"/>
        <v>1</v>
      </c>
      <c r="S65" t="b">
        <f t="shared" si="1"/>
        <v>1</v>
      </c>
      <c r="T65" t="b">
        <f t="shared" si="2"/>
        <v>1</v>
      </c>
      <c r="U65" s="6" t="s">
        <v>71</v>
      </c>
    </row>
    <row r="66" spans="1:21" x14ac:dyDescent="0.25">
      <c r="A66" s="4">
        <v>65</v>
      </c>
      <c r="B66" s="4">
        <v>55.778399999999998</v>
      </c>
      <c r="C66" s="4">
        <v>70.103999999999999</v>
      </c>
      <c r="D66" s="4">
        <v>3.7</v>
      </c>
      <c r="E66" s="4">
        <v>55.8</v>
      </c>
      <c r="F66" s="4">
        <v>70.099999999999994</v>
      </c>
      <c r="G66" s="4">
        <v>3.7</v>
      </c>
      <c r="H66" s="4" t="s">
        <v>73</v>
      </c>
      <c r="I66" s="4">
        <v>2.701867456</v>
      </c>
      <c r="J66" s="4">
        <v>2.70186745136344</v>
      </c>
      <c r="K66" s="4">
        <v>2.70186745136344</v>
      </c>
      <c r="L66" s="2">
        <v>1</v>
      </c>
      <c r="M66" s="2"/>
      <c r="N66" s="2">
        <v>1</v>
      </c>
      <c r="O66" s="2"/>
      <c r="P66" s="2">
        <v>2.70186745136344</v>
      </c>
      <c r="Q66" s="2" t="s">
        <v>150</v>
      </c>
      <c r="R66" t="b">
        <f t="shared" si="0"/>
        <v>1</v>
      </c>
      <c r="S66" t="b">
        <f t="shared" si="1"/>
        <v>1</v>
      </c>
      <c r="T66" t="b">
        <f t="shared" si="2"/>
        <v>1</v>
      </c>
      <c r="U66" s="6" t="s">
        <v>71</v>
      </c>
    </row>
    <row r="67" spans="1:21" x14ac:dyDescent="0.25">
      <c r="A67" s="4">
        <v>66</v>
      </c>
      <c r="B67" s="4">
        <v>55.778399999999998</v>
      </c>
      <c r="C67" s="4">
        <v>60.0456</v>
      </c>
      <c r="D67" s="4">
        <v>3.7</v>
      </c>
      <c r="E67" s="4">
        <v>55.8</v>
      </c>
      <c r="F67" s="4">
        <v>60</v>
      </c>
      <c r="G67" s="4">
        <v>3.7</v>
      </c>
      <c r="H67" s="4" t="s">
        <v>74</v>
      </c>
      <c r="I67" s="4">
        <v>2.701867456</v>
      </c>
      <c r="J67" s="4">
        <v>2.70186745136344</v>
      </c>
      <c r="K67" s="4">
        <v>2.70186745136344</v>
      </c>
      <c r="L67" s="2">
        <v>1</v>
      </c>
      <c r="M67" s="2"/>
      <c r="N67" s="2">
        <v>1</v>
      </c>
      <c r="O67" s="2"/>
      <c r="P67" s="2">
        <v>2.70186745136344</v>
      </c>
      <c r="Q67" s="2" t="s">
        <v>150</v>
      </c>
      <c r="R67" t="b">
        <f t="shared" si="0"/>
        <v>1</v>
      </c>
      <c r="S67" t="b">
        <f t="shared" si="1"/>
        <v>1</v>
      </c>
      <c r="T67" t="b">
        <f t="shared" si="2"/>
        <v>1</v>
      </c>
      <c r="U67" s="6" t="s">
        <v>71</v>
      </c>
    </row>
    <row r="68" spans="1:21" x14ac:dyDescent="0.25">
      <c r="A68" s="4">
        <v>67</v>
      </c>
      <c r="B68" s="4">
        <v>60.655200000000001</v>
      </c>
      <c r="C68" s="4">
        <v>60.0456</v>
      </c>
      <c r="D68" s="4">
        <v>3.7</v>
      </c>
      <c r="E68" s="4">
        <v>60.7</v>
      </c>
      <c r="F68" s="4">
        <v>60</v>
      </c>
      <c r="G68" s="4">
        <v>3.7</v>
      </c>
      <c r="H68" s="4" t="s">
        <v>75</v>
      </c>
      <c r="I68" s="4">
        <v>2.701867456</v>
      </c>
      <c r="J68" s="4">
        <v>2.70186745136344</v>
      </c>
      <c r="K68" s="4">
        <v>2.70186745136344</v>
      </c>
      <c r="L68" s="2">
        <v>1</v>
      </c>
      <c r="M68" s="2"/>
      <c r="N68" s="2">
        <v>1</v>
      </c>
      <c r="O68" s="2"/>
      <c r="P68" s="2">
        <v>2.70186745136344</v>
      </c>
      <c r="Q68" s="2" t="s">
        <v>150</v>
      </c>
      <c r="R68" t="b">
        <f t="shared" ref="R68:R117" si="3">IF(AND(I68&gt;(J68*0.96),I68&lt;(J68*1.04)),TRUE,FALSE)</f>
        <v>1</v>
      </c>
      <c r="S68" t="b">
        <f t="shared" ref="S68:S117" si="4">IF(AND(K68&gt;(J68*0.96),K68&lt;(J68*1.04)),TRUE,FALSE)</f>
        <v>1</v>
      </c>
      <c r="T68" t="b">
        <f t="shared" si="2"/>
        <v>1</v>
      </c>
      <c r="U68" s="6" t="s">
        <v>71</v>
      </c>
    </row>
    <row r="69" spans="1:21" x14ac:dyDescent="0.25">
      <c r="A69" s="4">
        <v>68</v>
      </c>
      <c r="B69" s="4">
        <v>44.500799999999998</v>
      </c>
      <c r="C69" s="4">
        <v>70.103999999999999</v>
      </c>
      <c r="D69" s="4">
        <v>6.1</v>
      </c>
      <c r="E69" s="4">
        <v>44.5</v>
      </c>
      <c r="F69" s="4">
        <v>70.099999999999994</v>
      </c>
      <c r="G69" s="4">
        <v>6.1</v>
      </c>
      <c r="H69" s="4" t="s">
        <v>77</v>
      </c>
      <c r="I69" s="4">
        <v>3.553653529</v>
      </c>
      <c r="J69" s="4">
        <v>3.5152911742256898</v>
      </c>
      <c r="K69" s="4">
        <v>3.5152912298922701</v>
      </c>
      <c r="L69" s="2">
        <v>1</v>
      </c>
      <c r="M69" s="2"/>
      <c r="N69" s="2">
        <v>1</v>
      </c>
      <c r="O69" s="2"/>
      <c r="P69" s="2">
        <v>3.5152912298922701</v>
      </c>
      <c r="Q69" s="2" t="s">
        <v>150</v>
      </c>
      <c r="R69" t="b">
        <f t="shared" si="3"/>
        <v>1</v>
      </c>
      <c r="S69" t="b">
        <f t="shared" si="4"/>
        <v>1</v>
      </c>
      <c r="T69" t="b">
        <f t="shared" ref="T69:T117" si="5">OR(R69,S69)</f>
        <v>1</v>
      </c>
      <c r="U69" s="6" t="s">
        <v>76</v>
      </c>
    </row>
    <row r="70" spans="1:21" x14ac:dyDescent="0.25">
      <c r="A70" s="4">
        <v>69</v>
      </c>
      <c r="B70" s="4">
        <v>44.500799999999998</v>
      </c>
      <c r="C70" s="4">
        <v>67.360799999999998</v>
      </c>
      <c r="D70" s="4">
        <v>6.1</v>
      </c>
      <c r="E70" s="4">
        <v>45.4</v>
      </c>
      <c r="F70" s="4">
        <v>66.400000000000006</v>
      </c>
      <c r="G70" s="4">
        <v>6.1</v>
      </c>
      <c r="H70" s="4" t="s">
        <v>78</v>
      </c>
      <c r="I70" s="4">
        <v>3.553653529</v>
      </c>
      <c r="J70" s="4">
        <v>0</v>
      </c>
      <c r="K70" s="4">
        <v>4.5032881762052703</v>
      </c>
      <c r="L70" s="2">
        <v>2.01908000790446</v>
      </c>
      <c r="M70" s="2" t="s">
        <v>154</v>
      </c>
      <c r="N70" s="2">
        <v>1.34</v>
      </c>
      <c r="O70" s="2" t="s">
        <v>155</v>
      </c>
      <c r="P70" s="2">
        <v>1.6644525253615701</v>
      </c>
      <c r="Q70" s="2" t="s">
        <v>156</v>
      </c>
      <c r="R70" t="b">
        <f t="shared" si="3"/>
        <v>0</v>
      </c>
      <c r="S70" t="b">
        <f t="shared" si="4"/>
        <v>0</v>
      </c>
      <c r="T70" t="b">
        <v>1</v>
      </c>
      <c r="U70" s="6" t="s">
        <v>76</v>
      </c>
    </row>
    <row r="71" spans="1:21" x14ac:dyDescent="0.25">
      <c r="A71" s="4">
        <v>70</v>
      </c>
      <c r="B71" s="4">
        <v>52.120800000000003</v>
      </c>
      <c r="C71" s="4">
        <v>67.360799999999998</v>
      </c>
      <c r="D71" s="4">
        <v>6.1</v>
      </c>
      <c r="E71" s="4">
        <v>51.3</v>
      </c>
      <c r="F71" s="4">
        <v>66.400000000000006</v>
      </c>
      <c r="G71" s="4">
        <v>6.1</v>
      </c>
      <c r="H71" s="4" t="s">
        <v>79</v>
      </c>
      <c r="I71" s="4">
        <v>3.553653529</v>
      </c>
      <c r="J71" s="4">
        <v>0</v>
      </c>
      <c r="K71" s="4">
        <v>4.5032881762052703</v>
      </c>
      <c r="L71" s="2">
        <v>2.01908000790446</v>
      </c>
      <c r="M71" s="2" t="s">
        <v>154</v>
      </c>
      <c r="N71" s="2">
        <v>1.34</v>
      </c>
      <c r="O71" s="2" t="s">
        <v>155</v>
      </c>
      <c r="P71" s="2">
        <v>1.6644525253615701</v>
      </c>
      <c r="Q71" s="2" t="s">
        <v>156</v>
      </c>
      <c r="R71" t="b">
        <f t="shared" si="3"/>
        <v>0</v>
      </c>
      <c r="S71" t="b">
        <f t="shared" si="4"/>
        <v>0</v>
      </c>
      <c r="T71" t="b">
        <v>1</v>
      </c>
      <c r="U71" s="6" t="s">
        <v>76</v>
      </c>
    </row>
    <row r="72" spans="1:21" x14ac:dyDescent="0.25">
      <c r="A72" s="4">
        <v>71</v>
      </c>
      <c r="B72" s="4">
        <v>52.120800000000003</v>
      </c>
      <c r="C72" s="4">
        <v>64.312799999999996</v>
      </c>
      <c r="D72" s="4">
        <v>6.1</v>
      </c>
      <c r="E72" s="4">
        <v>51.3</v>
      </c>
      <c r="F72" s="4">
        <v>65.3</v>
      </c>
      <c r="G72" s="4">
        <v>6.1</v>
      </c>
      <c r="H72" s="4" t="s">
        <v>80</v>
      </c>
      <c r="I72" s="4">
        <v>3.553653529</v>
      </c>
      <c r="J72" s="4">
        <v>0</v>
      </c>
      <c r="K72" s="4">
        <v>4.5032881762052703</v>
      </c>
      <c r="L72" s="2">
        <v>2.01908000790446</v>
      </c>
      <c r="M72" s="2" t="s">
        <v>154</v>
      </c>
      <c r="N72" s="2">
        <v>1.34</v>
      </c>
      <c r="O72" s="2" t="s">
        <v>155</v>
      </c>
      <c r="P72" s="2">
        <v>1.6644525253615701</v>
      </c>
      <c r="Q72" s="2" t="s">
        <v>156</v>
      </c>
      <c r="R72" t="b">
        <f t="shared" si="3"/>
        <v>0</v>
      </c>
      <c r="S72" t="b">
        <f t="shared" si="4"/>
        <v>0</v>
      </c>
      <c r="T72" t="b">
        <v>1</v>
      </c>
      <c r="U72" s="6" t="s">
        <v>76</v>
      </c>
    </row>
    <row r="73" spans="1:21" x14ac:dyDescent="0.25">
      <c r="A73" s="4">
        <v>72</v>
      </c>
      <c r="B73" s="4">
        <v>46.634399999999999</v>
      </c>
      <c r="C73" s="4">
        <v>64.312799999999996</v>
      </c>
      <c r="D73" s="4">
        <v>6.1</v>
      </c>
      <c r="E73" s="4">
        <v>46.6</v>
      </c>
      <c r="F73" s="4">
        <v>64.3</v>
      </c>
      <c r="G73" s="4">
        <v>6.1</v>
      </c>
      <c r="H73" s="4" t="s">
        <v>81</v>
      </c>
      <c r="I73" s="4">
        <v>3.553653529</v>
      </c>
      <c r="J73" s="4">
        <v>3.5152911742256898</v>
      </c>
      <c r="K73" s="4">
        <v>3.5152912298922701</v>
      </c>
      <c r="L73" s="2">
        <v>1</v>
      </c>
      <c r="M73" s="2"/>
      <c r="N73" s="2">
        <v>1</v>
      </c>
      <c r="O73" s="2"/>
      <c r="P73" s="2">
        <v>3.5152912298922701</v>
      </c>
      <c r="Q73" s="2" t="s">
        <v>150</v>
      </c>
      <c r="R73" t="b">
        <f t="shared" si="3"/>
        <v>1</v>
      </c>
      <c r="S73" t="b">
        <f t="shared" si="4"/>
        <v>1</v>
      </c>
      <c r="T73" t="b">
        <f t="shared" si="5"/>
        <v>1</v>
      </c>
      <c r="U73" s="6" t="s">
        <v>76</v>
      </c>
    </row>
    <row r="74" spans="1:21" x14ac:dyDescent="0.25">
      <c r="A74" s="4">
        <v>73</v>
      </c>
      <c r="B74" s="4">
        <v>46.634399999999999</v>
      </c>
      <c r="C74" s="4">
        <v>65.836799999999997</v>
      </c>
      <c r="D74" s="4">
        <v>6.1</v>
      </c>
      <c r="E74" s="4">
        <v>46.6</v>
      </c>
      <c r="F74" s="4">
        <v>65.8</v>
      </c>
      <c r="G74" s="4">
        <v>6.1</v>
      </c>
      <c r="H74" s="4" t="s">
        <v>82</v>
      </c>
      <c r="I74" s="4">
        <v>3.553653529</v>
      </c>
      <c r="J74" s="4">
        <v>3.5152911742256898</v>
      </c>
      <c r="K74" s="4">
        <v>3.5152912298922701</v>
      </c>
      <c r="L74" s="2">
        <v>1</v>
      </c>
      <c r="M74" s="2"/>
      <c r="N74" s="2">
        <v>1</v>
      </c>
      <c r="O74" s="2"/>
      <c r="P74" s="2">
        <v>3.5152912298922701</v>
      </c>
      <c r="Q74" s="2" t="s">
        <v>150</v>
      </c>
      <c r="R74" t="b">
        <f t="shared" si="3"/>
        <v>1</v>
      </c>
      <c r="S74" t="b">
        <f t="shared" si="4"/>
        <v>1</v>
      </c>
      <c r="T74" t="b">
        <f t="shared" si="5"/>
        <v>1</v>
      </c>
      <c r="U74" s="6" t="s">
        <v>76</v>
      </c>
    </row>
    <row r="75" spans="1:21" x14ac:dyDescent="0.25">
      <c r="A75" s="4">
        <v>74</v>
      </c>
      <c r="B75" s="4">
        <v>40.538400000000003</v>
      </c>
      <c r="C75" s="4">
        <v>65.836799999999997</v>
      </c>
      <c r="D75" s="4">
        <v>6.1</v>
      </c>
      <c r="E75" s="4">
        <v>40.5</v>
      </c>
      <c r="F75" s="4">
        <v>65.8</v>
      </c>
      <c r="G75" s="4">
        <v>6.1</v>
      </c>
      <c r="H75" s="4" t="s">
        <v>83</v>
      </c>
      <c r="I75" s="4">
        <v>3.553653529</v>
      </c>
      <c r="J75" s="4">
        <v>3.5152911742256898</v>
      </c>
      <c r="K75" s="4">
        <v>3.5152912298922701</v>
      </c>
      <c r="L75" s="2">
        <v>1</v>
      </c>
      <c r="M75" s="2"/>
      <c r="N75" s="2">
        <v>1</v>
      </c>
      <c r="O75" s="2"/>
      <c r="P75" s="2">
        <v>3.5152912298922701</v>
      </c>
      <c r="Q75" s="2" t="s">
        <v>150</v>
      </c>
      <c r="R75" t="b">
        <f t="shared" si="3"/>
        <v>1</v>
      </c>
      <c r="S75" t="b">
        <f t="shared" si="4"/>
        <v>1</v>
      </c>
      <c r="T75" t="b">
        <f t="shared" si="5"/>
        <v>1</v>
      </c>
      <c r="U75" s="6" t="s">
        <v>76</v>
      </c>
    </row>
    <row r="76" spans="1:21" x14ac:dyDescent="0.25">
      <c r="A76" s="4">
        <v>75</v>
      </c>
      <c r="B76" s="4">
        <v>40.538400000000003</v>
      </c>
      <c r="C76" s="4">
        <v>70.103999999999999</v>
      </c>
      <c r="D76" s="4">
        <v>6.1</v>
      </c>
      <c r="E76" s="4">
        <v>40.5</v>
      </c>
      <c r="F76" s="4">
        <v>70.099999999999994</v>
      </c>
      <c r="G76" s="4">
        <v>6.1</v>
      </c>
      <c r="H76" s="4" t="s">
        <v>84</v>
      </c>
      <c r="I76" s="4">
        <v>3.553653529</v>
      </c>
      <c r="J76" s="4">
        <v>3.5152911742256898</v>
      </c>
      <c r="K76" s="4">
        <v>3.5152912298922701</v>
      </c>
      <c r="L76" s="2">
        <v>1</v>
      </c>
      <c r="M76" s="2"/>
      <c r="N76" s="2">
        <v>1</v>
      </c>
      <c r="O76" s="2"/>
      <c r="P76" s="2">
        <v>3.5152912298922701</v>
      </c>
      <c r="Q76" s="2" t="s">
        <v>150</v>
      </c>
      <c r="R76" t="b">
        <f t="shared" si="3"/>
        <v>1</v>
      </c>
      <c r="S76" t="b">
        <f t="shared" si="4"/>
        <v>1</v>
      </c>
      <c r="T76" t="b">
        <f t="shared" si="5"/>
        <v>1</v>
      </c>
      <c r="U76" s="6" t="s">
        <v>76</v>
      </c>
    </row>
    <row r="77" spans="1:21" x14ac:dyDescent="0.25">
      <c r="A77" s="4">
        <v>76</v>
      </c>
      <c r="B77" s="4">
        <v>37.185600000000001</v>
      </c>
      <c r="C77" s="4">
        <v>65.531999999999996</v>
      </c>
      <c r="D77" s="4">
        <v>6.1</v>
      </c>
      <c r="E77" s="4">
        <v>37.200000000000003</v>
      </c>
      <c r="F77" s="4">
        <v>65.5</v>
      </c>
      <c r="G77" s="4">
        <v>6.1</v>
      </c>
      <c r="H77" s="4" t="s">
        <v>85</v>
      </c>
      <c r="I77" s="4">
        <v>3.7193098629999999</v>
      </c>
      <c r="J77" s="4">
        <v>3.7097332598430999</v>
      </c>
      <c r="K77" s="4">
        <v>3.7097333198129299</v>
      </c>
      <c r="L77" s="2">
        <v>1</v>
      </c>
      <c r="M77" s="2"/>
      <c r="N77" s="2">
        <v>1</v>
      </c>
      <c r="O77" s="2"/>
      <c r="P77" s="2">
        <v>3.7097333198129299</v>
      </c>
      <c r="Q77" s="2" t="s">
        <v>150</v>
      </c>
      <c r="R77" t="b">
        <f t="shared" si="3"/>
        <v>1</v>
      </c>
      <c r="S77" t="b">
        <f t="shared" si="4"/>
        <v>1</v>
      </c>
      <c r="T77" t="b">
        <f t="shared" si="5"/>
        <v>1</v>
      </c>
      <c r="U77" s="6" t="s">
        <v>86</v>
      </c>
    </row>
    <row r="78" spans="1:21" x14ac:dyDescent="0.25">
      <c r="A78" s="4">
        <v>77</v>
      </c>
      <c r="B78" s="4">
        <v>36.2712</v>
      </c>
      <c r="C78" s="4">
        <v>64.617599999999996</v>
      </c>
      <c r="D78" s="4">
        <v>6.1</v>
      </c>
      <c r="E78" s="4">
        <v>36.299999999999997</v>
      </c>
      <c r="F78" s="4">
        <v>64.599999999999994</v>
      </c>
      <c r="G78" s="4">
        <v>6.1</v>
      </c>
      <c r="H78" s="4" t="s">
        <v>88</v>
      </c>
      <c r="I78" s="4">
        <v>3.7193098629999999</v>
      </c>
      <c r="J78" s="4">
        <v>3.7097332598430999</v>
      </c>
      <c r="K78" s="4">
        <v>3.7097333198129299</v>
      </c>
      <c r="L78" s="2">
        <v>1</v>
      </c>
      <c r="M78" s="2"/>
      <c r="N78" s="2">
        <v>1</v>
      </c>
      <c r="O78" s="2"/>
      <c r="P78" s="2">
        <v>3.7097333198129299</v>
      </c>
      <c r="Q78" s="2" t="s">
        <v>150</v>
      </c>
      <c r="R78" t="b">
        <f t="shared" si="3"/>
        <v>1</v>
      </c>
      <c r="S78" t="b">
        <f t="shared" si="4"/>
        <v>1</v>
      </c>
      <c r="T78" t="b">
        <f t="shared" si="5"/>
        <v>1</v>
      </c>
      <c r="U78" s="6" t="s">
        <v>86</v>
      </c>
    </row>
    <row r="79" spans="1:21" x14ac:dyDescent="0.25">
      <c r="A79" s="4">
        <v>78</v>
      </c>
      <c r="B79" s="4">
        <v>32.003999999999998</v>
      </c>
      <c r="C79" s="4">
        <v>64.617599999999996</v>
      </c>
      <c r="D79" s="4">
        <v>6.1</v>
      </c>
      <c r="E79" s="4">
        <v>32</v>
      </c>
      <c r="F79" s="4">
        <v>64.599999999999994</v>
      </c>
      <c r="G79" s="4">
        <v>6.1</v>
      </c>
      <c r="H79" s="4" t="s">
        <v>89</v>
      </c>
      <c r="I79" s="4">
        <v>3.7193098629999999</v>
      </c>
      <c r="J79" s="4">
        <v>3.7097332598430999</v>
      </c>
      <c r="K79" s="4">
        <v>3.7097333198129299</v>
      </c>
      <c r="L79" s="2">
        <v>1</v>
      </c>
      <c r="M79" s="2"/>
      <c r="N79" s="2">
        <v>1</v>
      </c>
      <c r="O79" s="2"/>
      <c r="P79" s="2">
        <v>3.7097333198129299</v>
      </c>
      <c r="Q79" s="2" t="s">
        <v>150</v>
      </c>
      <c r="R79" t="b">
        <f t="shared" si="3"/>
        <v>1</v>
      </c>
      <c r="S79" t="b">
        <f t="shared" si="4"/>
        <v>1</v>
      </c>
      <c r="T79" t="b">
        <f t="shared" si="5"/>
        <v>1</v>
      </c>
      <c r="U79" s="6" t="s">
        <v>86</v>
      </c>
    </row>
    <row r="80" spans="1:21" x14ac:dyDescent="0.25">
      <c r="A80" s="4">
        <v>79</v>
      </c>
      <c r="B80" s="4">
        <v>32.003999999999998</v>
      </c>
      <c r="C80" s="4">
        <v>65.531999999999996</v>
      </c>
      <c r="D80" s="4">
        <v>6.1</v>
      </c>
      <c r="E80" s="4">
        <v>32</v>
      </c>
      <c r="F80" s="4">
        <v>65.5</v>
      </c>
      <c r="G80" s="4">
        <v>6.1</v>
      </c>
      <c r="H80" s="4" t="s">
        <v>90</v>
      </c>
      <c r="I80" s="4">
        <v>3.7193098629999999</v>
      </c>
      <c r="J80" s="4">
        <v>3.7097332598430999</v>
      </c>
      <c r="K80" s="4">
        <v>3.7097333198129299</v>
      </c>
      <c r="L80" s="2">
        <v>1</v>
      </c>
      <c r="M80" s="2"/>
      <c r="N80" s="2">
        <v>1</v>
      </c>
      <c r="O80" s="2"/>
      <c r="P80" s="2">
        <v>3.7097333198129299</v>
      </c>
      <c r="Q80" s="2" t="s">
        <v>150</v>
      </c>
      <c r="R80" t="b">
        <f t="shared" si="3"/>
        <v>1</v>
      </c>
      <c r="S80" t="b">
        <f t="shared" si="4"/>
        <v>1</v>
      </c>
      <c r="T80" t="b">
        <f t="shared" si="5"/>
        <v>1</v>
      </c>
      <c r="U80" s="6" t="s">
        <v>86</v>
      </c>
    </row>
    <row r="81" spans="1:21" x14ac:dyDescent="0.25">
      <c r="A81" s="4">
        <v>80</v>
      </c>
      <c r="B81" s="4">
        <v>26.517600000000002</v>
      </c>
      <c r="C81" s="4">
        <v>65.531999999999996</v>
      </c>
      <c r="D81" s="4">
        <v>6.1</v>
      </c>
      <c r="E81" s="4">
        <v>26.5</v>
      </c>
      <c r="F81" s="4">
        <v>65.5</v>
      </c>
      <c r="G81" s="4">
        <v>6.1</v>
      </c>
      <c r="H81" s="4" t="s">
        <v>91</v>
      </c>
      <c r="I81" s="4">
        <v>3.7193098629999999</v>
      </c>
      <c r="J81" s="4">
        <v>3.7097332598430999</v>
      </c>
      <c r="K81" s="4">
        <v>3.7097333198129299</v>
      </c>
      <c r="L81" s="2">
        <v>1</v>
      </c>
      <c r="M81" s="2"/>
      <c r="N81" s="2">
        <v>1</v>
      </c>
      <c r="O81" s="2"/>
      <c r="P81" s="2">
        <v>3.7097333198129299</v>
      </c>
      <c r="Q81" s="2" t="s">
        <v>150</v>
      </c>
      <c r="R81" t="b">
        <f t="shared" si="3"/>
        <v>1</v>
      </c>
      <c r="S81" t="b">
        <f t="shared" si="4"/>
        <v>1</v>
      </c>
      <c r="T81" t="b">
        <f t="shared" si="5"/>
        <v>1</v>
      </c>
      <c r="U81" s="6" t="s">
        <v>86</v>
      </c>
    </row>
    <row r="82" spans="1:21" x14ac:dyDescent="0.25">
      <c r="A82" s="4">
        <v>81</v>
      </c>
      <c r="B82" s="4">
        <v>26.517600000000002</v>
      </c>
      <c r="C82" s="4">
        <v>67.970399999999998</v>
      </c>
      <c r="D82" s="4">
        <v>6.1</v>
      </c>
      <c r="E82" s="4">
        <v>26.5</v>
      </c>
      <c r="F82" s="4">
        <v>68</v>
      </c>
      <c r="G82" s="4">
        <v>6.1</v>
      </c>
      <c r="H82" s="4" t="s">
        <v>92</v>
      </c>
      <c r="I82" s="4">
        <v>3.7193098629999999</v>
      </c>
      <c r="J82" s="4">
        <v>3.7097332598430999</v>
      </c>
      <c r="K82" s="4">
        <v>3.7097333198129299</v>
      </c>
      <c r="L82" s="2">
        <v>1</v>
      </c>
      <c r="M82" s="2"/>
      <c r="N82" s="2">
        <v>1</v>
      </c>
      <c r="O82" s="2"/>
      <c r="P82" s="2">
        <v>3.7097333198129299</v>
      </c>
      <c r="Q82" s="2" t="s">
        <v>150</v>
      </c>
      <c r="R82" t="b">
        <f t="shared" si="3"/>
        <v>1</v>
      </c>
      <c r="S82" t="b">
        <f t="shared" si="4"/>
        <v>1</v>
      </c>
      <c r="T82" t="b">
        <f t="shared" si="5"/>
        <v>1</v>
      </c>
      <c r="U82" s="6" t="s">
        <v>86</v>
      </c>
    </row>
    <row r="83" spans="1:21" x14ac:dyDescent="0.25">
      <c r="A83" s="4">
        <v>82</v>
      </c>
      <c r="B83" s="4">
        <v>30.1752</v>
      </c>
      <c r="C83" s="4">
        <v>67.970399999999998</v>
      </c>
      <c r="D83" s="4">
        <v>6.1</v>
      </c>
      <c r="E83" s="4">
        <v>30.2</v>
      </c>
      <c r="F83" s="4">
        <v>68</v>
      </c>
      <c r="G83" s="4">
        <v>6.1</v>
      </c>
      <c r="H83" s="4" t="s">
        <v>93</v>
      </c>
      <c r="I83" s="4">
        <v>3.7193098629999999</v>
      </c>
      <c r="J83" s="4">
        <v>3.7097332598430999</v>
      </c>
      <c r="K83" s="4">
        <v>3.7097333198129299</v>
      </c>
      <c r="L83" s="2">
        <v>1</v>
      </c>
      <c r="M83" s="2"/>
      <c r="N83" s="2">
        <v>1</v>
      </c>
      <c r="O83" s="2"/>
      <c r="P83" s="2">
        <v>3.7097333198129299</v>
      </c>
      <c r="Q83" s="2" t="s">
        <v>150</v>
      </c>
      <c r="R83" t="b">
        <f t="shared" si="3"/>
        <v>1</v>
      </c>
      <c r="S83" t="b">
        <f t="shared" si="4"/>
        <v>1</v>
      </c>
      <c r="T83" t="b">
        <f t="shared" si="5"/>
        <v>1</v>
      </c>
      <c r="U83" s="6" t="s">
        <v>86</v>
      </c>
    </row>
    <row r="84" spans="1:21" x14ac:dyDescent="0.25">
      <c r="A84" s="4">
        <v>83</v>
      </c>
      <c r="B84" s="4">
        <v>30.1752</v>
      </c>
      <c r="C84" s="4">
        <v>66.751199999999997</v>
      </c>
      <c r="D84" s="4">
        <v>6.1</v>
      </c>
      <c r="E84" s="4">
        <v>30.2</v>
      </c>
      <c r="F84" s="4">
        <v>66.8</v>
      </c>
      <c r="G84" s="4">
        <v>6.1</v>
      </c>
      <c r="H84" s="4" t="s">
        <v>94</v>
      </c>
      <c r="I84" s="4">
        <v>3.7193098629999999</v>
      </c>
      <c r="J84" s="4">
        <v>3.7097332598430999</v>
      </c>
      <c r="K84" s="4">
        <v>3.7097333198129299</v>
      </c>
      <c r="L84" s="2">
        <v>1</v>
      </c>
      <c r="M84" s="2"/>
      <c r="N84" s="2">
        <v>1</v>
      </c>
      <c r="O84" s="2"/>
      <c r="P84" s="2">
        <v>3.7097333198129299</v>
      </c>
      <c r="Q84" s="2" t="s">
        <v>150</v>
      </c>
      <c r="R84" t="b">
        <f t="shared" si="3"/>
        <v>1</v>
      </c>
      <c r="S84" t="b">
        <f t="shared" si="4"/>
        <v>1</v>
      </c>
      <c r="T84" t="b">
        <f t="shared" si="5"/>
        <v>1</v>
      </c>
      <c r="U84" s="6" t="s">
        <v>86</v>
      </c>
    </row>
    <row r="85" spans="1:21" x14ac:dyDescent="0.25">
      <c r="A85" s="4">
        <v>84</v>
      </c>
      <c r="B85" s="4">
        <v>37.185600000000001</v>
      </c>
      <c r="C85" s="4">
        <v>66.751199999999997</v>
      </c>
      <c r="D85" s="4">
        <v>6.1</v>
      </c>
      <c r="E85" s="4">
        <v>37.200000000000003</v>
      </c>
      <c r="F85" s="4">
        <v>66.8</v>
      </c>
      <c r="G85" s="4">
        <v>6.1</v>
      </c>
      <c r="H85" s="4" t="s">
        <v>87</v>
      </c>
      <c r="I85" s="4">
        <v>3.7193098629999999</v>
      </c>
      <c r="J85" s="4">
        <v>3.7097332598430999</v>
      </c>
      <c r="K85" s="4">
        <v>3.7097333198129299</v>
      </c>
      <c r="L85" s="2">
        <v>1</v>
      </c>
      <c r="M85" s="2"/>
      <c r="N85" s="2">
        <v>1</v>
      </c>
      <c r="O85" s="2"/>
      <c r="P85" s="2">
        <v>3.7097333198129299</v>
      </c>
      <c r="Q85" s="2" t="s">
        <v>150</v>
      </c>
      <c r="R85" t="b">
        <f t="shared" si="3"/>
        <v>1</v>
      </c>
      <c r="S85" t="b">
        <f t="shared" si="4"/>
        <v>1</v>
      </c>
      <c r="T85" t="b">
        <f t="shared" si="5"/>
        <v>1</v>
      </c>
      <c r="U85" s="6" t="s">
        <v>86</v>
      </c>
    </row>
    <row r="86" spans="1:21" x14ac:dyDescent="0.25">
      <c r="A86" s="4">
        <v>85</v>
      </c>
      <c r="B86" s="4">
        <v>38.709600000000002</v>
      </c>
      <c r="C86" s="4">
        <v>22.250399999999999</v>
      </c>
      <c r="D86" s="4">
        <v>6.1</v>
      </c>
      <c r="E86" s="4">
        <v>38.700000000000003</v>
      </c>
      <c r="F86" s="4">
        <v>22.3</v>
      </c>
      <c r="G86" s="4">
        <v>6.1</v>
      </c>
      <c r="H86" s="4" t="s">
        <v>95</v>
      </c>
      <c r="I86" s="4">
        <v>3.517765078</v>
      </c>
      <c r="J86" s="4">
        <v>3.5177650347729101</v>
      </c>
      <c r="K86" s="4">
        <v>3.5177650904942501</v>
      </c>
      <c r="L86" s="2">
        <v>1</v>
      </c>
      <c r="M86" s="2"/>
      <c r="N86" s="2">
        <v>1</v>
      </c>
      <c r="O86" s="2"/>
      <c r="P86" s="2">
        <v>3.5177650904942501</v>
      </c>
      <c r="Q86" s="2" t="s">
        <v>150</v>
      </c>
      <c r="R86" t="b">
        <f t="shared" si="3"/>
        <v>1</v>
      </c>
      <c r="S86" t="b">
        <f t="shared" si="4"/>
        <v>1</v>
      </c>
      <c r="T86" t="b">
        <f t="shared" si="5"/>
        <v>1</v>
      </c>
      <c r="U86" s="6" t="s">
        <v>96</v>
      </c>
    </row>
    <row r="87" spans="1:21" x14ac:dyDescent="0.25">
      <c r="A87" s="4">
        <v>86</v>
      </c>
      <c r="B87" s="4">
        <v>38.709600000000002</v>
      </c>
      <c r="C87" s="4">
        <v>17.0688</v>
      </c>
      <c r="D87" s="4">
        <v>6.1</v>
      </c>
      <c r="E87" s="4">
        <v>38.700000000000003</v>
      </c>
      <c r="F87" s="4">
        <v>17.100000000000001</v>
      </c>
      <c r="G87" s="4">
        <v>6.1</v>
      </c>
      <c r="H87" s="4" t="s">
        <v>97</v>
      </c>
      <c r="I87" s="4">
        <v>3.517765078</v>
      </c>
      <c r="J87" s="4">
        <v>3.5177650347729101</v>
      </c>
      <c r="K87" s="4">
        <v>3.5177650904942501</v>
      </c>
      <c r="L87" s="2">
        <v>1</v>
      </c>
      <c r="M87" s="2"/>
      <c r="N87" s="2">
        <v>1</v>
      </c>
      <c r="O87" s="2"/>
      <c r="P87" s="2">
        <v>3.5177650904942501</v>
      </c>
      <c r="Q87" s="2" t="s">
        <v>150</v>
      </c>
      <c r="R87" t="b">
        <f t="shared" si="3"/>
        <v>1</v>
      </c>
      <c r="S87" t="b">
        <f t="shared" si="4"/>
        <v>1</v>
      </c>
      <c r="T87" t="b">
        <f t="shared" si="5"/>
        <v>1</v>
      </c>
      <c r="U87" s="6" t="s">
        <v>96</v>
      </c>
    </row>
    <row r="88" spans="1:21" x14ac:dyDescent="0.25">
      <c r="A88" s="4">
        <v>87</v>
      </c>
      <c r="B88" s="4">
        <v>30.784800000000001</v>
      </c>
      <c r="C88" s="4">
        <v>17.0688</v>
      </c>
      <c r="D88" s="4">
        <v>6.1</v>
      </c>
      <c r="E88" s="4">
        <v>30.8</v>
      </c>
      <c r="F88" s="4">
        <v>17.100000000000001</v>
      </c>
      <c r="G88" s="4">
        <v>6.1</v>
      </c>
      <c r="H88" s="4" t="s">
        <v>98</v>
      </c>
      <c r="I88" s="4">
        <v>3.517765078</v>
      </c>
      <c r="J88" s="4">
        <v>3.5177650347729101</v>
      </c>
      <c r="K88" s="4">
        <v>3.5177650904942501</v>
      </c>
      <c r="L88" s="2">
        <v>1</v>
      </c>
      <c r="M88" s="2"/>
      <c r="N88" s="2">
        <v>1</v>
      </c>
      <c r="O88" s="2"/>
      <c r="P88" s="2">
        <v>3.5177650904942501</v>
      </c>
      <c r="Q88" s="2" t="s">
        <v>150</v>
      </c>
      <c r="R88" t="b">
        <f t="shared" si="3"/>
        <v>1</v>
      </c>
      <c r="S88" t="b">
        <f t="shared" si="4"/>
        <v>1</v>
      </c>
      <c r="T88" t="b">
        <f t="shared" si="5"/>
        <v>1</v>
      </c>
      <c r="U88" s="6" t="s">
        <v>96</v>
      </c>
    </row>
    <row r="89" spans="1:21" x14ac:dyDescent="0.25">
      <c r="A89" s="4">
        <v>88</v>
      </c>
      <c r="B89" s="4">
        <v>30.784800000000001</v>
      </c>
      <c r="C89" s="4">
        <v>22.250399999999999</v>
      </c>
      <c r="D89" s="4">
        <v>6.1</v>
      </c>
      <c r="E89" s="4">
        <v>30.8</v>
      </c>
      <c r="F89" s="4">
        <v>22.3</v>
      </c>
      <c r="G89" s="4">
        <v>6.1</v>
      </c>
      <c r="H89" s="4" t="s">
        <v>99</v>
      </c>
      <c r="I89" s="4">
        <v>3.517765078</v>
      </c>
      <c r="J89" s="4">
        <v>3.5177650347729101</v>
      </c>
      <c r="K89" s="4">
        <v>3.5177650904942501</v>
      </c>
      <c r="L89" s="2">
        <v>1</v>
      </c>
      <c r="M89" s="2"/>
      <c r="N89" s="2">
        <v>1</v>
      </c>
      <c r="O89" s="2"/>
      <c r="P89" s="2">
        <v>3.5177650904942501</v>
      </c>
      <c r="Q89" s="2" t="s">
        <v>150</v>
      </c>
      <c r="R89" t="b">
        <f t="shared" si="3"/>
        <v>1</v>
      </c>
      <c r="S89" t="b">
        <f t="shared" si="4"/>
        <v>1</v>
      </c>
      <c r="T89" t="b">
        <f t="shared" si="5"/>
        <v>1</v>
      </c>
      <c r="U89" s="6" t="s">
        <v>96</v>
      </c>
    </row>
    <row r="90" spans="1:21" x14ac:dyDescent="0.25">
      <c r="A90" s="4">
        <v>89</v>
      </c>
      <c r="B90" s="4">
        <v>29.8704</v>
      </c>
      <c r="C90" s="4">
        <v>24.0792</v>
      </c>
      <c r="D90" s="4">
        <v>6.1</v>
      </c>
      <c r="E90" s="4">
        <v>29.9</v>
      </c>
      <c r="F90" s="4">
        <v>24.1</v>
      </c>
      <c r="G90" s="4">
        <v>6.1</v>
      </c>
      <c r="H90" s="4" t="s">
        <v>101</v>
      </c>
      <c r="I90" s="4">
        <v>3.5856520980000002</v>
      </c>
      <c r="J90" s="4">
        <v>3.5856520448165901</v>
      </c>
      <c r="K90" s="4">
        <v>3.58565210204035</v>
      </c>
      <c r="L90" s="2">
        <v>1</v>
      </c>
      <c r="M90" s="2"/>
      <c r="N90" s="2">
        <v>1</v>
      </c>
      <c r="O90" s="2"/>
      <c r="P90" s="2">
        <v>3.58565210204035</v>
      </c>
      <c r="Q90" s="2" t="s">
        <v>150</v>
      </c>
      <c r="R90" t="b">
        <f t="shared" si="3"/>
        <v>1</v>
      </c>
      <c r="S90" t="b">
        <f t="shared" si="4"/>
        <v>1</v>
      </c>
      <c r="T90" t="b">
        <f t="shared" si="5"/>
        <v>1</v>
      </c>
      <c r="U90" s="6" t="s">
        <v>100</v>
      </c>
    </row>
    <row r="91" spans="1:21" x14ac:dyDescent="0.25">
      <c r="A91" s="4">
        <v>90</v>
      </c>
      <c r="B91" s="4">
        <v>29.8704</v>
      </c>
      <c r="C91" s="4">
        <v>19.507200000000001</v>
      </c>
      <c r="D91" s="4">
        <v>6.1</v>
      </c>
      <c r="E91" s="4">
        <v>29.9</v>
      </c>
      <c r="F91" s="4">
        <v>19.5</v>
      </c>
      <c r="G91" s="4">
        <v>6.1</v>
      </c>
      <c r="H91" s="4" t="s">
        <v>102</v>
      </c>
      <c r="I91" s="4">
        <v>3.5856520980000002</v>
      </c>
      <c r="J91" s="4">
        <v>3.5856520448165901</v>
      </c>
      <c r="K91" s="4">
        <v>3.58565210204035</v>
      </c>
      <c r="L91" s="2">
        <v>1</v>
      </c>
      <c r="M91" s="2"/>
      <c r="N91" s="2">
        <v>1</v>
      </c>
      <c r="O91" s="2"/>
      <c r="P91" s="2">
        <v>3.58565210204035</v>
      </c>
      <c r="Q91" s="2" t="s">
        <v>150</v>
      </c>
      <c r="R91" t="b">
        <f t="shared" si="3"/>
        <v>1</v>
      </c>
      <c r="S91" t="b">
        <f t="shared" si="4"/>
        <v>1</v>
      </c>
      <c r="T91" t="b">
        <f t="shared" si="5"/>
        <v>1</v>
      </c>
      <c r="U91" s="6" t="s">
        <v>100</v>
      </c>
    </row>
    <row r="92" spans="1:21" x14ac:dyDescent="0.25">
      <c r="A92" s="4">
        <v>91</v>
      </c>
      <c r="B92" s="4">
        <v>25.603200000000001</v>
      </c>
      <c r="C92" s="4">
        <v>19.507200000000001</v>
      </c>
      <c r="D92" s="4">
        <v>6.1</v>
      </c>
      <c r="E92" s="4">
        <v>25.6</v>
      </c>
      <c r="F92" s="4">
        <v>19.5</v>
      </c>
      <c r="G92" s="4">
        <v>6.1</v>
      </c>
      <c r="H92" s="4" t="s">
        <v>103</v>
      </c>
      <c r="I92" s="4">
        <v>3.5856520980000002</v>
      </c>
      <c r="J92" s="4">
        <v>2.71047192458582</v>
      </c>
      <c r="K92" s="4">
        <v>2.7104719503271602</v>
      </c>
      <c r="L92" s="2">
        <v>1</v>
      </c>
      <c r="M92" s="2"/>
      <c r="N92" s="2">
        <v>1</v>
      </c>
      <c r="O92" s="2"/>
      <c r="P92" s="2">
        <v>2.7104719503271602</v>
      </c>
      <c r="Q92" s="2" t="s">
        <v>151</v>
      </c>
      <c r="R92" t="b">
        <f t="shared" si="3"/>
        <v>0</v>
      </c>
      <c r="S92" t="b">
        <f t="shared" si="4"/>
        <v>1</v>
      </c>
      <c r="T92" t="b">
        <f t="shared" si="5"/>
        <v>1</v>
      </c>
      <c r="U92" s="6" t="s">
        <v>100</v>
      </c>
    </row>
    <row r="93" spans="1:21" x14ac:dyDescent="0.25">
      <c r="A93" s="4">
        <v>92</v>
      </c>
      <c r="B93" s="4">
        <v>25.603200000000001</v>
      </c>
      <c r="C93" s="4">
        <v>24.0792</v>
      </c>
      <c r="D93" s="4">
        <v>6.1</v>
      </c>
      <c r="E93" s="4">
        <v>25.6</v>
      </c>
      <c r="F93" s="4">
        <v>24.1</v>
      </c>
      <c r="G93" s="4">
        <v>6.1</v>
      </c>
      <c r="H93" s="4" t="s">
        <v>104</v>
      </c>
      <c r="I93" s="4">
        <v>3.5856520980000002</v>
      </c>
      <c r="J93" s="4">
        <v>3.5856520448165901</v>
      </c>
      <c r="K93" s="4">
        <v>3.58565210204035</v>
      </c>
      <c r="L93" s="2">
        <v>1</v>
      </c>
      <c r="M93" s="2"/>
      <c r="N93" s="2">
        <v>1</v>
      </c>
      <c r="O93" s="2"/>
      <c r="P93" s="2">
        <v>3.58565210204035</v>
      </c>
      <c r="Q93" s="2" t="s">
        <v>150</v>
      </c>
      <c r="R93" t="b">
        <f t="shared" si="3"/>
        <v>1</v>
      </c>
      <c r="S93" t="b">
        <f t="shared" si="4"/>
        <v>1</v>
      </c>
      <c r="T93" t="b">
        <f t="shared" si="5"/>
        <v>1</v>
      </c>
      <c r="U93" s="6" t="s">
        <v>100</v>
      </c>
    </row>
    <row r="94" spans="1:21" x14ac:dyDescent="0.25">
      <c r="A94" s="4">
        <v>93</v>
      </c>
      <c r="B94" s="4">
        <v>53.949599999999997</v>
      </c>
      <c r="C94" s="4">
        <v>36.2712</v>
      </c>
      <c r="D94" s="4">
        <v>7.3</v>
      </c>
      <c r="E94" s="4">
        <v>53.9</v>
      </c>
      <c r="F94" s="4">
        <v>36.299999999999997</v>
      </c>
      <c r="G94" s="4">
        <v>7.3</v>
      </c>
      <c r="H94" s="4" t="s">
        <v>105</v>
      </c>
      <c r="I94" s="4">
        <v>4.1860982690000004</v>
      </c>
      <c r="J94" s="4">
        <v>4.1699175285240697</v>
      </c>
      <c r="K94" s="4">
        <v>4.1699175788136902</v>
      </c>
      <c r="L94" s="2">
        <v>1</v>
      </c>
      <c r="M94" s="2"/>
      <c r="N94" s="2">
        <v>1</v>
      </c>
      <c r="O94" s="2"/>
      <c r="P94" s="2">
        <v>4.1699175788136902</v>
      </c>
      <c r="Q94" s="2" t="s">
        <v>150</v>
      </c>
      <c r="R94" t="b">
        <f t="shared" si="3"/>
        <v>1</v>
      </c>
      <c r="S94" t="b">
        <f t="shared" si="4"/>
        <v>1</v>
      </c>
      <c r="T94" t="b">
        <f t="shared" si="5"/>
        <v>1</v>
      </c>
      <c r="U94" s="6" t="s">
        <v>106</v>
      </c>
    </row>
    <row r="95" spans="1:21" x14ac:dyDescent="0.25">
      <c r="A95" s="4">
        <v>94</v>
      </c>
      <c r="B95" s="4">
        <v>56.692799999999998</v>
      </c>
      <c r="C95" s="4">
        <v>36.2712</v>
      </c>
      <c r="D95" s="4">
        <v>7.3</v>
      </c>
      <c r="E95" s="4">
        <v>56.7</v>
      </c>
      <c r="F95" s="4">
        <v>36.299999999999997</v>
      </c>
      <c r="G95" s="4">
        <v>7.3</v>
      </c>
      <c r="H95" s="4" t="s">
        <v>107</v>
      </c>
      <c r="I95" s="4">
        <v>4.1860982690000004</v>
      </c>
      <c r="J95" s="4">
        <v>4.1699175285240697</v>
      </c>
      <c r="K95" s="4">
        <v>4.1699175788136902</v>
      </c>
      <c r="L95" s="2">
        <v>1</v>
      </c>
      <c r="M95" s="2"/>
      <c r="N95" s="2">
        <v>1</v>
      </c>
      <c r="O95" s="2"/>
      <c r="P95" s="2">
        <v>4.1699175788136902</v>
      </c>
      <c r="Q95" s="2" t="s">
        <v>150</v>
      </c>
      <c r="R95" t="b">
        <f t="shared" si="3"/>
        <v>1</v>
      </c>
      <c r="S95" t="b">
        <f t="shared" si="4"/>
        <v>1</v>
      </c>
      <c r="T95" t="b">
        <f t="shared" si="5"/>
        <v>1</v>
      </c>
      <c r="U95" s="6" t="s">
        <v>106</v>
      </c>
    </row>
    <row r="96" spans="1:21" x14ac:dyDescent="0.25">
      <c r="A96" s="4">
        <v>95</v>
      </c>
      <c r="B96" s="4">
        <v>56.692799999999998</v>
      </c>
      <c r="C96" s="4">
        <v>30.1752</v>
      </c>
      <c r="D96" s="4">
        <v>7.3</v>
      </c>
      <c r="E96" s="4">
        <v>56.7</v>
      </c>
      <c r="F96" s="4">
        <v>30.2</v>
      </c>
      <c r="G96" s="4">
        <v>7.3</v>
      </c>
      <c r="H96" s="4" t="s">
        <v>108</v>
      </c>
      <c r="I96" s="4">
        <v>4.1860982690000004</v>
      </c>
      <c r="J96" s="4">
        <v>4.1699175285240697</v>
      </c>
      <c r="K96" s="4">
        <v>4.1699175788136902</v>
      </c>
      <c r="L96" s="2">
        <v>1</v>
      </c>
      <c r="M96" s="2"/>
      <c r="N96" s="2">
        <v>1</v>
      </c>
      <c r="O96" s="2"/>
      <c r="P96" s="2">
        <v>4.1699175788136902</v>
      </c>
      <c r="Q96" s="2" t="s">
        <v>150</v>
      </c>
      <c r="R96" t="b">
        <f t="shared" si="3"/>
        <v>1</v>
      </c>
      <c r="S96" t="b">
        <f t="shared" si="4"/>
        <v>1</v>
      </c>
      <c r="T96" t="b">
        <f t="shared" si="5"/>
        <v>1</v>
      </c>
      <c r="U96" s="6" t="s">
        <v>106</v>
      </c>
    </row>
    <row r="97" spans="1:21" x14ac:dyDescent="0.25">
      <c r="A97" s="4">
        <v>96</v>
      </c>
      <c r="B97" s="4">
        <v>53.949599999999997</v>
      </c>
      <c r="C97" s="4">
        <v>30.1752</v>
      </c>
      <c r="D97" s="4">
        <v>7.3</v>
      </c>
      <c r="E97" s="4">
        <v>53.9</v>
      </c>
      <c r="F97" s="4">
        <v>30.2</v>
      </c>
      <c r="G97" s="4">
        <v>7.3</v>
      </c>
      <c r="H97" s="4" t="s">
        <v>109</v>
      </c>
      <c r="I97" s="4">
        <v>4.1860982690000004</v>
      </c>
      <c r="J97" s="4">
        <v>4.1699175285240697</v>
      </c>
      <c r="K97" s="4">
        <v>4.1699175788136902</v>
      </c>
      <c r="L97" s="2">
        <v>1</v>
      </c>
      <c r="M97" s="2"/>
      <c r="N97" s="2">
        <v>1</v>
      </c>
      <c r="O97" s="2"/>
      <c r="P97" s="2">
        <v>4.1699175788136902</v>
      </c>
      <c r="Q97" s="2" t="s">
        <v>150</v>
      </c>
      <c r="R97" t="b">
        <f t="shared" si="3"/>
        <v>1</v>
      </c>
      <c r="S97" t="b">
        <f t="shared" si="4"/>
        <v>1</v>
      </c>
      <c r="T97" t="b">
        <f t="shared" si="5"/>
        <v>1</v>
      </c>
      <c r="U97" s="6" t="s">
        <v>106</v>
      </c>
    </row>
    <row r="98" spans="1:21" x14ac:dyDescent="0.25">
      <c r="A98" s="4">
        <v>97</v>
      </c>
      <c r="B98" s="4">
        <v>74.676000000000002</v>
      </c>
      <c r="C98" s="4">
        <v>36.576000000000001</v>
      </c>
      <c r="D98" s="4">
        <v>5.8</v>
      </c>
      <c r="E98" s="4">
        <v>74.7</v>
      </c>
      <c r="F98" s="4">
        <v>36.6</v>
      </c>
      <c r="G98" s="4">
        <v>5.8</v>
      </c>
      <c r="H98" s="4" t="s">
        <v>112</v>
      </c>
      <c r="I98" s="4">
        <v>3.9692640890000002</v>
      </c>
      <c r="J98" s="4">
        <v>3.9692640832069701</v>
      </c>
      <c r="K98" s="4">
        <v>3.9692640832069701</v>
      </c>
      <c r="L98" s="2">
        <v>1</v>
      </c>
      <c r="M98" s="2"/>
      <c r="N98" s="2">
        <v>1</v>
      </c>
      <c r="O98" s="2"/>
      <c r="P98" s="2">
        <v>3.9692640832069701</v>
      </c>
      <c r="Q98" s="2" t="s">
        <v>150</v>
      </c>
      <c r="R98" t="b">
        <f t="shared" si="3"/>
        <v>1</v>
      </c>
      <c r="S98" t="b">
        <f t="shared" si="4"/>
        <v>1</v>
      </c>
      <c r="T98" t="b">
        <f t="shared" si="5"/>
        <v>1</v>
      </c>
      <c r="U98" s="6" t="s">
        <v>111</v>
      </c>
    </row>
    <row r="99" spans="1:21" x14ac:dyDescent="0.25">
      <c r="A99" s="4">
        <v>98</v>
      </c>
      <c r="B99" s="4">
        <v>73.456800000000001</v>
      </c>
      <c r="C99" s="4">
        <v>36.576000000000001</v>
      </c>
      <c r="D99" s="4">
        <v>5.8</v>
      </c>
      <c r="E99" s="4">
        <v>73.5</v>
      </c>
      <c r="F99" s="4">
        <v>36.6</v>
      </c>
      <c r="G99" s="4">
        <v>5.8</v>
      </c>
      <c r="H99" s="4" t="s">
        <v>110</v>
      </c>
      <c r="I99" s="4">
        <v>3.9692640890000002</v>
      </c>
      <c r="J99" s="4">
        <v>3.9692640832069701</v>
      </c>
      <c r="K99" s="4">
        <v>3.9692640832069701</v>
      </c>
      <c r="L99" s="2">
        <v>1</v>
      </c>
      <c r="M99" s="2"/>
      <c r="N99" s="2">
        <v>1</v>
      </c>
      <c r="O99" s="2"/>
      <c r="P99" s="2">
        <v>3.9692640832069701</v>
      </c>
      <c r="Q99" s="2" t="s">
        <v>150</v>
      </c>
      <c r="R99" t="b">
        <f t="shared" si="3"/>
        <v>1</v>
      </c>
      <c r="S99" t="b">
        <f t="shared" si="4"/>
        <v>1</v>
      </c>
      <c r="T99" t="b">
        <f t="shared" si="5"/>
        <v>1</v>
      </c>
      <c r="U99" s="6" t="s">
        <v>111</v>
      </c>
    </row>
    <row r="100" spans="1:21" x14ac:dyDescent="0.25">
      <c r="A100" s="4">
        <v>99</v>
      </c>
      <c r="B100" s="4">
        <v>73.456800000000001</v>
      </c>
      <c r="C100" s="4">
        <v>29.8704</v>
      </c>
      <c r="D100" s="4">
        <v>5.8</v>
      </c>
      <c r="E100" s="4">
        <v>73.5</v>
      </c>
      <c r="F100" s="4">
        <v>29.9</v>
      </c>
      <c r="G100" s="4">
        <v>5.8</v>
      </c>
      <c r="H100" s="4" t="s">
        <v>114</v>
      </c>
      <c r="I100" s="4">
        <v>3.9692640890000002</v>
      </c>
      <c r="J100" s="4">
        <v>3.9692640832069701</v>
      </c>
      <c r="K100" s="4">
        <v>3.9692640832069701</v>
      </c>
      <c r="L100" s="2">
        <v>1</v>
      </c>
      <c r="M100" s="2"/>
      <c r="N100" s="2">
        <v>1</v>
      </c>
      <c r="O100" s="2"/>
      <c r="P100" s="2">
        <v>3.9692640832069701</v>
      </c>
      <c r="Q100" s="2" t="s">
        <v>150</v>
      </c>
      <c r="R100" t="b">
        <f t="shared" si="3"/>
        <v>1</v>
      </c>
      <c r="S100" t="b">
        <f t="shared" si="4"/>
        <v>1</v>
      </c>
      <c r="T100" t="b">
        <f t="shared" si="5"/>
        <v>1</v>
      </c>
      <c r="U100" s="6" t="s">
        <v>111</v>
      </c>
    </row>
    <row r="101" spans="1:21" x14ac:dyDescent="0.25">
      <c r="A101" s="4">
        <v>100</v>
      </c>
      <c r="B101" s="4">
        <v>74.676000000000002</v>
      </c>
      <c r="C101" s="4">
        <v>29.8704</v>
      </c>
      <c r="D101" s="4">
        <v>5.8</v>
      </c>
      <c r="E101" s="4">
        <v>74.7</v>
      </c>
      <c r="F101" s="4">
        <v>29.9</v>
      </c>
      <c r="G101" s="4">
        <v>5.8</v>
      </c>
      <c r="H101" s="4" t="s">
        <v>113</v>
      </c>
      <c r="I101" s="4">
        <v>3.9692640890000002</v>
      </c>
      <c r="J101" s="4">
        <v>3.9692640832069701</v>
      </c>
      <c r="K101" s="4">
        <v>3.9692640832069701</v>
      </c>
      <c r="L101" s="2">
        <v>1</v>
      </c>
      <c r="M101" s="2"/>
      <c r="N101" s="2">
        <v>1</v>
      </c>
      <c r="O101" s="2"/>
      <c r="P101" s="2">
        <v>3.9692640832069701</v>
      </c>
      <c r="Q101" s="2" t="s">
        <v>150</v>
      </c>
      <c r="R101" t="b">
        <f t="shared" si="3"/>
        <v>1</v>
      </c>
      <c r="S101" t="b">
        <f t="shared" si="4"/>
        <v>1</v>
      </c>
      <c r="T101" t="b">
        <f t="shared" si="5"/>
        <v>1</v>
      </c>
      <c r="U101" s="6" t="s">
        <v>111</v>
      </c>
    </row>
    <row r="102" spans="1:21" x14ac:dyDescent="0.25">
      <c r="A102" s="4">
        <v>101</v>
      </c>
      <c r="B102" s="4">
        <v>66.141599999999997</v>
      </c>
      <c r="C102" s="4">
        <v>33.832799999999999</v>
      </c>
      <c r="D102" s="4">
        <v>6.6</v>
      </c>
      <c r="E102" s="4">
        <v>66.099999999999994</v>
      </c>
      <c r="F102" s="4">
        <v>33.799999999999997</v>
      </c>
      <c r="G102" s="4">
        <v>6.6</v>
      </c>
      <c r="H102" s="4" t="s">
        <v>116</v>
      </c>
      <c r="I102" s="4">
        <v>4.2926197549999996</v>
      </c>
      <c r="J102" s="4">
        <v>4.2926197478605204</v>
      </c>
      <c r="K102" s="4">
        <v>4.2926197478605204</v>
      </c>
      <c r="L102" s="2">
        <v>1</v>
      </c>
      <c r="M102" s="2"/>
      <c r="N102" s="2">
        <v>1</v>
      </c>
      <c r="O102" s="2"/>
      <c r="P102" s="2">
        <v>4.2926197478605204</v>
      </c>
      <c r="Q102" s="2" t="s">
        <v>150</v>
      </c>
      <c r="R102" t="b">
        <f t="shared" si="3"/>
        <v>1</v>
      </c>
      <c r="S102" t="b">
        <f t="shared" si="4"/>
        <v>1</v>
      </c>
      <c r="T102" t="b">
        <f t="shared" si="5"/>
        <v>1</v>
      </c>
      <c r="U102" s="6" t="s">
        <v>115</v>
      </c>
    </row>
    <row r="103" spans="1:21" x14ac:dyDescent="0.25">
      <c r="A103" s="4">
        <v>102</v>
      </c>
      <c r="B103" s="4">
        <v>71.3232</v>
      </c>
      <c r="C103" s="4">
        <v>33.832799999999999</v>
      </c>
      <c r="D103" s="4">
        <v>6.6</v>
      </c>
      <c r="E103" s="4">
        <v>71.099999999999994</v>
      </c>
      <c r="F103" s="4">
        <v>33.799999999999997</v>
      </c>
      <c r="G103" s="4">
        <v>6.6</v>
      </c>
      <c r="H103" s="4" t="s">
        <v>117</v>
      </c>
      <c r="I103" s="4">
        <v>4.2926197549999996</v>
      </c>
      <c r="J103" s="4">
        <v>3.1346596211092699</v>
      </c>
      <c r="K103" s="4">
        <v>3.1346596211092699</v>
      </c>
      <c r="L103" s="2">
        <v>1</v>
      </c>
      <c r="M103" s="2"/>
      <c r="N103" s="2">
        <v>1</v>
      </c>
      <c r="O103" s="2"/>
      <c r="P103" s="2">
        <v>3.1346596211092699</v>
      </c>
      <c r="Q103" s="2" t="s">
        <v>151</v>
      </c>
      <c r="R103" t="b">
        <f t="shared" si="3"/>
        <v>0</v>
      </c>
      <c r="S103" t="b">
        <f t="shared" si="4"/>
        <v>1</v>
      </c>
      <c r="T103" t="b">
        <f t="shared" si="5"/>
        <v>1</v>
      </c>
      <c r="U103" s="6" t="s">
        <v>115</v>
      </c>
    </row>
    <row r="104" spans="1:21" x14ac:dyDescent="0.25">
      <c r="A104" s="4">
        <v>103</v>
      </c>
      <c r="B104" s="4">
        <v>71.3232</v>
      </c>
      <c r="C104" s="4">
        <v>32.613599999999998</v>
      </c>
      <c r="D104" s="4">
        <v>6.6</v>
      </c>
      <c r="E104" s="4">
        <v>71.3</v>
      </c>
      <c r="F104" s="4">
        <v>32.6</v>
      </c>
      <c r="G104" s="4">
        <v>6.6</v>
      </c>
      <c r="H104" s="4" t="s">
        <v>118</v>
      </c>
      <c r="I104" s="4">
        <v>4.2926197549999996</v>
      </c>
      <c r="J104" s="4">
        <v>4.2926197478605204</v>
      </c>
      <c r="K104" s="4">
        <v>4.2926197478605204</v>
      </c>
      <c r="L104" s="2">
        <v>1</v>
      </c>
      <c r="M104" s="2"/>
      <c r="N104" s="2">
        <v>1</v>
      </c>
      <c r="O104" s="2"/>
      <c r="P104" s="2">
        <v>4.2926197478605204</v>
      </c>
      <c r="Q104" s="2" t="s">
        <v>150</v>
      </c>
      <c r="R104" t="b">
        <f t="shared" si="3"/>
        <v>1</v>
      </c>
      <c r="S104" t="b">
        <f t="shared" si="4"/>
        <v>1</v>
      </c>
      <c r="T104" t="b">
        <f t="shared" si="5"/>
        <v>1</v>
      </c>
      <c r="U104" s="6" t="s">
        <v>115</v>
      </c>
    </row>
    <row r="105" spans="1:21" x14ac:dyDescent="0.25">
      <c r="A105" s="4">
        <v>104</v>
      </c>
      <c r="B105" s="4">
        <v>66.141599999999997</v>
      </c>
      <c r="C105" s="4">
        <v>32.613599999999998</v>
      </c>
      <c r="D105" s="4">
        <v>6.6</v>
      </c>
      <c r="E105" s="4">
        <v>66.099999999999994</v>
      </c>
      <c r="F105" s="4">
        <v>32.6</v>
      </c>
      <c r="G105" s="4">
        <v>6.6</v>
      </c>
      <c r="H105" s="4" t="s">
        <v>119</v>
      </c>
      <c r="I105" s="4">
        <v>4.2926197549999996</v>
      </c>
      <c r="J105" s="4">
        <v>4.2926197478605204</v>
      </c>
      <c r="K105" s="4">
        <v>4.2926197478605204</v>
      </c>
      <c r="L105" s="2">
        <v>1</v>
      </c>
      <c r="M105" s="2"/>
      <c r="N105" s="2">
        <v>1</v>
      </c>
      <c r="O105" s="2"/>
      <c r="P105" s="2">
        <v>4.2926197478605204</v>
      </c>
      <c r="Q105" s="2" t="s">
        <v>150</v>
      </c>
      <c r="R105" t="b">
        <f t="shared" si="3"/>
        <v>1</v>
      </c>
      <c r="S105" t="b">
        <f t="shared" si="4"/>
        <v>1</v>
      </c>
      <c r="T105" t="b">
        <f t="shared" si="5"/>
        <v>1</v>
      </c>
      <c r="U105" s="6" t="s">
        <v>115</v>
      </c>
    </row>
    <row r="106" spans="1:21" x14ac:dyDescent="0.25">
      <c r="A106" s="4">
        <v>105</v>
      </c>
      <c r="B106" s="4">
        <v>44.500799999999998</v>
      </c>
      <c r="C106" s="4">
        <v>3.9624000000000001</v>
      </c>
      <c r="D106" s="4">
        <v>22.9</v>
      </c>
      <c r="E106" s="4">
        <v>44.5</v>
      </c>
      <c r="F106" s="4">
        <v>4</v>
      </c>
      <c r="G106" s="4">
        <v>22.9</v>
      </c>
      <c r="H106" s="4" t="s">
        <v>122</v>
      </c>
      <c r="I106" s="4">
        <v>10.815648919999999</v>
      </c>
      <c r="J106" s="4">
        <v>10.815648897336199</v>
      </c>
      <c r="K106" s="4">
        <v>10.815648897336199</v>
      </c>
      <c r="L106" s="2">
        <v>1</v>
      </c>
      <c r="M106" s="2"/>
      <c r="N106" s="2">
        <v>1</v>
      </c>
      <c r="O106" s="2"/>
      <c r="P106" s="2">
        <v>10.815648897336199</v>
      </c>
      <c r="Q106" s="2" t="s">
        <v>150</v>
      </c>
      <c r="R106" t="b">
        <f t="shared" si="3"/>
        <v>1</v>
      </c>
      <c r="S106" t="b">
        <f t="shared" si="4"/>
        <v>1</v>
      </c>
      <c r="T106" t="b">
        <f t="shared" si="5"/>
        <v>1</v>
      </c>
      <c r="U106" s="6" t="s">
        <v>121</v>
      </c>
    </row>
    <row r="107" spans="1:21" x14ac:dyDescent="0.25">
      <c r="A107" s="4">
        <v>106</v>
      </c>
      <c r="B107" s="4">
        <v>45.110399999999998</v>
      </c>
      <c r="C107" s="4">
        <v>3.9624000000000001</v>
      </c>
      <c r="D107" s="4">
        <v>22.9</v>
      </c>
      <c r="E107" s="4">
        <v>45.1</v>
      </c>
      <c r="F107" s="4">
        <v>4</v>
      </c>
      <c r="G107" s="4">
        <v>22.9</v>
      </c>
      <c r="H107" s="4" t="s">
        <v>120</v>
      </c>
      <c r="I107" s="4">
        <v>10.815648919999999</v>
      </c>
      <c r="J107" s="4">
        <v>10.815648897336199</v>
      </c>
      <c r="K107" s="4">
        <v>10.815648897336199</v>
      </c>
      <c r="L107" s="2">
        <v>1</v>
      </c>
      <c r="M107" s="2"/>
      <c r="N107" s="2">
        <v>1</v>
      </c>
      <c r="O107" s="2"/>
      <c r="P107" s="2">
        <v>10.815648897336199</v>
      </c>
      <c r="Q107" s="2" t="s">
        <v>150</v>
      </c>
      <c r="R107" t="b">
        <f t="shared" si="3"/>
        <v>1</v>
      </c>
      <c r="S107" t="b">
        <f t="shared" si="4"/>
        <v>1</v>
      </c>
      <c r="T107" t="b">
        <f t="shared" si="5"/>
        <v>1</v>
      </c>
      <c r="U107" s="6" t="s">
        <v>121</v>
      </c>
    </row>
    <row r="108" spans="1:21" x14ac:dyDescent="0.25">
      <c r="A108" s="4">
        <v>107</v>
      </c>
      <c r="B108" s="4">
        <v>45.110399999999998</v>
      </c>
      <c r="C108" s="4">
        <v>3.3527999999999998</v>
      </c>
      <c r="D108" s="4">
        <v>22.9</v>
      </c>
      <c r="E108" s="4">
        <v>45.1</v>
      </c>
      <c r="F108" s="4">
        <v>3.4</v>
      </c>
      <c r="G108" s="4">
        <v>22.9</v>
      </c>
      <c r="H108" s="4" t="s">
        <v>124</v>
      </c>
      <c r="I108" s="4">
        <v>10.815648919999999</v>
      </c>
      <c r="J108" s="4">
        <v>10.815648897336199</v>
      </c>
      <c r="K108" s="4">
        <v>10.815648897336199</v>
      </c>
      <c r="L108" s="2">
        <v>1</v>
      </c>
      <c r="M108" s="2"/>
      <c r="N108" s="2">
        <v>1</v>
      </c>
      <c r="O108" s="2"/>
      <c r="P108" s="2">
        <v>10.815648897336199</v>
      </c>
      <c r="Q108" s="2" t="s">
        <v>150</v>
      </c>
      <c r="R108" t="b">
        <f t="shared" si="3"/>
        <v>1</v>
      </c>
      <c r="S108" t="b">
        <f t="shared" si="4"/>
        <v>1</v>
      </c>
      <c r="T108" t="b">
        <f t="shared" si="5"/>
        <v>1</v>
      </c>
      <c r="U108" s="6" t="s">
        <v>121</v>
      </c>
    </row>
    <row r="109" spans="1:21" x14ac:dyDescent="0.25">
      <c r="A109" s="4">
        <v>108</v>
      </c>
      <c r="B109" s="4">
        <v>44.500799999999998</v>
      </c>
      <c r="C109" s="4">
        <v>3.3527999999999998</v>
      </c>
      <c r="D109" s="4">
        <v>22.9</v>
      </c>
      <c r="E109" s="4">
        <v>44.936</v>
      </c>
      <c r="F109" s="4">
        <v>3.5550000000000002</v>
      </c>
      <c r="G109" s="4">
        <v>22.9</v>
      </c>
      <c r="H109" s="4" t="s">
        <v>123</v>
      </c>
      <c r="I109" s="4">
        <v>10.815648919999999</v>
      </c>
      <c r="J109" s="4">
        <v>0</v>
      </c>
      <c r="K109" s="4">
        <v>8.86101083664032</v>
      </c>
      <c r="L109" s="2">
        <v>6.6126946542091902</v>
      </c>
      <c r="M109" s="2" t="s">
        <v>154</v>
      </c>
      <c r="N109" s="2">
        <v>1.34</v>
      </c>
      <c r="O109" s="2" t="s">
        <v>155</v>
      </c>
      <c r="P109" s="2">
        <v>1</v>
      </c>
      <c r="Q109" s="2" t="s">
        <v>156</v>
      </c>
      <c r="R109" t="b">
        <f t="shared" si="3"/>
        <v>0</v>
      </c>
      <c r="S109" t="b">
        <f t="shared" si="4"/>
        <v>0</v>
      </c>
      <c r="T109" t="b">
        <v>1</v>
      </c>
      <c r="U109" s="6" t="s">
        <v>121</v>
      </c>
    </row>
    <row r="110" spans="1:21" x14ac:dyDescent="0.25">
      <c r="A110" s="4">
        <v>109</v>
      </c>
      <c r="B110" s="4">
        <v>100.8888</v>
      </c>
      <c r="C110" s="4">
        <v>8.2295999999999996</v>
      </c>
      <c r="D110" s="4">
        <v>19.8</v>
      </c>
      <c r="E110" s="4">
        <v>100.9</v>
      </c>
      <c r="F110" s="4">
        <v>8.1999999999999993</v>
      </c>
      <c r="G110" s="4">
        <v>19.8</v>
      </c>
      <c r="H110" s="4" t="s">
        <v>127</v>
      </c>
      <c r="I110" s="4">
        <v>9.7374113550000008</v>
      </c>
      <c r="J110" s="4">
        <v>9.7374113368099895</v>
      </c>
      <c r="K110" s="4">
        <v>9.7374113368100002</v>
      </c>
      <c r="L110" s="2">
        <v>1</v>
      </c>
      <c r="M110" s="2"/>
      <c r="N110" s="2">
        <v>1</v>
      </c>
      <c r="O110" s="2"/>
      <c r="P110" s="2">
        <v>9.7374113368100002</v>
      </c>
      <c r="Q110" s="2" t="s">
        <v>150</v>
      </c>
      <c r="R110" t="b">
        <f t="shared" si="3"/>
        <v>1</v>
      </c>
      <c r="S110" t="b">
        <f t="shared" si="4"/>
        <v>1</v>
      </c>
      <c r="T110" t="b">
        <f t="shared" si="5"/>
        <v>1</v>
      </c>
      <c r="U110" s="6" t="s">
        <v>125</v>
      </c>
    </row>
    <row r="111" spans="1:21" x14ac:dyDescent="0.25">
      <c r="A111" s="4">
        <v>110</v>
      </c>
      <c r="B111" s="4">
        <v>101.4984</v>
      </c>
      <c r="C111" s="4">
        <v>8.2295999999999996</v>
      </c>
      <c r="D111" s="4">
        <v>19.8</v>
      </c>
      <c r="E111" s="4">
        <v>101.5</v>
      </c>
      <c r="F111" s="4">
        <v>8.1999999999999993</v>
      </c>
      <c r="G111" s="4">
        <v>19.8</v>
      </c>
      <c r="H111" s="4" t="s">
        <v>126</v>
      </c>
      <c r="I111" s="4">
        <v>9.7374113550000008</v>
      </c>
      <c r="J111" s="4">
        <v>9.7374113368099895</v>
      </c>
      <c r="K111" s="4">
        <v>9.7374113368100002</v>
      </c>
      <c r="L111" s="2">
        <v>1</v>
      </c>
      <c r="M111" s="2"/>
      <c r="N111" s="2">
        <v>1</v>
      </c>
      <c r="O111" s="2"/>
      <c r="P111" s="2">
        <v>9.7374113368100002</v>
      </c>
      <c r="Q111" s="2" t="s">
        <v>150</v>
      </c>
      <c r="R111" t="b">
        <f t="shared" si="3"/>
        <v>1</v>
      </c>
      <c r="S111" t="b">
        <f t="shared" si="4"/>
        <v>1</v>
      </c>
      <c r="T111" t="b">
        <f t="shared" si="5"/>
        <v>1</v>
      </c>
      <c r="U111" s="6" t="s">
        <v>125</v>
      </c>
    </row>
    <row r="112" spans="1:21" x14ac:dyDescent="0.25">
      <c r="A112" s="4">
        <v>111</v>
      </c>
      <c r="B112" s="4">
        <v>101.4984</v>
      </c>
      <c r="C112" s="4">
        <v>7.62</v>
      </c>
      <c r="D112" s="4">
        <v>19.8</v>
      </c>
      <c r="E112" s="4">
        <v>101.5</v>
      </c>
      <c r="F112" s="4">
        <v>7.6</v>
      </c>
      <c r="G112" s="4">
        <v>19.8</v>
      </c>
      <c r="H112" s="4" t="s">
        <v>128</v>
      </c>
      <c r="I112" s="4">
        <v>9.7374113550000008</v>
      </c>
      <c r="J112" s="4">
        <v>9.7374113368099895</v>
      </c>
      <c r="K112" s="4">
        <v>9.7374113368100002</v>
      </c>
      <c r="L112" s="2">
        <v>1</v>
      </c>
      <c r="M112" s="2"/>
      <c r="N112" s="2">
        <v>1</v>
      </c>
      <c r="O112" s="2"/>
      <c r="P112" s="2">
        <v>9.7374113368100002</v>
      </c>
      <c r="Q112" s="2" t="s">
        <v>150</v>
      </c>
      <c r="R112" t="b">
        <f t="shared" si="3"/>
        <v>1</v>
      </c>
      <c r="S112" t="b">
        <f t="shared" si="4"/>
        <v>1</v>
      </c>
      <c r="T112" t="b">
        <f t="shared" si="5"/>
        <v>1</v>
      </c>
      <c r="U112" s="6" t="s">
        <v>125</v>
      </c>
    </row>
    <row r="113" spans="1:21" x14ac:dyDescent="0.25">
      <c r="A113" s="4">
        <v>112</v>
      </c>
      <c r="B113" s="4">
        <v>100.8888</v>
      </c>
      <c r="C113" s="4">
        <v>7.62</v>
      </c>
      <c r="D113" s="4">
        <v>19.8</v>
      </c>
      <c r="E113" s="4">
        <v>100.9</v>
      </c>
      <c r="F113" s="4">
        <v>7.6</v>
      </c>
      <c r="G113" s="4">
        <v>19.8</v>
      </c>
      <c r="H113" s="4" t="s">
        <v>129</v>
      </c>
      <c r="I113" s="4">
        <v>9.7374113550000008</v>
      </c>
      <c r="J113" s="4">
        <v>9.7374113368099895</v>
      </c>
      <c r="K113" s="4">
        <v>9.7374113368100002</v>
      </c>
      <c r="L113" s="2">
        <v>1</v>
      </c>
      <c r="M113" s="2"/>
      <c r="N113" s="2">
        <v>1</v>
      </c>
      <c r="O113" s="2"/>
      <c r="P113" s="2">
        <v>9.7374113368100002</v>
      </c>
      <c r="Q113" s="2" t="s">
        <v>150</v>
      </c>
      <c r="R113" t="b">
        <f t="shared" si="3"/>
        <v>1</v>
      </c>
      <c r="S113" t="b">
        <f t="shared" si="4"/>
        <v>1</v>
      </c>
      <c r="T113" t="b">
        <f t="shared" si="5"/>
        <v>1</v>
      </c>
      <c r="U113" s="6" t="s">
        <v>125</v>
      </c>
    </row>
    <row r="114" spans="1:21" x14ac:dyDescent="0.25">
      <c r="A114" s="4">
        <v>113</v>
      </c>
      <c r="B114" s="4">
        <v>12.192</v>
      </c>
      <c r="C114" s="4">
        <v>47.8536</v>
      </c>
      <c r="D114" s="4">
        <v>22.9</v>
      </c>
      <c r="E114" s="4">
        <v>12.2</v>
      </c>
      <c r="F114" s="4">
        <v>47.9</v>
      </c>
      <c r="G114" s="4">
        <v>22.9</v>
      </c>
      <c r="H114" s="4" t="s">
        <v>132</v>
      </c>
      <c r="I114" s="4">
        <v>10.815648919999999</v>
      </c>
      <c r="J114" s="4">
        <v>10.815648897336199</v>
      </c>
      <c r="K114" s="4">
        <v>10.815648897336199</v>
      </c>
      <c r="L114" s="2">
        <v>1</v>
      </c>
      <c r="M114" s="2"/>
      <c r="N114" s="2">
        <v>1</v>
      </c>
      <c r="O114" s="2"/>
      <c r="P114" s="2">
        <v>10.815648897336199</v>
      </c>
      <c r="Q114" s="2" t="s">
        <v>150</v>
      </c>
      <c r="R114" t="b">
        <f t="shared" si="3"/>
        <v>1</v>
      </c>
      <c r="S114" t="b">
        <f t="shared" si="4"/>
        <v>1</v>
      </c>
      <c r="T114" t="b">
        <f t="shared" si="5"/>
        <v>1</v>
      </c>
      <c r="U114" s="6" t="s">
        <v>131</v>
      </c>
    </row>
    <row r="115" spans="1:21" x14ac:dyDescent="0.25">
      <c r="A115" s="4">
        <v>114</v>
      </c>
      <c r="B115" s="4">
        <v>12.192</v>
      </c>
      <c r="C115" s="4">
        <v>47.244</v>
      </c>
      <c r="D115" s="4">
        <v>22.9</v>
      </c>
      <c r="E115" s="4">
        <v>12.2</v>
      </c>
      <c r="F115" s="4">
        <v>47.2</v>
      </c>
      <c r="G115" s="4">
        <v>22.9</v>
      </c>
      <c r="H115" s="4" t="s">
        <v>130</v>
      </c>
      <c r="I115" s="4">
        <v>10.815648919999999</v>
      </c>
      <c r="J115" s="4">
        <v>10.815648897336199</v>
      </c>
      <c r="K115" s="4">
        <v>10.815648897336199</v>
      </c>
      <c r="L115" s="2">
        <v>1</v>
      </c>
      <c r="M115" s="2"/>
      <c r="N115" s="2">
        <v>1</v>
      </c>
      <c r="O115" s="2"/>
      <c r="P115" s="2">
        <v>10.815648897336199</v>
      </c>
      <c r="Q115" s="2" t="s">
        <v>150</v>
      </c>
      <c r="R115" t="b">
        <f t="shared" si="3"/>
        <v>1</v>
      </c>
      <c r="S115" t="b">
        <f t="shared" si="4"/>
        <v>1</v>
      </c>
      <c r="T115" t="b">
        <f t="shared" si="5"/>
        <v>1</v>
      </c>
      <c r="U115" s="6" t="s">
        <v>131</v>
      </c>
    </row>
    <row r="116" spans="1:21" x14ac:dyDescent="0.25">
      <c r="A116" s="4">
        <v>115</v>
      </c>
      <c r="B116" s="4">
        <v>11.5824</v>
      </c>
      <c r="C116" s="4">
        <v>47.244</v>
      </c>
      <c r="D116" s="4">
        <v>22.9</v>
      </c>
      <c r="E116" s="4">
        <v>11.6</v>
      </c>
      <c r="F116" s="4">
        <v>47.2</v>
      </c>
      <c r="G116" s="4">
        <v>22.9</v>
      </c>
      <c r="H116" s="4" t="s">
        <v>134</v>
      </c>
      <c r="I116" s="4">
        <v>10.815648919999999</v>
      </c>
      <c r="J116" s="4">
        <v>10.815648897336199</v>
      </c>
      <c r="K116" s="4">
        <v>10.815648897336199</v>
      </c>
      <c r="L116" s="2">
        <v>1</v>
      </c>
      <c r="M116" s="2"/>
      <c r="N116" s="2">
        <v>1</v>
      </c>
      <c r="O116" s="2"/>
      <c r="P116" s="2">
        <v>10.815648897336199</v>
      </c>
      <c r="Q116" s="2" t="s">
        <v>150</v>
      </c>
      <c r="R116" t="b">
        <f t="shared" si="3"/>
        <v>1</v>
      </c>
      <c r="S116" t="b">
        <f t="shared" si="4"/>
        <v>1</v>
      </c>
      <c r="T116" t="b">
        <f t="shared" si="5"/>
        <v>1</v>
      </c>
      <c r="U116" s="6" t="s">
        <v>131</v>
      </c>
    </row>
    <row r="117" spans="1:21" x14ac:dyDescent="0.25">
      <c r="A117" s="4">
        <v>116</v>
      </c>
      <c r="B117" s="4">
        <v>11.5824</v>
      </c>
      <c r="C117" s="4">
        <v>47.8536</v>
      </c>
      <c r="D117" s="4">
        <v>22.9</v>
      </c>
      <c r="E117" s="4">
        <v>11.6</v>
      </c>
      <c r="F117" s="4">
        <v>47.9</v>
      </c>
      <c r="G117" s="4">
        <v>22.9</v>
      </c>
      <c r="H117" s="4" t="s">
        <v>133</v>
      </c>
      <c r="I117" s="4">
        <v>10.815648919999999</v>
      </c>
      <c r="J117" s="4">
        <v>10.815648897336199</v>
      </c>
      <c r="K117" s="4">
        <v>10.815648897336199</v>
      </c>
      <c r="L117" s="2">
        <v>1</v>
      </c>
      <c r="M117" s="2"/>
      <c r="N117" s="2">
        <v>1</v>
      </c>
      <c r="O117" s="2"/>
      <c r="P117" s="2">
        <v>10.815648897336199</v>
      </c>
      <c r="Q117" s="2" t="s">
        <v>150</v>
      </c>
      <c r="R117" t="b">
        <f t="shared" si="3"/>
        <v>1</v>
      </c>
      <c r="S117" t="b">
        <f t="shared" si="4"/>
        <v>1</v>
      </c>
      <c r="T117" t="b">
        <f t="shared" si="5"/>
        <v>1</v>
      </c>
      <c r="U117" s="6" t="s">
        <v>131</v>
      </c>
    </row>
  </sheetData>
  <mergeCells count="16">
    <mergeCell ref="Z1:AA1"/>
    <mergeCell ref="AB1:AC1"/>
    <mergeCell ref="AD1:AE1"/>
    <mergeCell ref="J1:J2"/>
    <mergeCell ref="A1:A2"/>
    <mergeCell ref="B1:D1"/>
    <mergeCell ref="E1:G1"/>
    <mergeCell ref="H1:H2"/>
    <mergeCell ref="I1:I2"/>
    <mergeCell ref="T1:T2"/>
    <mergeCell ref="K1:K2"/>
    <mergeCell ref="L1:M2"/>
    <mergeCell ref="N1:O2"/>
    <mergeCell ref="P1:Q2"/>
    <mergeCell ref="R1:R2"/>
    <mergeCell ref="S1:S2"/>
  </mergeCells>
  <conditionalFormatting sqref="R3:R117">
    <cfRule type="cellIs" dxfId="5" priority="5" operator="equal">
      <formula>FALSE</formula>
    </cfRule>
    <cfRule type="cellIs" dxfId="4" priority="6" operator="equal">
      <formula>TRUE</formula>
    </cfRule>
  </conditionalFormatting>
  <conditionalFormatting sqref="S3:S117">
    <cfRule type="cellIs" dxfId="3" priority="3" operator="equal">
      <formula>FALSE</formula>
    </cfRule>
    <cfRule type="cellIs" dxfId="2" priority="4" operator="equal">
      <formula>TRUE</formula>
    </cfRule>
  </conditionalFormatting>
  <conditionalFormatting sqref="T3:T117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9"/>
  <sheetViews>
    <sheetView workbookViewId="0">
      <selection activeCell="C9" sqref="A9:C10"/>
    </sheetView>
  </sheetViews>
  <sheetFormatPr defaultRowHeight="15" x14ac:dyDescent="0.25"/>
  <cols>
    <col min="1" max="1" width="43.85546875" bestFit="1" customWidth="1"/>
    <col min="2" max="2" width="27.7109375" bestFit="1" customWidth="1"/>
    <col min="3" max="3" width="10.7109375" bestFit="1" customWidth="1"/>
  </cols>
  <sheetData>
    <row r="1" spans="1:8" x14ac:dyDescent="0.25">
      <c r="A1" t="s">
        <v>166</v>
      </c>
      <c r="B1" t="s">
        <v>167</v>
      </c>
      <c r="C1" t="s">
        <v>168</v>
      </c>
      <c r="G1">
        <v>0</v>
      </c>
      <c r="H1">
        <v>44</v>
      </c>
    </row>
    <row r="2" spans="1:8" x14ac:dyDescent="0.25">
      <c r="A2" t="s">
        <v>169</v>
      </c>
      <c r="B2" t="s">
        <v>165</v>
      </c>
      <c r="C2" t="s">
        <v>170</v>
      </c>
      <c r="G2">
        <v>1.1000000000000001</v>
      </c>
      <c r="H2">
        <v>25</v>
      </c>
    </row>
    <row r="3" spans="1:8" x14ac:dyDescent="0.25">
      <c r="A3" t="s">
        <v>171</v>
      </c>
      <c r="B3" t="s">
        <v>165</v>
      </c>
      <c r="C3" t="s">
        <v>172</v>
      </c>
      <c r="G3">
        <v>1.2</v>
      </c>
      <c r="H3">
        <v>6.1</v>
      </c>
    </row>
    <row r="4" spans="1:8" x14ac:dyDescent="0.25">
      <c r="A4" t="s">
        <v>173</v>
      </c>
      <c r="B4" t="s">
        <v>213</v>
      </c>
      <c r="C4" t="s">
        <v>174</v>
      </c>
      <c r="G4">
        <v>1.3</v>
      </c>
      <c r="H4">
        <v>10.7</v>
      </c>
    </row>
    <row r="5" spans="1:8" x14ac:dyDescent="0.25">
      <c r="A5" t="s">
        <v>175</v>
      </c>
      <c r="B5" t="s">
        <v>214</v>
      </c>
      <c r="C5" t="s">
        <v>176</v>
      </c>
      <c r="G5">
        <v>0</v>
      </c>
      <c r="H5">
        <v>2.4</v>
      </c>
    </row>
    <row r="6" spans="1:8" x14ac:dyDescent="0.25">
      <c r="A6" t="s">
        <v>177</v>
      </c>
      <c r="B6" t="s">
        <v>214</v>
      </c>
      <c r="C6" t="s">
        <v>178</v>
      </c>
      <c r="G6">
        <v>0</v>
      </c>
      <c r="H6">
        <v>2.4</v>
      </c>
    </row>
    <row r="7" spans="1:8" x14ac:dyDescent="0.25">
      <c r="A7" t="s">
        <v>179</v>
      </c>
      <c r="B7" t="s">
        <v>215</v>
      </c>
      <c r="C7" t="s">
        <v>180</v>
      </c>
      <c r="G7">
        <v>0</v>
      </c>
      <c r="H7">
        <v>1.5</v>
      </c>
    </row>
    <row r="8" spans="1:8" x14ac:dyDescent="0.25">
      <c r="A8" t="s">
        <v>181</v>
      </c>
      <c r="B8" t="s">
        <v>216</v>
      </c>
      <c r="C8" t="s">
        <v>182</v>
      </c>
      <c r="G8">
        <v>0</v>
      </c>
      <c r="H8">
        <v>6.5</v>
      </c>
    </row>
    <row r="9" spans="1:8" x14ac:dyDescent="0.25">
      <c r="A9" t="s">
        <v>183</v>
      </c>
      <c r="B9" t="s">
        <v>217</v>
      </c>
      <c r="C9" t="s">
        <v>184</v>
      </c>
      <c r="G9">
        <v>0</v>
      </c>
      <c r="H9">
        <v>4.9000000000000004</v>
      </c>
    </row>
    <row r="10" spans="1:8" x14ac:dyDescent="0.25">
      <c r="A10" t="s">
        <v>185</v>
      </c>
      <c r="B10" t="s">
        <v>218</v>
      </c>
      <c r="C10" t="s">
        <v>186</v>
      </c>
      <c r="G10">
        <v>0</v>
      </c>
      <c r="H10">
        <v>4.7</v>
      </c>
    </row>
    <row r="11" spans="1:8" x14ac:dyDescent="0.25">
      <c r="A11" t="s">
        <v>187</v>
      </c>
      <c r="B11" t="s">
        <v>189</v>
      </c>
      <c r="C11" t="s">
        <v>188</v>
      </c>
      <c r="G11">
        <v>0</v>
      </c>
      <c r="H11">
        <v>3</v>
      </c>
    </row>
    <row r="12" spans="1:8" x14ac:dyDescent="0.25">
      <c r="A12" t="s">
        <v>190</v>
      </c>
      <c r="B12" t="s">
        <v>219</v>
      </c>
      <c r="C12" t="s">
        <v>191</v>
      </c>
      <c r="G12">
        <v>0</v>
      </c>
      <c r="H12">
        <v>5.2</v>
      </c>
    </row>
    <row r="13" spans="1:8" x14ac:dyDescent="0.25">
      <c r="A13" t="s">
        <v>192</v>
      </c>
      <c r="B13" t="s">
        <v>220</v>
      </c>
      <c r="C13" t="s">
        <v>193</v>
      </c>
      <c r="G13">
        <v>0</v>
      </c>
      <c r="H13">
        <v>4.3</v>
      </c>
    </row>
    <row r="14" spans="1:8" x14ac:dyDescent="0.25">
      <c r="A14" t="s">
        <v>194</v>
      </c>
      <c r="B14" t="s">
        <v>221</v>
      </c>
      <c r="C14" t="s">
        <v>195</v>
      </c>
      <c r="G14">
        <v>0</v>
      </c>
      <c r="H14">
        <v>2.7</v>
      </c>
    </row>
    <row r="15" spans="1:8" x14ac:dyDescent="0.25">
      <c r="A15" t="s">
        <v>196</v>
      </c>
      <c r="B15" t="s">
        <v>222</v>
      </c>
      <c r="C15" t="s">
        <v>197</v>
      </c>
      <c r="G15">
        <v>0</v>
      </c>
      <c r="H15">
        <v>1.2</v>
      </c>
    </row>
    <row r="16" spans="1:8" x14ac:dyDescent="0.25">
      <c r="A16" t="s">
        <v>198</v>
      </c>
      <c r="B16" t="s">
        <v>223</v>
      </c>
      <c r="C16" t="s">
        <v>199</v>
      </c>
      <c r="G16">
        <v>0</v>
      </c>
      <c r="H16">
        <v>1.2</v>
      </c>
    </row>
    <row r="17" spans="1:8" x14ac:dyDescent="0.25">
      <c r="A17" t="s">
        <v>200</v>
      </c>
      <c r="B17" t="s">
        <v>189</v>
      </c>
      <c r="C17" t="s">
        <v>201</v>
      </c>
      <c r="G17">
        <v>0</v>
      </c>
      <c r="H17">
        <v>0.6</v>
      </c>
    </row>
    <row r="18" spans="1:8" x14ac:dyDescent="0.25">
      <c r="A18" t="s">
        <v>202</v>
      </c>
      <c r="B18" t="s">
        <v>224</v>
      </c>
      <c r="C18" t="s">
        <v>203</v>
      </c>
      <c r="G18">
        <v>0</v>
      </c>
      <c r="H18">
        <v>0.6</v>
      </c>
    </row>
    <row r="19" spans="1:8" x14ac:dyDescent="0.25">
      <c r="A19" t="s">
        <v>204</v>
      </c>
      <c r="B19" t="s">
        <v>225</v>
      </c>
      <c r="C19" t="s">
        <v>205</v>
      </c>
      <c r="G19">
        <v>0</v>
      </c>
      <c r="H19">
        <v>0.6</v>
      </c>
    </row>
    <row r="21" spans="1:8" x14ac:dyDescent="0.25">
      <c r="A21" t="str">
        <f>MID(A1,8,LEN(A1)-8+1)</f>
        <v>4679c28a-5867-405e-9f63-fe55c30ab43f</v>
      </c>
      <c r="B21" t="str">
        <f>MID(B1,12,LEN(B1)-12+1)</f>
        <v>0.6000000089406963</v>
      </c>
    </row>
    <row r="22" spans="1:8" x14ac:dyDescent="0.25">
      <c r="A22" t="str">
        <f t="shared" ref="A22:A39" si="0">MID(A2,8,LEN(A2)-8+1)</f>
        <v>fa8091ca-3cd0-4d9a-9011-5c7f5f2b2fa4</v>
      </c>
      <c r="B22" t="str">
        <f t="shared" ref="B22:B39" si="1">MID(B2,12,LEN(B2)-12+1)</f>
        <v>0.6000000089406967</v>
      </c>
    </row>
    <row r="23" spans="1:8" x14ac:dyDescent="0.25">
      <c r="A23" t="str">
        <f t="shared" si="0"/>
        <v>4b556ca8-8a90-4042-9b65-927f42b2ce17</v>
      </c>
      <c r="B23" t="str">
        <f t="shared" si="1"/>
        <v>0.6000000089406967</v>
      </c>
    </row>
    <row r="24" spans="1:8" x14ac:dyDescent="0.25">
      <c r="A24" t="str">
        <f t="shared" si="0"/>
        <v>03d16210-1a6c-480f-b719-1849c4279231</v>
      </c>
      <c r="B24" t="str">
        <f t="shared" si="1"/>
        <v>1.5</v>
      </c>
    </row>
    <row r="25" spans="1:8" x14ac:dyDescent="0.25">
      <c r="A25" t="str">
        <f t="shared" si="0"/>
        <v>dd2731c1-1e06-40a7-b18c-47fb7275c57a</v>
      </c>
      <c r="B25" t="str">
        <f t="shared" si="1"/>
        <v>2.5</v>
      </c>
    </row>
    <row r="26" spans="1:8" x14ac:dyDescent="0.25">
      <c r="A26" t="str">
        <f t="shared" si="0"/>
        <v>840ed9c7-4a5b-4f29-b12d-c8ada9c43c8f</v>
      </c>
      <c r="B26" t="str">
        <f t="shared" si="1"/>
        <v>2.5</v>
      </c>
    </row>
    <row r="27" spans="1:8" x14ac:dyDescent="0.25">
      <c r="A27" t="str">
        <f t="shared" si="0"/>
        <v>a813dc4b-baab-4aae-b358-16131b393553</v>
      </c>
      <c r="B27" t="str">
        <f t="shared" si="1"/>
        <v>2.799999952316284</v>
      </c>
    </row>
    <row r="28" spans="1:8" x14ac:dyDescent="0.25">
      <c r="A28" t="str">
        <f t="shared" si="0"/>
        <v>26b2a22a-b341-4787-bc37-d3be8240d0e5</v>
      </c>
      <c r="B28" t="str">
        <f t="shared" si="1"/>
        <v>10.699999809265137</v>
      </c>
    </row>
    <row r="29" spans="1:8" x14ac:dyDescent="0.25">
      <c r="A29" t="str">
        <f t="shared" si="0"/>
        <v>7fdc865a-864f-4192-8c8d-adfd816d4c29</v>
      </c>
      <c r="B29" t="str">
        <f t="shared" si="1"/>
        <v>20.700000762939446</v>
      </c>
    </row>
    <row r="30" spans="1:8" x14ac:dyDescent="0.25">
      <c r="A30" t="str">
        <f t="shared" si="0"/>
        <v>50c1f6cc-056d-4179-a809-3f47f7e8be9a</v>
      </c>
      <c r="B30" t="str">
        <f t="shared" si="1"/>
        <v>6.400000095367432</v>
      </c>
    </row>
    <row r="31" spans="1:8" x14ac:dyDescent="0.25">
      <c r="A31" t="str">
        <f t="shared" si="0"/>
        <v>eddc687c-ecee-4433-b46c-c77d6bd6fef3</v>
      </c>
      <c r="B31" t="str">
        <f t="shared" si="1"/>
        <v>1.2000000178813934</v>
      </c>
    </row>
    <row r="32" spans="1:8" x14ac:dyDescent="0.25">
      <c r="A32" t="str">
        <f t="shared" si="0"/>
        <v>87c310eb-7b3a-4df3-a176-87d1980dc758</v>
      </c>
      <c r="B32" t="str">
        <f t="shared" si="1"/>
        <v>5.2366414070129395</v>
      </c>
    </row>
    <row r="33" spans="1:2" x14ac:dyDescent="0.25">
      <c r="A33" t="str">
        <f t="shared" si="0"/>
        <v>be90f439-afbf-4175-b935-ebd8461da16a</v>
      </c>
      <c r="B33" t="str">
        <f t="shared" si="1"/>
        <v>3.0765583515167236</v>
      </c>
    </row>
    <row r="34" spans="1:2" x14ac:dyDescent="0.25">
      <c r="A34" t="str">
        <f t="shared" si="0"/>
        <v>e5f5e21e-ef20-417e-9145-df0bfc0bab23</v>
      </c>
      <c r="B34" t="str">
        <f t="shared" si="1"/>
        <v>4.299999952316284</v>
      </c>
    </row>
    <row r="35" spans="1:2" x14ac:dyDescent="0.25">
      <c r="A35" t="str">
        <f t="shared" si="0"/>
        <v>d77ee8ef-6e37-44bf-8668-dc908248b575</v>
      </c>
      <c r="B35" t="str">
        <f t="shared" si="1"/>
        <v>5.199999809265137</v>
      </c>
    </row>
    <row r="36" spans="1:2" x14ac:dyDescent="0.25">
      <c r="A36" t="str">
        <f>MID(A16,8,LEN(A16)-8+1)</f>
        <v>b8222979-a7ab-441a-84c8-be496bdf7f1c</v>
      </c>
      <c r="B36" t="str">
        <f t="shared" si="1"/>
        <v>6.568521499633789</v>
      </c>
    </row>
    <row r="37" spans="1:2" x14ac:dyDescent="0.25">
      <c r="A37" t="str">
        <f t="shared" si="0"/>
        <v>3f8613b5-c508-478c-b0d9-b956f45bbaca</v>
      </c>
      <c r="B37" t="str">
        <f t="shared" si="1"/>
        <v>1.2000000178813934</v>
      </c>
    </row>
    <row r="38" spans="1:2" x14ac:dyDescent="0.25">
      <c r="A38" t="str">
        <f t="shared" si="0"/>
        <v>7576acb8-e629-49a6-8c7e-76a0e644aeac</v>
      </c>
      <c r="B38" t="str">
        <f t="shared" si="1"/>
        <v>43.89999961853027</v>
      </c>
    </row>
    <row r="39" spans="1:2" x14ac:dyDescent="0.25">
      <c r="A39" t="str">
        <f t="shared" si="0"/>
        <v>ae8fc955-2a3d-48bf-924d-cf1dd1da54dd</v>
      </c>
      <c r="B39" t="str">
        <f t="shared" si="1"/>
        <v>4.900000095367432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Reductive</vt:lpstr>
      <vt:lpstr>Multiplicative</vt:lpstr>
      <vt:lpstr>Levels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Martinjak, Greg</dc:creator>
  <cp:lastModifiedBy>e1176752</cp:lastModifiedBy>
  <dcterms:created xsi:type="dcterms:W3CDTF">2022-11-01T11:29:39Z</dcterms:created>
  <dcterms:modified xsi:type="dcterms:W3CDTF">2023-04-20T16:14:46Z</dcterms:modified>
</cp:coreProperties>
</file>